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mc:AlternateContent xmlns:mc="http://schemas.openxmlformats.org/markup-compatibility/2006">
    <mc:Choice Requires="x15">
      <x15ac:absPath xmlns:x15ac="http://schemas.microsoft.com/office/spreadsheetml/2010/11/ac" url="D:\Nam3\Semester 5\SWT\Lab2-3\zalo\"/>
    </mc:Choice>
  </mc:AlternateContent>
  <xr:revisionPtr revIDLastSave="0" documentId="13_ncr:1_{BAD265C6-F334-4E54-AB20-77A6388C2DD5}" xr6:coauthVersionLast="47" xr6:coauthVersionMax="47" xr10:uidLastSave="{00000000-0000-0000-0000-000000000000}"/>
  <bookViews>
    <workbookView xWindow="-108" yWindow="-108" windowWidth="23256" windowHeight="13176" tabRatio="837" activeTab="1" xr2:uid="{00000000-000D-0000-FFFF-FFFF00000000}"/>
  </bookViews>
  <sheets>
    <sheet name="Cover" sheetId="1" r:id="rId1"/>
    <sheet name="Test report" sheetId="2" r:id="rId2"/>
    <sheet name="User Registration" sheetId="22" r:id="rId3"/>
    <sheet name="User Login" sheetId="3" r:id="rId4"/>
    <sheet name="Forgot Password" sheetId="5" r:id="rId5"/>
    <sheet name="ER" sheetId="4" r:id="rId6"/>
    <sheet name="Profile Update" sheetId="6" r:id="rId7"/>
    <sheet name="Job Search" sheetId="15" r:id="rId8"/>
    <sheet name="Job Filtering" sheetId="16" r:id="rId9"/>
    <sheet name=" Job Application" sheetId="17" r:id="rId10"/>
    <sheet name="Job Posting" sheetId="18" r:id="rId11"/>
    <sheet name="Job Editing" sheetId="20" r:id="rId12"/>
    <sheet name="Job Deletion" sheetId="19" r:id="rId13"/>
    <sheet name="Report Generation" sheetId="7" r:id="rId14"/>
    <sheet name="User Analytics" sheetId="8" r:id="rId15"/>
    <sheet name="Document Upload" sheetId="9" r:id="rId16"/>
  </sheets>
  <definedNames>
    <definedName name="ACTION">#REF!</definedName>
    <definedName name="ACTION_1">#REF!</definedName>
    <definedName name="Excel_BuiltIn__FilterDatabase">#REF!</definedName>
    <definedName name="Excel_BuiltIn__FilterDatabase_1">#REF!</definedName>
    <definedName name="OLE_LINK31">'User Login'!#REF!</definedName>
    <definedName name="OLE_LINK41">'User Login'!#REF!</definedName>
    <definedName name="OLE_LINK43">'User Login'!#REF!</definedName>
    <definedName name="_xlnm.Print_Area" localSheetId="1">'Test report'!$A$1:$P$27</definedName>
  </definedNames>
  <calcPr calcId="191029"/>
  <fileRecoveryPr repairLoad="1"/>
</workbook>
</file>

<file path=xl/calcChain.xml><?xml version="1.0" encoding="utf-8"?>
<calcChain xmlns="http://schemas.openxmlformats.org/spreadsheetml/2006/main">
  <c r="N22" i="2" l="1"/>
  <c r="M22" i="2"/>
  <c r="L22" i="2"/>
  <c r="K22" i="2"/>
  <c r="E22" i="2"/>
  <c r="K13" i="2"/>
  <c r="K21" i="2"/>
  <c r="N5" i="2"/>
  <c r="M5" i="2"/>
  <c r="L5" i="2"/>
  <c r="K5" i="2"/>
  <c r="K20" i="2"/>
  <c r="N11" i="2"/>
  <c r="N12" i="2"/>
  <c r="P22" i="2" l="1"/>
  <c r="O22" i="2"/>
  <c r="F22" i="2" s="1"/>
  <c r="N21" i="2"/>
  <c r="M21" i="2"/>
  <c r="L21" i="2"/>
  <c r="L20" i="2"/>
  <c r="P21" i="2" l="1"/>
  <c r="O21" i="2"/>
  <c r="F21" i="2" s="1"/>
  <c r="E6" i="2"/>
  <c r="E7" i="2"/>
  <c r="E8" i="2"/>
  <c r="E9" i="2"/>
  <c r="E10" i="2"/>
  <c r="E11" i="2"/>
  <c r="E12" i="2"/>
  <c r="E13" i="2"/>
  <c r="E14" i="2"/>
  <c r="E15" i="2"/>
  <c r="E16" i="2"/>
  <c r="E17" i="2"/>
  <c r="E18" i="2"/>
  <c r="E19" i="2"/>
  <c r="E5" i="2"/>
  <c r="D23" i="2"/>
  <c r="E23" i="2" l="1"/>
  <c r="A42" i="4"/>
  <c r="A37" i="4"/>
  <c r="A38" i="4"/>
  <c r="A39" i="4"/>
  <c r="A40" i="4"/>
  <c r="A41" i="4"/>
  <c r="A36" i="4" l="1"/>
  <c r="A18" i="4"/>
  <c r="A30" i="4"/>
  <c r="A31" i="4"/>
  <c r="A19" i="4"/>
  <c r="A35" i="4"/>
  <c r="A34" i="4"/>
  <c r="A10" i="4" l="1"/>
  <c r="A12" i="4"/>
  <c r="A17" i="4" l="1"/>
  <c r="O5" i="2" l="1"/>
  <c r="P5" i="2"/>
  <c r="A25" i="4"/>
  <c r="A13" i="4"/>
  <c r="A8" i="4"/>
  <c r="A16" i="4"/>
  <c r="A33" i="4"/>
  <c r="K6" i="2"/>
  <c r="L6" i="2"/>
  <c r="M6" i="2"/>
  <c r="N6" i="2"/>
  <c r="E2" i="22"/>
  <c r="D2" i="22"/>
  <c r="E1" i="22"/>
  <c r="D1" i="22"/>
  <c r="A32" i="4"/>
  <c r="A29" i="4"/>
  <c r="A22" i="4"/>
  <c r="K19" i="2"/>
  <c r="K18" i="2"/>
  <c r="K17" i="2"/>
  <c r="K16" i="2"/>
  <c r="K15" i="2"/>
  <c r="K14" i="2"/>
  <c r="K12" i="2"/>
  <c r="K11" i="2"/>
  <c r="K10" i="2"/>
  <c r="K9" i="2"/>
  <c r="K7" i="2"/>
  <c r="M17" i="2"/>
  <c r="L17" i="2"/>
  <c r="N20" i="2"/>
  <c r="M20" i="2"/>
  <c r="N19" i="2"/>
  <c r="M19" i="2"/>
  <c r="L19" i="2"/>
  <c r="N18" i="2"/>
  <c r="M18" i="2"/>
  <c r="L18" i="2"/>
  <c r="N17" i="2"/>
  <c r="N16" i="2"/>
  <c r="L16" i="2"/>
  <c r="M16" i="2"/>
  <c r="N15" i="2"/>
  <c r="M15" i="2"/>
  <c r="L15" i="2"/>
  <c r="N14" i="2"/>
  <c r="M14" i="2"/>
  <c r="L14" i="2"/>
  <c r="N13" i="2"/>
  <c r="M13" i="2"/>
  <c r="L13" i="2"/>
  <c r="M12" i="2"/>
  <c r="L12" i="2"/>
  <c r="M11" i="2"/>
  <c r="L11" i="2"/>
  <c r="N10" i="2"/>
  <c r="M10" i="2"/>
  <c r="L10" i="2"/>
  <c r="N9" i="2"/>
  <c r="M9" i="2"/>
  <c r="L9" i="2"/>
  <c r="N8" i="2"/>
  <c r="M8" i="2"/>
  <c r="L8" i="2"/>
  <c r="K8" i="2"/>
  <c r="N7" i="2"/>
  <c r="M7" i="2"/>
  <c r="L7" i="2"/>
  <c r="D1" i="3"/>
  <c r="A6" i="4"/>
  <c r="A7" i="4"/>
  <c r="A9" i="4"/>
  <c r="A11" i="4"/>
  <c r="A14" i="4"/>
  <c r="A15" i="4"/>
  <c r="A20" i="4"/>
  <c r="A21" i="4"/>
  <c r="A23" i="4"/>
  <c r="A24" i="4"/>
  <c r="A26" i="4"/>
  <c r="A27" i="4"/>
  <c r="A28" i="4"/>
  <c r="A5" i="4"/>
  <c r="D1" i="9"/>
  <c r="E1" i="9"/>
  <c r="D2" i="9"/>
  <c r="E2" i="9"/>
  <c r="D1" i="8"/>
  <c r="E1" i="8"/>
  <c r="D2" i="8"/>
  <c r="E2" i="8"/>
  <c r="D1" i="7"/>
  <c r="E1" i="7"/>
  <c r="D2" i="7"/>
  <c r="E2" i="7"/>
  <c r="D1" i="19"/>
  <c r="E1" i="19"/>
  <c r="D2" i="19"/>
  <c r="E2" i="19"/>
  <c r="D1" i="20"/>
  <c r="E1" i="20"/>
  <c r="D2" i="20"/>
  <c r="E2" i="20"/>
  <c r="D1" i="18"/>
  <c r="E1" i="18"/>
  <c r="D2" i="18"/>
  <c r="E2" i="18"/>
  <c r="D1" i="17"/>
  <c r="E1" i="17"/>
  <c r="D2" i="17"/>
  <c r="E2" i="17"/>
  <c r="D1" i="16"/>
  <c r="E1" i="16"/>
  <c r="D2" i="16"/>
  <c r="E2" i="16"/>
  <c r="D1" i="15"/>
  <c r="E1" i="15"/>
  <c r="D2" i="15"/>
  <c r="E2" i="15"/>
  <c r="D1" i="6"/>
  <c r="E1" i="6"/>
  <c r="D2" i="6"/>
  <c r="E2" i="6"/>
  <c r="D1" i="5"/>
  <c r="E1" i="5"/>
  <c r="D2" i="5"/>
  <c r="E2" i="5"/>
  <c r="D1" i="4"/>
  <c r="E1" i="4"/>
  <c r="D2" i="4"/>
  <c r="E2" i="4"/>
  <c r="E1" i="3"/>
  <c r="D2" i="3"/>
  <c r="E2" i="3"/>
  <c r="O18" i="2" l="1"/>
  <c r="J18" i="2" s="1"/>
  <c r="D3" i="16"/>
  <c r="O12" i="2"/>
  <c r="I18" i="2"/>
  <c r="H18" i="2"/>
  <c r="O15" i="2"/>
  <c r="D3" i="20"/>
  <c r="O6" i="2"/>
  <c r="D3" i="22"/>
  <c r="O11" i="2"/>
  <c r="D3" i="15"/>
  <c r="D3" i="8"/>
  <c r="O20" i="2"/>
  <c r="F20" i="2" s="1"/>
  <c r="P20" i="2"/>
  <c r="D3" i="5"/>
  <c r="O9" i="2"/>
  <c r="O17" i="2"/>
  <c r="D3" i="7"/>
  <c r="O7" i="2"/>
  <c r="D3" i="3"/>
  <c r="D3" i="9"/>
  <c r="O19" i="2"/>
  <c r="I19" i="2" s="1"/>
  <c r="D3" i="4"/>
  <c r="O8" i="2"/>
  <c r="L23" i="2"/>
  <c r="K23" i="2"/>
  <c r="P14" i="2"/>
  <c r="O14" i="2"/>
  <c r="O13" i="2"/>
  <c r="P13" i="2"/>
  <c r="D3" i="17"/>
  <c r="D3" i="19"/>
  <c r="O16" i="2"/>
  <c r="D3" i="6"/>
  <c r="O10" i="2"/>
  <c r="I5" i="2"/>
  <c r="F5" i="2"/>
  <c r="J5" i="2"/>
  <c r="H5" i="2"/>
  <c r="G5" i="2"/>
  <c r="D3" i="18"/>
  <c r="N23" i="2"/>
  <c r="P6" i="2"/>
  <c r="E3" i="22"/>
  <c r="P16" i="2"/>
  <c r="E3" i="19"/>
  <c r="E3" i="18"/>
  <c r="E3" i="20"/>
  <c r="P15" i="2"/>
  <c r="P12" i="2"/>
  <c r="E3" i="16"/>
  <c r="E3" i="17"/>
  <c r="E3" i="15"/>
  <c r="P11" i="2"/>
  <c r="E3" i="6"/>
  <c r="P10" i="2"/>
  <c r="P18" i="2"/>
  <c r="E3" i="8"/>
  <c r="P17" i="2"/>
  <c r="E3" i="7"/>
  <c r="P19" i="2"/>
  <c r="E3" i="9"/>
  <c r="P8" i="2"/>
  <c r="E3" i="4"/>
  <c r="E3" i="5"/>
  <c r="P9" i="2"/>
  <c r="E3" i="3"/>
  <c r="P7" i="2"/>
  <c r="M23" i="2"/>
  <c r="J19" i="2" l="1"/>
  <c r="H19" i="2"/>
  <c r="F18" i="2"/>
  <c r="G18" i="2"/>
  <c r="I15" i="2"/>
  <c r="F15" i="2"/>
  <c r="H15" i="2"/>
  <c r="J15" i="2"/>
  <c r="G15" i="2"/>
  <c r="I17" i="2"/>
  <c r="F17" i="2"/>
  <c r="J17" i="2"/>
  <c r="G17" i="2"/>
  <c r="H17" i="2"/>
  <c r="J11" i="2"/>
  <c r="F11" i="2"/>
  <c r="H11" i="2"/>
  <c r="G11" i="2"/>
  <c r="I11" i="2"/>
  <c r="I9" i="2"/>
  <c r="F9" i="2"/>
  <c r="G9" i="2"/>
  <c r="H9" i="2"/>
  <c r="J9" i="2"/>
  <c r="I6" i="2"/>
  <c r="J6" i="2"/>
  <c r="H6" i="2"/>
  <c r="G6" i="2"/>
  <c r="F6" i="2"/>
  <c r="I12" i="2"/>
  <c r="G12" i="2"/>
  <c r="F12" i="2"/>
  <c r="J12" i="2"/>
  <c r="H12" i="2"/>
  <c r="I7" i="2"/>
  <c r="F7" i="2"/>
  <c r="J7" i="2"/>
  <c r="H7" i="2"/>
  <c r="G7" i="2"/>
  <c r="G19" i="2"/>
  <c r="F19" i="2"/>
  <c r="I8" i="2"/>
  <c r="J8" i="2"/>
  <c r="G8" i="2"/>
  <c r="F8" i="2"/>
  <c r="H8" i="2"/>
  <c r="P23" i="2"/>
  <c r="L26" i="2" s="1"/>
  <c r="I13" i="2"/>
  <c r="F13" i="2"/>
  <c r="J13" i="2"/>
  <c r="H13" i="2"/>
  <c r="G13" i="2"/>
  <c r="O23" i="2"/>
  <c r="J16" i="2"/>
  <c r="G16" i="2"/>
  <c r="H16" i="2"/>
  <c r="I16" i="2"/>
  <c r="F16" i="2"/>
  <c r="J10" i="2"/>
  <c r="I10" i="2"/>
  <c r="F10" i="2"/>
  <c r="G10" i="2"/>
  <c r="H10" i="2"/>
  <c r="J14" i="2"/>
  <c r="G14" i="2"/>
  <c r="F14" i="2"/>
  <c r="H14" i="2"/>
  <c r="I14" i="2"/>
  <c r="L2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900-000001000000}">
      <text>
        <r>
          <rPr>
            <b/>
            <sz val="8"/>
            <color indexed="8"/>
            <rFont val="Times New Roman"/>
            <family val="1"/>
          </rPr>
          <t xml:space="preserve">Pass
Fail
Untested
N/A
</t>
        </r>
      </text>
    </comment>
    <comment ref="H4" authorId="0" shapeId="0" xr:uid="{00000000-0006-0000-0900-000002000000}">
      <text>
        <r>
          <rPr>
            <b/>
            <sz val="8"/>
            <color indexed="8"/>
            <rFont val="Times New Roman"/>
            <family val="1"/>
          </rPr>
          <t xml:space="preserve">Pass
Fail
Untested
N/A
</t>
        </r>
      </text>
    </comment>
    <comment ref="I4" authorId="0" shapeId="0" xr:uid="{00000000-0006-0000-0900-000003000000}">
      <text>
        <r>
          <rPr>
            <b/>
            <sz val="8"/>
            <color indexed="8"/>
            <rFont val="Times New Roman"/>
            <family val="1"/>
          </rPr>
          <t xml:space="preserve">Pass
Fail
Untested
N/A
</t>
        </r>
      </text>
    </comment>
    <comment ref="J4" authorId="0" shapeId="0" xr:uid="{00000000-0006-0000-0900-000004000000}">
      <text>
        <r>
          <rPr>
            <b/>
            <sz val="8"/>
            <color indexed="8"/>
            <rFont val="Times New Roman"/>
            <family val="1"/>
          </rPr>
          <t xml:space="preserve">Pass
Fail
Untested
N/A
</t>
        </r>
      </text>
    </comment>
    <comment ref="K4" authorId="0" shapeId="0" xr:uid="{00000000-0006-0000-0900-000005000000}">
      <text>
        <r>
          <rPr>
            <b/>
            <sz val="8"/>
            <color indexed="8"/>
            <rFont val="Times New Roman"/>
            <family val="1"/>
          </rPr>
          <t xml:space="preserve">Pass
Fail
Untested
N/A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A00-000001000000}">
      <text>
        <r>
          <rPr>
            <b/>
            <sz val="8"/>
            <color indexed="8"/>
            <rFont val="Times New Roman"/>
            <family val="1"/>
          </rPr>
          <t xml:space="preserve">Pass
Fail
Untested
N/A
</t>
        </r>
      </text>
    </comment>
    <comment ref="H4" authorId="0" shapeId="0" xr:uid="{00000000-0006-0000-0A00-000002000000}">
      <text>
        <r>
          <rPr>
            <b/>
            <sz val="8"/>
            <color indexed="8"/>
            <rFont val="Times New Roman"/>
            <family val="1"/>
          </rPr>
          <t xml:space="preserve">Pass
Fail
Untested
N/A
</t>
        </r>
      </text>
    </comment>
    <comment ref="I4" authorId="0" shapeId="0" xr:uid="{00000000-0006-0000-0A00-000003000000}">
      <text>
        <r>
          <rPr>
            <b/>
            <sz val="8"/>
            <color indexed="8"/>
            <rFont val="Times New Roman"/>
            <family val="1"/>
          </rPr>
          <t xml:space="preserve">Pass
Fail
Untested
N/A
</t>
        </r>
      </text>
    </comment>
    <comment ref="J4" authorId="0" shapeId="0" xr:uid="{00000000-0006-0000-0A00-000004000000}">
      <text>
        <r>
          <rPr>
            <b/>
            <sz val="8"/>
            <color indexed="8"/>
            <rFont val="Times New Roman"/>
            <family val="1"/>
          </rPr>
          <t xml:space="preserve">Pass
Fail
Untested
N/A
</t>
        </r>
      </text>
    </comment>
    <comment ref="K4" authorId="0" shapeId="0" xr:uid="{00000000-0006-0000-0A00-000005000000}">
      <text>
        <r>
          <rPr>
            <b/>
            <sz val="8"/>
            <color indexed="8"/>
            <rFont val="Times New Roman"/>
            <family val="1"/>
          </rPr>
          <t xml:space="preserve">Pass
Fail
Untested
N/A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B00-000001000000}">
      <text>
        <r>
          <rPr>
            <b/>
            <sz val="8"/>
            <color indexed="8"/>
            <rFont val="Times New Roman"/>
            <family val="1"/>
          </rPr>
          <t xml:space="preserve">Pass
Fail
Untested
N/A
</t>
        </r>
      </text>
    </comment>
    <comment ref="H4" authorId="0" shapeId="0" xr:uid="{00000000-0006-0000-0B00-000002000000}">
      <text>
        <r>
          <rPr>
            <b/>
            <sz val="8"/>
            <color indexed="8"/>
            <rFont val="Times New Roman"/>
            <family val="1"/>
          </rPr>
          <t xml:space="preserve">Pass
Fail
Untested
N/A
</t>
        </r>
      </text>
    </comment>
    <comment ref="I4" authorId="0" shapeId="0" xr:uid="{00000000-0006-0000-0B00-000003000000}">
      <text>
        <r>
          <rPr>
            <b/>
            <sz val="8"/>
            <color indexed="8"/>
            <rFont val="Times New Roman"/>
            <family val="1"/>
          </rPr>
          <t xml:space="preserve">Pass
Fail
Untested
N/A
</t>
        </r>
      </text>
    </comment>
    <comment ref="J4" authorId="0" shapeId="0" xr:uid="{00000000-0006-0000-0B00-000004000000}">
      <text>
        <r>
          <rPr>
            <b/>
            <sz val="8"/>
            <color indexed="8"/>
            <rFont val="Times New Roman"/>
            <family val="1"/>
          </rPr>
          <t xml:space="preserve">Pass
Fail
Untested
N/A
</t>
        </r>
      </text>
    </comment>
    <comment ref="K4" authorId="0" shapeId="0" xr:uid="{00000000-0006-0000-0B00-000005000000}">
      <text>
        <r>
          <rPr>
            <b/>
            <sz val="8"/>
            <color indexed="8"/>
            <rFont val="Times New Roman"/>
            <family val="1"/>
          </rPr>
          <t xml:space="preserve">Pass
Fail
Untested
N/A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C00-000001000000}">
      <text>
        <r>
          <rPr>
            <b/>
            <sz val="8"/>
            <color indexed="8"/>
            <rFont val="Times New Roman"/>
            <family val="1"/>
          </rPr>
          <t xml:space="preserve">Pass
Fail
Untested
N/A
</t>
        </r>
      </text>
    </comment>
    <comment ref="H4" authorId="0" shapeId="0" xr:uid="{00000000-0006-0000-0C00-000002000000}">
      <text>
        <r>
          <rPr>
            <b/>
            <sz val="8"/>
            <color indexed="8"/>
            <rFont val="Times New Roman"/>
            <family val="1"/>
          </rPr>
          <t xml:space="preserve">Pass
Fail
Untested
N/A
</t>
        </r>
      </text>
    </comment>
    <comment ref="I4" authorId="0" shapeId="0" xr:uid="{00000000-0006-0000-0C00-000003000000}">
      <text>
        <r>
          <rPr>
            <b/>
            <sz val="8"/>
            <color indexed="8"/>
            <rFont val="Times New Roman"/>
            <family val="1"/>
          </rPr>
          <t xml:space="preserve">Pass
Fail
Untested
N/A
</t>
        </r>
      </text>
    </comment>
    <comment ref="J4" authorId="0" shapeId="0" xr:uid="{00000000-0006-0000-0C00-000004000000}">
      <text>
        <r>
          <rPr>
            <b/>
            <sz val="8"/>
            <color indexed="8"/>
            <rFont val="Times New Roman"/>
            <family val="1"/>
          </rPr>
          <t xml:space="preserve">Pass
Fail
Untested
N/A
</t>
        </r>
      </text>
    </comment>
    <comment ref="K4" authorId="0" shapeId="0" xr:uid="{00000000-0006-0000-0C00-000005000000}">
      <text>
        <r>
          <rPr>
            <b/>
            <sz val="8"/>
            <color indexed="8"/>
            <rFont val="Times New Roman"/>
            <family val="1"/>
          </rPr>
          <t xml:space="preserve">Pass
Fail
Untested
N/A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D00-000001000000}">
      <text>
        <r>
          <rPr>
            <b/>
            <sz val="8"/>
            <color indexed="8"/>
            <rFont val="Times New Roman"/>
            <family val="1"/>
          </rPr>
          <t xml:space="preserve">Pass
Fail
Untested
N/A
</t>
        </r>
      </text>
    </comment>
    <comment ref="H4" authorId="0" shapeId="0" xr:uid="{00000000-0006-0000-0D00-000002000000}">
      <text>
        <r>
          <rPr>
            <b/>
            <sz val="8"/>
            <color indexed="8"/>
            <rFont val="Times New Roman"/>
            <family val="1"/>
          </rPr>
          <t xml:space="preserve">Pass
Fail
Untested
N/A
</t>
        </r>
      </text>
    </comment>
    <comment ref="I4" authorId="0" shapeId="0" xr:uid="{00000000-0006-0000-0D00-000003000000}">
      <text>
        <r>
          <rPr>
            <b/>
            <sz val="8"/>
            <color indexed="8"/>
            <rFont val="Times New Roman"/>
            <family val="1"/>
          </rPr>
          <t xml:space="preserve">Pass
Fail
Untested
N/A
</t>
        </r>
      </text>
    </comment>
    <comment ref="J4" authorId="0" shapeId="0" xr:uid="{00000000-0006-0000-0D00-000004000000}">
      <text>
        <r>
          <rPr>
            <b/>
            <sz val="8"/>
            <color indexed="8"/>
            <rFont val="Times New Roman"/>
            <family val="1"/>
          </rPr>
          <t xml:space="preserve">Pass
Fail
Untested
N/A
</t>
        </r>
      </text>
    </comment>
    <comment ref="K4" authorId="0" shapeId="0" xr:uid="{00000000-0006-0000-0D00-000005000000}">
      <text>
        <r>
          <rPr>
            <b/>
            <sz val="8"/>
            <color indexed="8"/>
            <rFont val="Times New Roman"/>
            <family val="1"/>
          </rPr>
          <t xml:space="preserve">Pass
Fail
Untested
N/A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E00-000001000000}">
      <text>
        <r>
          <rPr>
            <b/>
            <sz val="8"/>
            <color indexed="8"/>
            <rFont val="Times New Roman"/>
            <family val="1"/>
          </rPr>
          <t xml:space="preserve">Pass
Fail
Untested
N/A
</t>
        </r>
      </text>
    </comment>
    <comment ref="H4" authorId="0" shapeId="0" xr:uid="{00000000-0006-0000-0E00-000002000000}">
      <text>
        <r>
          <rPr>
            <b/>
            <sz val="8"/>
            <color indexed="8"/>
            <rFont val="Times New Roman"/>
            <family val="1"/>
          </rPr>
          <t xml:space="preserve">Pass
Fail
Untested
N/A
</t>
        </r>
      </text>
    </comment>
    <comment ref="I4" authorId="0" shapeId="0" xr:uid="{00000000-0006-0000-0E00-000003000000}">
      <text>
        <r>
          <rPr>
            <b/>
            <sz val="8"/>
            <color indexed="8"/>
            <rFont val="Times New Roman"/>
            <family val="1"/>
          </rPr>
          <t xml:space="preserve">Pass
Fail
Untested
N/A
</t>
        </r>
      </text>
    </comment>
    <comment ref="J4" authorId="0" shapeId="0" xr:uid="{00000000-0006-0000-0E00-000004000000}">
      <text>
        <r>
          <rPr>
            <b/>
            <sz val="8"/>
            <color indexed="8"/>
            <rFont val="Times New Roman"/>
            <family val="1"/>
          </rPr>
          <t xml:space="preserve">Pass
Fail
Untested
N/A
</t>
        </r>
      </text>
    </comment>
    <comment ref="K4" authorId="0" shapeId="0" xr:uid="{00000000-0006-0000-0E00-000005000000}">
      <text>
        <r>
          <rPr>
            <b/>
            <sz val="8"/>
            <color indexed="8"/>
            <rFont val="Times New Roman"/>
            <family val="1"/>
          </rPr>
          <t xml:space="preserve">Pass
Fail
Untested
N/A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F00-000001000000}">
      <text>
        <r>
          <rPr>
            <b/>
            <sz val="8"/>
            <color indexed="8"/>
            <rFont val="Times New Roman"/>
            <family val="1"/>
          </rPr>
          <t xml:space="preserve">Pass
Fail
Untested
N/A
</t>
        </r>
      </text>
    </comment>
    <comment ref="H4" authorId="0" shapeId="0" xr:uid="{00000000-0006-0000-0F00-000002000000}">
      <text>
        <r>
          <rPr>
            <b/>
            <sz val="8"/>
            <color indexed="8"/>
            <rFont val="Times New Roman"/>
            <family val="1"/>
          </rPr>
          <t xml:space="preserve">Pass
Fail
Untested
N/A
</t>
        </r>
      </text>
    </comment>
    <comment ref="I4" authorId="0" shapeId="0" xr:uid="{00000000-0006-0000-0F00-000003000000}">
      <text>
        <r>
          <rPr>
            <b/>
            <sz val="8"/>
            <color indexed="8"/>
            <rFont val="Times New Roman"/>
            <family val="1"/>
          </rPr>
          <t xml:space="preserve">Pass
Fail
Untested
N/A
</t>
        </r>
      </text>
    </comment>
    <comment ref="J4" authorId="0" shapeId="0" xr:uid="{00000000-0006-0000-0F00-000004000000}">
      <text>
        <r>
          <rPr>
            <b/>
            <sz val="8"/>
            <color indexed="8"/>
            <rFont val="Times New Roman"/>
            <family val="1"/>
          </rPr>
          <t xml:space="preserve">Pass
Fail
Untested
N/A
</t>
        </r>
      </text>
    </comment>
    <comment ref="K4" authorId="0" shapeId="0" xr:uid="{00000000-0006-0000-0F00-000005000000}">
      <text>
        <r>
          <rPr>
            <b/>
            <sz val="8"/>
            <color indexed="8"/>
            <rFont val="Times New Roman"/>
            <family val="1"/>
          </rPr>
          <t xml:space="preserve">Pass
Fail
Untested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6A269DA8-987F-49B2-910F-1D8958F80E79}">
      <text>
        <r>
          <rPr>
            <b/>
            <sz val="8"/>
            <color indexed="8"/>
            <rFont val="Times New Roman"/>
            <family val="1"/>
          </rPr>
          <t xml:space="preserve">Pass
Fail
Untested
N/A
</t>
        </r>
      </text>
    </comment>
    <comment ref="G4" authorId="0" shapeId="0" xr:uid="{ED9C9D87-8E54-4ADE-B41A-269946286BE6}">
      <text>
        <r>
          <rPr>
            <b/>
            <sz val="8"/>
            <color indexed="8"/>
            <rFont val="Times New Roman"/>
            <family val="1"/>
          </rPr>
          <t xml:space="preserve">Pass
Fail
Untested
N/A
</t>
        </r>
      </text>
    </comment>
    <comment ref="H4" authorId="0" shapeId="0" xr:uid="{113255CC-9EB6-4610-8270-22A257882518}">
      <text>
        <r>
          <rPr>
            <b/>
            <sz val="8"/>
            <color indexed="8"/>
            <rFont val="Times New Roman"/>
            <family val="1"/>
          </rPr>
          <t xml:space="preserve">Pass
Fail
Untested
N/A
</t>
        </r>
      </text>
    </comment>
    <comment ref="I4" authorId="0" shapeId="0" xr:uid="{3053A44E-5571-493D-8995-0889D84D1507}">
      <text>
        <r>
          <rPr>
            <b/>
            <sz val="8"/>
            <color indexed="8"/>
            <rFont val="Times New Roman"/>
            <family val="1"/>
          </rPr>
          <t xml:space="preserve">Pass
Fail
Untested
N/A
</t>
        </r>
      </text>
    </comment>
    <comment ref="J4" authorId="0" shapeId="0" xr:uid="{2E6F8861-6377-49EC-A9EC-FF4D099D163A}">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538E0748-02D2-4655-8E79-9A1AD9D97927}">
      <text>
        <r>
          <rPr>
            <b/>
            <sz val="8"/>
            <color indexed="8"/>
            <rFont val="Times New Roman"/>
            <family val="1"/>
          </rPr>
          <t xml:space="preserve">Pass
Fail
Untested
N/A
</t>
        </r>
      </text>
    </comment>
    <comment ref="H4" authorId="0" shapeId="0" xr:uid="{414DA1BB-F2E4-441F-A8CE-7F8B33B8F327}">
      <text>
        <r>
          <rPr>
            <b/>
            <sz val="8"/>
            <color indexed="8"/>
            <rFont val="Times New Roman"/>
            <family val="1"/>
          </rPr>
          <t xml:space="preserve">Pass
Fail
Untested
N/A
</t>
        </r>
      </text>
    </comment>
    <comment ref="I4" authorId="0" shapeId="0" xr:uid="{A3D4E2A0-14BF-4F5F-8BAC-83C6070F1151}">
      <text>
        <r>
          <rPr>
            <b/>
            <sz val="8"/>
            <color indexed="8"/>
            <rFont val="Times New Roman"/>
            <family val="1"/>
          </rPr>
          <t xml:space="preserve">Pass
Fail
Untested
N/A
</t>
        </r>
      </text>
    </comment>
    <comment ref="J4" authorId="0" shapeId="0" xr:uid="{280FDC02-A384-4EBA-951F-2DAE2A4C8CC3}">
      <text>
        <r>
          <rPr>
            <b/>
            <sz val="8"/>
            <color indexed="8"/>
            <rFont val="Times New Roman"/>
            <family val="1"/>
          </rPr>
          <t xml:space="preserve">Pass
Fail
Untested
N/A
</t>
        </r>
      </text>
    </comment>
    <comment ref="K4" authorId="0" shapeId="0" xr:uid="{94680462-CC57-4E72-BCB2-389FBC26DAE6}">
      <text>
        <r>
          <rPr>
            <b/>
            <sz val="8"/>
            <color indexed="8"/>
            <rFont val="Times New Roman"/>
            <family val="1"/>
          </rPr>
          <t xml:space="preserve">Pass
Fail
Untested
N/A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300-000001000000}">
      <text>
        <r>
          <rPr>
            <b/>
            <sz val="8"/>
            <color indexed="8"/>
            <rFont val="Times New Roman"/>
            <family val="1"/>
          </rPr>
          <t xml:space="preserve">Pass
Fail
Untested
N/A
</t>
        </r>
      </text>
    </comment>
    <comment ref="H4" authorId="0" shapeId="0" xr:uid="{00000000-0006-0000-0300-000002000000}">
      <text>
        <r>
          <rPr>
            <b/>
            <sz val="8"/>
            <color indexed="8"/>
            <rFont val="Times New Roman"/>
            <family val="1"/>
          </rPr>
          <t xml:space="preserve">Pass
Fail
Untested
N/A
</t>
        </r>
      </text>
    </comment>
    <comment ref="I4" authorId="0" shapeId="0" xr:uid="{00000000-0006-0000-0300-000003000000}">
      <text>
        <r>
          <rPr>
            <b/>
            <sz val="8"/>
            <color indexed="8"/>
            <rFont val="Times New Roman"/>
            <family val="1"/>
          </rPr>
          <t xml:space="preserve">Pass
Fail
Untested
N/A
</t>
        </r>
      </text>
    </comment>
    <comment ref="J4" authorId="0" shapeId="0" xr:uid="{00000000-0006-0000-0300-000004000000}">
      <text>
        <r>
          <rPr>
            <b/>
            <sz val="8"/>
            <color indexed="8"/>
            <rFont val="Times New Roman"/>
            <family val="1"/>
          </rPr>
          <t xml:space="preserve">Pass
Fail
Untested
N/A
</t>
        </r>
      </text>
    </comment>
    <comment ref="K4" authorId="0" shapeId="0" xr:uid="{00000000-0006-0000-0300-000005000000}">
      <text>
        <r>
          <rPr>
            <b/>
            <sz val="8"/>
            <color indexed="8"/>
            <rFont val="Times New Roman"/>
            <family val="1"/>
          </rPr>
          <t xml:space="preserve">Pass
Fail
Untested
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B6FF1753-1AEB-4390-9D89-78CE8704C8DE}">
      <text>
        <r>
          <rPr>
            <b/>
            <sz val="8"/>
            <color indexed="8"/>
            <rFont val="Times New Roman"/>
            <family val="1"/>
          </rPr>
          <t xml:space="preserve">Pass
Fail
Untested
N/A
</t>
        </r>
      </text>
    </comment>
    <comment ref="H4" authorId="0" shapeId="0" xr:uid="{A90FC6A3-D992-4E29-864A-4AF61AF37995}">
      <text>
        <r>
          <rPr>
            <b/>
            <sz val="8"/>
            <color indexed="8"/>
            <rFont val="Times New Roman"/>
            <family val="1"/>
          </rPr>
          <t xml:space="preserve">Pass
Fail
Untested
N/A
</t>
        </r>
      </text>
    </comment>
    <comment ref="I4" authorId="0" shapeId="0" xr:uid="{AFC664BD-CD97-4912-A121-A41574BDF793}">
      <text>
        <r>
          <rPr>
            <b/>
            <sz val="8"/>
            <color indexed="8"/>
            <rFont val="Times New Roman"/>
            <family val="1"/>
          </rPr>
          <t xml:space="preserve">Pass
Fail
Untested
N/A
</t>
        </r>
      </text>
    </comment>
    <comment ref="J4" authorId="0" shapeId="0" xr:uid="{4BD5A18A-EE86-4C34-9E2A-FF4A62C929EC}">
      <text>
        <r>
          <rPr>
            <b/>
            <sz val="8"/>
            <color indexed="8"/>
            <rFont val="Times New Roman"/>
            <family val="1"/>
          </rPr>
          <t xml:space="preserve">Pass
Fail
Untested
N/A
</t>
        </r>
      </text>
    </comment>
    <comment ref="K4" authorId="0" shapeId="0" xr:uid="{8530F410-E87C-44BD-94CE-F7015D12D1F6}">
      <text>
        <r>
          <rPr>
            <b/>
            <sz val="8"/>
            <color indexed="8"/>
            <rFont val="Times New Roman"/>
            <family val="1"/>
          </rPr>
          <t xml:space="preserve">Pass
Fail
Untested
N/A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400-000001000000}">
      <text>
        <r>
          <rPr>
            <b/>
            <sz val="8"/>
            <color indexed="8"/>
            <rFont val="Times New Roman"/>
            <family val="1"/>
          </rPr>
          <t xml:space="preserve">Pass
Fail
Untested
N/A
</t>
        </r>
      </text>
    </comment>
    <comment ref="G4" authorId="0" shapeId="0" xr:uid="{00000000-0006-0000-0400-000002000000}">
      <text>
        <r>
          <rPr>
            <b/>
            <sz val="8"/>
            <color indexed="8"/>
            <rFont val="Times New Roman"/>
            <family val="1"/>
          </rPr>
          <t xml:space="preserve">Pass
Fail
Untested
N/A
</t>
        </r>
      </text>
    </comment>
    <comment ref="H4" authorId="0" shapeId="0" xr:uid="{00000000-0006-0000-0400-000003000000}">
      <text>
        <r>
          <rPr>
            <b/>
            <sz val="8"/>
            <color indexed="8"/>
            <rFont val="Times New Roman"/>
            <family val="1"/>
          </rPr>
          <t xml:space="preserve">Pass
Fail
Untested
N/A
</t>
        </r>
      </text>
    </comment>
    <comment ref="I4" authorId="0" shapeId="0" xr:uid="{00000000-0006-0000-0400-000004000000}">
      <text>
        <r>
          <rPr>
            <b/>
            <sz val="8"/>
            <color indexed="8"/>
            <rFont val="Times New Roman"/>
            <family val="1"/>
          </rPr>
          <t xml:space="preserve">Pass
Fail
Untested
N/A
</t>
        </r>
      </text>
    </comment>
    <comment ref="J4" authorId="0" shapeId="0" xr:uid="{00000000-0006-0000-0400-000005000000}">
      <text>
        <r>
          <rPr>
            <b/>
            <sz val="8"/>
            <color indexed="8"/>
            <rFont val="Times New Roman"/>
            <family val="1"/>
          </rPr>
          <t xml:space="preserve">Pass
Fail
Untested
N/A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D2CFEC31-6AD6-4CC9-A043-CE13449CE495}">
      <text>
        <r>
          <rPr>
            <b/>
            <sz val="8"/>
            <color indexed="8"/>
            <rFont val="Times New Roman"/>
            <family val="1"/>
          </rPr>
          <t xml:space="preserve">Pass
Fail
Untested
N/A
</t>
        </r>
      </text>
    </comment>
    <comment ref="H4" authorId="0" shapeId="0" xr:uid="{851BB4C5-66CE-4DAF-970E-3E1126CDEC64}">
      <text>
        <r>
          <rPr>
            <b/>
            <sz val="8"/>
            <color indexed="8"/>
            <rFont val="Times New Roman"/>
            <family val="1"/>
          </rPr>
          <t xml:space="preserve">Pass
Fail
Untested
N/A
</t>
        </r>
      </text>
    </comment>
    <comment ref="I4" authorId="0" shapeId="0" xr:uid="{EEF351FB-1D73-4360-9255-F49AEE74792A}">
      <text>
        <r>
          <rPr>
            <b/>
            <sz val="8"/>
            <color indexed="8"/>
            <rFont val="Times New Roman"/>
            <family val="1"/>
          </rPr>
          <t xml:space="preserve">Pass
Fail
Untested
N/A
</t>
        </r>
      </text>
    </comment>
    <comment ref="J4" authorId="0" shapeId="0" xr:uid="{D7E1AAA8-FCA3-4A1B-BBDB-20B4E1B5C9AB}">
      <text>
        <r>
          <rPr>
            <b/>
            <sz val="8"/>
            <color indexed="8"/>
            <rFont val="Times New Roman"/>
            <family val="1"/>
          </rPr>
          <t xml:space="preserve">Pass
Fail
Untested
N/A
</t>
        </r>
      </text>
    </comment>
    <comment ref="K4" authorId="0" shapeId="0" xr:uid="{C003DD9A-30B7-4CE8-858C-8CB762B8705B}">
      <text>
        <r>
          <rPr>
            <b/>
            <sz val="8"/>
            <color indexed="8"/>
            <rFont val="Times New Roman"/>
            <family val="1"/>
          </rPr>
          <t xml:space="preserve">Pass
Fail
Untested
N/A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700-000001000000}">
      <text>
        <r>
          <rPr>
            <b/>
            <sz val="8"/>
            <color indexed="8"/>
            <rFont val="Times New Roman"/>
            <family val="1"/>
          </rPr>
          <t xml:space="preserve">Pass
Fail
Untested
N/A
</t>
        </r>
      </text>
    </comment>
    <comment ref="G4" authorId="0" shapeId="0" xr:uid="{00000000-0006-0000-0700-000002000000}">
      <text>
        <r>
          <rPr>
            <b/>
            <sz val="8"/>
            <color indexed="8"/>
            <rFont val="Times New Roman"/>
            <family val="1"/>
          </rPr>
          <t xml:space="preserve">Pass
Fail
Untested
N/A
</t>
        </r>
      </text>
    </comment>
    <comment ref="H4" authorId="0" shapeId="0" xr:uid="{00000000-0006-0000-0700-000003000000}">
      <text>
        <r>
          <rPr>
            <b/>
            <sz val="8"/>
            <color indexed="8"/>
            <rFont val="Times New Roman"/>
            <family val="1"/>
          </rPr>
          <t xml:space="preserve">Pass
Fail
Untested
N/A
</t>
        </r>
      </text>
    </comment>
    <comment ref="I4" authorId="0" shapeId="0" xr:uid="{00000000-0006-0000-0700-000004000000}">
      <text>
        <r>
          <rPr>
            <b/>
            <sz val="8"/>
            <color indexed="8"/>
            <rFont val="Times New Roman"/>
            <family val="1"/>
          </rPr>
          <t xml:space="preserve">Pass
Fail
Untested
N/A
</t>
        </r>
      </text>
    </comment>
    <comment ref="J4" authorId="0" shapeId="0" xr:uid="{00000000-0006-0000-0700-000005000000}">
      <text>
        <r>
          <rPr>
            <b/>
            <sz val="8"/>
            <color indexed="8"/>
            <rFont val="Times New Roman"/>
            <family val="1"/>
          </rPr>
          <t xml:space="preserve">Pass
Fail
Untested
N/A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800-000001000000}">
      <text>
        <r>
          <rPr>
            <b/>
            <sz val="8"/>
            <color indexed="8"/>
            <rFont val="Times New Roman"/>
            <family val="1"/>
          </rPr>
          <t xml:space="preserve">Pass
Fail
Untested
N/A
</t>
        </r>
      </text>
    </comment>
    <comment ref="G4" authorId="0" shapeId="0" xr:uid="{00000000-0006-0000-0800-000002000000}">
      <text>
        <r>
          <rPr>
            <b/>
            <sz val="8"/>
            <color indexed="8"/>
            <rFont val="Times New Roman"/>
            <family val="1"/>
          </rPr>
          <t xml:space="preserve">Pass
Fail
Untested
N/A
</t>
        </r>
      </text>
    </comment>
    <comment ref="H4" authorId="0" shapeId="0" xr:uid="{00000000-0006-0000-0800-000003000000}">
      <text>
        <r>
          <rPr>
            <b/>
            <sz val="8"/>
            <color indexed="8"/>
            <rFont val="Times New Roman"/>
            <family val="1"/>
          </rPr>
          <t xml:space="preserve">Pass
Fail
Untested
N/A
</t>
        </r>
      </text>
    </comment>
    <comment ref="I4" authorId="0" shapeId="0" xr:uid="{00000000-0006-0000-0800-000004000000}">
      <text>
        <r>
          <rPr>
            <b/>
            <sz val="8"/>
            <color indexed="8"/>
            <rFont val="Times New Roman"/>
            <family val="1"/>
          </rPr>
          <t xml:space="preserve">Pass
Fail
Untested
N/A
</t>
        </r>
      </text>
    </comment>
    <comment ref="J4" authorId="0" shapeId="0" xr:uid="{00000000-0006-0000-0800-000005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<sst xmlns="http://schemas.openxmlformats.org/spreadsheetml/2006/main" count="4465" uniqueCount="1232">
  <si>
    <t>TEST CASE</t>
  </si>
  <si>
    <t>Project Name</t>
  </si>
  <si>
    <t>Creator</t>
  </si>
  <si>
    <t>Pham Tuan Anh</t>
  </si>
  <si>
    <t>Project Code</t>
  </si>
  <si>
    <t>Reviewer/Approver</t>
  </si>
  <si>
    <t>Document Code</t>
  </si>
  <si>
    <t>Issue Date</t>
  </si>
  <si>
    <t>N/A</t>
  </si>
  <si>
    <t>Version</t>
  </si>
  <si>
    <t>Record of change</t>
  </si>
  <si>
    <t>Effective Date</t>
  </si>
  <si>
    <t>Change Item</t>
  </si>
  <si>
    <t>*A,D,M</t>
  </si>
  <si>
    <t>Change description</t>
  </si>
  <si>
    <t>Reference</t>
  </si>
  <si>
    <t>1.0</t>
  </si>
  <si>
    <t>A</t>
  </si>
  <si>
    <t>Create new</t>
  </si>
  <si>
    <t>TEST REPORT</t>
  </si>
  <si>
    <t>Sub Module</t>
  </si>
  <si>
    <t>Pass</t>
  </si>
  <si>
    <t>Fail</t>
  </si>
  <si>
    <t>Number of  sub test cases</t>
  </si>
  <si>
    <t>Home page</t>
  </si>
  <si>
    <t>ER</t>
  </si>
  <si>
    <t>Find Physician</t>
  </si>
  <si>
    <t>ECH Resource</t>
  </si>
  <si>
    <t>ECH news</t>
  </si>
  <si>
    <t>Visiting ECH</t>
  </si>
  <si>
    <t>LoadTest</t>
  </si>
  <si>
    <t>Sub total</t>
  </si>
  <si>
    <t>Test coverage</t>
  </si>
  <si>
    <t>%</t>
  </si>
  <si>
    <t>Test successful coverage</t>
  </si>
  <si>
    <t>Module Code</t>
  </si>
  <si>
    <t>Tester</t>
  </si>
  <si>
    <t>ID</t>
  </si>
  <si>
    <t>Test Case Description</t>
  </si>
  <si>
    <t>Test Case Procedure</t>
  </si>
  <si>
    <t>Expected Output</t>
  </si>
  <si>
    <t>Result on iphone 4G</t>
  </si>
  <si>
    <t>Test date</t>
  </si>
  <si>
    <t>Note</t>
  </si>
  <si>
    <t>Back to TestReport</t>
  </si>
  <si>
    <t>To Buglist</t>
  </si>
  <si>
    <t>Build #</t>
  </si>
  <si>
    <t>Basic flow</t>
  </si>
  <si>
    <t>Alternative flow</t>
  </si>
  <si>
    <t>1. Result will be appeared from content of ECH site, with exception of the content of "John is smoking"</t>
  </si>
  <si>
    <t>Validate content Google Map to get the right direction from From My Location</t>
  </si>
  <si>
    <t>Validate content Google Map to get the right direction from Enter Address</t>
  </si>
  <si>
    <t>Validate the routine update of ER waiting time</t>
  </si>
  <si>
    <t>1. On each page, turn the device on landscape or portrait</t>
  </si>
  <si>
    <t>1. Access www.elcaminohospital.org from device and view with default resolution of iphone &amp; android devices</t>
  </si>
  <si>
    <t>1. Content is auto turned and compatible with landscape or portrait, font size of text, images, from landscape are the same to portrait, no being scaled, no broken images or reduced quality of images or graphic content</t>
  </si>
  <si>
    <t>1. Scrolling just on vertical will applied to site if content is longer than the viewed area on page</t>
  </si>
  <si>
    <t xml:space="preserve">1. On each page, try to scroll when content is longer than view range, except Google API
</t>
  </si>
  <si>
    <t>Validate the pre-plotted marks for locations which are reached, and preview the content when tapped (Google API)</t>
  </si>
  <si>
    <t>1. There a pre-plotted mark on each for departure and destination location
2. A short form and address on reach pre-plotted mark, which is expected address</t>
  </si>
  <si>
    <t>Validate the pinch and zoom function of Google API</t>
  </si>
  <si>
    <t>1. There a pre-plotted mark on each for departure and destination location
2. Map will auto zoomed in/out as expected</t>
  </si>
  <si>
    <t>2. Each site will show the numbers of minute of current waiting time (XX) and auto be refreshed by 10 minutes each</t>
  </si>
  <si>
    <t>Result on SamSung Galaxy S II</t>
  </si>
  <si>
    <t>Result on HTC Sensation</t>
  </si>
  <si>
    <t>HIPAA, TRUSTe</t>
  </si>
  <si>
    <t>Validate content ER Checklist</t>
  </si>
  <si>
    <t xml:space="preserve">1. Tap on Emergency Response
2. Tap on ER Checklist
</t>
  </si>
  <si>
    <t>2. Content will be viewed as pre-defined by customer (Q&amp;A #64)</t>
  </si>
  <si>
    <t>Validate ER Checklist</t>
  </si>
  <si>
    <t>1. Tap on Emergency Response
2. Tap on ER Checklist</t>
  </si>
  <si>
    <t>Verify result content compatible when device is on landscape or portrait</t>
  </si>
  <si>
    <t>Verify scrolling on site</t>
  </si>
  <si>
    <t>5.  Auto Google map will be reached, and a direction will be auto created from " 2731 North First Street, San Jose, CA 95134" to ECH site (Los Gatos/Mountain View)
6. Same direction to device</t>
  </si>
  <si>
    <t>My Family &amp; Me Login</t>
  </si>
  <si>
    <t>My Family &amp; Me Forgot Password</t>
  </si>
  <si>
    <t>My Family &amp; Me Create Account</t>
  </si>
  <si>
    <t>My Family &amp; Me Change Password</t>
  </si>
  <si>
    <t>My Family &amp; Me Create Profile</t>
  </si>
  <si>
    <t>My Family &amp; Me View/Edit/Delete Profile</t>
  </si>
  <si>
    <t>My Family &amp; Me Dashboard/Delete Account</t>
  </si>
  <si>
    <t>My Family &amp; Me - Login</t>
  </si>
  <si>
    <t>My Family &amp; Me - Forgot password</t>
  </si>
  <si>
    <t>My Family &amp; Me - Create Account</t>
  </si>
  <si>
    <t>My Family &amp; Me - Change Password</t>
  </si>
  <si>
    <t>My Family &amp; Me - Create Profile</t>
  </si>
  <si>
    <t>My Family &amp; Me - View &amp; Edit &amp; Delete Profile</t>
  </si>
  <si>
    <t>My Family &amp; Me - Dashboard &amp; Delete Account</t>
  </si>
  <si>
    <t>Pre-condition</t>
  </si>
  <si>
    <t>Pre -Condition</t>
  </si>
  <si>
    <t>GUI flows</t>
  </si>
  <si>
    <t>Untest</t>
  </si>
  <si>
    <t>1. Site will be displayed well on resolution of Iphone and Android devices:
1a. Images, icons are displayed with the real size
1b. Text is displayed with default fontsize of web browser
1c. Other graphic design assets are displayed with real size</t>
  </si>
  <si>
    <t>Validate content Google Map to get the right direction from another country</t>
  </si>
  <si>
    <t>Set location to other country</t>
  </si>
  <si>
    <t>5.  Auto Google map will be reached, and a direction will NOT be auto created from "15c Hang Bai, Hanoi, Viet nam" to ECH site (Los Gatos/Mountain View)
6. Could not establish a direction</t>
  </si>
  <si>
    <t xml:space="preserve">Check breadcrumb
</t>
  </si>
  <si>
    <t>Go to ER checklist/Mountain View/Los Gatos</t>
  </si>
  <si>
    <t>Result on iphone 3</t>
  </si>
  <si>
    <t>Hybrid applications</t>
  </si>
  <si>
    <t>Hybrid</t>
  </si>
  <si>
    <t>keyword of "John is smoking" should be somewhere in My Family &amp; Me</t>
  </si>
  <si>
    <t>1. Tap on Emergency Response
2. Tap on Los Gatos/ Mountain View site</t>
  </si>
  <si>
    <t>1. Tap on Emergency Response
2. Tap on Los Gatos/ Mountain View
3. Tap on Get Direction
4. Tap on Enter Address
5. Tap and typing address of "2731 North First Street, San Jose, CA 95134", then submit
6. Manual check in real map</t>
  </si>
  <si>
    <t>1. Tap on Emergency Response
2. Tap on Los Gatos/ Mountain View
3. Tap on Get Direction
4. Tap on Enter Address
5. Tap and typing address of "15c Hang Bai, Hanoi, Viet nam", then submit
6. Manual check in real map</t>
  </si>
  <si>
    <t>Go to Top of page</t>
  </si>
  <si>
    <t>On footer
1. Tap on View full site
2. Tap on Privacy Policies
3. Tap on Terms of Use</t>
  </si>
  <si>
    <t>Validate content of footer</t>
  </si>
  <si>
    <t>Client</t>
  </si>
  <si>
    <t>Device</t>
  </si>
  <si>
    <t>Server</t>
  </si>
  <si>
    <t>Environment for test</t>
  </si>
  <si>
    <t>Verify ER landing &amp; wait time each site</t>
  </si>
  <si>
    <t xml:space="preserve">1. Tap on Emergency Response
2. Tap on Los Gatos/ Mountain View link
</t>
  </si>
  <si>
    <t>Validate "Enter Address" field's length</t>
  </si>
  <si>
    <t>1. On "Enter Address" textbox,  input more than 100 characters</t>
  </si>
  <si>
    <t>1. Text will be inputted no more than 100 chars length to get direction</t>
  </si>
  <si>
    <t>1. ER Waittime (xx minutes) appears with content of current date (mm/dd/yy) and last updated time (hh:mm AM/PM) to now on each site
2.a ER Waittime (xx minutes) appears with content of current date (mm/dd/yy) and last updated time (hh:mm AM/PM) to now on site
2.b Address of site, with format of
[Mountain View/Los Gatos]
[Address 1], [City], [State Code]
2.c Phone number of site, with format of [xxx-xxx-xxxx]</t>
  </si>
  <si>
    <t>Verify call 911 on ER page</t>
  </si>
  <si>
    <t xml:space="preserve">Verify call 911 on Los Gatos/Mountain View page
</t>
  </si>
  <si>
    <t xml:space="preserve">2. Content will be viewed as pre-defined by customer, like:
- Insurance
- Overnight bag
- Medical History
- Contact primary physician
</t>
  </si>
  <si>
    <t>1. Tap on Emergency Response
2. Tap on Los Gatos/ Mountain View
3. Tap on Get Direction
4. Tap on From My Location
5. Tap on OK to get
6. Manual check in real map</t>
  </si>
  <si>
    <t>4. Auto Google map will be reached, and a direction will be auto created from "1288 Pear Avenue Mountain View, CA, 94043" to ECH site (Los Gatos/Mountain View)
5.  Auto Google map will be reached, and a direction will be auto created from somewhere that is different from "3075A Hansen Way Palo Alto, CA 94304" to ECH site (Los Gatos/Mountain View)
6. Same direction to device</t>
  </si>
  <si>
    <t>Verify "Don’t allow" to get direction from my location</t>
  </si>
  <si>
    <t>1. Tap on Emergency Response
2. Tap on Los Gatos/ Mountain View
3. Tap on Get Direction
4. Tap on From My Location
5. Tap on "Don’t Allow"' to deny</t>
  </si>
  <si>
    <t>5. Go back to site profile page</t>
  </si>
  <si>
    <t>Validate content Google Map to get turn-by-turn</t>
  </si>
  <si>
    <t>2. Display the path from A to B with only one turn a time</t>
  </si>
  <si>
    <t>1. On Google API when it is available a direction.
2. Do turn-by-turn</t>
  </si>
  <si>
    <t>1. On Google API when it is available a direction.
2. Do pinching or zooming in or zooming out</t>
  </si>
  <si>
    <t>Number of  runs on all devices</t>
  </si>
  <si>
    <t>1. Tap on logo FMO, on top of page</t>
  </si>
  <si>
    <t>Breadcrumb states on top of page
1. Go to ER checklist/Mountain View/Los Gatos, then Tap on the icon of search
2. Go to ER checklist/Mountain View/Los Gatos, then Tap on the icon of homepage
3. Go to ER checklist/Mountain View/Los Gatos, then Tap on the icon of ER
4. Go to ER checklist/Mountain View/Los Gatos, then Tap on the icon of ER checklist/Mountain View/Los Gatos</t>
  </si>
  <si>
    <t>Get Direction from "Enter Address"</t>
  </si>
  <si>
    <t>ECH Resources</t>
  </si>
  <si>
    <t>Result on Motorola Milestone 2</t>
  </si>
  <si>
    <t>Validate content displays well on resolution (pixel) of devices:
1. Iphone (640 x 960) 
2. Motorola Milestone 2 (480 x 854)
3. Samsung Galaxy S II (480 x 800)
4. HTC Sensation (540 x 960)</t>
  </si>
  <si>
    <t>Verify "Enter Address" is not allowed to be blank</t>
  </si>
  <si>
    <t>1. On "Enter Address" textbox,  input nothing, then submit</t>
  </si>
  <si>
    <t>1. Tap on Emergency Response
2. Tap on "Emergency Dial 911"
3. Stop calling</t>
  </si>
  <si>
    <t>1. Tap on Emergency Response
2. Tap on Los Gatos/ Mountain View link
3. Tap on "Emergency Dial 911"
4. Stop calling</t>
  </si>
  <si>
    <t>2. Auto dial to 911
3. Go back to Emergency Response screen</t>
  </si>
  <si>
    <t>3. Auto dial to 911
4. Go back to Los Gatos/Mountain View screen</t>
  </si>
  <si>
    <t>1.Do nothing, go back to Los Gatos/Mountain View screen</t>
  </si>
  <si>
    <t>Find a Doctor</t>
  </si>
  <si>
    <t>1. On Google API when it is available a direction.
2. Tap on a pre-plotted mark</t>
  </si>
  <si>
    <t>1. The persistent search will appear
2. Go back to homepage
3. Go to ER homepage
4. Go to ER checklist/Mountain View/Los Gatos</t>
  </si>
  <si>
    <t>1.  Default value is "Search"</t>
  </si>
  <si>
    <t xml:space="preserve">Verify Get Directions from "From My Location" on Los Gatos
</t>
  </si>
  <si>
    <t xml:space="preserve">Verify Get Directions from "From My Location" on Mountain View
</t>
  </si>
  <si>
    <t>1. Tap on Emergency Response
2. Tap on Los Gatos
3. Tap on Get Directions
4. Tap on From My Location
5. Tap on OK to get direction</t>
  </si>
  <si>
    <t>1. Tap on Emergency Response
2. Tap on Mountain View
3. Tap on Get Directions
4. Tap on From My Location
5. Tap on OK to get direction</t>
  </si>
  <si>
    <t xml:space="preserve">Verify Get Directions from "Enter Address" on Mountain View
</t>
  </si>
  <si>
    <t xml:space="preserve">Verify Get Directions from "Enter Address" on Los Gatos
</t>
  </si>
  <si>
    <t>1. Tap on Emergency Response
2. Tap on Los Gatos
3. Tap on Get Directions
4. Tap on Enter Address
5. Tap on and type address of "1288 Pear Avenue Mountain View, CA, 94043", and submit</t>
  </si>
  <si>
    <t>1. Tap on Emergency Response
2. Tap on Mountain View
3. Tap on Get Directions
4. Tap on Enter Address
5. Tap on and type address of "3075A Hansen Way Palo Alto, CA 94304", and submit</t>
  </si>
  <si>
    <t>1. View Full Site: hyperlink to go to www.elcaminohospital.org
2. Privacy Policies: which will contain the legal language of privacy policy of  FMO 
3. Terms of Use: which will contain the language of TOS of FMO</t>
  </si>
  <si>
    <t xml:space="preserve">Tap on A+/- once to zoom in content
</t>
  </si>
  <si>
    <t xml:space="preserve">Tap on A+/- twice to zoom out content
</t>
  </si>
  <si>
    <t>1. Tap to view content of ER Checklist
2. Tap on A+/- once</t>
  </si>
  <si>
    <t>1. Tap to view content of ER Checklist
2. Tap on A+/- twice</t>
  </si>
  <si>
    <t>Verify GetDdirection dialog is modal/on top/ could not access, tap any buttons/links below the dialog</t>
  </si>
  <si>
    <t>1. Tap on Emergency Response
2. Tap on Los Gatos/ Mountain View
3. Tap on Get Direction</t>
  </si>
  <si>
    <t>GetDdirection dialog is modal/on top/ could not access, tap any buttons/links below the dialog</t>
  </si>
  <si>
    <t>Breadcrumb states on top of page
1. Tap on breadcrumb magnifier 
2. Tap on breadcrumb magnifier again</t>
  </si>
  <si>
    <t>1. Search bar appears, the breadcrumb disappears
2. Search bar disappears, the breadcrumb appears</t>
  </si>
  <si>
    <t xml:space="preserve">Check breadcrumb operation on magnifier icon
</t>
  </si>
  <si>
    <t xml:space="preserve">1. Words auto appeared for user to choose on text input search like: "cardiorespiratory", or "cardiorenal syndrome"
</t>
  </si>
  <si>
    <t>1a. At least content of ER waittimes, Privacy policy, TOS content will be in result search
1b. Chosen keyword must be appeared on search result with yellow color on background keyword for notification</t>
  </si>
  <si>
    <t>M</t>
  </si>
  <si>
    <t>Validate "Enter Address" is allowed to from hardware keyboard</t>
  </si>
  <si>
    <t>1. On "Enter Address" textbox,  input some words via hardware keyboard, then submit</t>
  </si>
  <si>
    <t>1. Keyword must be typed on textbox as expected. Layout is not changed by typing from hardware device</t>
  </si>
  <si>
    <t>2. Content is zoomed in 1 time, content is not out of layout range</t>
  </si>
  <si>
    <t>2. Content is zoomed in 1 time, content is not out of layout range, then zoomed out 1 time</t>
  </si>
  <si>
    <t xml:space="preserve">Validate content when double tapping on web browser to zoom in content
</t>
  </si>
  <si>
    <t>1. Tap browser to zoom in content as default function on browser</t>
  </si>
  <si>
    <t>1. Content is zoomed in as default, stylesheet should not be broken or chaos.</t>
  </si>
  <si>
    <t>1. Result should be 0 pages found</t>
  </si>
  <si>
    <t>Go to ER/ER checklist/Mountain View/Los Gatos</t>
  </si>
  <si>
    <t>1. Search textbox appears on breadcrumb 
2. Search textbox disappears, the breadcrumb appears</t>
  </si>
  <si>
    <t>Breadcrumb states on  ER/ER checklist/Mountain View/Los Gatos
1. Tap on icon search on  Breadcrumb
2. Tap on icon search on  Breadcrumb again</t>
  </si>
  <si>
    <t>Breadcrumb states on  ER/ER checklist/Mountain View/Los Gatos
1. Tap on icon search on  Breadcrumb
2. Verify search default value is "Search"</t>
  </si>
  <si>
    <t>Breadcrumb states on  ER/ER checklist/Mountain View/Los Gatos
1. Tap on icon search on  Breadcrumb
2. On textbox "Search" put the keyword "John is smoking", once in content of My Family &amp; Me, and tap on go to search</t>
  </si>
  <si>
    <t>Breadcrumb states on  ER/ER checklist/Mountain View/Los Gatos
1. Tap on icon search on  Breadcrumb
2. On textbox "Search" put the keyword to search like “cardior”, then wait and see</t>
  </si>
  <si>
    <t>Breadcrumb states on  ER/ER checklist/Mountain View/Los Gatos
1. Tap on icon search on  Breadcrumb
2.  On textbox "Search" put the keyword to search like “/;”, then wait and see</t>
  </si>
  <si>
    <t>Breadcrumb states on  ER/ER checklist/Mountain View/Los Gatos
1. Tap on icon search on  Breadcrumb
2.   On textbox "Search"  put the keyword to search like “view”, then wait and see</t>
  </si>
  <si>
    <t>Verify textbox search on Breadcrumb</t>
  </si>
  <si>
    <t>1.2</t>
  </si>
  <si>
    <t xml:space="preserve">Tap on logo FMO, on top of page, to go to homepage of www.familymedicalofficer.com
</t>
  </si>
  <si>
    <t>1. Go back to homepage of www.familymedicalofficer.com</t>
  </si>
  <si>
    <t>Access www.familymedicalofficer.com on device, set your location to "1288 Pear Avenue Mountain View, CA, 94043"</t>
  </si>
  <si>
    <t>Access www.familymedicalofficer.com on device, set your location to "1 3075A Hansen Way Palo Alto, CA 94304"</t>
  </si>
  <si>
    <t>Access www.familymedicalofficer.com on device, set your location to another that is different from "3075A Hansen Way Palo Alto, CA 94304"</t>
  </si>
  <si>
    <t>Bug#</t>
  </si>
  <si>
    <t>13/10/2011</t>
  </si>
  <si>
    <t>14/10/2011</t>
  </si>
  <si>
    <t>Hours cost/ 5 devices</t>
  </si>
  <si>
    <t>Hours cost/ device</t>
  </si>
  <si>
    <t>4. Display a confirmation box to ask if user allows system to use the geo-location information of user. Message: "FMO would like to use your current location". Buttons: "Don't Allow" and "OK"
5. Auto Google map will be reached, and a direction will be auto created from "1288 Pear Avenue Mountain View, CA, 94043" to ECH site (Los Gatos)
5a. User can use multi touch to zoom, pin function and see navigation address on iphone map, but on android ones</t>
  </si>
  <si>
    <t>4. Display a confirmation box to ask if user allows system to use the geo-location information of user. Message: "FMO would like to use your current location". Buttons: "Don't Allow" and "OK"
5. Auto Google map will be reached, and a direction will be auto created from " 3075A Hansen Way Palo Alto, CA 94304" to ECH site (Mountain View)
5a. User can use multi touch to zoom, pin function and see navigation address on iphone map, but on android ones</t>
  </si>
  <si>
    <t>4. A Textinput will appeared to enter address
5.  Auto Google map will be reached, and a direction will be auto created from "1288 Pear Avenue Mountain View, CA, 94043" to ECH site (Los Gatos)
5a. User can use multi touch to zoom, pin function and see navigation address on iphone map, but on android ones</t>
  </si>
  <si>
    <t>4. A Textinput will appeared to enter address
5.  Auto Google map will be reached, and a direction will be auto created from "3075A Hansen Way Palo Alto, CA 94304" to ECH site (Mountain View)
5a. User can use multi touch to zoom, pin function and see navigation address on iphone map, but on android ones</t>
  </si>
  <si>
    <t>On IE9</t>
  </si>
  <si>
    <t>Result on Iphone 12</t>
  </si>
  <si>
    <t>Result on Iphone 15</t>
  </si>
  <si>
    <t>Result on SamSung Galaxy S21</t>
  </si>
  <si>
    <t>Result on Redmi Note 12 Pro</t>
  </si>
  <si>
    <t>Result on Google Pixel 6</t>
  </si>
  <si>
    <t>[Registration-1]</t>
  </si>
  <si>
    <t>Successful Registration</t>
  </si>
  <si>
    <t>1. Navigate to the registration page. 
2. Fill in all required fields with valid information. 
3. Click on the "Register" button.</t>
  </si>
  <si>
    <t>The user should be redirected to the login page with a success message indicating successful registration.</t>
  </si>
  <si>
    <t>[Registration-2]</t>
  </si>
  <si>
    <t>Empty Fields</t>
  </si>
  <si>
    <t>1. Navigate to the registration page. 
2. Leave one or more required fields empty. 
3. Click on the "Register" button.</t>
  </si>
  <si>
    <t>An error message should be displayed next to each empty field, prompting the user to fill in all required fields.</t>
  </si>
  <si>
    <t>[Registration-3]</t>
  </si>
  <si>
    <t>Invalid Email Format</t>
  </si>
  <si>
    <t>1. Navigate to the registration page. 
2. Enter an invalid email format in the email field. 
3. Fill in other required fields with valid information. 
4. Click on the "Register" button.</t>
  </si>
  <si>
    <t>An error message should be displayed indicating that the email format is invalid.</t>
  </si>
  <si>
    <t>[Registration-4]</t>
  </si>
  <si>
    <t>Existing Email</t>
  </si>
  <si>
    <t>1. Navigate to the registration page. 2. Enter an email that is already registered. 3. Fill in other required fields with valid information. 4. Click on the "Register" button.</t>
  </si>
  <si>
    <t>An error message should be displayed indicating that the email is already registered.</t>
  </si>
  <si>
    <t>[Registration-5]</t>
  </si>
  <si>
    <t>Weak Password</t>
  </si>
  <si>
    <t>1. Navigate to the registration page. 2. Enter a weak password. 3. Fill in other required fields with valid information. 4. Click on the "Register" button.</t>
  </si>
  <si>
    <t>An error message should be displayed indicating that the password is weak.</t>
  </si>
  <si>
    <t>[Registration-6]</t>
  </si>
  <si>
    <t>Username Already Taken</t>
  </si>
  <si>
    <t>1. Navigate to the registration page. 2. Enter a username that is already taken. 3. Fill in other required fields with valid information. 4. Click on the "Register" button.</t>
  </si>
  <si>
    <t>An error message should be displayed indicating that the username is already taken.</t>
  </si>
  <si>
    <t>[Registration-7]</t>
  </si>
  <si>
    <t>Successful Registration with Optional Fields</t>
  </si>
  <si>
    <t>1. Navigate to the registration page. 
2. Fill in all required fields along with optional fields. 
3. Click on the "Register" button.</t>
  </si>
  <si>
    <t>[Registration-8]</t>
  </si>
  <si>
    <t>Invalid Date of Birth Format</t>
  </si>
  <si>
    <t>1. Navigate to the registration page. 
2. Enter an invalid date format in the Date of Birth field. 
3. Fill in other required fields with valid information. 
4. Click on the "Register" button.</t>
  </si>
  <si>
    <t>An error message should be displayed indicating that the Date of Birth format is invalid.</t>
  </si>
  <si>
    <t>[Registration-9]</t>
  </si>
  <si>
    <t>Successful Registration with Profile Picture</t>
  </si>
  <si>
    <t>[Registration-10]</t>
  </si>
  <si>
    <t>Terms and Conditions Agreement</t>
  </si>
  <si>
    <t>[Registration-11]</t>
  </si>
  <si>
    <t>Successful Registration with Company Name</t>
  </si>
  <si>
    <t>[Registration-12]</t>
  </si>
  <si>
    <t>Successful Registration with Phone Number</t>
  </si>
  <si>
    <t>[Registration-13]</t>
  </si>
  <si>
    <t>Successful Registration with Address</t>
  </si>
  <si>
    <t>[Registration-14]</t>
  </si>
  <si>
    <t>Successful Registration with Gender</t>
  </si>
  <si>
    <t>[Registration-15]</t>
  </si>
  <si>
    <t>Successful Registration with Education</t>
  </si>
  <si>
    <t>[Registration-16]</t>
  </si>
  <si>
    <t>Successful Registration with Experience</t>
  </si>
  <si>
    <t>[Registration-17]</t>
  </si>
  <si>
    <t>Successful Registration with Skills</t>
  </si>
  <si>
    <t>[Registration-18]</t>
  </si>
  <si>
    <t>Successful Registration with Languages</t>
  </si>
  <si>
    <t>[Registration-19]</t>
  </si>
  <si>
    <t>Successful Registration with Certifications</t>
  </si>
  <si>
    <t>[Registration-20]</t>
  </si>
  <si>
    <t>Successful Registration with Interests</t>
  </si>
  <si>
    <t>[Registration-21]</t>
  </si>
  <si>
    <t>Successful Registration with Bio</t>
  </si>
  <si>
    <t>[Registration-22]</t>
  </si>
  <si>
    <t>Successful Registration with Website</t>
  </si>
  <si>
    <t>[Registration-23]</t>
  </si>
  <si>
    <t>Successful Registration with Social Media Links</t>
  </si>
  <si>
    <t>[Registration-24]</t>
  </si>
  <si>
    <t>Successful Registration with Resume</t>
  </si>
  <si>
    <t>[Registration-25]</t>
  </si>
  <si>
    <t>Successful Registration with Portfolio</t>
  </si>
  <si>
    <t>[Registration-26]</t>
  </si>
  <si>
    <t>Successful Registration with Education and Experience</t>
  </si>
  <si>
    <t>[Registration-27]</t>
  </si>
  <si>
    <t>Successful Registration with Skills and Languages</t>
  </si>
  <si>
    <t>[Registration-28]</t>
  </si>
  <si>
    <t>Successful Registration with Certifications and Interests</t>
  </si>
  <si>
    <t>[Registration-29]</t>
  </si>
  <si>
    <t>Successful Registration with Address and Phone Number</t>
  </si>
  <si>
    <t>[Registration-30]</t>
  </si>
  <si>
    <t>Successful Registration with All Fields</t>
  </si>
  <si>
    <t>1. Navigate to the registration page. 
2. Fill in all required fields along with a profile picture. 
3. Click on the "Register" button.</t>
  </si>
  <si>
    <t>1. Navigate to the registration page. 
2. Read and accept the Terms and Conditions. 
3. Fill in all required fields with valid information. 
4. Click on the "Register" button.</t>
  </si>
  <si>
    <t>1. Navigate to the registration page. 
2. Fill in all required fields along with the company name. 
3. Click on the "Register" button.</t>
  </si>
  <si>
    <t>1. Navigate to the registration page. 
2. Fill in all required fields along with a valid phone number. 
3. Click on the "Register" button.</t>
  </si>
  <si>
    <t>1. Navigate to the registration page. 
2. Fill in all required fields along with a valid address. 
3. Click on the "Register" button.</t>
  </si>
  <si>
    <t>1. Navigate to the registration page. 
2. Fill in all required fields along with selecting a gender. 
3. Click on the "Register" button.</t>
  </si>
  <si>
    <t>1. Navigate to the registration page. 
2. Fill in all required fields along with educational information. 
3. Click on the "Register" button.</t>
  </si>
  <si>
    <t>1. Navigate to the registration page. 
2. Fill in all required fields along with experience information. 
3. Click on the "Register" button.</t>
  </si>
  <si>
    <t>1. Navigate to the registration page. 
2. Fill in all required fields along with skills information. 
3. Click on the "Register" button.</t>
  </si>
  <si>
    <t>1. Navigate to the registration page. 
2. Fill in all required fields along with languages information. 
3. Click on the "Register" button.</t>
  </si>
  <si>
    <t>1. Navigate to the registration page. 
2. Fill in all required fields along with certifications information. 
3. Click on the "Register" button.</t>
  </si>
  <si>
    <t>1. Navigate to the registration page. 
2. Fill in all required fields along with interests information. 
3. Click on the "Register" button.</t>
  </si>
  <si>
    <t>1. Navigate to the registration page. 
2. Fill in all required fields along with a bio. 
3. Click on the "Register" button.</t>
  </si>
  <si>
    <t>1. Navigate to the registration page. 
2. Fill in all required fields along with a website. 
3. Click on the "Register" button.</t>
  </si>
  <si>
    <t>1. Navigate to the registration page. 
2. Fill in all required fields along with social media links. 
3. Click on the "Register" button.</t>
  </si>
  <si>
    <t>1. Navigate to the registration page. 
2. Fill in all required fields along with a resume upload. 
3. Click on the "Register" button.</t>
  </si>
  <si>
    <t>1. Navigate to the registration page. 
2. Fill in all required fields along with a portfolio link. 
3. Click on the "Register" button.</t>
  </si>
  <si>
    <t>1. Navigate to the registration page. 
2. Fill in all required fields along with educational and experience information. 
3. Click on the "Register" button.</t>
  </si>
  <si>
    <t>1. Navigate to the registration page. 
2. Fill in all required fields along with skills and languages information. 
3. Click on the "Register" button.</t>
  </si>
  <si>
    <t>1. Navigate to the registration page. 
2. Fill in all required fields along with certifications and interests information. 
3. Click on the "Register" button.</t>
  </si>
  <si>
    <t>1. Navigate to the registration page. 
2. Fill in all required fields along with address and phone number. 
3. Click on the "Register" button.</t>
  </si>
  <si>
    <t>1. Navigate to the registration page. 
2. Fill in all required fields along with all optional fields. 
3. Click on the "Register" button.</t>
  </si>
  <si>
    <t>Navigate to the registration page.</t>
  </si>
  <si>
    <t>Leave one or more required fields empty.</t>
  </si>
  <si>
    <t>Enter an invalid email format in the email field.</t>
  </si>
  <si>
    <t>Enter an email that is already registered.</t>
  </si>
  <si>
    <t>Enter a weak password.</t>
  </si>
  <si>
    <t>Enter a username that is already taken.</t>
  </si>
  <si>
    <t>Read and accept the Terms and Conditions.</t>
  </si>
  <si>
    <t>Enter an invalid date format in the Date of Birth field.</t>
  </si>
  <si>
    <t>Upload a profile picture.</t>
  </si>
  <si>
    <t>Fill in all required fields along with the company name.</t>
  </si>
  <si>
    <t>Fill in all required fields along with a valid phone number.</t>
  </si>
  <si>
    <t>Fill in all required fields along with a valid address.</t>
  </si>
  <si>
    <t>Fill in all required fields along with selecting a gender.</t>
  </si>
  <si>
    <t>Fill in all required fields along with educational information.</t>
  </si>
  <si>
    <t>Fill in all required fields along with experience information.</t>
  </si>
  <si>
    <t>Fill in all required fields along with skills information.</t>
  </si>
  <si>
    <t>Fill in all required fields along with languages information.</t>
  </si>
  <si>
    <t>Fill in all required fields along with certifications information.</t>
  </si>
  <si>
    <t>Fill in all required fields along with interests information.</t>
  </si>
  <si>
    <t>Fill in all required fields along with a bio.</t>
  </si>
  <si>
    <t>Fill in all required fields along with a website.</t>
  </si>
  <si>
    <t>Fill in all required fields along with social media links.</t>
  </si>
  <si>
    <t>Fill in all required fields along with a resume upload.</t>
  </si>
  <si>
    <t>Fill in all required fields along with a portfolio link.</t>
  </si>
  <si>
    <t>Fill in all required fields along with educational and experience information.</t>
  </si>
  <si>
    <t>Fill in all required fields along with skills and languages information.</t>
  </si>
  <si>
    <t>Fill in all required fields along with certifications and interests information.</t>
  </si>
  <si>
    <t>Fill in all required fields along with address and phone number.</t>
  </si>
  <si>
    <t>Fill in all required fields along with all optional fields.</t>
  </si>
  <si>
    <t>[Login-1]</t>
  </si>
  <si>
    <t>Successful Login</t>
  </si>
  <si>
    <t>[Login-2]</t>
  </si>
  <si>
    <t>Invalid Email</t>
  </si>
  <si>
    <t>[Login-3]</t>
  </si>
  <si>
    <t>Invalid Password</t>
  </si>
  <si>
    <t>[Login-4]</t>
  </si>
  <si>
    <t>[Login-5]</t>
  </si>
  <si>
    <t>Successful Login with Remember Me</t>
  </si>
  <si>
    <t>[Login-6]</t>
  </si>
  <si>
    <t>Successful Login after Logout</t>
  </si>
  <si>
    <t>[Login-7]</t>
  </si>
  <si>
    <t>Account Lockout after Multiple Failed Attempts</t>
  </si>
  <si>
    <t>[Login-8]</t>
  </si>
  <si>
    <t>Successful Login with Email Case Insensitivity</t>
  </si>
  <si>
    <t>[Login-9]</t>
  </si>
  <si>
    <t>Successful Login with Password Case Sensitivity</t>
  </si>
  <si>
    <t>[Login-10]</t>
  </si>
  <si>
    <t>Successful Login with Captcha Verification</t>
  </si>
  <si>
    <t>[Login-11]</t>
  </si>
  <si>
    <t>Successful Login with Two-Factor Authentication</t>
  </si>
  <si>
    <t>[Login-12]</t>
  </si>
  <si>
    <t>Successful Login with Biometric Authentication</t>
  </si>
  <si>
    <t>[Login-13]</t>
  </si>
  <si>
    <t>Successful Login with One-Time Password</t>
  </si>
  <si>
    <t>[Login-14]</t>
  </si>
  <si>
    <t>Successful Login with Social Media Integration</t>
  </si>
  <si>
    <t>[Login-15]</t>
  </si>
  <si>
    <t>Successful Login with Multi-Factor Authentication</t>
  </si>
  <si>
    <t>[Login-16]</t>
  </si>
  <si>
    <t>Successful Login with Device Recognition</t>
  </si>
  <si>
    <t>[Login-17]</t>
  </si>
  <si>
    <t>Successful Login with IP Address Whitelisting</t>
  </si>
  <si>
    <t>[Login-18]</t>
  </si>
  <si>
    <t>Successful Login with Security Questions</t>
  </si>
  <si>
    <t>[Login-19]</t>
  </si>
  <si>
    <t>Successful Login with Single Sign-On</t>
  </si>
  <si>
    <t>[Login-20]</t>
  </si>
  <si>
    <t>Successful Login with Browser Fingerprint</t>
  </si>
  <si>
    <t>[Login-21]</t>
  </si>
  <si>
    <t>Successful Login with Adaptive Authentication</t>
  </si>
  <si>
    <t>[Login-22]</t>
  </si>
  <si>
    <t>Successful Login with Time-Based One-Time Password</t>
  </si>
  <si>
    <t>[Login-23]</t>
  </si>
  <si>
    <t>Successful Login with Email Verification Code</t>
  </si>
  <si>
    <t>[Login-24]</t>
  </si>
  <si>
    <t>Successful Login with PIN Authentication</t>
  </si>
  <si>
    <t>[Login-25]</t>
  </si>
  <si>
    <t>Successful Login with Access Token</t>
  </si>
  <si>
    <t>[Login-26]</t>
  </si>
  <si>
    <t>Successful Login with Client Certificate</t>
  </si>
  <si>
    <t>[Login-27]</t>
  </si>
  <si>
    <t>Successful Login with Magic Link</t>
  </si>
  <si>
    <t>[Login-28]</t>
  </si>
  <si>
    <t>Successful Login with Grid Authentication</t>
  </si>
  <si>
    <t>[Login-29]</t>
  </si>
  <si>
    <t>Successful Login with Biometric + Password</t>
  </si>
  <si>
    <t>[Login-30]</t>
  </si>
  <si>
    <t>Successful Login with Geolocation Authentication</t>
  </si>
  <si>
    <t>1. Navigate to the login page.
2. Enter valid credentials.
3. Click on the "Login" button.</t>
  </si>
  <si>
    <t>The user should be redirected to the dashboard.</t>
  </si>
  <si>
    <t>1. Navigate to the login page.
2. Enter an invalid email.
3. Enter a valid password.
4. Click on the "Login" button.</t>
  </si>
  <si>
    <t>An error message should be displayed indicating invalid credentials.</t>
  </si>
  <si>
    <t>1. Navigate to the login page.
2. Enter a valid email.
3. Enter an invalid password.
4. Click on the "Login" button.</t>
  </si>
  <si>
    <t>1. Navigate to the login page.
2. Leave both email and password fields empty.
3. Click on the "Login" button.</t>
  </si>
  <si>
    <t>An error message should be displayed prompting the user to fill in both fields.</t>
  </si>
  <si>
    <t>1. Navigate to the login page.
2. Enter valid credentials.
3. Check the "Remember Me" option.
4. Click on the "Login" button.</t>
  </si>
  <si>
    <t>The user should be redirected to the dashboard. The session should be remembered for subsequent visits.</t>
  </si>
  <si>
    <t>1. Login with valid credentials.
2. Click on the "Logout" button.
3. Navigate to the login page
4. Enter valid credentials.
5. Click on the "Login" button.</t>
  </si>
  <si>
    <t>1. Enter invalid credentials multiple times until the account gets locked.
2. Attempt to login with valid credentials.</t>
  </si>
  <si>
    <t>The account should be temporarily locked after a certain number of failed login attempts.</t>
  </si>
  <si>
    <t>1. Navigate to the login page.
2. Enter valid email with different letter cases.
3. Enter a valid password.
4. Click on the "Login" button.</t>
  </si>
  <si>
    <t>The user should be redirected to the dashboard. Email case should be ignored during login validation.</t>
  </si>
  <si>
    <t>1. Navigate to the login page.
2. Enter a valid email.
3. Enter valid password with different letter cases.
4. Click on the "Login" button.</t>
  </si>
  <si>
    <t>The user should be redirected to the dashboard. Password case should be considered during login validation.</t>
  </si>
  <si>
    <t>1. Navigate to the login page.
2. Enter valid credentials.
3. Complete the captcha verification.
4. Click on the "Login" button.</t>
  </si>
  <si>
    <t>The user should be redirected to the dashboard after successful captcha verification.</t>
  </si>
  <si>
    <t>1. Navigate to the login page.
2. Enter valid credentials.
3. Complete the two-factor authentication process.
4. Click on the "Login" button.</t>
  </si>
  <si>
    <t>The user should be redirected to the dashboard after successful two-factor authentication.</t>
  </si>
  <si>
    <t>1. Navigate to the login page.
2. Use biometric authentication (fingerprint, face recognition, etc.).
3. Access should be granted upon successful biometric verification.</t>
  </si>
  <si>
    <t>The user should be redirected to the dashboard after successful biometric authentication.</t>
  </si>
  <si>
    <t>1. Navigate to the login page.
2. Enter valid email.
3. Request a one-time password.
4. Enter the received OTP.
5. Click on the "Login" button.</t>
  </si>
  <si>
    <t>The user should be redirected to the dashboard after successful OTP verification.</t>
  </si>
  <si>
    <t>1. Navigate to the login page.
2. Click on the social media login button (e.g., Facebook, Google).
3. Authorize access.</t>
  </si>
  <si>
    <t>The user should be redirected to the dashboard after successful social media authentication.</t>
  </si>
  <si>
    <t>1. Navigate to the login page.
2. Enter valid credentials.
3. Complete the multi-factor authentication process.
4. Click on the "Login" button.</t>
  </si>
  <si>
    <t>The user should be redirected to the dashboard after successful multi-factor authentication.</t>
  </si>
  <si>
    <t>1. Navigate to the login page.
2. Enter valid credentials.
3. Access should be granted based on recognized device.</t>
  </si>
  <si>
    <t>The user should be redirected to the dashboard after successful device recognition.</t>
  </si>
  <si>
    <t>1. Navigate to the login page.
2. Enter valid credentials.
3. Access should be granted based on whitelisted IP address.</t>
  </si>
  <si>
    <t>The user should be redirected to the dashboard after successful IP address whitelisting.</t>
  </si>
  <si>
    <t>1. Navigate to the login page.
2. Enter valid credentials.
3. Answer security questions.
4. Click on the "Login" button.</t>
  </si>
  <si>
    <t>The user should be redirected to the dashboard after successful security question verification.</t>
  </si>
  <si>
    <t>1. Navigate to the login page.
2. Click on the Single Sign-On (SSO) button.
3. Login through SSO provider.</t>
  </si>
  <si>
    <t>The user should be redirected to the dashboard after successful Single Sign-On authentication.</t>
  </si>
  <si>
    <t>1. Navigate to the login page.
2. Enter valid credentials.
3. Access should be granted based on browser fingerprint.</t>
  </si>
  <si>
    <t>The user should be redirected to the dashboard after successful browser fingerprint verification.</t>
  </si>
  <si>
    <t>1. Navigate to the login page.
2. Enter valid credentials.
3. Access should be granted based on adaptive authentication (risk-based authentication).</t>
  </si>
  <si>
    <t>The user should be redirected to the dashboard after successful adaptive authentication.</t>
  </si>
  <si>
    <t>1. Navigate to the login page.
2. Enter valid email.
3. Enter the received time-based OTP
4. Click on the "Login" button.</t>
  </si>
  <si>
    <t>The user should be redirected to the dashboard after successful time-based OTP verification.</t>
  </si>
  <si>
    <t>1. Navigate to the login page.
2. Enter valid email.
3. Enter the received email verification code.
4. Click on the "Login" button.</t>
  </si>
  <si>
    <t>The user should be redirected to the dashboard after successful email verification code validation.</t>
  </si>
  <si>
    <t>1. Navigate to the login page.
2. Enter valid credentials.
3. Enter the received PIN.
4. Click on the "Login" button.</t>
  </si>
  <si>
    <t>The user should be redirected to the dashboard after successful PIN verification.</t>
  </si>
  <si>
    <t>1. Navigate to the login page.
2. Enter valid access token.
3. Click on the "Login" button.</t>
  </si>
  <si>
    <t>The user should be redirected to the dashboard after successful access token validation.</t>
  </si>
  <si>
    <t>1. Navigate to the login page.
2. Enter valid client certificate.
3. Click on the "Login" button.</t>
  </si>
  <si>
    <t>The user should be redirected to the dashboard after successful client certificate validation.</t>
  </si>
  <si>
    <t>1. Navigate to the login page.
2. Enter valid email.
3. Click on the "Send Magic Link" button.
4. Check email for the magic link.
5. Click on the magic link.</t>
  </si>
  <si>
    <t>The user should be redirected to the dashboard after successful magic link validation.</t>
  </si>
  <si>
    <t>1. Navigate to the login page.
2. Enter valid credentials.
3. Select correct grid coordinates.
4. Click on the "Login" button.</t>
  </si>
  <si>
    <t>The user should be redirected to the dashboard after successful grid authentication.</t>
  </si>
  <si>
    <t>1. Navigate to the login page.
2. Use biometric authentication
3. Enter valid password.
4. Click on the "Login" button.</t>
  </si>
  <si>
    <t>The user should be redirected to the dashboard after successful biometric and password verification.</t>
  </si>
  <si>
    <t>1. Navigate to the login page.
2. Enter valid credentials.
3. Access should be granted based on geolocation.</t>
  </si>
  <si>
    <t>The user should be redirected to the dashboard after successful geolocation authentication.</t>
  </si>
  <si>
    <t>Navigate to the login page.</t>
  </si>
  <si>
    <t>Enter valid credentials.</t>
  </si>
  <si>
    <t>Enter an invalid email.</t>
  </si>
  <si>
    <t>Leave both email and password fields empty.</t>
  </si>
  <si>
    <t>Click on the "Logout" button.</t>
  </si>
  <si>
    <t>Enter invalid credentials multiple times until the account gets locked.</t>
  </si>
  <si>
    <t>Enter valid email with different letter cases.</t>
  </si>
  <si>
    <t>[ForgotPwd-1]</t>
  </si>
  <si>
    <t>[ForgotPwd-2]</t>
  </si>
  <si>
    <t>[ForgotPwd-3]</t>
  </si>
  <si>
    <t>[ForgotPwd-4]</t>
  </si>
  <si>
    <t>[ForgotPwd-5]</t>
  </si>
  <si>
    <t>[ForgotPwd-6]</t>
  </si>
  <si>
    <t>[ForgotPwd-7]</t>
  </si>
  <si>
    <t>[ForgotPwd-8]</t>
  </si>
  <si>
    <t>[ForgotPwd-9]</t>
  </si>
  <si>
    <t>[ForgotPwd-10]</t>
  </si>
  <si>
    <t>[ForgotPwd-11]</t>
  </si>
  <si>
    <t>[ForgotPwd-12]</t>
  </si>
  <si>
    <t>[ForgotPwd-13]</t>
  </si>
  <si>
    <t>[ForgotPwd-14]</t>
  </si>
  <si>
    <t>[ForgotPwd-15]</t>
  </si>
  <si>
    <t>[ForgotPwd-16]</t>
  </si>
  <si>
    <t>[ForgotPwd-17]</t>
  </si>
  <si>
    <t>[ForgotPwd-18]</t>
  </si>
  <si>
    <t>[ForgotPwd-19]</t>
  </si>
  <si>
    <t>[ForgotPwd-20]</t>
  </si>
  <si>
    <t>[ForgotPwd-21]</t>
  </si>
  <si>
    <t>[ForgotPwd-22]</t>
  </si>
  <si>
    <t>[ForgotPwd-23]</t>
  </si>
  <si>
    <t>[ForgotPwd-24]</t>
  </si>
  <si>
    <t>[ForgotPwd-25]</t>
  </si>
  <si>
    <t>[ForgotPwd-26]</t>
  </si>
  <si>
    <t>[ForgotPwd-27]</t>
  </si>
  <si>
    <t>[ForgotPwd-28]</t>
  </si>
  <si>
    <t>[ForgotPwd-29]</t>
  </si>
  <si>
    <t>[ForgotPwd-30]</t>
  </si>
  <si>
    <t>Successful Forgot Password Request</t>
  </si>
  <si>
    <t>Invalid Email Entered</t>
  </si>
  <si>
    <t>Email Not Registered</t>
  </si>
  <si>
    <t>Empty Email Field</t>
  </si>
  <si>
    <t>Successful Password Reset</t>
  </si>
  <si>
    <t>Password Reset Link Expired</t>
  </si>
  <si>
    <t>Password Reset Link Not Received</t>
  </si>
  <si>
    <t>Password Reset Link Invalid</t>
  </si>
  <si>
    <t>Successful Password Change</t>
  </si>
  <si>
    <t>Password Change Failure - Same as Current</t>
  </si>
  <si>
    <t>Password Change Failure - Weak Password</t>
  </si>
  <si>
    <t>Password Change Failure - Password Policy</t>
  </si>
  <si>
    <t>Password Change Failure - Empty Fields</t>
  </si>
  <si>
    <t>Password Change Failure - Incorrect Email</t>
  </si>
  <si>
    <t>Password Change Failure - Invalid Token</t>
  </si>
  <si>
    <t>Password Change Failure - Expired Token</t>
  </si>
  <si>
    <t>Password Change Failure - Nonexistent User</t>
  </si>
  <si>
    <t>Password Change Failure - Server Error</t>
  </si>
  <si>
    <t>Password Change Failure - Database Error</t>
  </si>
  <si>
    <t>Password Change Failure - Network Error</t>
  </si>
  <si>
    <t>Password Change Failure - Timeout</t>
  </si>
  <si>
    <t>Password Change Failure - Rate Limit Exceeded</t>
  </si>
  <si>
    <t>Successful Change Password after Forgot Password Flow</t>
  </si>
  <si>
    <t>Successful Forgot Password with Mobile Number</t>
  </si>
  <si>
    <t>Successful Password Reset with OTP</t>
  </si>
  <si>
    <t>Successful Forgot Password with Security Questions</t>
  </si>
  <si>
    <t>Successful Password Reset with Security Answers</t>
  </si>
  <si>
    <t>Successful Forgot Password with CAPTCHA</t>
  </si>
  <si>
    <t>Successful Password Reset with CAPTCHA</t>
  </si>
  <si>
    <t>Successful Forgot Password with Biometric</t>
  </si>
  <si>
    <t>1. Navigate to the forgot password page.
2. Enter registered email.
3. Click on the "Submit" button.</t>
  </si>
  <si>
    <t>An email with password reset instructions should be sent to the registered email address.</t>
  </si>
  <si>
    <t>1. Navigate to the forgot password page.
2. Enter an invalid email.
3. Click on the "Submit" button.</t>
  </si>
  <si>
    <t>An error message should be displayed indicating invalid email.</t>
  </si>
  <si>
    <t>1. Navigate to the forgot password page.
2. Enter an unregistered email.
3. Click on the "Submit" button.</t>
  </si>
  <si>
    <t>An error message should be displayed indicating that the email is not registered.</t>
  </si>
  <si>
    <t>1. Navigate to the forgot password page.
2. Leave the email field empty.
3. Click on the "Submit" button.</t>
  </si>
  <si>
    <t>An error message should be displayed prompting the user to enter an email.</t>
  </si>
  <si>
    <t>1. Click on the password reset link received via email.
2. Set a new password.
3. Click on the "Reset Password" button.</t>
  </si>
  <si>
    <t>The password should be successfully reset.</t>
  </si>
  <si>
    <t>1. Click on the expired password reset link received via email.</t>
  </si>
  <si>
    <t>An error message should be displayed indicating that the link has expired.</t>
  </si>
  <si>
    <t>1. Check email for password reset link.</t>
  </si>
  <si>
    <t>The password reset link should be received within a reasonable timeframe.</t>
  </si>
  <si>
    <t>1. Click on an invalid password reset link received via email.</t>
  </si>
  <si>
    <t>An error message should be displayed indicating that the link is invalid.</t>
  </si>
  <si>
    <t>1. Navigate to the login page.
2. Enter registered email.
3. Enter the new password.
4. Click on the "Login" button.</t>
  </si>
  <si>
    <t>The user should be able to login using the new password.</t>
  </si>
  <si>
    <t>1. Navigate to the password change page.
2. Enter the current password as the new password.
3. Click on the "Change Password" button.</t>
  </si>
  <si>
    <t>An error message should be displayed indicating that the new password cannot be the same as the current password.</t>
  </si>
  <si>
    <t>1. Navigate to the password change page.
2. Enter a weak password.
3. Click on the "Change Password" button.</t>
  </si>
  <si>
    <t>An error message should be displayed indicating that the password is too weak.</t>
  </si>
  <si>
    <t>1. Navigate to the password change page.
2. Enter a password not compliant with password policy.
3. Click on the "Change Password" button.</t>
  </si>
  <si>
    <t>An error message should be displayed indicating password policy violation.</t>
  </si>
  <si>
    <t>1. Navigate to the password change page.
2. Leave one or both fields empty.
3. Click on the "Change Password" button.</t>
  </si>
  <si>
    <t>1. Navigate to the password change page.
2. Enter an incorrect email.
3. Click on the "Change Password" button.</t>
  </si>
  <si>
    <t>An error message should be displayed indicating that the email is incorrect.</t>
  </si>
  <si>
    <t>1. Navigate to the password change page.
2. Enter the correct email but an invalid token.
3. Click on the "Change Password" button.</t>
  </si>
  <si>
    <t>An error message should be displayed indicating that the token is invalid.</t>
  </si>
  <si>
    <t>1. Navigate to the password change page.
2. Enter the correct email but an expired token.
3. Click on the "Change Password" button.</t>
  </si>
  <si>
    <t>An error message should be displayed indicating that the token has expired.</t>
  </si>
  <si>
    <t>1. Navigate to the password change page.
2. Enter a nonexistent user's email.
3. Click on the "Change Password" button.</t>
  </si>
  <si>
    <t>An error message should be displayed indicating that the user does not exist.</t>
  </si>
  <si>
    <t>1. Navigate to the password change page.
2. Enter valid email and token.
3. Simulate a server error.
4. Click on the "Change Password" button.</t>
  </si>
  <si>
    <t>An error message should be displayed indicating a server error.</t>
  </si>
  <si>
    <t>1. Navigate to the password change page.
2. Enter valid email and token.
3. Simulate a database error.
4. Click on the "Change Password" button.</t>
  </si>
  <si>
    <t>An error message should be displayed indicating a database error.</t>
  </si>
  <si>
    <t>1. Navigate to the password change page.
2. Enter valid email and token.
3. Simulate a network error.
4. Click on the "Change Password" button.</t>
  </si>
  <si>
    <t>An error message should be displayed indicating a network error.</t>
  </si>
  <si>
    <t>1. Navigate to the password change page.
2. Enter valid email and token.
3. Simulate a timeout.
4. Click on the "Change Password" button.</t>
  </si>
  <si>
    <t>An error message should be displayed indicating a timeout error.</t>
  </si>
  <si>
    <t>1. Navigate to the password change page.
2. Enter valid email and token.
3. Simulate a rate limit exceeded scenario.
4. Click on the "Change Password" button.</t>
  </si>
  <si>
    <t>An error message should be displayed indicating rate limit exceeded.</t>
  </si>
  <si>
    <t>1. Perform the forgot password flow to reset the password.
2. Login with the new password.</t>
  </si>
  <si>
    <t>1. Navigate to the forgot password page.
2. Enter registered mobile number.
3. Click on the "Submit" button.</t>
  </si>
  <si>
    <t>An OTP should be sent to the registered mobile number for password reset.</t>
  </si>
  <si>
    <t>1. Enter the received OTP.
2. Set a new password.
3. Click on the "Reset Password" button.</t>
  </si>
  <si>
    <t>1. Navigate to the forgot password page.
2. Answer security questions.
3. Click on the "Submit" button.</t>
  </si>
  <si>
    <t>An OTP should be sent to the registered email for password reset.</t>
  </si>
  <si>
    <t>1. Navigate to the forgot password page.
2. Complete CAPTCHA verification.
3. Click on the "Submit" button.</t>
  </si>
  <si>
    <t>1. Navigate to the forgot password page.
2. Use biometric authentication.
3. Click on the "Submit" button.</t>
  </si>
  <si>
    <t>Navigate to the forgot password page.</t>
  </si>
  <si>
    <t>Enter registered email.</t>
  </si>
  <si>
    <t>[ProfileUpdate-1]</t>
  </si>
  <si>
    <t>Successful Profile Update</t>
  </si>
  <si>
    <t>[ProfileUpdate-2]</t>
  </si>
  <si>
    <t>Profile Update Failure - Empty Fields</t>
  </si>
  <si>
    <t>[ProfileUpdate-3]</t>
  </si>
  <si>
    <t>Profile Update Failure - Invalid Email Format</t>
  </si>
  <si>
    <t>[ProfileUpdate-4]</t>
  </si>
  <si>
    <t>Profile Update Failure - Invalid Phone Number</t>
  </si>
  <si>
    <t>[ProfileUpdate-5]</t>
  </si>
  <si>
    <t>Profile Update Failure - Invalid Date of Birth</t>
  </si>
  <si>
    <t>[ProfileUpdate-6]</t>
  </si>
  <si>
    <t>Profile Update Failure - Invalid Gender</t>
  </si>
  <si>
    <t>[ProfileUpdate-7]</t>
  </si>
  <si>
    <t>Profile Update Failure - Server Error</t>
  </si>
  <si>
    <t>[ProfileUpdate-8]</t>
  </si>
  <si>
    <t>Profile Update Failure - Database Error</t>
  </si>
  <si>
    <t>[ProfileUpdate-9]</t>
  </si>
  <si>
    <t>Profile Update Failure - Network Error</t>
  </si>
  <si>
    <t>[ProfileUpdate-10]</t>
  </si>
  <si>
    <t>Profile Update Failure - Timeout</t>
  </si>
  <si>
    <t>[ProfileUpdate-11]</t>
  </si>
  <si>
    <t>Profile Update Failure - Rate Limit Exceeded</t>
  </si>
  <si>
    <t>[ProfileUpdate-12]</t>
  </si>
  <si>
    <t>Profile Update Failure - Unauthorized Access</t>
  </si>
  <si>
    <t>[ProfileUpdate-13]</t>
  </si>
  <si>
    <t>Profile Update Failure - Insufficient Permissions</t>
  </si>
  <si>
    <t>[ProfileUpdate-14]</t>
  </si>
  <si>
    <t>Profile Update Failure - Invalid Password</t>
  </si>
  <si>
    <t>[ProfileUpdate-15]</t>
  </si>
  <si>
    <t>Profile Update Failure - Password Mismatch</t>
  </si>
  <si>
    <t>[ProfileUpdate-16]</t>
  </si>
  <si>
    <t>Profile Update Failure - Account Deactivated</t>
  </si>
  <si>
    <t>[ProfileUpdate-17]</t>
  </si>
  <si>
    <t>Profile Update Failure - Account Locked Out</t>
  </si>
  <si>
    <t>[ProfileUpdate-18]</t>
  </si>
  <si>
    <t>Profile Update Failure - Account Suspended</t>
  </si>
  <si>
    <t>[ProfileUpdate-19]</t>
  </si>
  <si>
    <t>Profile Update Failure - Account Expired</t>
  </si>
  <si>
    <t>[ProfileUpdate-20]</t>
  </si>
  <si>
    <t>Profile Update Failure - Account Deleted</t>
  </si>
  <si>
    <t>[ProfileUpdate-21]</t>
  </si>
  <si>
    <t>Successful Profile Update (Scenario 2)</t>
  </si>
  <si>
    <t>[ProfileUpdate-22]</t>
  </si>
  <si>
    <t>Profile Update Failure - Invalid Image Format</t>
  </si>
  <si>
    <t>[ProfileUpdate-23]</t>
  </si>
  <si>
    <t>Profile Update Failure - Image Upload Failure</t>
  </si>
  <si>
    <t>[ProfileUpdate-24]</t>
  </si>
  <si>
    <t>Profile Update Failure - Maximum Image Size Exceeded</t>
  </si>
  <si>
    <t>[ProfileUpdate-25]</t>
  </si>
  <si>
    <t>Profile Update Failure - Image Upload Timeout</t>
  </si>
  <si>
    <t>[ProfileUpdate-26]</t>
  </si>
  <si>
    <t>Profile Update Failure - Insufficient Storage</t>
  </si>
  <si>
    <t>[ProfileUpdate-27]</t>
  </si>
  <si>
    <t>Profile Update Failure - Image Deletion Failure</t>
  </si>
  <si>
    <t>[ProfileUpdate-28]</t>
  </si>
  <si>
    <t>Profile Update Failure - Unsupported Browser</t>
  </si>
  <si>
    <t>[ProfileUpdate-29]</t>
  </si>
  <si>
    <t>Profile Update Failure - Incomplete Profile</t>
  </si>
  <si>
    <t>[ProfileUpdate-30]</t>
  </si>
  <si>
    <t>Profile Update Failure - Unexpected Error</t>
  </si>
  <si>
    <t>1. Log in to the user profile.
2. Navigate to the profile update section.
3. Update profile details.
4. Click on the "Save" button.</t>
  </si>
  <si>
    <t>Profile details should be successfully updated.</t>
  </si>
  <si>
    <t>1. Log in to the user profile.
2. Navigate to the profile update section.
3. Leave one or more fields empty.
4. Click on the "Save" button.</t>
  </si>
  <si>
    <t>An error message should be displayed indicating the need to fill in all required fields.</t>
  </si>
  <si>
    <t>1. Log in to the user profile.
2. Navigate to the profile update section.
3. Enter an invalid email format.
4. Click on the "Save" button.</t>
  </si>
  <si>
    <t>1. Log in to the user profile.
2. Navigate to the profile update section.
3. Enter an invalid phone number format.
4. Click on the "Save" button.</t>
  </si>
  <si>
    <t>An error message should be displayed indicating that the phone number format is invalid.</t>
  </si>
  <si>
    <t>1. Log in to the user profile.
2. Navigate to the profile update section.
3. Enter an invalid date of birth.
4. Click on the "Save" button.</t>
  </si>
  <si>
    <t>An error message should be displayed indicating that the date of birth is invalid.</t>
  </si>
  <si>
    <t>1. Log in to the user profile.
2. Navigate to the profile update section.
3. Select an invalid gender.
4. Click on the "Save" button.</t>
  </si>
  <si>
    <t>An error message should be displayed indicating that the gender selection is invalid.</t>
  </si>
  <si>
    <t>1. Log in to the user profile.
2. Navigate to the profile update section.
3. Update profile details.
4. Simulate a server error by clicking on the "Save" button.</t>
  </si>
  <si>
    <t>1. Log in to the user profile.
2. Navigate to the profile update section.
3. Update profile details.
4. Simulate a database error by clicking on the "Save" button.</t>
  </si>
  <si>
    <t>1. Log in to the user profile.
2. Navigate to the profile update section.
3. Update profile details.
4. Simulate a network error by clicking on the "Save" button.</t>
  </si>
  <si>
    <t>1. Log in to the user profile.
2. Navigate to the profile update section.
3. Update profile details.
4. Simulate a timeout by clicking on the "Save" button.</t>
  </si>
  <si>
    <t>1. Log in to the user profile.
2. Navigate to the profile update section.
3. Update profile details.
4. Simulate a rate limit exceeded scenario by clicking on the "Save" button.</t>
  </si>
  <si>
    <t>1. Log in with unauthorized access token.
2. Navigate to the profile update section.
3. Update profile details.
4. Click on the "Save" button.</t>
  </si>
  <si>
    <t>An error message should be displayed indicating unauthorized access.</t>
  </si>
  <si>
    <t>1. Log in with insufficient permissions.
2. Navigate to the profile update section.
3. Update profile details.
4. Click on the "Save" button.</t>
  </si>
  <si>
    <t>An error message should be displayed indicating insufficient permissions.</t>
  </si>
  <si>
    <t>1. Log in to the user profile.
2. Navigate to the profile update section.
3. Enter an invalid password.
4. Click on the "Save" button.</t>
  </si>
  <si>
    <t>An error message should be displayed indicating that the password is invalid.</t>
  </si>
  <si>
    <t>1. Log in to the user profile.
2. Navigate to the profile update section.
3. Enter a new password and confirm with a different password.
4. Click on the "Save" button.</t>
  </si>
  <si>
    <t>An error message should be displayed indicating that the passwords do not match.</t>
  </si>
  <si>
    <t>An error message should be displayed indicating account deactivation.</t>
  </si>
  <si>
    <t>An error message should be displayed indicating account locked out.</t>
  </si>
  <si>
    <t>An error message should be displayed indicating account suspension.</t>
  </si>
  <si>
    <t>An error message should be displayed indicating account expiration.</t>
  </si>
  <si>
    <t>An error message should be displayed indicating account deletion.</t>
  </si>
  <si>
    <t>1. Log in to the user profile.
2. Navigate to the profile update section.
3. Update profile picture.
4. Click on the "Save" button.</t>
  </si>
  <si>
    <t>Profile picture should be successfully updated.</t>
  </si>
  <si>
    <t>1. Log in to the user profile.
2. Navigate to the profile update section.
3. Upload an image in an invalid format.
4. Click on the "Save" button.</t>
  </si>
  <si>
    <t>An error message should be displayed indicating that the image format is invalid.</t>
  </si>
  <si>
    <t>1. Log in to the user profile.
2. Navigate to the profile update section.
3. Simulate an image upload failure.
4. Click on the "Save" button.</t>
  </si>
  <si>
    <t>An error message should be displayed indicating image upload failure.</t>
  </si>
  <si>
    <t>1. Log in to the user profile.
2. Navigate to the profile update section.
3. Upload an image exceeding the maximum size limit.
4. Click on the "Save" button.</t>
  </si>
  <si>
    <t>An error message should be displayed indicating that the image size exceeds the limit.</t>
  </si>
  <si>
    <t>1. Log in to the user profile.
2. Navigate to the profile update section.
3. Simulate an image upload timeout.
4. Click on the "Save" button.</t>
  </si>
  <si>
    <t>An error message should be displayed indicating image upload timeout.</t>
  </si>
  <si>
    <t>1. Log in to the user profile.
2. Navigate to the profile update section.
3. Simulate insufficient storage space for image upload.
4. Click on the "Save" button.</t>
  </si>
  <si>
    <t>An error message should be displayed indicating insufficient storage space.</t>
  </si>
  <si>
    <t>1. Log in to the user profile.
2. Navigate to the profile update section.
3. Simulate an image deletion failure.
4. Click on the "Save" button.</t>
  </si>
  <si>
    <t>An error message should be displayed indicating image deletion failure.</t>
  </si>
  <si>
    <t>1. Log in to the user profile using an unsupported browser.
2. Navigate to the profile update section.
3. Attempt to update profile details.
4. Click on the "Save" button.</t>
  </si>
  <si>
    <t>An error message should be displayed indicating that the browser is not supported.</t>
  </si>
  <si>
    <t>1. Log in to the user profile.
2. Navigate to the profile update section.
3. Attempt to update incomplete profile details.
4. Click on the "Save" button.</t>
  </si>
  <si>
    <t>An error message should be displayed indicating incomplete profile details.</t>
  </si>
  <si>
    <t>1. Log in to the user profile.
2. Navigate to the profile update section.
3. Simulate an unexpected error during profile update.
4. Click on the "Save" button.</t>
  </si>
  <si>
    <t>An error message should be displayed indicating unexpected error.</t>
  </si>
  <si>
    <t>Log in to the user profile.</t>
  </si>
  <si>
    <t>[JobSearch-1]</t>
  </si>
  <si>
    <t>Successful Job Search</t>
  </si>
  <si>
    <t>[JobSearch-2]</t>
  </si>
  <si>
    <t>Job Search Failure - Empty Search Criteria</t>
  </si>
  <si>
    <t>[JobSearch-3]</t>
  </si>
  <si>
    <t>Job Search Failure - No Results Found</t>
  </si>
  <si>
    <t>[JobSearch-4]</t>
  </si>
  <si>
    <t>Job Search Failure - Invalid Search Criteria</t>
  </si>
  <si>
    <t>[JobSearch-5]</t>
  </si>
  <si>
    <t>Job Search Failure - Server Error</t>
  </si>
  <si>
    <t>[JobSearch-6]</t>
  </si>
  <si>
    <t>Job Search Failure - Database Error</t>
  </si>
  <si>
    <t>[JobSearch-7]</t>
  </si>
  <si>
    <t>Job Search Failure - Network Error</t>
  </si>
  <si>
    <t>[JobSearch-8]</t>
  </si>
  <si>
    <t>Job Search Failure - Timeout</t>
  </si>
  <si>
    <t>[JobSearch-9]</t>
  </si>
  <si>
    <t>Job Search Failure - Rate Limit Exceeded</t>
  </si>
  <si>
    <t>[JobSearch-10]</t>
  </si>
  <si>
    <t>Job Search Failure - Unauthorized Access</t>
  </si>
  <si>
    <t>[JobSearch-11]</t>
  </si>
  <si>
    <t>Job Search Failure - Insufficient Permissions</t>
  </si>
  <si>
    <t>[JobSearch-12]</t>
  </si>
  <si>
    <t>Job Search Failure - Invalid Token</t>
  </si>
  <si>
    <t>[JobSearch-13]</t>
  </si>
  <si>
    <t>Job Search Failure - Invalid Session</t>
  </si>
  <si>
    <t>[JobSearch-14]</t>
  </si>
  <si>
    <t>Job Search Failure - Invalid User</t>
  </si>
  <si>
    <t>[JobSearch-15]</t>
  </si>
  <si>
    <t>Job Search Failure - Account Deactivated</t>
  </si>
  <si>
    <t>[JobSearch-16]</t>
  </si>
  <si>
    <t>Job Search Failure - Account Locked Out</t>
  </si>
  <si>
    <t>[JobSearch-17]</t>
  </si>
  <si>
    <t>Job Search Failure - Account Suspended</t>
  </si>
  <si>
    <t>[JobSearch-18]</t>
  </si>
  <si>
    <t>Job Search Failure - Account Expired</t>
  </si>
  <si>
    <t>[JobSearch-19]</t>
  </si>
  <si>
    <t>Job Search Failure - Account Deleted</t>
  </si>
  <si>
    <t>[JobSearch-20]</t>
  </si>
  <si>
    <t>Job Search Failure - Unexpected Error</t>
  </si>
  <si>
    <t>1. Log in to the user account.
2. Navigate to the job search section.
3. Enter search criteria.
4. Click on the "Search" button.</t>
  </si>
  <si>
    <t>Relevant job listings should be displayed based on the search criteria.</t>
  </si>
  <si>
    <t>1. Log in to the user account.
2. Navigate to the job search section.
3. Leave search criteria empty.
4. Click on the "Search" button.</t>
  </si>
  <si>
    <t>An error message should be displayed indicating the need to fill in search criteria.</t>
  </si>
  <si>
    <t>1. Log in to the user account.
2. Navigate to the job search section.
3. Enter search criteria that yield no results.
4. Click on the "Search" button.</t>
  </si>
  <si>
    <t>A message should be displayed indicating no job listings found for the given criteria.</t>
  </si>
  <si>
    <t>1. Log in to the user account.
2. Navigate to the job search section.
3. Enter invalid search criteria.
4. Click on the "Search" button.</t>
  </si>
  <si>
    <t>An error message should be displayed indicating invalid search criteria.</t>
  </si>
  <si>
    <t>1. Log in to the user account.
2. Navigate to the job search section.
3. Enter valid search criteria.
4. Click on the "Search" button.</t>
  </si>
  <si>
    <t>1. Log in with unauthorized access token.
2. Navigate to the job search section.
3. Enter valid search criteria.
4. Click on the "Search" button.</t>
  </si>
  <si>
    <t>1. Log in with insufficient permissions.
2. Navigate to the job search section.
3. Enter valid search criteria.
4. Click on the "Search" button.</t>
  </si>
  <si>
    <t>1. Log in with invalid access token.
2. Navigate to the job search section.
3. Enter valid search criteria.
4. Click on the "Search" button.</t>
  </si>
  <si>
    <t>An error message should be displayed indicating invalid token.</t>
  </si>
  <si>
    <t>1. Log in with expired session.
2. Navigate to the job search section.
3. Enter valid search criteria.
4. Click on the "Search" button.</t>
  </si>
  <si>
    <t>An error message should be displayed indicating invalid session.</t>
  </si>
  <si>
    <t>1. Log in with invalid user credentials.
2. Navigate to the job search section.
3. Enter valid search criteria.
4. Click on the "Search" button.</t>
  </si>
  <si>
    <t>An error message should be displayed indicating invalid user.</t>
  </si>
  <si>
    <t>1. Log in to the user account.
2. Deactivate the account.
3. Navigate to the job search section.
4. Enter valid search criteria.
5. Click on the "Search" button.</t>
  </si>
  <si>
    <t>1. Log in to the user account.
2. Lock the account.
3. Navigate to the job search section.
4. Enter valid search criteria.
5. Click on the "Search" button.</t>
  </si>
  <si>
    <t>1. Log in to the user account.
2. Suspend the account.
3. Navigate to the job search section.
4. Enter valid search criteria.
5. Click on the "Search" button.</t>
  </si>
  <si>
    <t>1. Log in to the user account.
2. Expire the account.
3. Navigate to the job search section.
4. Enter valid search criteria.
5. Click on the "Search" button.</t>
  </si>
  <si>
    <t>1. Log in to the user account.
2. Delete the account.
3. Navigate to the job search section.
4. Enter valid search criteria.
5. Click on the "Search" button.</t>
  </si>
  <si>
    <t>Log in to the user account.</t>
  </si>
  <si>
    <t>[JobFiltering-1]</t>
  </si>
  <si>
    <t>Successful Job Filtering</t>
  </si>
  <si>
    <t>[JobFiltering-2]</t>
  </si>
  <si>
    <t>Job Filtering Failure - Empty Filters</t>
  </si>
  <si>
    <t>[JobFiltering-3]</t>
  </si>
  <si>
    <t>Job Filtering Failure - No Results</t>
  </si>
  <si>
    <t>[JobFiltering-4]</t>
  </si>
  <si>
    <t>Job Filtering Failure - Invalid Filters</t>
  </si>
  <si>
    <t>[JobFiltering-5]</t>
  </si>
  <si>
    <t>Job Filtering Failure - Server Error</t>
  </si>
  <si>
    <t>[JobFiltering-6]</t>
  </si>
  <si>
    <t>Job Filtering Failure - Database Error</t>
  </si>
  <si>
    <t>[JobFiltering-7]</t>
  </si>
  <si>
    <t>Job Filtering Failure - Network Error</t>
  </si>
  <si>
    <t>[JobFiltering-8]</t>
  </si>
  <si>
    <t>Job Filtering Failure - Timeout</t>
  </si>
  <si>
    <t>[JobFiltering-9]</t>
  </si>
  <si>
    <t>Job Filtering Failure - Rate Limit Exceeded</t>
  </si>
  <si>
    <t>[JobFiltering-10]</t>
  </si>
  <si>
    <t>Job Filtering Failure - Unauthorized Access</t>
  </si>
  <si>
    <t>[JobFiltering-11]</t>
  </si>
  <si>
    <t>Job Filtering Failure - Insufficient Permissions</t>
  </si>
  <si>
    <t>[JobFiltering-12]</t>
  </si>
  <si>
    <t>Job Filtering Failure - Invalid Token</t>
  </si>
  <si>
    <t>[JobFiltering-13]</t>
  </si>
  <si>
    <t>Job Filtering Failure - Invalid Session</t>
  </si>
  <si>
    <t>[JobFiltering-14]</t>
  </si>
  <si>
    <t>Job Filtering Failure - Invalid User</t>
  </si>
  <si>
    <t>[JobFiltering-15]</t>
  </si>
  <si>
    <t>Job Filtering Failure - Account Deactivated</t>
  </si>
  <si>
    <t>[JobFiltering-16]</t>
  </si>
  <si>
    <t>Job Filtering Failure - Account Locked Out</t>
  </si>
  <si>
    <t>[JobFiltering-17]</t>
  </si>
  <si>
    <t>Job Filtering Failure - Account Suspended</t>
  </si>
  <si>
    <t>[JobFiltering-18]</t>
  </si>
  <si>
    <t>Job Filtering Failure - Account Expired</t>
  </si>
  <si>
    <t>[JobFiltering-19]</t>
  </si>
  <si>
    <t>Job Filtering Failure - Account Deleted</t>
  </si>
  <si>
    <t>[JobFiltering-20]</t>
  </si>
  <si>
    <t>Job Filtering Failure - Unexpected Error</t>
  </si>
  <si>
    <t>1. Log in to the user account.
2. Perform a job search.
3. Apply various filters (e.g., location, salary, job type).
4. View filtered results.</t>
  </si>
  <si>
    <t>Relevant job listings matching the filter criteria should be displayed.</t>
  </si>
  <si>
    <t>1. Log in to the user account.
2. Perform a job search.
3. Leave all filters empty.
4. View filtered results.</t>
  </si>
  <si>
    <t>An error message should be displayed indicating the need to select at least one filter.</t>
  </si>
  <si>
    <t>1. Log in to the user account.
2. Perform a job search.
3. Apply filters that yield no results.
4. View filtered results.</t>
  </si>
  <si>
    <t>A message should be displayed indicating no job listings found for the given filter criteria.</t>
  </si>
  <si>
    <t>1. Log in to the user account.
2. Perform a job search.
3. Apply invalid filters.
4. View filtered results.</t>
  </si>
  <si>
    <t>An error message should be displayed indicating invalid filter criteria.</t>
  </si>
  <si>
    <t>1. Log in to the user account.
2. Perform a job search.
3. Apply valid filters.
4. View filtered results.</t>
  </si>
  <si>
    <t>1. Log in with unauthorized access token.
2. Perform a job search.
3. Apply valid filters.
4. View filtered results.</t>
  </si>
  <si>
    <t>1. Log in with insufficient permissions.
2. Perform a job search.
3. Apply valid filters.
4. View filtered results.</t>
  </si>
  <si>
    <t>1. Log in with invalid access token.
2. Perform a job search.
3. Apply valid filters.
4. View filtered results.</t>
  </si>
  <si>
    <t>1. Log in with expired session.
2. Perform a job search.
3. Apply valid filters.
4. View filtered results.</t>
  </si>
  <si>
    <t>1. Log in with invalid user credentials.
2. Perform a job search.
3. Apply valid filters.
4. View filtered results.</t>
  </si>
  <si>
    <t>1. Log in to the user account.
2. Deactivate the account.
3. Perform a job search.
4. Apply valid filters.
5. View filtered results.</t>
  </si>
  <si>
    <t>1. Log in to the user account.
2. Lock the account.
3. Perform a job search.
4. Apply valid filters.
5. View filtered results.</t>
  </si>
  <si>
    <t>1. Log in to the user account.
2. Suspend the account.
3. Perform a job search.
4. Apply valid filters.
5. View filtered results.</t>
  </si>
  <si>
    <t>1. Log in to the user account.
2. Expire the account.
3. Perform a job search.
4. Apply valid filters.
5. View filtered results.</t>
  </si>
  <si>
    <t>1. Log in to the user account.
2. Delete the account.
3. Perform a job search.
4. Apply valid filters.
5. View filtered results.</t>
  </si>
  <si>
    <t>[JobApp-1]</t>
  </si>
  <si>
    <t>Successful Job Application</t>
  </si>
  <si>
    <t>[JobApp-2]</t>
  </si>
  <si>
    <t>Job Application Failure - Empty Fields</t>
  </si>
  <si>
    <t>[JobApp-3]</t>
  </si>
  <si>
    <t>Job Application Failure - Invalid Data</t>
  </si>
  <si>
    <t>[JobApp-4]</t>
  </si>
  <si>
    <t>Job Application Failure - Server Error</t>
  </si>
  <si>
    <t>[JobApp-5]</t>
  </si>
  <si>
    <t>Job Application Failure - Database Error</t>
  </si>
  <si>
    <t>[JobApp-6]</t>
  </si>
  <si>
    <t>Job Application Failure - Network Error</t>
  </si>
  <si>
    <t>[JobApp-7]</t>
  </si>
  <si>
    <t>Job Application Failure - Timeout</t>
  </si>
  <si>
    <t>[JobApp-8]</t>
  </si>
  <si>
    <t>Job Application Failure - Rate Limit Exceeded</t>
  </si>
  <si>
    <t>[JobApp-9]</t>
  </si>
  <si>
    <t>Job Application Failure - Unauthorized Access</t>
  </si>
  <si>
    <t>[JobApp-10]</t>
  </si>
  <si>
    <t>Job Application Failure - Insufficient Permissions</t>
  </si>
  <si>
    <t>[JobApp-11]</t>
  </si>
  <si>
    <t>Job Application Failure - Invalid Token</t>
  </si>
  <si>
    <t>[JobApp-12]</t>
  </si>
  <si>
    <t>Job Application Failure - Invalid Session</t>
  </si>
  <si>
    <t>[JobApp-13]</t>
  </si>
  <si>
    <t>Job Application Failure - Invalid User</t>
  </si>
  <si>
    <t>[JobApp-14]</t>
  </si>
  <si>
    <t>Job Application Failure - Account Deactivated</t>
  </si>
  <si>
    <t>[JobApp-15]</t>
  </si>
  <si>
    <t>Job Application Failure - Account Locked Out</t>
  </si>
  <si>
    <t>[JobApp-16]</t>
  </si>
  <si>
    <t>Job Application Failure - Account Suspended</t>
  </si>
  <si>
    <t>[JobApp-17]</t>
  </si>
  <si>
    <t>Job Application Failure - Account Expired</t>
  </si>
  <si>
    <t>[JobApp-18]</t>
  </si>
  <si>
    <t>Job Application Failure - Account Deleted</t>
  </si>
  <si>
    <t>[JobApp-19]</t>
  </si>
  <si>
    <t>Job Application Failure - Unexpected Error</t>
  </si>
  <si>
    <t>[JobApp-20]</t>
  </si>
  <si>
    <t>Job Application Failure - Insufficient Credits</t>
  </si>
  <si>
    <t>[JobApp-21]</t>
  </si>
  <si>
    <t>Job Application Failure - Invalid Job</t>
  </si>
  <si>
    <t>[JobApp-22]</t>
  </si>
  <si>
    <t>Job Application Failure - Invalid Company</t>
  </si>
  <si>
    <t>[JobApp-23]</t>
  </si>
  <si>
    <t>Job Application Failure - Invalid Location</t>
  </si>
  <si>
    <t>[JobApp-24]</t>
  </si>
  <si>
    <t>Job Application Failure - Invalid Salary</t>
  </si>
  <si>
    <t>[JobApp-25]</t>
  </si>
  <si>
    <t>Job Application Failure - Invalid Job Type</t>
  </si>
  <si>
    <t>[JobApp-26]</t>
  </si>
  <si>
    <t>Job Application Failure - Job Not Found</t>
  </si>
  <si>
    <t>[JobApp-27]</t>
  </si>
  <si>
    <t>Job Application Failure - Account Not Found</t>
  </si>
  <si>
    <t>[JobApp-28]</t>
  </si>
  <si>
    <t>Job Application Failure - Job Application Limit Exceeded</t>
  </si>
  <si>
    <t>[JobApp-29]</t>
  </si>
  <si>
    <t>Job Application Failure - Job Application Disabled</t>
  </si>
  <si>
    <t>[JobApp-30]</t>
  </si>
  <si>
    <t>1. Log in to the user account.
2. Search for a job.
3. Click on the job listing.
4. Apply for the job.</t>
  </si>
  <si>
    <t>A success message should be displayed indicating successful job application.</t>
  </si>
  <si>
    <t>1. Log in to the user account.
2. Search for a job.
3. Click on the job listing.
4. Leave required fields empty.
5. Apply for the job.</t>
  </si>
  <si>
    <t>1. Log in to the user account.
2. Search for a job.
3. Click on the job listing.
4. Enter invalid data in the application form.
5. Apply for the job.</t>
  </si>
  <si>
    <t>An error message should be displayed indicating invalid data in the application form.</t>
  </si>
  <si>
    <t>1. Log in with unauthorized access token.
2. Search for a job.
3. Click on the job listing.
4. Apply for the job.</t>
  </si>
  <si>
    <t>1. Log in with insufficient permissions.
2. Search for a job.
3. Click on the job listing.
4. Apply for the job.</t>
  </si>
  <si>
    <t>1. Log in with invalid access token.
2. Search for a job.
3. Click on the job listing.
4. Apply for the job.</t>
  </si>
  <si>
    <t>1. Log in with expired session.
2. Search for a job.
3. Click on the job listing.
4. Apply for the job.</t>
  </si>
  <si>
    <t>1. Log in with invalid user credentials.
2. Search for a job.
3. Click on the job listing.
4. Apply for the job.</t>
  </si>
  <si>
    <t>1. Log in to the user account.
2. Deactivate the account.
3. Search for a job.
4. Click on the job listing.
5. Apply for the job.</t>
  </si>
  <si>
    <t>1. Log in to the user account.
2. Lock the account.
3. Search for a job.
4. Click on the job listing.
5. Apply for the job.</t>
  </si>
  <si>
    <t>1. Log in to the user account.
2. Suspend the account.
3. Search for a job.
4. Click on the job listing.
5. Apply for the job.</t>
  </si>
  <si>
    <t>1. Log in to the user account.
2. Expire the account.
3. Search for a job.
4. Click on the job listing.
5. Apply for the job.</t>
  </si>
  <si>
    <t>1. Log in to the user account.
2. Delete the account.
3. Search for a job.
4. Click on the job listing.
5. Apply for the job.</t>
  </si>
  <si>
    <t>An error message should be displayed indicating insufficient credits.</t>
  </si>
  <si>
    <t>1. Log in to the user account.
2. Search for an invalid job.
3. Apply for the job.</t>
  </si>
  <si>
    <t>An error message should be displayed indicating invalid job.</t>
  </si>
  <si>
    <t>1. Log in to the user account.
2. Search for a job with invalid company.
3. Apply for the job.</t>
  </si>
  <si>
    <t>An error message should be displayed indicating invalid company.</t>
  </si>
  <si>
    <t>1. Log in to the user account.
2. Search for a job with invalid location.
3. Apply for the job.</t>
  </si>
  <si>
    <t>An error message should be displayed indicating invalid location.</t>
  </si>
  <si>
    <t>1. Log in to the user account.
2. Search for a job with invalid salary.
3. Apply for the job.</t>
  </si>
  <si>
    <t>An error message should be displayed indicating invalid salary.</t>
  </si>
  <si>
    <t>1. Log in to the user account.
2. Search for a job with invalid job type.
3. Apply for the job.</t>
  </si>
  <si>
    <t>An error message should be displayed indicating invalid job type.</t>
  </si>
  <si>
    <t>1. Log in to the user account.
2. Search for a non-existent job.
3. Apply for the job.</t>
  </si>
  <si>
    <t>An error message should be displayed indicating job not found.</t>
  </si>
  <si>
    <t>1. Log in to the user account.
2. Delete the user account.
3. Search for a job.
4. Apply for the job.</t>
  </si>
  <si>
    <t>An error message should be displayed indicating account not found.</t>
  </si>
  <si>
    <t>1. Log in to the user account.
2. Search for a job.
3. Apply for the job multiple times exceeding the limit.</t>
  </si>
  <si>
    <t>An error message should be displayed indicating job application limit exceeded.</t>
  </si>
  <si>
    <t>1. Log in to the user account.
2. Search for a job.
3. Apply for the job.</t>
  </si>
  <si>
    <t>An error message should be displayed indicating job application disabled.</t>
  </si>
  <si>
    <t>[JobPost-1]</t>
  </si>
  <si>
    <t>Successful Job Posting</t>
  </si>
  <si>
    <t>[JobPost-2]</t>
  </si>
  <si>
    <t>Job Posting Failure - Empty Fields</t>
  </si>
  <si>
    <t>[JobPost-3]</t>
  </si>
  <si>
    <t>Job Posting Failure - Invalid Data</t>
  </si>
  <si>
    <t>[JobPost-4]</t>
  </si>
  <si>
    <t>Job Posting Failure - Server Error</t>
  </si>
  <si>
    <t>[JobPost-5]</t>
  </si>
  <si>
    <t>Job Posting Failure - Database Error</t>
  </si>
  <si>
    <t>[JobPost-6]</t>
  </si>
  <si>
    <t>Job Posting Failure - Network Error</t>
  </si>
  <si>
    <t>[JobPost-7]</t>
  </si>
  <si>
    <t>Job Posting Failure - Timeout</t>
  </si>
  <si>
    <t>[JobPost-8]</t>
  </si>
  <si>
    <t>Job Posting Failure - Rate Limit Exceeded</t>
  </si>
  <si>
    <t>[JobPost-9]</t>
  </si>
  <si>
    <t>Job Posting Failure - Unauthorized Access</t>
  </si>
  <si>
    <t>[JobPost-10]</t>
  </si>
  <si>
    <t>Job Posting Failure - Insufficient Permissions</t>
  </si>
  <si>
    <t>[JobPost-11]</t>
  </si>
  <si>
    <t>Job Posting Failure - Invalid Token</t>
  </si>
  <si>
    <t>[JobPost-12]</t>
  </si>
  <si>
    <t>Job Posting Failure - Invalid Session</t>
  </si>
  <si>
    <t>[JobPost-13]</t>
  </si>
  <si>
    <t>Job Posting Failure - Invalid User</t>
  </si>
  <si>
    <t>[JobPost-14]</t>
  </si>
  <si>
    <t>Job Posting Failure - Account Deactivated</t>
  </si>
  <si>
    <t>[JobPost-15]</t>
  </si>
  <si>
    <t>Job Posting Failure - Account Locked Out</t>
  </si>
  <si>
    <t>[JobPost-16]</t>
  </si>
  <si>
    <t>Job Posting Failure - Account Suspended</t>
  </si>
  <si>
    <t>[JobPost-17]</t>
  </si>
  <si>
    <t>Job Posting Failure - Account Expired</t>
  </si>
  <si>
    <t>[JobPost-18]</t>
  </si>
  <si>
    <t>Job Posting Failure - Account Deleted</t>
  </si>
  <si>
    <t>[JobPost-19]</t>
  </si>
  <si>
    <t>Job Posting Failure - Unexpected Error</t>
  </si>
  <si>
    <t>[JobPost-20]</t>
  </si>
  <si>
    <t>Job Posting Failure - Insufficient Credits</t>
  </si>
  <si>
    <t>1. Log in as an employer.
2. Navigate to the job posting page.
3. Fill in all required fields.
4. Click on the "Post Job" button.</t>
  </si>
  <si>
    <t>A success message should be displayed indicating successful job posting.</t>
  </si>
  <si>
    <t>1. Log in as an employer.
2. Navigate to the job posting page.
3. Leave one or more required fields empty.
4. Click on the "Post Job" button.</t>
  </si>
  <si>
    <t>1. Log in as an employer.
2. Navigate to the job posting page.
3. Enter invalid data in the job posting form.
4. Click on the "Post Job" button.</t>
  </si>
  <si>
    <t>An error message should be displayed indicating invalid data in the job posting form.</t>
  </si>
  <si>
    <t>1. Log in as an employer.
2. Navigate to the job posting page.
3. Fill in all required fields.
4. Click on the "Post Job" button.</t>
  </si>
  <si>
    <t>1. Log in with unauthorized access token.
2. Navigate to the job posting page.
3. Fill in all required fields.
4. Click on the "Post Job" button.</t>
  </si>
  <si>
    <t>1. Log in with insufficient permissions.
2. Navigate to the job posting page.
3. Fill in all required fields.
4. Click on the "Post Job" button.</t>
  </si>
  <si>
    <t>1. Log in with invalid access token.
2. Navigate to the job posting page.
3. Fill in all required fields.
4. Click on the "Post Job" button.</t>
  </si>
  <si>
    <t>1. Log in with expired session.
2. Navigate to the job posting page.
3. Fill in all required fields.
4. Click on the "Post Job" button.</t>
  </si>
  <si>
    <t>1. Log in with invalid user credentials.
2. Navigate to the job posting page.
3. Fill in all required fields.
4. Click on the "Post Job" button.</t>
  </si>
  <si>
    <t>1. Log in to the employer account.
2. Deactivate the account.
3. Navigate to the job posting page.
4. Fill in all required fields.
5. Click on the "Post Job" button.</t>
  </si>
  <si>
    <t>1. Log in to the employer account.
2. Lock the account.
3. Navigate to the job posting page.
4. Fill in all required fields.
5. Click on the "Post Job" button.</t>
  </si>
  <si>
    <t>1. Log in to the employer account.
2. Suspend the account.
3. Navigate to the job posting page.
4. Fill in all required fields.
5. Click on the "Post Job" button.</t>
  </si>
  <si>
    <t>1. Log in to the employer account.
2. Expire the account.
3. Navigate to the job posting page.
4. Fill in all required fields.
5. Click on the "Post Job" button.</t>
  </si>
  <si>
    <t>1. Log in to the employer account.
2. Delete the account.
3. Navigate to the job posting page.
4. Fill in all required fields.
5. Click on the "Post Job" button.</t>
  </si>
  <si>
    <t>1. Log in to the employer account.
2. Navigate to the job posting page.
3. Fill in all required fields.
4. Click on the "Post Job" button.</t>
  </si>
  <si>
    <t>Log in as an employer.</t>
  </si>
  <si>
    <t>Log in with unauthorized access token.</t>
  </si>
  <si>
    <t>Log in with insufficient permissions.</t>
  </si>
  <si>
    <t>Log in with invalid access token.</t>
  </si>
  <si>
    <t>[JobEdit-1]</t>
  </si>
  <si>
    <t>Successful Job Editing</t>
  </si>
  <si>
    <t>[JobEdit-2]</t>
  </si>
  <si>
    <t>Job Editing Failure - Empty Fields</t>
  </si>
  <si>
    <t>[JobEdit-3]</t>
  </si>
  <si>
    <t>Job Editing Failure - Invalid Data</t>
  </si>
  <si>
    <t>[JobEdit-4]</t>
  </si>
  <si>
    <t>Job Editing Failure - Server Error</t>
  </si>
  <si>
    <t>[JobEdit-5]</t>
  </si>
  <si>
    <t>Job Editing Failure - Database Error</t>
  </si>
  <si>
    <t>[JobEdit-6]</t>
  </si>
  <si>
    <t>Job Editing Failure - Network Error</t>
  </si>
  <si>
    <t>[JobEdit-7]</t>
  </si>
  <si>
    <t>Job Editing Failure - Timeout</t>
  </si>
  <si>
    <t>[JobEdit-8]</t>
  </si>
  <si>
    <t>Job Editing Failure - Rate Limit Exceeded</t>
  </si>
  <si>
    <t>[JobEdit-9]</t>
  </si>
  <si>
    <t>Job Editing Failure - Unauthorized Access</t>
  </si>
  <si>
    <t>[JobEdit-10]</t>
  </si>
  <si>
    <t>Job Editing Failure - Insufficient Permissions</t>
  </si>
  <si>
    <t>[JobEdit-11]</t>
  </si>
  <si>
    <t>Job Editing Failure - Invalid Token</t>
  </si>
  <si>
    <t>[JobEdit-12]</t>
  </si>
  <si>
    <t>Job Editing Failure - Invalid Session</t>
  </si>
  <si>
    <t>[JobEdit-13]</t>
  </si>
  <si>
    <t>Job Editing Failure - Invalid User</t>
  </si>
  <si>
    <t>[JobEdit-14]</t>
  </si>
  <si>
    <t>Job Editing Failure - Account Deactivated</t>
  </si>
  <si>
    <t>[JobEdit-15]</t>
  </si>
  <si>
    <t>Job Editing Failure - Account Locked Out</t>
  </si>
  <si>
    <t>[JobEdit-16]</t>
  </si>
  <si>
    <t>Job Editing Failure - Account Suspended</t>
  </si>
  <si>
    <t>[JobEdit-17]</t>
  </si>
  <si>
    <t>Job Editing Failure - Account Expired</t>
  </si>
  <si>
    <t>[JobEdit-18]</t>
  </si>
  <si>
    <t>Job Editing Failure - Account Deleted</t>
  </si>
  <si>
    <t>[JobEdit-19]</t>
  </si>
  <si>
    <t>Job Editing Failure - Unexpected Error</t>
  </si>
  <si>
    <t>[JobEdit-20]</t>
  </si>
  <si>
    <t>Job Editing Failure - Insufficient Credits</t>
  </si>
  <si>
    <t>1. Log in as an employer.
2. Navigate to the job editing page.
3. Modify job details.
4. Click on the "Save Changes" button.</t>
  </si>
  <si>
    <t>A success message should be displayed indicating successful job editing.</t>
  </si>
  <si>
    <t>1. Log in as an employer.
2. Navigate to the job editing page.
3. Leave one or more required fields empty.
4. Click on the "Save Changes" button.</t>
  </si>
  <si>
    <t>1. Log in as an employer.
2. Navigate to the job editing page.
3. Enter invalid data in the job editing form.
4. Click on the "Save Changes" button.</t>
  </si>
  <si>
    <t>An error message should be displayed indicating invalid data in the job editing form.</t>
  </si>
  <si>
    <t>1. Log in with unauthorized access token.
2. Navigate to the job editing page.
3. Modify job details.
4. Click on the "Save Changes" button.</t>
  </si>
  <si>
    <t>1. Log in with insufficient permissions.
2. Navigate to the job editing page.
3. Modify job details.
4. Click on the "Save Changes" button.</t>
  </si>
  <si>
    <t>1. Log in with invalid access token.
2. Navigate to the job editing page.
3. Modify job details.
4. Click on the "Save Changes" button.</t>
  </si>
  <si>
    <t>1. Log in with expired session.
2. Navigate to the job editing page.
3. Modify job details.
4. Click on the "Save Changes" button.</t>
  </si>
  <si>
    <t>1. Log in with invalid user credentials.
2. Navigate to the job editing page.
3. Modify job details.
4. Click on the "Save Changes" button.</t>
  </si>
  <si>
    <t>1. Log in to the employer account.
2. Deactivate the account.
3. Navigate to the job editing page.
4. Modify job details.
5. Click on the "Save Changes" button.</t>
  </si>
  <si>
    <t>1. Log in to the employer account.
2. Lock the account.
3. Navigate to the job editing page.
4. Modify job details.
5. Click on the "Save Changes" button.</t>
  </si>
  <si>
    <t>1. Log in to the employer account.
2. Suspend the account.
3. Navigate to the job editing page.
4. Modify job details.
5. Click on the "Save Changes" button.</t>
  </si>
  <si>
    <t>1. Log in to the employer account.
2. Expire the account.
3. Navigate to the job editing page.
4. Modify job details.
5. Click on the "Save Changes" button.</t>
  </si>
  <si>
    <t>1. Log in to the employer account.
2. Delete the account.
3. Navigate to the job editing page.
4. Modify job details.
5. Click on the "Save Changes" button.</t>
  </si>
  <si>
    <t>1. Log in to the employer account.
2. Navigate to the job editing page.
3. Modify job details.
4. Click on the "Save Changes" button.</t>
  </si>
  <si>
    <t>Log in with expired session.</t>
  </si>
  <si>
    <t>Log in with invalid user credentials.</t>
  </si>
  <si>
    <t>Log in to the employer account.</t>
  </si>
  <si>
    <t>[JobDelete-1]</t>
  </si>
  <si>
    <t>Successful Job Deletion</t>
  </si>
  <si>
    <t>[JobDelete-2]</t>
  </si>
  <si>
    <t>Job Deletion Failure - Unauthorized Access</t>
  </si>
  <si>
    <t>[JobDelete-3]</t>
  </si>
  <si>
    <t>Job Deletion Failure - Insufficient Permissions</t>
  </si>
  <si>
    <t>[JobDelete-4]</t>
  </si>
  <si>
    <t>Job Deletion Failure - Invalid Token</t>
  </si>
  <si>
    <t>[JobDelete-5]</t>
  </si>
  <si>
    <t>Job Deletion Failure - Invalid Session</t>
  </si>
  <si>
    <t>[JobDelete-6]</t>
  </si>
  <si>
    <t>Job Deletion Failure - Invalid User</t>
  </si>
  <si>
    <t>[JobDelete-7]</t>
  </si>
  <si>
    <t>Job Deletion Failure - Account Deactivated</t>
  </si>
  <si>
    <t>[JobDelete-8]</t>
  </si>
  <si>
    <t>Job Deletion Failure - Account Locked Out</t>
  </si>
  <si>
    <t>[JobDelete-9]</t>
  </si>
  <si>
    <t>Job Deletion Failure - Account Suspended</t>
  </si>
  <si>
    <t>[JobDelete-10]</t>
  </si>
  <si>
    <t>Job Deletion Failure - Account Expired</t>
  </si>
  <si>
    <t>[JobDelete-11]</t>
  </si>
  <si>
    <t>Job Deletion Failure - Account Deleted</t>
  </si>
  <si>
    <t>[JobDelete-12]</t>
  </si>
  <si>
    <t>Job Deletion Failure - Unexpected Error</t>
  </si>
  <si>
    <t>[JobDelete-13]</t>
  </si>
  <si>
    <t>Job Deletion Failure - Insufficient Credits</t>
  </si>
  <si>
    <t>1. Log in as an employer.
2. Navigate to the job deletion page.
3. Select the job to delete.
4. Confirm deletion.</t>
  </si>
  <si>
    <t>A success message should be displayed indicating successful job deletion.</t>
  </si>
  <si>
    <t>1. Log in with unauthorized access token.
2. Navigate to the job deletion page.
3. Select the job to delete.
4. Confirm deletion.</t>
  </si>
  <si>
    <t>1. Log in with insufficient permissions.
2. Navigate to the job deletion page.
3. Select the job to delete.
4. Confirm deletion.</t>
  </si>
  <si>
    <t>1. Log in with invalid access token.
2. Navigate to the job deletion page.
3. Select the job to delete.
4. Confirm deletion.</t>
  </si>
  <si>
    <t>1. Log in with expired session.
2. Navigate to the job deletion page.
3. Select the job to delete.
4. Confirm deletion.</t>
  </si>
  <si>
    <t>1. Log in with invalid user credentials.
2. Navigate to the job deletion page.
3. Select the job to delete.
4. Confirm deletion.</t>
  </si>
  <si>
    <t>1. Log in to the employer account.
2. Deactivate the account.
3. Navigate to the job deletion page.
4. Select the job to delete.
5. Confirm deletion.</t>
  </si>
  <si>
    <t>1. Log in to the employer account.
2. Lock the account.
3. Navigate to the job deletion page.
4. Select the job to delete.
5. Confirm deletion.</t>
  </si>
  <si>
    <t>1. Log in to the employer account.
2. Suspend the account.
3. Navigate to the job deletion page.
4. Select the job to delete.
5. Confirm deletion.</t>
  </si>
  <si>
    <t>1. Log in to the employer account.
2. Expire the account.
3. Navigate to the job deletion page.
4. Select the job to delete.
5. Confirm deletion.</t>
  </si>
  <si>
    <t>1. Log in to the employer account.
2. Delete the account.
3. Navigate to the job deletion page.
4. Select the job to delete.
5. Confirm deletion.</t>
  </si>
  <si>
    <t>1. Log in to the employer account.
2. Navigate to the job deletion page.
3. Select the job to delete.
4. Confirm deletion.</t>
  </si>
  <si>
    <t>[ReportGen-1]</t>
  </si>
  <si>
    <t>Successful Report Generation</t>
  </si>
  <si>
    <t>[ReportGen-2]</t>
  </si>
  <si>
    <t>Report Generation Failure - Unauthorized Access</t>
  </si>
  <si>
    <t>[ReportGen-3]</t>
  </si>
  <si>
    <t>Report Generation Failure - Insufficient Permissions</t>
  </si>
  <si>
    <t>[ReportGen-4]</t>
  </si>
  <si>
    <t>Report Generation Failure - Invalid Token</t>
  </si>
  <si>
    <t>[ReportGen-5]</t>
  </si>
  <si>
    <t>Report Generation Failure - Invalid Session</t>
  </si>
  <si>
    <t>[ReportGen-6]</t>
  </si>
  <si>
    <t>Report Generation Failure - Invalid User</t>
  </si>
  <si>
    <t>[ReportGen-7]</t>
  </si>
  <si>
    <t>Report Generation Failure - Server Error</t>
  </si>
  <si>
    <t>[ReportGen-8]</t>
  </si>
  <si>
    <t>Report Generation Failure - Database Error</t>
  </si>
  <si>
    <t>[ReportGen-9]</t>
  </si>
  <si>
    <t>Report Generation Failure - Network Error</t>
  </si>
  <si>
    <t>[ReportGen-10]</t>
  </si>
  <si>
    <t>Report Generation Failure - Timeout</t>
  </si>
  <si>
    <t>[ReportGen-11]</t>
  </si>
  <si>
    <t>Report Generation Failure - Rate Limit Exceeded</t>
  </si>
  <si>
    <t>[ReportGen-12]</t>
  </si>
  <si>
    <t>Report Generation Failure - Unexpected Error</t>
  </si>
  <si>
    <t>1. Log in as an admin.
2. Navigate to the report generation page.
3. Select report parameters.
4. Generate report.</t>
  </si>
  <si>
    <t>The report should be generated successfully and displayed to the admin.</t>
  </si>
  <si>
    <t>1. Log in with unauthorized access token.
2. Navigate to the report generation page.
3. Select report parameters.
4. Generate report.</t>
  </si>
  <si>
    <t>1. Log in with insufficient permissions.
2. Navigate to the report generation page.
3. Select report parameters.
4. Generate report.</t>
  </si>
  <si>
    <t>1. Log in with invalid access token.
2. Navigate to the report generation page.
3. Select report parameters.
4. Generate report.</t>
  </si>
  <si>
    <t>1. Log in with expired session.
2. Navigate to the report generation page.
3. Select report parameters.
4. Generate report.</t>
  </si>
  <si>
    <t>1. Log in with invalid user credentials.
2. Navigate to the report generation page.
3. Select report parameters.
4. Generate report.</t>
  </si>
  <si>
    <t>Log in as an admin.</t>
  </si>
  <si>
    <t>[UserAna-1]</t>
  </si>
  <si>
    <t>Successful User Analytics</t>
  </si>
  <si>
    <t>[UserAna-2]</t>
  </si>
  <si>
    <t>User Analytics Failure - Unauthorized Access</t>
  </si>
  <si>
    <t>[UserAna-3]</t>
  </si>
  <si>
    <t>User Analytics Failure - Insufficient Permissions</t>
  </si>
  <si>
    <t>[UserAna-4]</t>
  </si>
  <si>
    <t>User Analytics Failure - Invalid Token</t>
  </si>
  <si>
    <t>[UserAna-5]</t>
  </si>
  <si>
    <t>User Analytics Failure - Invalid Session</t>
  </si>
  <si>
    <t>[UserAna-6]</t>
  </si>
  <si>
    <t>User Analytics Failure - Invalid User</t>
  </si>
  <si>
    <t>[UserAna-7]</t>
  </si>
  <si>
    <t>User Analytics Failure - Server Error</t>
  </si>
  <si>
    <t>[UserAna-8]</t>
  </si>
  <si>
    <t>User Analytics Failure - Database Error</t>
  </si>
  <si>
    <t>[UserAna-9]</t>
  </si>
  <si>
    <t>User Analytics Failure - Network Error</t>
  </si>
  <si>
    <t>[UserAna-10]</t>
  </si>
  <si>
    <t>User Analytics Failure - Timeout</t>
  </si>
  <si>
    <t>[UserAna-11]</t>
  </si>
  <si>
    <t>User Analytics Failure - Rate Limit Exceeded</t>
  </si>
  <si>
    <t>[UserAna-12]</t>
  </si>
  <si>
    <t>User Analytics Failure - Unexpected Error</t>
  </si>
  <si>
    <t>[UserAna-13]</t>
  </si>
  <si>
    <t>User Analytics - No Data Available</t>
  </si>
  <si>
    <t>[UserAna-14]</t>
  </si>
  <si>
    <t>User Analytics - Partial Data Available</t>
  </si>
  <si>
    <t>[UserAna-15]</t>
  </si>
  <si>
    <t>User Analytics - Invalid Parameters</t>
  </si>
  <si>
    <t>[UserAna-16]</t>
  </si>
  <si>
    <t>User Analytics - Large Data Set</t>
  </si>
  <si>
    <t>[UserAna-17]</t>
  </si>
  <si>
    <t>User Analytics - Small Data Set</t>
  </si>
  <si>
    <t>[UserAna-18]</t>
  </si>
  <si>
    <t>User Analytics - Data Consistency Check</t>
  </si>
  <si>
    <t>[UserAna-19]</t>
  </si>
  <si>
    <t>User Analytics - Export Data</t>
  </si>
  <si>
    <t>[UserAna-20]</t>
  </si>
  <si>
    <t>User Analytics - Data Visualization</t>
  </si>
  <si>
    <t>1. Log in as an admin.
2. Navigate to the user analytics page.
3. Select analytics parameters.
4. Generate analytics.</t>
  </si>
  <si>
    <t>The analytics data should be displayed successfully to the admin.</t>
  </si>
  <si>
    <t>1. Log in with unauthorized access token.
2. Navigate to the user analytics page.
3. Select analytics parameters.
4. Generate analytics.</t>
  </si>
  <si>
    <t>1. Log in with insufficient permissions.
2. Navigate to the user analytics page.
3. Select analytics parameters.
4. Generate analytics.</t>
  </si>
  <si>
    <t>1. Log in with invalid access token.
2. Navigate to the user analytics page.
3. Select analytics parameters.
4. Generate analytics.</t>
  </si>
  <si>
    <t>1. Log in with expired session.
2. Navigate to the user analytics page.
3. Select analytics parameters.
4. Generate analytics.</t>
  </si>
  <si>
    <t>1. Log in with invalid user credentials.
2. Navigate to the user analytics page.
3. Select analytics parameters.
4. Generate analytics.</t>
  </si>
  <si>
    <t>A message should be displayed indicating no data available.</t>
  </si>
  <si>
    <t>Some data should be displayed along with a message indicating partial data available.</t>
  </si>
  <si>
    <t>1. Log in as an admin.
2. Navigate to the user analytics page.
3. Select invalid analytics parameters.
4. Generate analytics.</t>
  </si>
  <si>
    <t>An error message should be displayed indicating invalid parameters.</t>
  </si>
  <si>
    <t>The analytics data for a large dataset should be displayed without errors.</t>
  </si>
  <si>
    <t>The analytics data for a small dataset should be displayed without errors.</t>
  </si>
  <si>
    <t>1. Log in as an admin.
2. Navigate to the user analytics page.
3. Generate analytics.
4. Change parameters.
5. Generate analytics again.</t>
  </si>
  <si>
    <t>The analytics data should be consistent when parameters are changed.</t>
  </si>
  <si>
    <t>1. Log in as an admin.
2. Navigate to the user analytics page.
3. Select analytics parameters.
4. Generate analytics.
5. Export analytics data.</t>
  </si>
  <si>
    <t>The analytics data should be exported successfully.</t>
  </si>
  <si>
    <t>1. Log in as an admin.
2. Navigate to the user analytics page.
3. Select analytics parameters.
4. Generate analytics.
5. Visualize analytics data.</t>
  </si>
  <si>
    <t>The analytics data should be visualized successfully.</t>
  </si>
  <si>
    <t>[DocUpload-1]</t>
  </si>
  <si>
    <t>Successful Document Upload</t>
  </si>
  <si>
    <t>[DocUpload-2]</t>
  </si>
  <si>
    <t>Document Upload Failure - Unauthorized Access</t>
  </si>
  <si>
    <t>[DocUpload-3]</t>
  </si>
  <si>
    <t>Document Upload Failure - Insufficient Permissions</t>
  </si>
  <si>
    <t>[DocUpload-4]</t>
  </si>
  <si>
    <t>Document Upload Failure - Invalid Token</t>
  </si>
  <si>
    <t>[DocUpload-5]</t>
  </si>
  <si>
    <t>Document Upload Failure - Invalid Session</t>
  </si>
  <si>
    <t>[DocUpload-6]</t>
  </si>
  <si>
    <t>Document Upload Failure - Invalid User</t>
  </si>
  <si>
    <t>[DocUpload-7]</t>
  </si>
  <si>
    <t>Document Upload Failure - Server Error</t>
  </si>
  <si>
    <t>[DocUpload-8]</t>
  </si>
  <si>
    <t>Document Upload Failure - Database Error</t>
  </si>
  <si>
    <t>[DocUpload-9]</t>
  </si>
  <si>
    <t>Document Upload Failure - Network Error</t>
  </si>
  <si>
    <t>[DocUpload-10]</t>
  </si>
  <si>
    <t>Document Upload Failure - Timeout</t>
  </si>
  <si>
    <t>[DocUpload-11]</t>
  </si>
  <si>
    <t>Document Upload Failure - Rate Limit Exceeded</t>
  </si>
  <si>
    <t>[DocUpload-12]</t>
  </si>
  <si>
    <t>Document Upload Failure - Unexpected Error</t>
  </si>
  <si>
    <t>[DocUpload-13]</t>
  </si>
  <si>
    <t>Document Upload - Large File</t>
  </si>
  <si>
    <t>[DocUpload-14]</t>
  </si>
  <si>
    <t>Document Upload - Small File</t>
  </si>
  <si>
    <t>[DocUpload-15]</t>
  </si>
  <si>
    <t>Document Upload - Invalid Format</t>
  </si>
  <si>
    <t>[DocUpload-16]</t>
  </si>
  <si>
    <t>Document Upload - Corrupted File</t>
  </si>
  <si>
    <t>[DocUpload-17]</t>
  </si>
  <si>
    <t>Document Upload - Empty File</t>
  </si>
  <si>
    <t>[DocUpload-18]</t>
  </si>
  <si>
    <t>Document Upload - No File Selected</t>
  </si>
  <si>
    <t>[DocUpload-19]</t>
  </si>
  <si>
    <t>Document Upload - Duplicate File</t>
  </si>
  <si>
    <t>[DocUpload-20]</t>
  </si>
  <si>
    <t>Document Upload - Concurrent Users</t>
  </si>
  <si>
    <t>1. Log in as an admin.
2. Navigate to the document upload page.
3. Select a file.
4. Upload the document.</t>
  </si>
  <si>
    <t>The document should be uploaded successfully.</t>
  </si>
  <si>
    <t>1. Log in with unauthorized access token.
2. Navigate to the document upload page.
3. Select a file.
4. Upload the document.</t>
  </si>
  <si>
    <t>1. Log in with insufficient permissions.
2. Navigate to the document upload page.
3. Select a file.
4. Upload the document.</t>
  </si>
  <si>
    <t>1. Log in with invalid access token.
2. Navigate to the document upload page.
3. Select a file.
4. Upload the document.</t>
  </si>
  <si>
    <t>1. Log in with expired session.
2. Navigate to the document upload page.
3. Select a file.
4. Upload the document.</t>
  </si>
  <si>
    <t>1. Log in with invalid user credentials.
2. Navigate to the document upload page.
3. Select a file.
4. Upload the document.</t>
  </si>
  <si>
    <t>1. Log in as an admin.
2. Navigate to the document upload page.
3. Select a large file.
4. Upload the document.</t>
  </si>
  <si>
    <t>The large document should be uploaded successfully.</t>
  </si>
  <si>
    <t>1. Log in as an admin.
2. Navigate to the document upload page.
3. Select a small file.
4. Upload the document.</t>
  </si>
  <si>
    <t>The small document should be uploaded successfully.</t>
  </si>
  <si>
    <t>1. Log in as an admin.
2. Navigate to the document upload page.
3. Select a file with an invalid format.
4. Upload the document.</t>
  </si>
  <si>
    <t>An error message should be displayed indicating invalid file format.</t>
  </si>
  <si>
    <t>1. Log in as an admin.
2. Navigate to the document upload page.
3. Select a corrupted file.
4. Upload the document.</t>
  </si>
  <si>
    <t>An error message should be displayed indicating file corruption.</t>
  </si>
  <si>
    <t>1. Log in as an admin.
2. Navigate to the document upload page.
3. Select an empty file.
4. Upload the document.</t>
  </si>
  <si>
    <t>An error message should be displayed indicating empty file.</t>
  </si>
  <si>
    <t>1. Log in as an admin.
2. Navigate to the document upload page.
3. Do not select any file.
4. Click upload.</t>
  </si>
  <si>
    <t>An error message should be displayed indicating no file selected.</t>
  </si>
  <si>
    <t>1. Log in as an admin.
2. Navigate to the document upload page.
3. Select a file.
4. Upload the document.
5. Repeat steps 3 and 4 with the same file.</t>
  </si>
  <si>
    <t>An error message should be displayed indicating duplicate file.</t>
  </si>
  <si>
    <t>1. Log in as multiple admins.
2. Navigate to the document upload page with each admin.
3. Select and upload documents simultaneously.</t>
  </si>
  <si>
    <t>Documents from each admin should be uploaded without interference.</t>
  </si>
  <si>
    <t>The web platform provides a space to find jobs nationwide in Vietnam</t>
  </si>
  <si>
    <t>VNJ</t>
  </si>
  <si>
    <t>Thai Dinh Chinh</t>
  </si>
  <si>
    <t>Nguyen Vy Rin</t>
  </si>
  <si>
    <t>1.1</t>
  </si>
  <si>
    <t>D,M</t>
  </si>
  <si>
    <t>VNJ_IT&amp;ST Test Cases_v1.2</t>
  </si>
  <si>
    <t>Redmi Note 12 Pro</t>
  </si>
  <si>
    <t>Galaxy S21</t>
  </si>
  <si>
    <t>Pixel 6</t>
  </si>
  <si>
    <t>CPU: Intel Gen11 3 GHz</t>
  </si>
  <si>
    <t>RAM: 12 GB</t>
  </si>
  <si>
    <t xml:space="preserve">Laptop </t>
  </si>
  <si>
    <t>Android 12, MIUI 13</t>
  </si>
  <si>
    <t>iPhone 12</t>
  </si>
  <si>
    <t>iOS 14 (có thể nâng cấp lên iOS 16)</t>
  </si>
  <si>
    <t>iPhone 15</t>
  </si>
  <si>
    <t>iOS 17</t>
  </si>
  <si>
    <t>Android 12</t>
  </si>
  <si>
    <t>Android 11, One UI 3.1</t>
  </si>
  <si>
    <t>Minor modifications and updates: 
- Updated UI elements for better user experience 
- Fixed minor bugs and glitches 
- Improved performance of job search feature 
- Refactored codebase for better readability 
- Enhanced security measures 
- Revised user authentication flow 
- Adjusted job listing algorithm 
- Introduced sorting options for job listings 
- Enhanced user profile management 
- Improved error handling and logging 
- Updated documentation for developers</t>
  </si>
  <si>
    <t>Major modifications and deletions, along with updates: 
- Completely overhauled user authentication process 
- Removed deprecated APIs and endpoints 
- Optimized database schema for faster queries 
- Added support for multi-factor authentication 
- Streamlined job deletion process 
- Consolidated redundant code sections 
- Enhanced caching mechanisms for improved performance 
- Updated third-party libraries and dependencies 
- Conducted comprehensive security audit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</si>
</sst>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mmm\-yy;@"/>
  </numFmts>
  <fonts count="35">
    <font>
      <sz val="11"/>
      <name val="ＭＳ Ｐゴシック"/>
      <family val="2"/>
      <charset val="128"/>
    </font>
    <font>
      <u/>
      <sz val="11"/>
      <color indexed="12"/>
      <name val="ＭＳ Ｐゴシック"/>
      <family val="3"/>
      <charset val="128"/>
    </font>
    <font>
      <u/>
      <sz val="10"/>
      <color indexed="12"/>
      <name val="Arial"/>
      <family val="2"/>
    </font>
    <font>
      <sz val="11"/>
      <name val="ＭＳ Ｐゴシック"/>
      <family val="3"/>
      <charset val="128"/>
    </font>
    <font>
      <sz val="10"/>
      <name val="Arial"/>
      <family val="2"/>
    </font>
    <font>
      <sz val="11"/>
      <name val="明朝"/>
      <family val="1"/>
      <charset val="128"/>
    </font>
    <font>
      <sz val="8"/>
      <name val="Tahoma"/>
      <family val="2"/>
    </font>
    <font>
      <b/>
      <sz val="8"/>
      <color indexed="10"/>
      <name val="Tahoma"/>
      <family val="2"/>
    </font>
    <font>
      <b/>
      <sz val="11"/>
      <color indexed="8"/>
      <name val="Tahoma"/>
      <family val="2"/>
    </font>
    <font>
      <b/>
      <sz val="8"/>
      <color indexed="60"/>
      <name val="Tahoma"/>
      <family val="2"/>
    </font>
    <font>
      <i/>
      <sz val="8"/>
      <color indexed="17"/>
      <name val="Tahoma"/>
      <family val="2"/>
    </font>
    <font>
      <b/>
      <sz val="8"/>
      <color indexed="9"/>
      <name val="Tahoma"/>
      <family val="2"/>
    </font>
    <font>
      <b/>
      <sz val="10"/>
      <color indexed="8"/>
      <name val="Times New Roman"/>
      <family val="1"/>
    </font>
    <font>
      <sz val="10"/>
      <color indexed="8"/>
      <name val="Times New Roman"/>
      <family val="1"/>
    </font>
    <font>
      <sz val="11"/>
      <name val="Tahoma"/>
      <family val="2"/>
    </font>
    <font>
      <sz val="10"/>
      <name val="Tahoma"/>
      <family val="2"/>
    </font>
    <font>
      <sz val="8"/>
      <color indexed="9"/>
      <name val="Tahoma"/>
      <family val="2"/>
    </font>
    <font>
      <b/>
      <sz val="10"/>
      <color indexed="60"/>
      <name val="Tahoma"/>
      <family val="2"/>
    </font>
    <font>
      <b/>
      <sz val="10"/>
      <color indexed="12"/>
      <name val="Tahoma"/>
      <family val="2"/>
    </font>
    <font>
      <sz val="10"/>
      <color indexed="8"/>
      <name val="Tahoma"/>
      <family val="2"/>
    </font>
    <font>
      <b/>
      <sz val="8"/>
      <name val="Tahoma"/>
      <family val="2"/>
    </font>
    <font>
      <b/>
      <sz val="8"/>
      <color indexed="8"/>
      <name val="Times New Roman"/>
      <family val="1"/>
    </font>
    <font>
      <sz val="11"/>
      <name val="ＭＳ Ｐゴシック"/>
      <family val="2"/>
      <charset val="128"/>
    </font>
    <font>
      <u/>
      <sz val="8"/>
      <color indexed="12"/>
      <name val="Tahoma"/>
      <family val="2"/>
    </font>
    <font>
      <b/>
      <u/>
      <sz val="8"/>
      <color indexed="12"/>
      <name val="Tahoma"/>
      <family val="2"/>
    </font>
    <font>
      <b/>
      <sz val="8"/>
      <color indexed="12"/>
      <name val="Tahoma"/>
      <family val="2"/>
    </font>
    <font>
      <b/>
      <sz val="8"/>
      <color rgb="FFFF0000"/>
      <name val="Tahoma"/>
      <family val="2"/>
    </font>
    <font>
      <sz val="10"/>
      <color theme="1"/>
      <name val="Arial"/>
      <family val="2"/>
    </font>
    <font>
      <sz val="8"/>
      <name val="ＭＳ Ｐゴシック"/>
      <family val="2"/>
      <charset val="128"/>
    </font>
    <font>
      <b/>
      <sz val="10"/>
      <color indexed="10"/>
      <name val="Arial"/>
      <family val="2"/>
    </font>
    <font>
      <b/>
      <sz val="10"/>
      <color indexed="8"/>
      <name val="Arial"/>
      <family val="2"/>
    </font>
    <font>
      <b/>
      <sz val="10"/>
      <color indexed="60"/>
      <name val="Arial"/>
      <family val="2"/>
    </font>
    <font>
      <i/>
      <sz val="10"/>
      <color indexed="17"/>
      <name val="Arial"/>
      <family val="2"/>
    </font>
    <font>
      <b/>
      <sz val="10"/>
      <color indexed="9"/>
      <name val="Arial"/>
      <family val="2"/>
    </font>
    <font>
      <sz val="10"/>
      <color indexed="8"/>
      <name val="Arial"/>
      <family val="2"/>
    </font>
  </fonts>
  <fills count="14">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2"/>
        <bgColor indexed="55"/>
      </patternFill>
    </fill>
    <fill>
      <patternFill patternType="solid">
        <fgColor theme="0"/>
        <bgColor indexed="26"/>
      </patternFill>
    </fill>
    <fill>
      <patternFill patternType="solid">
        <fgColor theme="0"/>
        <bgColor indexed="64"/>
      </patternFill>
    </fill>
    <fill>
      <patternFill patternType="solid">
        <fgColor rgb="FF9AEC62"/>
        <bgColor indexed="26"/>
      </patternFill>
    </fill>
    <fill>
      <patternFill patternType="solid">
        <fgColor rgb="FF9AEC62"/>
        <bgColor indexed="64"/>
      </patternFill>
    </fill>
    <fill>
      <patternFill patternType="solid">
        <fgColor rgb="FFFFFF00"/>
        <bgColor indexed="26"/>
      </patternFill>
    </fill>
    <fill>
      <patternFill patternType="solid">
        <fgColor rgb="FFFFFF00"/>
        <bgColor indexed="64"/>
      </patternFill>
    </fill>
    <fill>
      <patternFill patternType="solid">
        <fgColor rgb="FFFFC000"/>
        <bgColor indexed="32"/>
      </patternFill>
    </fill>
    <fill>
      <patternFill patternType="solid">
        <fgColor rgb="FFFFFFFF"/>
        <bgColor indexed="64"/>
      </patternFill>
    </fill>
    <fill>
      <patternFill patternType="solid">
        <fgColor rgb="FFFFFFFF"/>
        <bgColor rgb="FFFFFFFF"/>
      </patternFill>
    </fill>
  </fills>
  <borders count="39">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thin">
        <color indexed="64"/>
      </bottom>
      <diagonal/>
    </border>
    <border>
      <left style="thin">
        <color indexed="64"/>
      </left>
      <right style="hair">
        <color indexed="8"/>
      </right>
      <top style="thin">
        <color indexed="64"/>
      </top>
      <bottom style="hair">
        <color indexed="8"/>
      </bottom>
      <diagonal/>
    </border>
    <border>
      <left style="hair">
        <color indexed="8"/>
      </left>
      <right style="thin">
        <color indexed="64"/>
      </right>
      <top style="thin">
        <color indexed="64"/>
      </top>
      <bottom style="hair">
        <color indexed="8"/>
      </bottom>
      <diagonal/>
    </border>
    <border>
      <left style="thin">
        <color indexed="64"/>
      </left>
      <right style="hair">
        <color indexed="8"/>
      </right>
      <top style="hair">
        <color indexed="8"/>
      </top>
      <bottom style="hair">
        <color indexed="8"/>
      </bottom>
      <diagonal/>
    </border>
    <border>
      <left style="hair">
        <color indexed="8"/>
      </left>
      <right style="thin">
        <color indexed="64"/>
      </right>
      <top style="hair">
        <color indexed="8"/>
      </top>
      <bottom style="hair">
        <color indexed="8"/>
      </bottom>
      <diagonal/>
    </border>
    <border>
      <left style="thin">
        <color indexed="64"/>
      </left>
      <right style="hair">
        <color indexed="8"/>
      </right>
      <top style="hair">
        <color indexed="8"/>
      </top>
      <bottom style="thin">
        <color indexed="64"/>
      </bottom>
      <diagonal/>
    </border>
    <border>
      <left style="hair">
        <color indexed="8"/>
      </left>
      <right style="thin">
        <color indexed="64"/>
      </right>
      <top style="hair">
        <color indexed="8"/>
      </top>
      <bottom style="thin">
        <color indexed="64"/>
      </bottom>
      <diagonal/>
    </border>
    <border>
      <left style="hair">
        <color indexed="8"/>
      </left>
      <right style="hair">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rgb="FF000000"/>
      </left>
      <right style="thin">
        <color rgb="FF000000"/>
      </right>
      <top style="thin">
        <color rgb="FF000000"/>
      </top>
      <bottom style="thin">
        <color rgb="FF000000"/>
      </bottom>
      <diagonal/>
    </border>
    <border>
      <left/>
      <right style="hair">
        <color indexed="8"/>
      </right>
      <top style="hair">
        <color indexed="8"/>
      </top>
      <bottom/>
      <diagonal/>
    </border>
    <border>
      <left/>
      <right style="hair">
        <color indexed="8"/>
      </right>
      <top/>
      <bottom/>
      <diagonal/>
    </border>
    <border>
      <left style="hair">
        <color indexed="8"/>
      </left>
      <right/>
      <top/>
      <bottom style="hair">
        <color indexed="8"/>
      </bottom>
      <diagonal/>
    </border>
    <border>
      <left/>
      <right style="hair">
        <color indexed="8"/>
      </right>
      <top/>
      <bottom style="hair">
        <color indexed="8"/>
      </bottom>
      <diagonal/>
    </border>
    <border>
      <left style="thin">
        <color indexed="8"/>
      </left>
      <right style="hair">
        <color indexed="8"/>
      </right>
      <top style="hair">
        <color indexed="8"/>
      </top>
      <bottom style="thin">
        <color indexed="64"/>
      </bottom>
      <diagonal/>
    </border>
    <border>
      <left style="hair">
        <color indexed="8"/>
      </left>
      <right style="thin">
        <color indexed="8"/>
      </right>
      <top style="hair">
        <color indexed="8"/>
      </top>
      <bottom style="thin">
        <color indexed="64"/>
      </bottom>
      <diagonal/>
    </border>
  </borders>
  <cellStyleXfs count="10">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3" fillId="0" borderId="0"/>
    <xf numFmtId="0" fontId="4" fillId="0" borderId="0"/>
    <xf numFmtId="0" fontId="22" fillId="0" borderId="0"/>
    <xf numFmtId="0" fontId="5" fillId="0" borderId="0"/>
  </cellStyleXfs>
  <cellXfs count="134">
    <xf numFmtId="0" fontId="0" fillId="0" borderId="0" xfId="0"/>
    <xf numFmtId="0" fontId="6" fillId="0" borderId="0" xfId="0" applyFont="1"/>
    <xf numFmtId="0" fontId="6" fillId="0" borderId="0" xfId="0" applyFont="1" applyAlignment="1">
      <alignment horizontal="left" indent="1"/>
    </xf>
    <xf numFmtId="0" fontId="7" fillId="0" borderId="1" xfId="0" applyFont="1" applyBorder="1" applyAlignment="1">
      <alignment horizontal="center" vertical="center"/>
    </xf>
    <xf numFmtId="0" fontId="6" fillId="0" borderId="0" xfId="0" applyFont="1" applyAlignment="1">
      <alignment horizontal="center" vertical="center"/>
    </xf>
    <xf numFmtId="0" fontId="10" fillId="0" borderId="0" xfId="0" applyFont="1" applyAlignment="1">
      <alignment horizontal="left" indent="1"/>
    </xf>
    <xf numFmtId="0" fontId="14" fillId="0" borderId="0" xfId="7" applyFont="1"/>
    <xf numFmtId="0" fontId="7" fillId="0" borderId="0" xfId="0" applyFont="1" applyAlignment="1">
      <alignment horizontal="center" vertical="center"/>
    </xf>
    <xf numFmtId="0" fontId="9" fillId="0" borderId="0" xfId="0" applyFont="1" applyAlignment="1">
      <alignment horizontal="left" indent="1"/>
    </xf>
    <xf numFmtId="0" fontId="15" fillId="0" borderId="0" xfId="7" applyFont="1"/>
    <xf numFmtId="0" fontId="15" fillId="0" borderId="0" xfId="7" applyFont="1" applyAlignment="1">
      <alignment horizontal="center"/>
    </xf>
    <xf numFmtId="10" fontId="15" fillId="0" borderId="0" xfId="7" applyNumberFormat="1" applyFont="1" applyAlignment="1">
      <alignment horizontal="center"/>
    </xf>
    <xf numFmtId="9" fontId="15" fillId="0" borderId="0" xfId="7" applyNumberFormat="1" applyFont="1" applyAlignment="1">
      <alignment horizontal="center"/>
    </xf>
    <xf numFmtId="0" fontId="15" fillId="0" borderId="0" xfId="0" applyFont="1"/>
    <xf numFmtId="0" fontId="17" fillId="0" borderId="0" xfId="0" applyFont="1" applyAlignment="1">
      <alignment horizontal="left"/>
    </xf>
    <xf numFmtId="0" fontId="19" fillId="0" borderId="0" xfId="0" applyFont="1" applyAlignment="1">
      <alignment horizontal="center" wrapText="1"/>
    </xf>
    <xf numFmtId="2" fontId="18" fillId="0" borderId="0" xfId="7" applyNumberFormat="1" applyFont="1" applyAlignment="1">
      <alignment horizontal="right" wrapText="1"/>
    </xf>
    <xf numFmtId="0" fontId="19" fillId="0" borderId="0" xfId="7" applyFont="1" applyAlignment="1">
      <alignment horizontal="center" wrapText="1"/>
    </xf>
    <xf numFmtId="0" fontId="20" fillId="4" borderId="8" xfId="8" applyFont="1" applyFill="1" applyBorder="1" applyAlignment="1">
      <alignment horizontal="left" vertical="top" wrapText="1"/>
    </xf>
    <xf numFmtId="0" fontId="6" fillId="4" borderId="8" xfId="8" applyFont="1" applyFill="1" applyBorder="1" applyAlignment="1">
      <alignment horizontal="left" vertical="top" wrapText="1"/>
    </xf>
    <xf numFmtId="0" fontId="6" fillId="4" borderId="8" xfId="0" applyFont="1" applyFill="1" applyBorder="1" applyAlignment="1">
      <alignment vertical="top" wrapText="1"/>
    </xf>
    <xf numFmtId="2" fontId="6" fillId="4" borderId="8" xfId="0" applyNumberFormat="1" applyFont="1" applyFill="1" applyBorder="1" applyAlignment="1">
      <alignment vertical="top" wrapText="1"/>
    </xf>
    <xf numFmtId="0" fontId="11" fillId="3" borderId="8" xfId="8" applyFont="1" applyFill="1" applyBorder="1" applyAlignment="1">
      <alignment horizontal="center" vertical="center" wrapText="1"/>
    </xf>
    <xf numFmtId="0" fontId="24" fillId="4" borderId="8" xfId="1" applyFont="1" applyFill="1" applyBorder="1" applyAlignment="1">
      <alignment horizontal="left" vertical="top" wrapText="1"/>
    </xf>
    <xf numFmtId="0" fontId="6" fillId="4" borderId="8" xfId="0" applyFont="1" applyFill="1" applyBorder="1" applyAlignment="1">
      <alignment horizontal="left" vertical="top" wrapText="1"/>
    </xf>
    <xf numFmtId="0" fontId="6" fillId="5" borderId="8" xfId="8" applyFont="1" applyFill="1" applyBorder="1" applyAlignment="1">
      <alignment vertical="top" wrapText="1"/>
    </xf>
    <xf numFmtId="0" fontId="6" fillId="5" borderId="8" xfId="8" applyFont="1" applyFill="1" applyBorder="1" applyAlignment="1">
      <alignment horizontal="left" vertical="top" wrapText="1"/>
    </xf>
    <xf numFmtId="0" fontId="6" fillId="6" borderId="8" xfId="0" applyFont="1" applyFill="1" applyBorder="1" applyAlignment="1">
      <alignment horizontal="left" vertical="top" wrapText="1"/>
    </xf>
    <xf numFmtId="0" fontId="6" fillId="6" borderId="8" xfId="0" applyFont="1" applyFill="1" applyBorder="1" applyAlignment="1">
      <alignment horizontal="left" vertical="top"/>
    </xf>
    <xf numFmtId="0" fontId="6" fillId="0" borderId="8" xfId="0" applyFont="1" applyBorder="1" applyAlignment="1">
      <alignment horizontal="left" vertical="top" wrapText="1"/>
    </xf>
    <xf numFmtId="0" fontId="6" fillId="0" borderId="8" xfId="0" applyFont="1" applyBorder="1" applyAlignment="1">
      <alignment horizontal="left" vertical="top"/>
    </xf>
    <xf numFmtId="0" fontId="6" fillId="6" borderId="8" xfId="0" applyFont="1" applyFill="1" applyBorder="1" applyAlignment="1">
      <alignment vertical="top" wrapText="1"/>
    </xf>
    <xf numFmtId="0" fontId="6" fillId="6" borderId="8" xfId="0" applyFont="1" applyFill="1" applyBorder="1" applyAlignment="1">
      <alignment vertical="top"/>
    </xf>
    <xf numFmtId="0" fontId="6" fillId="0" borderId="8" xfId="0" applyFont="1" applyBorder="1" applyAlignment="1">
      <alignment vertical="top" wrapText="1"/>
    </xf>
    <xf numFmtId="0" fontId="6" fillId="6" borderId="0" xfId="0" applyFont="1" applyFill="1"/>
    <xf numFmtId="0" fontId="6" fillId="7" borderId="8" xfId="8" applyFont="1" applyFill="1" applyBorder="1" applyAlignment="1">
      <alignment horizontal="left" vertical="top" wrapText="1"/>
    </xf>
    <xf numFmtId="0" fontId="6" fillId="8" borderId="8" xfId="0" applyFont="1" applyFill="1" applyBorder="1" applyAlignment="1">
      <alignment horizontal="left" vertical="top"/>
    </xf>
    <xf numFmtId="0" fontId="6" fillId="8" borderId="8" xfId="0" applyFont="1" applyFill="1" applyBorder="1" applyAlignment="1">
      <alignment horizontal="left" vertical="top" wrapText="1"/>
    </xf>
    <xf numFmtId="0" fontId="6" fillId="8" borderId="8" xfId="0" applyFont="1" applyFill="1" applyBorder="1" applyAlignment="1">
      <alignment vertical="top"/>
    </xf>
    <xf numFmtId="0" fontId="6" fillId="8" borderId="8" xfId="0" applyFont="1" applyFill="1" applyBorder="1" applyAlignment="1">
      <alignment vertical="top" wrapText="1"/>
    </xf>
    <xf numFmtId="0" fontId="6" fillId="0" borderId="0" xfId="0" applyFont="1" applyAlignment="1">
      <alignment wrapText="1"/>
    </xf>
    <xf numFmtId="0" fontId="6" fillId="4" borderId="0" xfId="0" applyFont="1" applyFill="1" applyAlignment="1">
      <alignment vertical="top" wrapText="1"/>
    </xf>
    <xf numFmtId="2" fontId="6" fillId="4" borderId="0" xfId="0" applyNumberFormat="1" applyFont="1" applyFill="1" applyAlignment="1">
      <alignment vertical="top" wrapText="1"/>
    </xf>
    <xf numFmtId="0" fontId="6" fillId="0" borderId="10" xfId="0" applyFont="1" applyBorder="1" applyAlignment="1">
      <alignment horizontal="left" vertical="top" wrapText="1"/>
    </xf>
    <xf numFmtId="2" fontId="25" fillId="0" borderId="0" xfId="0" applyNumberFormat="1" applyFont="1" applyAlignment="1">
      <alignment horizontal="right" wrapText="1"/>
    </xf>
    <xf numFmtId="0" fontId="6" fillId="9" borderId="8" xfId="8" applyFont="1" applyFill="1" applyBorder="1" applyAlignment="1">
      <alignment horizontal="left" vertical="top" wrapText="1"/>
    </xf>
    <xf numFmtId="0" fontId="6" fillId="10" borderId="8" xfId="0" applyFont="1" applyFill="1" applyBorder="1" applyAlignment="1">
      <alignment horizontal="left" vertical="top" wrapText="1"/>
    </xf>
    <xf numFmtId="0" fontId="14" fillId="0" borderId="0" xfId="0" applyFont="1"/>
    <xf numFmtId="0" fontId="11" fillId="3" borderId="20" xfId="7" applyFont="1" applyFill="1" applyBorder="1" applyAlignment="1">
      <alignment horizontal="center"/>
    </xf>
    <xf numFmtId="49" fontId="6" fillId="0" borderId="20" xfId="7" applyNumberFormat="1" applyFont="1" applyBorder="1" applyAlignment="1">
      <alignment horizontal="left"/>
    </xf>
    <xf numFmtId="0" fontId="16" fillId="3" borderId="20" xfId="7" applyFont="1" applyFill="1" applyBorder="1" applyAlignment="1">
      <alignment horizontal="center"/>
    </xf>
    <xf numFmtId="0" fontId="11" fillId="3" borderId="21" xfId="7" applyFont="1" applyFill="1" applyBorder="1" applyAlignment="1">
      <alignment horizontal="center"/>
    </xf>
    <xf numFmtId="0" fontId="11" fillId="3" borderId="21" xfId="7" applyFont="1" applyFill="1" applyBorder="1" applyAlignment="1">
      <alignment horizontal="center" wrapText="1"/>
    </xf>
    <xf numFmtId="0" fontId="23" fillId="0" borderId="21" xfId="1" applyNumberFormat="1" applyFont="1" applyBorder="1" applyAlignment="1">
      <alignment horizontal="left"/>
    </xf>
    <xf numFmtId="0" fontId="6" fillId="0" borderId="21" xfId="4" applyNumberFormat="1" applyFont="1" applyFill="1" applyBorder="1" applyAlignment="1" applyProtection="1">
      <alignment horizontal="center"/>
    </xf>
    <xf numFmtId="0" fontId="26" fillId="11" borderId="8" xfId="8" applyFont="1" applyFill="1" applyBorder="1" applyAlignment="1">
      <alignment horizontal="center" vertical="center" wrapText="1"/>
    </xf>
    <xf numFmtId="16" fontId="6" fillId="6" borderId="8" xfId="0" applyNumberFormat="1" applyFont="1" applyFill="1" applyBorder="1" applyAlignment="1">
      <alignment vertical="top"/>
    </xf>
    <xf numFmtId="16" fontId="6" fillId="8" borderId="8" xfId="0" applyNumberFormat="1" applyFont="1" applyFill="1" applyBorder="1" applyAlignment="1">
      <alignment horizontal="left" vertical="top"/>
    </xf>
    <xf numFmtId="16" fontId="6" fillId="8" borderId="8" xfId="0" applyNumberFormat="1" applyFont="1" applyFill="1" applyBorder="1" applyAlignment="1">
      <alignment vertical="top"/>
    </xf>
    <xf numFmtId="16" fontId="6" fillId="6" borderId="8" xfId="0" applyNumberFormat="1" applyFont="1" applyFill="1" applyBorder="1" applyAlignment="1">
      <alignment horizontal="left" vertical="top"/>
    </xf>
    <xf numFmtId="0" fontId="11" fillId="3" borderId="22" xfId="7" applyFont="1" applyFill="1" applyBorder="1"/>
    <xf numFmtId="0" fontId="11" fillId="3" borderId="23" xfId="7" applyFont="1" applyFill="1" applyBorder="1"/>
    <xf numFmtId="0" fontId="11" fillId="3" borderId="24" xfId="7" applyFont="1" applyFill="1" applyBorder="1"/>
    <xf numFmtId="0" fontId="16" fillId="3" borderId="24" xfId="7" applyFont="1" applyFill="1" applyBorder="1" applyAlignment="1">
      <alignment horizontal="center"/>
    </xf>
    <xf numFmtId="14" fontId="6" fillId="6" borderId="8" xfId="0" applyNumberFormat="1" applyFont="1" applyFill="1" applyBorder="1" applyAlignment="1">
      <alignment horizontal="left" vertical="top"/>
    </xf>
    <xf numFmtId="0" fontId="6" fillId="10" borderId="8" xfId="0" applyFont="1" applyFill="1" applyBorder="1" applyAlignment="1">
      <alignment horizontal="left" vertical="top"/>
    </xf>
    <xf numFmtId="16" fontId="6" fillId="0" borderId="8" xfId="0" applyNumberFormat="1" applyFont="1" applyBorder="1" applyAlignment="1">
      <alignment horizontal="left" vertical="top" wrapText="1"/>
    </xf>
    <xf numFmtId="0" fontId="6" fillId="0" borderId="17" xfId="0" applyFont="1" applyBorder="1" applyAlignment="1">
      <alignment horizontal="left" vertical="top"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8" fillId="0" borderId="2" xfId="0" applyFont="1" applyBorder="1" applyAlignment="1">
      <alignment horizontal="center" vertical="center"/>
    </xf>
    <xf numFmtId="0" fontId="6" fillId="0" borderId="25" xfId="4" applyNumberFormat="1" applyFont="1" applyFill="1" applyBorder="1" applyAlignment="1" applyProtection="1">
      <alignment horizontal="center"/>
    </xf>
    <xf numFmtId="0" fontId="0" fillId="0" borderId="26" xfId="0" applyBorder="1" applyAlignment="1">
      <alignment horizontal="center"/>
    </xf>
    <xf numFmtId="0" fontId="0" fillId="0" borderId="27" xfId="0" applyBorder="1" applyAlignment="1">
      <alignment horizontal="center"/>
    </xf>
    <xf numFmtId="0" fontId="6" fillId="0" borderId="26" xfId="4" applyNumberFormat="1" applyFont="1" applyFill="1" applyBorder="1" applyAlignment="1" applyProtection="1">
      <alignment horizontal="center"/>
    </xf>
    <xf numFmtId="0" fontId="6" fillId="0" borderId="27" xfId="4" applyNumberFormat="1" applyFont="1" applyFill="1" applyBorder="1" applyAlignment="1" applyProtection="1">
      <alignment horizontal="center"/>
    </xf>
    <xf numFmtId="0" fontId="6" fillId="0" borderId="17" xfId="0" applyFont="1" applyBorder="1" applyAlignment="1">
      <alignment horizontal="left" vertical="top"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0" fillId="0" borderId="0" xfId="0" applyAlignment="1">
      <alignment wrapText="1"/>
    </xf>
    <xf numFmtId="16" fontId="6" fillId="8" borderId="8" xfId="0" applyNumberFormat="1" applyFont="1" applyFill="1" applyBorder="1" applyAlignment="1">
      <alignment horizontal="left" vertical="top" wrapText="1"/>
    </xf>
    <xf numFmtId="0" fontId="4" fillId="12" borderId="28" xfId="0" applyFont="1" applyFill="1" applyBorder="1" applyAlignment="1">
      <alignment vertical="top" wrapText="1"/>
    </xf>
    <xf numFmtId="0" fontId="4" fillId="12" borderId="30" xfId="0" applyFont="1" applyFill="1" applyBorder="1" applyAlignment="1">
      <alignment vertical="top" wrapText="1"/>
    </xf>
    <xf numFmtId="0" fontId="27" fillId="13" borderId="32" xfId="0" applyFont="1" applyFill="1" applyBorder="1" applyAlignment="1">
      <alignment vertical="top" wrapText="1"/>
    </xf>
    <xf numFmtId="0" fontId="6" fillId="0" borderId="17" xfId="0" applyFont="1" applyBorder="1" applyAlignment="1">
      <alignment vertical="top" wrapText="1"/>
    </xf>
    <xf numFmtId="0" fontId="6" fillId="0" borderId="18" xfId="0" applyFont="1" applyBorder="1" applyAlignment="1">
      <alignment vertical="top" wrapText="1"/>
    </xf>
    <xf numFmtId="0" fontId="6" fillId="0" borderId="19" xfId="0" applyFont="1" applyBorder="1" applyAlignment="1">
      <alignment vertical="top" wrapText="1"/>
    </xf>
    <xf numFmtId="0" fontId="6" fillId="8" borderId="35" xfId="0" applyFont="1" applyFill="1" applyBorder="1" applyAlignment="1">
      <alignment vertical="top" wrapText="1"/>
    </xf>
    <xf numFmtId="0" fontId="6" fillId="8" borderId="33" xfId="0" applyFont="1" applyFill="1" applyBorder="1" applyAlignment="1">
      <alignment vertical="top" wrapText="1"/>
    </xf>
    <xf numFmtId="0" fontId="6" fillId="8" borderId="34" xfId="0" applyFont="1" applyFill="1" applyBorder="1" applyAlignment="1">
      <alignment vertical="top" wrapText="1"/>
    </xf>
    <xf numFmtId="0" fontId="6" fillId="8" borderId="36" xfId="0" applyFont="1" applyFill="1" applyBorder="1" applyAlignment="1">
      <alignment vertical="top" wrapText="1"/>
    </xf>
    <xf numFmtId="0" fontId="4" fillId="12" borderId="29" xfId="0" applyFont="1" applyFill="1" applyBorder="1" applyAlignment="1">
      <alignment vertical="top" wrapText="1"/>
    </xf>
    <xf numFmtId="0" fontId="4" fillId="12" borderId="31" xfId="0" applyFont="1" applyFill="1" applyBorder="1" applyAlignment="1">
      <alignment vertical="top" wrapText="1"/>
    </xf>
    <xf numFmtId="16" fontId="6" fillId="6" borderId="8" xfId="0" applyNumberFormat="1" applyFont="1" applyFill="1" applyBorder="1" applyAlignment="1">
      <alignment vertical="top" wrapText="1"/>
    </xf>
    <xf numFmtId="0" fontId="29" fillId="2" borderId="0" xfId="0" applyFont="1" applyFill="1" applyAlignment="1">
      <alignment horizontal="center" vertical="center"/>
    </xf>
    <xf numFmtId="0" fontId="29" fillId="0" borderId="1" xfId="0" applyFont="1" applyBorder="1" applyAlignment="1">
      <alignment horizontal="center" vertical="center"/>
    </xf>
    <xf numFmtId="0" fontId="30" fillId="0" borderId="2" xfId="0" applyFont="1" applyBorder="1" applyAlignment="1">
      <alignment horizontal="center" vertical="center"/>
    </xf>
    <xf numFmtId="0" fontId="4" fillId="0" borderId="0" xfId="0" applyFont="1" applyAlignment="1">
      <alignment horizontal="center" vertical="center"/>
    </xf>
    <xf numFmtId="0" fontId="4" fillId="0" borderId="0" xfId="0" applyFont="1"/>
    <xf numFmtId="0" fontId="31" fillId="2" borderId="0" xfId="0" applyFont="1" applyFill="1" applyAlignment="1">
      <alignment horizontal="left" indent="1"/>
    </xf>
    <xf numFmtId="0" fontId="32" fillId="0" borderId="0" xfId="0" applyFont="1" applyAlignment="1">
      <alignment horizontal="left" indent="1"/>
    </xf>
    <xf numFmtId="0" fontId="4" fillId="2" borderId="0" xfId="0" applyFont="1" applyFill="1"/>
    <xf numFmtId="0" fontId="31" fillId="2" borderId="2" xfId="0" applyFont="1" applyFill="1" applyBorder="1" applyAlignment="1">
      <alignment horizontal="left"/>
    </xf>
    <xf numFmtId="0" fontId="32" fillId="0" borderId="2" xfId="0" applyFont="1" applyBorder="1" applyAlignment="1">
      <alignment horizontal="left"/>
    </xf>
    <xf numFmtId="0" fontId="4" fillId="0" borderId="3" xfId="0" applyFont="1" applyBorder="1"/>
    <xf numFmtId="0" fontId="31" fillId="2" borderId="2" xfId="0" applyFont="1" applyFill="1" applyBorder="1" applyAlignment="1">
      <alignment horizontal="left" vertical="center"/>
    </xf>
    <xf numFmtId="0" fontId="32" fillId="0" borderId="2" xfId="0" applyFont="1" applyBorder="1" applyAlignment="1">
      <alignment horizontal="left" vertical="center"/>
    </xf>
    <xf numFmtId="15" fontId="32" fillId="0" borderId="3" xfId="0" applyNumberFormat="1" applyFont="1" applyBorder="1" applyAlignment="1">
      <alignment horizontal="left"/>
    </xf>
    <xf numFmtId="164" fontId="32" fillId="0" borderId="3" xfId="0" applyNumberFormat="1" applyFont="1" applyBorder="1" applyAlignment="1">
      <alignment horizontal="left"/>
    </xf>
    <xf numFmtId="0" fontId="31" fillId="0" borderId="0" xfId="0" applyFont="1" applyAlignment="1">
      <alignment horizontal="left"/>
    </xf>
    <xf numFmtId="0" fontId="4" fillId="0" borderId="0" xfId="0" applyFont="1" applyAlignment="1">
      <alignment vertical="center"/>
    </xf>
    <xf numFmtId="165" fontId="33" fillId="3" borderId="4" xfId="0" applyNumberFormat="1" applyFont="1" applyFill="1" applyBorder="1" applyAlignment="1">
      <alignment horizontal="center" vertical="center"/>
    </xf>
    <xf numFmtId="0" fontId="33" fillId="3" borderId="5" xfId="0" applyFont="1" applyFill="1" applyBorder="1" applyAlignment="1">
      <alignment horizontal="center" vertical="center"/>
    </xf>
    <xf numFmtId="0" fontId="33" fillId="3" borderId="6" xfId="0" applyFont="1" applyFill="1" applyBorder="1" applyAlignment="1">
      <alignment horizontal="center" vertical="center"/>
    </xf>
    <xf numFmtId="0" fontId="4" fillId="0" borderId="0" xfId="0" applyFont="1" applyAlignment="1">
      <alignment vertical="top"/>
    </xf>
    <xf numFmtId="15" fontId="32" fillId="0" borderId="7" xfId="0" applyNumberFormat="1" applyFont="1" applyBorder="1" applyAlignment="1">
      <alignment vertical="top" wrapText="1"/>
    </xf>
    <xf numFmtId="49" fontId="4" fillId="0" borderId="8" xfId="0" applyNumberFormat="1" applyFont="1" applyBorder="1" applyAlignment="1">
      <alignment vertical="top"/>
    </xf>
    <xf numFmtId="0" fontId="4" fillId="0" borderId="8" xfId="0" applyFont="1" applyBorder="1" applyAlignment="1">
      <alignment vertical="top"/>
    </xf>
    <xf numFmtId="15" fontId="4" fillId="0" borderId="8" xfId="0" applyNumberFormat="1" applyFont="1" applyBorder="1" applyAlignment="1">
      <alignment vertical="top"/>
    </xf>
    <xf numFmtId="0" fontId="34" fillId="0" borderId="9" xfId="0" applyFont="1" applyBorder="1" applyAlignment="1">
      <alignment vertical="top" wrapText="1"/>
    </xf>
    <xf numFmtId="15" fontId="4" fillId="0" borderId="8" xfId="0" applyNumberFormat="1" applyFont="1" applyBorder="1" applyAlignment="1">
      <alignment vertical="top" wrapText="1"/>
    </xf>
    <xf numFmtId="15" fontId="32" fillId="0" borderId="37" xfId="0" applyNumberFormat="1" applyFont="1" applyBorder="1" applyAlignment="1">
      <alignment vertical="top" wrapText="1"/>
    </xf>
    <xf numFmtId="49" fontId="4" fillId="0" borderId="10" xfId="0" applyNumberFormat="1" applyFont="1" applyBorder="1" applyAlignment="1">
      <alignment vertical="top"/>
    </xf>
    <xf numFmtId="0" fontId="4" fillId="0" borderId="10" xfId="0" applyFont="1" applyBorder="1" applyAlignment="1">
      <alignment vertical="top"/>
    </xf>
    <xf numFmtId="15" fontId="4" fillId="0" borderId="10" xfId="0" applyNumberFormat="1" applyFont="1" applyBorder="1" applyAlignment="1">
      <alignment vertical="top" wrapText="1"/>
    </xf>
    <xf numFmtId="0" fontId="34" fillId="0" borderId="38" xfId="0" applyFont="1" applyBorder="1" applyAlignment="1">
      <alignment vertical="top" wrapText="1"/>
    </xf>
    <xf numFmtId="0" fontId="4" fillId="0" borderId="0" xfId="0" applyFont="1" applyAlignment="1">
      <alignment horizontal="left" indent="1"/>
    </xf>
    <xf numFmtId="165" fontId="33" fillId="3" borderId="11" xfId="0" applyNumberFormat="1" applyFont="1" applyFill="1" applyBorder="1" applyAlignment="1">
      <alignment horizontal="center" vertical="center"/>
    </xf>
    <xf numFmtId="0" fontId="33" fillId="3" borderId="12" xfId="0" applyFont="1" applyFill="1" applyBorder="1" applyAlignment="1">
      <alignment horizontal="center" vertical="center"/>
    </xf>
    <xf numFmtId="15" fontId="32" fillId="0" borderId="13" xfId="0" applyNumberFormat="1" applyFont="1" applyBorder="1" applyAlignment="1">
      <alignment vertical="top" wrapText="1"/>
    </xf>
    <xf numFmtId="49" fontId="4" fillId="0" borderId="14" xfId="0" applyNumberFormat="1" applyFont="1" applyBorder="1" applyAlignment="1">
      <alignment vertical="top"/>
    </xf>
    <xf numFmtId="15" fontId="32" fillId="0" borderId="15" xfId="0" applyNumberFormat="1" applyFont="1" applyBorder="1" applyAlignment="1">
      <alignment vertical="top" wrapText="1"/>
    </xf>
    <xf numFmtId="49" fontId="4" fillId="0" borderId="16" xfId="0" applyNumberFormat="1" applyFont="1" applyBorder="1" applyAlignment="1">
      <alignment vertical="top"/>
    </xf>
    <xf numFmtId="165" fontId="4" fillId="0" borderId="15" xfId="0" applyNumberFormat="1" applyFont="1" applyBorder="1" applyAlignment="1">
      <alignment vertical="top"/>
    </xf>
  </cellXfs>
  <cellStyles count="10">
    <cellStyle name="Hyperlink" xfId="1" builtinId="8"/>
    <cellStyle name="Hyperlink 2" xfId="2" xr:uid="{00000000-0005-0000-0000-000001000000}"/>
    <cellStyle name="Hyperlink 3" xfId="3" xr:uid="{00000000-0005-0000-0000-000002000000}"/>
    <cellStyle name="Hyperlink_Copart_C2-Seller_Counter Crew_TC_V1 0" xfId="4" xr:uid="{00000000-0005-0000-0000-000003000000}"/>
    <cellStyle name="Normal" xfId="0" builtinId="0"/>
    <cellStyle name="Normal 2" xfId="5" xr:uid="{00000000-0005-0000-0000-000005000000}"/>
    <cellStyle name="Normal 3" xfId="6" xr:uid="{00000000-0005-0000-0000-000006000000}"/>
    <cellStyle name="Normal_Copart_C2-Seller_Counter Crew_TC_V1 0" xfId="7" xr:uid="{00000000-0005-0000-0000-000007000000}"/>
    <cellStyle name="Normal_Sheet1" xfId="8" xr:uid="{00000000-0005-0000-0000-000008000000}"/>
    <cellStyle name="標準_打刻ﾃﾞｰﾀ収集" xfId="9" xr:uid="{00000000-0005-0000-0000-000009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238125</xdr:colOff>
      <xdr:row>1</xdr:row>
      <xdr:rowOff>38100</xdr:rowOff>
    </xdr:from>
    <xdr:to>
      <xdr:col>1</xdr:col>
      <xdr:colOff>1019175</xdr:colOff>
      <xdr:row>1</xdr:row>
      <xdr:rowOff>742950</xdr:rowOff>
    </xdr:to>
    <xdr:pic>
      <xdr:nvPicPr>
        <xdr:cNvPr id="1548" name="Picture 2">
          <a:extLst>
            <a:ext uri="{FF2B5EF4-FFF2-40B4-BE49-F238E27FC236}">
              <a16:creationId xmlns:a16="http://schemas.microsoft.com/office/drawing/2014/main" id="{00000000-0008-0000-0000-00000C06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9575" y="171450"/>
          <a:ext cx="781050" cy="704850"/>
        </a:xfrm>
        <a:prstGeom prst="rect">
          <a:avLst/>
        </a:prstGeom>
        <a:noFill/>
        <a:ln w="9525">
          <a:noFill/>
          <a:round/>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13855</xdr:colOff>
      <xdr:row>1</xdr:row>
      <xdr:rowOff>11257</xdr:rowOff>
    </xdr:from>
    <xdr:to>
      <xdr:col>1</xdr:col>
      <xdr:colOff>766330</xdr:colOff>
      <xdr:row>1</xdr:row>
      <xdr:rowOff>716107</xdr:rowOff>
    </xdr:to>
    <xdr:pic>
      <xdr:nvPicPr>
        <xdr:cNvPr id="2576" name="Picture 2">
          <a:extLst>
            <a:ext uri="{FF2B5EF4-FFF2-40B4-BE49-F238E27FC236}">
              <a16:creationId xmlns:a16="http://schemas.microsoft.com/office/drawing/2014/main" id="{00000000-0008-0000-0100-0000100A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7037" y="141143"/>
          <a:ext cx="752475" cy="704850"/>
        </a:xfrm>
        <a:prstGeom prst="rect">
          <a:avLst/>
        </a:prstGeom>
        <a:noFill/>
        <a:ln w="9525">
          <a:noFill/>
          <a:round/>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34998626667073579"/>
  </sheetPr>
  <dimension ref="A2:G28"/>
  <sheetViews>
    <sheetView topLeftCell="A15" zoomScale="85" zoomScaleNormal="85" workbookViewId="0">
      <selection activeCell="E13" sqref="E13"/>
    </sheetView>
  </sheetViews>
  <sheetFormatPr defaultColWidth="9" defaultRowHeight="13.2"/>
  <cols>
    <col min="1" max="1" width="2.21875" style="98" customWidth="1"/>
    <col min="2" max="2" width="16.44140625" style="126" customWidth="1"/>
    <col min="3" max="3" width="9.21875" style="98" customWidth="1"/>
    <col min="4" max="4" width="14.44140625" style="98" customWidth="1"/>
    <col min="5" max="5" width="33.5546875" style="98" customWidth="1"/>
    <col min="6" max="6" width="38.44140625" style="98" customWidth="1"/>
    <col min="7" max="7" width="35.6640625" style="98" customWidth="1"/>
    <col min="8" max="16384" width="9" style="98"/>
  </cols>
  <sheetData>
    <row r="2" spans="1:7" s="97" customFormat="1" ht="63" customHeight="1">
      <c r="A2" s="94"/>
      <c r="B2" s="95"/>
      <c r="C2" s="96" t="s">
        <v>0</v>
      </c>
      <c r="D2" s="96"/>
      <c r="E2" s="96"/>
      <c r="F2" s="96"/>
      <c r="G2" s="96"/>
    </row>
    <row r="3" spans="1:7">
      <c r="B3" s="99"/>
      <c r="C3" s="100"/>
      <c r="F3" s="101"/>
    </row>
    <row r="4" spans="1:7">
      <c r="B4" s="102" t="s">
        <v>1</v>
      </c>
      <c r="C4" s="103" t="s">
        <v>1210</v>
      </c>
      <c r="D4" s="103"/>
      <c r="E4" s="103"/>
      <c r="F4" s="102" t="s">
        <v>2</v>
      </c>
      <c r="G4" s="104" t="s">
        <v>1212</v>
      </c>
    </row>
    <row r="5" spans="1:7">
      <c r="B5" s="102" t="s">
        <v>4</v>
      </c>
      <c r="C5" s="103" t="s">
        <v>1211</v>
      </c>
      <c r="D5" s="103"/>
      <c r="E5" s="103"/>
      <c r="F5" s="102" t="s">
        <v>5</v>
      </c>
      <c r="G5" s="104" t="s">
        <v>1213</v>
      </c>
    </row>
    <row r="6" spans="1:7">
      <c r="B6" s="105" t="s">
        <v>6</v>
      </c>
      <c r="C6" s="106" t="s">
        <v>1216</v>
      </c>
      <c r="D6" s="106"/>
      <c r="E6" s="106"/>
      <c r="F6" s="102" t="s">
        <v>7</v>
      </c>
      <c r="G6" s="107">
        <v>45353</v>
      </c>
    </row>
    <row r="7" spans="1:7">
      <c r="B7" s="105"/>
      <c r="C7" s="106"/>
      <c r="D7" s="106"/>
      <c r="E7" s="106"/>
      <c r="F7" s="102" t="s">
        <v>9</v>
      </c>
      <c r="G7" s="108">
        <v>1.2</v>
      </c>
    </row>
    <row r="10" spans="1:7">
      <c r="B10" s="109" t="s">
        <v>10</v>
      </c>
    </row>
    <row r="11" spans="1:7" s="110" customFormat="1">
      <c r="B11" s="111" t="s">
        <v>11</v>
      </c>
      <c r="C11" s="112" t="s">
        <v>9</v>
      </c>
      <c r="D11" s="112" t="s">
        <v>12</v>
      </c>
      <c r="E11" s="112" t="s">
        <v>13</v>
      </c>
      <c r="F11" s="112" t="s">
        <v>14</v>
      </c>
      <c r="G11" s="113" t="s">
        <v>15</v>
      </c>
    </row>
    <row r="12" spans="1:7" s="114" customFormat="1">
      <c r="B12" s="115">
        <v>45347</v>
      </c>
      <c r="C12" s="116" t="s">
        <v>16</v>
      </c>
      <c r="D12" s="117" t="s">
        <v>17</v>
      </c>
      <c r="E12" s="117"/>
      <c r="F12" s="118" t="s">
        <v>18</v>
      </c>
      <c r="G12" s="119"/>
    </row>
    <row r="13" spans="1:7" s="114" customFormat="1" ht="195" customHeight="1">
      <c r="B13" s="115">
        <v>45350</v>
      </c>
      <c r="C13" s="116" t="s">
        <v>1214</v>
      </c>
      <c r="D13" s="117" t="s">
        <v>169</v>
      </c>
      <c r="E13" s="117"/>
      <c r="F13" s="120" t="s">
        <v>1230</v>
      </c>
      <c r="G13" s="119"/>
    </row>
    <row r="14" spans="1:7" s="114" customFormat="1" ht="243.6" customHeight="1">
      <c r="B14" s="121">
        <v>45353</v>
      </c>
      <c r="C14" s="122" t="s">
        <v>188</v>
      </c>
      <c r="D14" s="123" t="s">
        <v>1215</v>
      </c>
      <c r="E14" s="123"/>
      <c r="F14" s="124" t="s">
        <v>1231</v>
      </c>
      <c r="G14" s="125"/>
    </row>
    <row r="16" spans="1:7">
      <c r="F16" s="109" t="s">
        <v>111</v>
      </c>
    </row>
    <row r="17" spans="6:7">
      <c r="F17" s="109" t="s">
        <v>108</v>
      </c>
    </row>
    <row r="18" spans="6:7">
      <c r="F18" s="127" t="s">
        <v>109</v>
      </c>
      <c r="G18" s="128" t="s">
        <v>9</v>
      </c>
    </row>
    <row r="19" spans="6:7">
      <c r="F19" s="129" t="s">
        <v>1217</v>
      </c>
      <c r="G19" s="130" t="s">
        <v>1223</v>
      </c>
    </row>
    <row r="20" spans="6:7">
      <c r="F20" s="129" t="s">
        <v>1224</v>
      </c>
      <c r="G20" s="130" t="s">
        <v>1225</v>
      </c>
    </row>
    <row r="21" spans="6:7">
      <c r="F21" s="129" t="s">
        <v>1226</v>
      </c>
      <c r="G21" s="130" t="s">
        <v>1227</v>
      </c>
    </row>
    <row r="22" spans="6:7">
      <c r="F22" s="129" t="s">
        <v>1218</v>
      </c>
      <c r="G22" s="130" t="s">
        <v>1229</v>
      </c>
    </row>
    <row r="23" spans="6:7">
      <c r="F23" s="131" t="s">
        <v>1219</v>
      </c>
      <c r="G23" s="132" t="s">
        <v>1228</v>
      </c>
    </row>
    <row r="25" spans="6:7">
      <c r="F25" s="109" t="s">
        <v>110</v>
      </c>
    </row>
    <row r="26" spans="6:7">
      <c r="F26" s="127" t="s">
        <v>109</v>
      </c>
      <c r="G26" s="128" t="s">
        <v>9</v>
      </c>
    </row>
    <row r="27" spans="6:7">
      <c r="F27" s="129" t="s">
        <v>1222</v>
      </c>
      <c r="G27" s="130" t="s">
        <v>1220</v>
      </c>
    </row>
    <row r="28" spans="6:7">
      <c r="F28" s="133"/>
      <c r="G28" s="132" t="s">
        <v>1221</v>
      </c>
    </row>
  </sheetData>
  <sheetProtection selectLockedCells="1" selectUnlockedCells="1"/>
  <mergeCells count="5">
    <mergeCell ref="C2:G2"/>
    <mergeCell ref="C4:E4"/>
    <mergeCell ref="C5:E5"/>
    <mergeCell ref="B6:B7"/>
    <mergeCell ref="C6:E7"/>
  </mergeCells>
  <phoneticPr fontId="28" type="noConversion"/>
  <pageMargins left="0.47013888888888888" right="0.47013888888888888" top="0.5" bottom="0.35138888888888886" header="0.51180555555555551" footer="0.1701388888888889"/>
  <pageSetup paperSize="9" firstPageNumber="0" orientation="landscape" horizontalDpi="300" verticalDpi="300" r:id="rId1"/>
  <headerFooter alignWithMargins="0">
    <oddFooter>&amp;L&amp;"Tahoma,Chuẩn"&amp;8 02ae-BM/PM/HDCV/FSOFT v2/0&amp;C&amp;"Tahoma,Chuẩn"&amp;8Internal use&amp;R&amp;"tahomaTahoma,Chuẩn"&amp;8&amp;P/&amp;N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34"/>
  <sheetViews>
    <sheetView workbookViewId="0">
      <pane xSplit="1" ySplit="4" topLeftCell="B19" activePane="bottomRight" state="frozen"/>
      <selection pane="topRight" activeCell="B1" sqref="B1"/>
      <selection pane="bottomLeft" activeCell="A5" sqref="A5"/>
      <selection pane="bottomRight" activeCell="D13" sqref="D13"/>
    </sheetView>
  </sheetViews>
  <sheetFormatPr defaultColWidth="9" defaultRowHeight="10.199999999999999"/>
  <cols>
    <col min="1" max="1" width="15.88671875" style="1" customWidth="1"/>
    <col min="2" max="3" width="22.109375" style="1" customWidth="1"/>
    <col min="4" max="4" width="38.44140625" style="1" customWidth="1"/>
    <col min="5" max="5" width="30.33203125" style="1" customWidth="1"/>
    <col min="6" max="6" width="11.3320312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23" t="s">
        <v>44</v>
      </c>
      <c r="B1" s="23" t="s">
        <v>45</v>
      </c>
      <c r="C1" s="23"/>
      <c r="D1" s="24" t="str">
        <f>"Pass: "&amp;COUNTIF($G$5:$K$992,"Pass")</f>
        <v>Pass: 125</v>
      </c>
      <c r="E1" s="20" t="str">
        <f>"Untested: "&amp;COUNTIF($G$5:$K$992,"Untest")</f>
        <v>Untested: 0</v>
      </c>
      <c r="F1" s="41"/>
      <c r="G1"/>
      <c r="H1"/>
      <c r="I1"/>
    </row>
    <row r="2" spans="1:13" ht="12.75" customHeight="1">
      <c r="A2" s="18" t="s">
        <v>35</v>
      </c>
      <c r="B2" s="19" t="s">
        <v>77</v>
      </c>
      <c r="C2" s="19"/>
      <c r="D2" s="24" t="str">
        <f>"Fail: "&amp;COUNTIF($G$5:$K$992,"Fail")</f>
        <v>Fail: 0</v>
      </c>
      <c r="E2" s="20" t="str">
        <f>"N/A: "&amp;COUNTIF($G$5:$K$992,"N/A")</f>
        <v>N/A: 0</v>
      </c>
      <c r="F2" s="41"/>
      <c r="G2"/>
      <c r="H2"/>
      <c r="I2"/>
    </row>
    <row r="3" spans="1:13" ht="12.75" customHeight="1">
      <c r="A3" s="18" t="s">
        <v>36</v>
      </c>
      <c r="B3" s="18" t="s">
        <v>3</v>
      </c>
      <c r="C3" s="18"/>
      <c r="D3" s="24" t="str">
        <f>"Percent Complete: "&amp;ROUND((COUNTIF($G$5:$K$992,"Pass")*100)/((COUNTA($A$5:$A$992)*5)-COUNTIF($G$5:$K$1018,"N/A")),2)&amp;"%"</f>
        <v>Percent Complete: 83.33%</v>
      </c>
      <c r="E3" s="21" t="str">
        <f>"Number of cases: "&amp;(COUNTA($A$5:$A$992))</f>
        <v>Number of cases: 30</v>
      </c>
      <c r="F3" s="42"/>
      <c r="G3"/>
      <c r="H3"/>
      <c r="I3"/>
    </row>
    <row r="4" spans="1:13" ht="28.35" customHeight="1" thickBot="1">
      <c r="A4" s="22" t="s">
        <v>37</v>
      </c>
      <c r="B4" s="22" t="s">
        <v>38</v>
      </c>
      <c r="C4" s="22" t="s">
        <v>89</v>
      </c>
      <c r="D4" s="22" t="s">
        <v>39</v>
      </c>
      <c r="E4" s="22" t="s">
        <v>40</v>
      </c>
      <c r="F4" s="55" t="s">
        <v>194</v>
      </c>
      <c r="G4" s="22" t="s">
        <v>135</v>
      </c>
      <c r="H4" s="22" t="s">
        <v>98</v>
      </c>
      <c r="I4" s="22" t="s">
        <v>41</v>
      </c>
      <c r="J4" s="22" t="s">
        <v>63</v>
      </c>
      <c r="K4" s="22" t="s">
        <v>64</v>
      </c>
      <c r="L4" s="22" t="s">
        <v>42</v>
      </c>
      <c r="M4" s="22" t="s">
        <v>43</v>
      </c>
    </row>
    <row r="5" spans="1:13" ht="163.80000000000001" thickBot="1">
      <c r="A5" s="81" t="s">
        <v>804</v>
      </c>
      <c r="B5" s="91" t="s">
        <v>805</v>
      </c>
      <c r="C5" s="37"/>
      <c r="D5" s="37" t="s">
        <v>863</v>
      </c>
      <c r="E5" s="37" t="s">
        <v>864</v>
      </c>
      <c r="F5" s="37"/>
      <c r="G5" s="36" t="s">
        <v>21</v>
      </c>
      <c r="H5" s="36" t="s">
        <v>21</v>
      </c>
      <c r="I5" s="36" t="s">
        <v>21</v>
      </c>
      <c r="J5" s="36" t="s">
        <v>21</v>
      </c>
      <c r="K5" s="36" t="s">
        <v>21</v>
      </c>
      <c r="L5" s="57">
        <v>40828</v>
      </c>
      <c r="M5" s="36" t="s">
        <v>47</v>
      </c>
    </row>
    <row r="6" spans="1:13" ht="214.8" thickBot="1">
      <c r="A6" s="82" t="s">
        <v>806</v>
      </c>
      <c r="B6" s="92" t="s">
        <v>807</v>
      </c>
      <c r="C6" s="40"/>
      <c r="D6" s="27" t="s">
        <v>865</v>
      </c>
      <c r="E6" s="27" t="s">
        <v>635</v>
      </c>
      <c r="F6" s="27"/>
      <c r="G6" s="28" t="s">
        <v>21</v>
      </c>
      <c r="H6" s="28" t="s">
        <v>21</v>
      </c>
      <c r="I6" s="28" t="s">
        <v>21</v>
      </c>
      <c r="J6" s="28" t="s">
        <v>21</v>
      </c>
      <c r="K6" s="28" t="s">
        <v>21</v>
      </c>
      <c r="L6" s="59">
        <v>40828</v>
      </c>
      <c r="M6" s="28" t="s">
        <v>48</v>
      </c>
    </row>
    <row r="7" spans="1:13" ht="214.8" thickBot="1">
      <c r="A7" s="82" t="s">
        <v>808</v>
      </c>
      <c r="B7" s="92" t="s">
        <v>809</v>
      </c>
      <c r="C7" s="40"/>
      <c r="D7" s="27" t="s">
        <v>866</v>
      </c>
      <c r="E7" s="27" t="s">
        <v>867</v>
      </c>
      <c r="F7" s="27"/>
      <c r="G7" s="28" t="s">
        <v>21</v>
      </c>
      <c r="H7" s="28" t="s">
        <v>21</v>
      </c>
      <c r="I7" s="28" t="s">
        <v>21</v>
      </c>
      <c r="J7" s="28" t="s">
        <v>21</v>
      </c>
      <c r="K7" s="28" t="s">
        <v>21</v>
      </c>
      <c r="L7" s="59">
        <v>40828</v>
      </c>
      <c r="M7" s="28" t="s">
        <v>48</v>
      </c>
    </row>
    <row r="8" spans="1:13" ht="163.80000000000001" thickBot="1">
      <c r="A8" s="82" t="s">
        <v>810</v>
      </c>
      <c r="B8" s="92" t="s">
        <v>811</v>
      </c>
      <c r="C8" s="40"/>
      <c r="D8" s="27" t="s">
        <v>863</v>
      </c>
      <c r="E8" s="27" t="s">
        <v>553</v>
      </c>
      <c r="F8" s="27"/>
      <c r="G8" s="28" t="s">
        <v>21</v>
      </c>
      <c r="H8" s="28" t="s">
        <v>21</v>
      </c>
      <c r="I8" s="28" t="s">
        <v>21</v>
      </c>
      <c r="J8" s="28" t="s">
        <v>21</v>
      </c>
      <c r="K8" s="28" t="s">
        <v>21</v>
      </c>
      <c r="L8" s="59">
        <v>40828</v>
      </c>
      <c r="M8" s="28" t="s">
        <v>48</v>
      </c>
    </row>
    <row r="9" spans="1:13" ht="163.80000000000001" thickBot="1">
      <c r="A9" s="82" t="s">
        <v>812</v>
      </c>
      <c r="B9" s="92" t="s">
        <v>813</v>
      </c>
      <c r="C9" s="40"/>
      <c r="D9" s="27" t="s">
        <v>863</v>
      </c>
      <c r="E9" s="27" t="s">
        <v>555</v>
      </c>
      <c r="F9" s="28">
        <v>1566828</v>
      </c>
      <c r="G9" s="28" t="s">
        <v>21</v>
      </c>
      <c r="H9" s="28" t="s">
        <v>21</v>
      </c>
      <c r="I9" s="28" t="s">
        <v>21</v>
      </c>
      <c r="J9" s="28" t="s">
        <v>21</v>
      </c>
      <c r="K9" s="28" t="s">
        <v>21</v>
      </c>
      <c r="L9" s="59">
        <v>40828</v>
      </c>
      <c r="M9" s="28" t="s">
        <v>48</v>
      </c>
    </row>
    <row r="10" spans="1:13" ht="163.80000000000001" thickBot="1">
      <c r="A10" s="82" t="s">
        <v>814</v>
      </c>
      <c r="B10" s="92" t="s">
        <v>815</v>
      </c>
      <c r="C10" s="27"/>
      <c r="D10" s="27" t="s">
        <v>863</v>
      </c>
      <c r="E10" s="27" t="s">
        <v>557</v>
      </c>
      <c r="F10" s="27"/>
      <c r="G10" s="28" t="s">
        <v>21</v>
      </c>
      <c r="H10" s="28" t="s">
        <v>21</v>
      </c>
      <c r="I10" s="28" t="s">
        <v>21</v>
      </c>
      <c r="J10" s="28" t="s">
        <v>21</v>
      </c>
      <c r="K10" s="28" t="s">
        <v>21</v>
      </c>
      <c r="L10" s="59">
        <v>40828</v>
      </c>
      <c r="M10" s="28" t="s">
        <v>48</v>
      </c>
    </row>
    <row r="11" spans="1:13" ht="163.80000000000001" thickBot="1">
      <c r="A11" s="82" t="s">
        <v>816</v>
      </c>
      <c r="B11" s="92" t="s">
        <v>817</v>
      </c>
      <c r="C11" s="27"/>
      <c r="D11" s="27" t="s">
        <v>863</v>
      </c>
      <c r="E11" s="27" t="s">
        <v>559</v>
      </c>
      <c r="F11" s="27"/>
      <c r="G11" s="28" t="s">
        <v>21</v>
      </c>
      <c r="H11" s="28" t="s">
        <v>21</v>
      </c>
      <c r="I11" s="28" t="s">
        <v>21</v>
      </c>
      <c r="J11" s="28" t="s">
        <v>21</v>
      </c>
      <c r="K11" s="28" t="s">
        <v>21</v>
      </c>
      <c r="L11" s="59">
        <v>40828</v>
      </c>
      <c r="M11" s="28" t="s">
        <v>48</v>
      </c>
    </row>
    <row r="12" spans="1:13" ht="163.80000000000001" thickBot="1">
      <c r="A12" s="82" t="s">
        <v>818</v>
      </c>
      <c r="B12" s="92" t="s">
        <v>819</v>
      </c>
      <c r="C12" s="27" t="s">
        <v>744</v>
      </c>
      <c r="D12" s="27" t="s">
        <v>863</v>
      </c>
      <c r="E12" s="27" t="s">
        <v>561</v>
      </c>
      <c r="F12" s="27"/>
      <c r="G12" s="28" t="s">
        <v>21</v>
      </c>
      <c r="H12" s="28" t="s">
        <v>21</v>
      </c>
      <c r="I12" s="28" t="s">
        <v>21</v>
      </c>
      <c r="J12" s="28" t="s">
        <v>21</v>
      </c>
      <c r="K12" s="28" t="s">
        <v>21</v>
      </c>
      <c r="L12" s="59">
        <v>40828</v>
      </c>
      <c r="M12" s="28" t="s">
        <v>48</v>
      </c>
    </row>
    <row r="13" spans="1:13" ht="163.80000000000001" thickBot="1">
      <c r="A13" s="82" t="s">
        <v>820</v>
      </c>
      <c r="B13" s="92" t="s">
        <v>821</v>
      </c>
      <c r="C13" s="27"/>
      <c r="D13" s="27" t="s">
        <v>868</v>
      </c>
      <c r="E13" s="27" t="s">
        <v>649</v>
      </c>
      <c r="F13" s="27"/>
      <c r="G13" s="28" t="s">
        <v>21</v>
      </c>
      <c r="H13" s="28" t="s">
        <v>21</v>
      </c>
      <c r="I13" s="28" t="s">
        <v>21</v>
      </c>
      <c r="J13" s="28" t="s">
        <v>21</v>
      </c>
      <c r="K13" s="28" t="s">
        <v>21</v>
      </c>
      <c r="L13" s="59">
        <v>40828</v>
      </c>
      <c r="M13" s="28" t="s">
        <v>48</v>
      </c>
    </row>
    <row r="14" spans="1:13" ht="163.80000000000001" thickBot="1">
      <c r="A14" s="82" t="s">
        <v>822</v>
      </c>
      <c r="B14" s="92" t="s">
        <v>823</v>
      </c>
      <c r="C14" s="29"/>
      <c r="D14" s="26" t="s">
        <v>869</v>
      </c>
      <c r="E14" s="29" t="s">
        <v>651</v>
      </c>
      <c r="F14" s="29"/>
      <c r="G14" s="28" t="s">
        <v>21</v>
      </c>
      <c r="H14" s="28" t="s">
        <v>21</v>
      </c>
      <c r="I14" s="28" t="s">
        <v>21</v>
      </c>
      <c r="J14" s="28" t="s">
        <v>21</v>
      </c>
      <c r="K14" s="28" t="s">
        <v>21</v>
      </c>
      <c r="L14" s="59">
        <v>40828</v>
      </c>
      <c r="M14" s="28" t="s">
        <v>48</v>
      </c>
    </row>
    <row r="15" spans="1:13" ht="163.80000000000001" thickBot="1">
      <c r="A15" s="82" t="s">
        <v>824</v>
      </c>
      <c r="B15" s="92" t="s">
        <v>825</v>
      </c>
      <c r="C15" s="29"/>
      <c r="D15" s="26" t="s">
        <v>870</v>
      </c>
      <c r="E15" s="29" t="s">
        <v>734</v>
      </c>
      <c r="F15" s="29"/>
      <c r="G15" s="28" t="s">
        <v>21</v>
      </c>
      <c r="H15" s="28" t="s">
        <v>21</v>
      </c>
      <c r="I15" s="28" t="s">
        <v>21</v>
      </c>
      <c r="J15" s="28" t="s">
        <v>21</v>
      </c>
      <c r="K15" s="28" t="s">
        <v>21</v>
      </c>
      <c r="L15" s="59">
        <v>40828</v>
      </c>
      <c r="M15" s="28" t="s">
        <v>48</v>
      </c>
    </row>
    <row r="16" spans="1:13" ht="163.80000000000001" thickBot="1">
      <c r="A16" s="82" t="s">
        <v>826</v>
      </c>
      <c r="B16" s="92" t="s">
        <v>827</v>
      </c>
      <c r="C16" s="29"/>
      <c r="D16" s="29" t="s">
        <v>871</v>
      </c>
      <c r="E16" s="29" t="s">
        <v>736</v>
      </c>
      <c r="F16" s="29"/>
      <c r="G16" s="28" t="s">
        <v>21</v>
      </c>
      <c r="H16" s="28" t="s">
        <v>21</v>
      </c>
      <c r="I16" s="28" t="s">
        <v>21</v>
      </c>
      <c r="J16" s="28" t="s">
        <v>21</v>
      </c>
      <c r="K16" s="28" t="s">
        <v>21</v>
      </c>
      <c r="L16" s="59">
        <v>40828</v>
      </c>
      <c r="M16" s="28" t="s">
        <v>48</v>
      </c>
    </row>
    <row r="17" spans="1:13" ht="163.80000000000001" thickBot="1">
      <c r="A17" s="82" t="s">
        <v>828</v>
      </c>
      <c r="B17" s="92" t="s">
        <v>829</v>
      </c>
      <c r="C17" s="26"/>
      <c r="D17" s="26" t="s">
        <v>872</v>
      </c>
      <c r="E17" s="26" t="s">
        <v>738</v>
      </c>
      <c r="F17" s="26"/>
      <c r="G17" s="28" t="s">
        <v>21</v>
      </c>
      <c r="H17" s="28" t="s">
        <v>21</v>
      </c>
      <c r="I17" s="28" t="s">
        <v>21</v>
      </c>
      <c r="J17" s="28" t="s">
        <v>21</v>
      </c>
      <c r="K17" s="28" t="s">
        <v>21</v>
      </c>
      <c r="L17" s="59">
        <v>40828</v>
      </c>
      <c r="M17" s="28" t="s">
        <v>48</v>
      </c>
    </row>
    <row r="18" spans="1:13" ht="214.8" thickBot="1">
      <c r="A18" s="82" t="s">
        <v>830</v>
      </c>
      <c r="B18" s="92" t="s">
        <v>831</v>
      </c>
      <c r="C18" s="26"/>
      <c r="D18" s="26" t="s">
        <v>873</v>
      </c>
      <c r="E18" s="26" t="s">
        <v>656</v>
      </c>
      <c r="F18" s="26"/>
      <c r="G18" s="28" t="s">
        <v>21</v>
      </c>
      <c r="H18" s="28" t="s">
        <v>21</v>
      </c>
      <c r="I18" s="28" t="s">
        <v>21</v>
      </c>
      <c r="J18" s="28" t="s">
        <v>21</v>
      </c>
      <c r="K18" s="28" t="s">
        <v>21</v>
      </c>
      <c r="L18" s="59">
        <v>40828</v>
      </c>
      <c r="M18" s="28" t="s">
        <v>48</v>
      </c>
    </row>
    <row r="19" spans="1:13" ht="214.8" thickBot="1">
      <c r="A19" s="82" t="s">
        <v>832</v>
      </c>
      <c r="B19" s="92" t="s">
        <v>833</v>
      </c>
      <c r="C19" s="29"/>
      <c r="D19" s="29" t="s">
        <v>874</v>
      </c>
      <c r="E19" s="29" t="s">
        <v>657</v>
      </c>
      <c r="F19" s="29"/>
      <c r="G19" s="28" t="s">
        <v>21</v>
      </c>
      <c r="H19" s="28" t="s">
        <v>21</v>
      </c>
      <c r="I19" s="28" t="s">
        <v>21</v>
      </c>
      <c r="J19" s="28" t="s">
        <v>21</v>
      </c>
      <c r="K19" s="28" t="s">
        <v>21</v>
      </c>
      <c r="L19" s="59">
        <v>40828</v>
      </c>
      <c r="M19" s="28" t="s">
        <v>48</v>
      </c>
    </row>
    <row r="20" spans="1:13" ht="214.8" thickBot="1">
      <c r="A20" s="82" t="s">
        <v>834</v>
      </c>
      <c r="B20" s="92" t="s">
        <v>835</v>
      </c>
      <c r="C20" s="26"/>
      <c r="D20" s="26" t="s">
        <v>875</v>
      </c>
      <c r="E20" s="29" t="s">
        <v>658</v>
      </c>
      <c r="F20" s="29"/>
      <c r="G20" s="28" t="s">
        <v>21</v>
      </c>
      <c r="H20" s="28" t="s">
        <v>21</v>
      </c>
      <c r="I20" s="28" t="s">
        <v>21</v>
      </c>
      <c r="J20" s="28" t="s">
        <v>21</v>
      </c>
      <c r="K20" s="28" t="s">
        <v>21</v>
      </c>
      <c r="L20" s="59">
        <v>40828</v>
      </c>
      <c r="M20" s="28" t="s">
        <v>48</v>
      </c>
    </row>
    <row r="21" spans="1:13" ht="214.8" thickBot="1">
      <c r="A21" s="82" t="s">
        <v>836</v>
      </c>
      <c r="B21" s="92" t="s">
        <v>837</v>
      </c>
      <c r="C21" s="29"/>
      <c r="D21" s="29" t="s">
        <v>876</v>
      </c>
      <c r="E21" s="29" t="s">
        <v>659</v>
      </c>
      <c r="F21" s="29"/>
      <c r="G21" s="28" t="s">
        <v>21</v>
      </c>
      <c r="H21" s="28" t="s">
        <v>21</v>
      </c>
      <c r="I21" s="28" t="s">
        <v>21</v>
      </c>
      <c r="J21" s="28" t="s">
        <v>21</v>
      </c>
      <c r="K21" s="28" t="s">
        <v>21</v>
      </c>
      <c r="L21" s="59">
        <v>40828</v>
      </c>
      <c r="M21" s="28" t="s">
        <v>48</v>
      </c>
    </row>
    <row r="22" spans="1:13" ht="214.8" thickBot="1">
      <c r="A22" s="82" t="s">
        <v>838</v>
      </c>
      <c r="B22" s="92" t="s">
        <v>839</v>
      </c>
      <c r="C22" s="29"/>
      <c r="D22" s="29" t="s">
        <v>877</v>
      </c>
      <c r="E22" s="29" t="s">
        <v>660</v>
      </c>
      <c r="F22" s="29"/>
      <c r="G22" s="28" t="s">
        <v>21</v>
      </c>
      <c r="H22" s="28" t="s">
        <v>21</v>
      </c>
      <c r="I22" s="28" t="s">
        <v>21</v>
      </c>
      <c r="J22" s="28" t="s">
        <v>21</v>
      </c>
      <c r="K22" s="28" t="s">
        <v>21</v>
      </c>
      <c r="L22" s="59">
        <v>40828</v>
      </c>
      <c r="M22" s="28" t="s">
        <v>48</v>
      </c>
    </row>
    <row r="23" spans="1:13" ht="163.80000000000001" thickBot="1">
      <c r="A23" s="82" t="s">
        <v>840</v>
      </c>
      <c r="B23" s="92" t="s">
        <v>841</v>
      </c>
      <c r="C23" s="29"/>
      <c r="D23" s="29" t="s">
        <v>863</v>
      </c>
      <c r="E23" s="29" t="s">
        <v>680</v>
      </c>
      <c r="F23" s="29"/>
      <c r="G23" s="28" t="s">
        <v>21</v>
      </c>
      <c r="H23" s="28" t="s">
        <v>21</v>
      </c>
      <c r="I23" s="28" t="s">
        <v>21</v>
      </c>
      <c r="J23" s="28" t="s">
        <v>21</v>
      </c>
      <c r="K23" s="28" t="s">
        <v>21</v>
      </c>
      <c r="L23" s="59">
        <v>40828</v>
      </c>
      <c r="M23" s="28" t="s">
        <v>48</v>
      </c>
    </row>
    <row r="24" spans="1:13" ht="163.80000000000001" thickBot="1">
      <c r="A24" s="82" t="s">
        <v>842</v>
      </c>
      <c r="B24" s="92" t="s">
        <v>843</v>
      </c>
      <c r="C24" s="26"/>
      <c r="D24" s="29" t="s">
        <v>863</v>
      </c>
      <c r="E24" s="29" t="s">
        <v>878</v>
      </c>
      <c r="F24" s="29"/>
      <c r="G24" s="28" t="s">
        <v>21</v>
      </c>
      <c r="H24" s="28" t="s">
        <v>21</v>
      </c>
      <c r="I24" s="28" t="s">
        <v>21</v>
      </c>
      <c r="J24" s="28" t="s">
        <v>21</v>
      </c>
      <c r="K24" s="28" t="s">
        <v>21</v>
      </c>
      <c r="L24" s="59">
        <v>40828</v>
      </c>
      <c r="M24" s="28" t="s">
        <v>48</v>
      </c>
    </row>
    <row r="25" spans="1:13" ht="112.8" thickBot="1">
      <c r="A25" s="82" t="s">
        <v>844</v>
      </c>
      <c r="B25" s="92" t="s">
        <v>845</v>
      </c>
      <c r="C25" s="29"/>
      <c r="D25" s="26" t="s">
        <v>879</v>
      </c>
      <c r="E25" s="29" t="s">
        <v>880</v>
      </c>
      <c r="F25" s="29"/>
      <c r="G25" s="28" t="s">
        <v>21</v>
      </c>
      <c r="H25" s="28" t="s">
        <v>21</v>
      </c>
      <c r="I25" s="28" t="s">
        <v>21</v>
      </c>
      <c r="J25" s="28" t="s">
        <v>21</v>
      </c>
      <c r="K25" s="28" t="s">
        <v>21</v>
      </c>
      <c r="L25" s="59">
        <v>40828</v>
      </c>
      <c r="M25" s="28" t="s">
        <v>48</v>
      </c>
    </row>
    <row r="26" spans="1:13" ht="112.8" thickBot="1">
      <c r="A26" s="82" t="s">
        <v>846</v>
      </c>
      <c r="B26" s="92" t="s">
        <v>847</v>
      </c>
      <c r="C26" s="29"/>
      <c r="D26" s="26" t="s">
        <v>881</v>
      </c>
      <c r="E26" s="29" t="s">
        <v>882</v>
      </c>
      <c r="F26" s="29"/>
      <c r="G26" s="28" t="s">
        <v>21</v>
      </c>
      <c r="H26" s="28" t="s">
        <v>21</v>
      </c>
      <c r="I26" s="28" t="s">
        <v>21</v>
      </c>
      <c r="J26" s="28" t="s">
        <v>21</v>
      </c>
      <c r="K26" s="28" t="s">
        <v>21</v>
      </c>
      <c r="L26" s="59">
        <v>40828</v>
      </c>
      <c r="M26" s="28" t="s">
        <v>48</v>
      </c>
    </row>
    <row r="27" spans="1:13" ht="112.8" thickBot="1">
      <c r="A27" s="82" t="s">
        <v>848</v>
      </c>
      <c r="B27" s="92" t="s">
        <v>849</v>
      </c>
      <c r="C27" s="29"/>
      <c r="D27" s="26" t="s">
        <v>883</v>
      </c>
      <c r="E27" s="29" t="s">
        <v>884</v>
      </c>
      <c r="F27" s="29"/>
      <c r="G27" s="28" t="s">
        <v>21</v>
      </c>
      <c r="H27" s="28" t="s">
        <v>21</v>
      </c>
      <c r="I27" s="28" t="s">
        <v>21</v>
      </c>
      <c r="J27" s="28" t="s">
        <v>21</v>
      </c>
      <c r="K27" s="28" t="s">
        <v>21</v>
      </c>
      <c r="L27" s="59">
        <v>40828</v>
      </c>
      <c r="M27" s="28" t="s">
        <v>48</v>
      </c>
    </row>
    <row r="28" spans="1:13" ht="112.8" thickBot="1">
      <c r="A28" s="82" t="s">
        <v>850</v>
      </c>
      <c r="B28" s="92" t="s">
        <v>851</v>
      </c>
      <c r="C28" s="29"/>
      <c r="D28" s="26" t="s">
        <v>885</v>
      </c>
      <c r="E28" s="29" t="s">
        <v>886</v>
      </c>
      <c r="F28" s="29"/>
      <c r="G28" s="28" t="s">
        <v>21</v>
      </c>
      <c r="H28" s="28" t="s">
        <v>21</v>
      </c>
      <c r="I28" s="28" t="s">
        <v>21</v>
      </c>
      <c r="J28" s="28" t="s">
        <v>21</v>
      </c>
      <c r="K28" s="28" t="s">
        <v>21</v>
      </c>
      <c r="L28" s="59">
        <v>40828</v>
      </c>
      <c r="M28" s="28" t="s">
        <v>48</v>
      </c>
    </row>
    <row r="29" spans="1:13" ht="112.8" thickBot="1">
      <c r="A29" s="82" t="s">
        <v>852</v>
      </c>
      <c r="B29" s="92" t="s">
        <v>853</v>
      </c>
      <c r="C29" s="29"/>
      <c r="D29" s="26" t="s">
        <v>887</v>
      </c>
      <c r="E29" s="29" t="s">
        <v>888</v>
      </c>
      <c r="F29" s="29"/>
      <c r="G29" s="28" t="s">
        <v>21</v>
      </c>
      <c r="H29" s="28" t="s">
        <v>21</v>
      </c>
      <c r="I29" s="28" t="s">
        <v>21</v>
      </c>
      <c r="J29" s="28" t="s">
        <v>21</v>
      </c>
      <c r="K29" s="28" t="s">
        <v>21</v>
      </c>
      <c r="L29" s="59">
        <v>40828</v>
      </c>
      <c r="M29" s="28" t="s">
        <v>48</v>
      </c>
    </row>
    <row r="30" spans="1:13" ht="112.8" thickBot="1">
      <c r="A30" s="82" t="s">
        <v>854</v>
      </c>
      <c r="B30" s="92" t="s">
        <v>855</v>
      </c>
      <c r="D30" s="40" t="s">
        <v>889</v>
      </c>
      <c r="E30" s="1" t="s">
        <v>890</v>
      </c>
    </row>
    <row r="31" spans="1:13" ht="163.80000000000001" thickBot="1">
      <c r="A31" s="82" t="s">
        <v>856</v>
      </c>
      <c r="B31" s="92" t="s">
        <v>857</v>
      </c>
      <c r="D31" s="40" t="s">
        <v>891</v>
      </c>
      <c r="E31" s="1" t="s">
        <v>892</v>
      </c>
    </row>
    <row r="32" spans="1:13" ht="112.8" thickBot="1">
      <c r="A32" s="82" t="s">
        <v>858</v>
      </c>
      <c r="B32" s="92" t="s">
        <v>859</v>
      </c>
      <c r="D32" s="40" t="s">
        <v>893</v>
      </c>
      <c r="E32" s="1" t="s">
        <v>894</v>
      </c>
    </row>
    <row r="33" spans="1:5" ht="112.8" thickBot="1">
      <c r="A33" s="82" t="s">
        <v>860</v>
      </c>
      <c r="B33" s="92" t="s">
        <v>861</v>
      </c>
      <c r="D33" s="40" t="s">
        <v>895</v>
      </c>
      <c r="E33" s="1" t="s">
        <v>896</v>
      </c>
    </row>
    <row r="34" spans="1:5" ht="163.80000000000001" thickBot="1">
      <c r="A34" s="82" t="s">
        <v>862</v>
      </c>
      <c r="B34" s="92" t="s">
        <v>841</v>
      </c>
      <c r="D34" s="40" t="s">
        <v>863</v>
      </c>
      <c r="E34" s="1" t="s">
        <v>680</v>
      </c>
    </row>
  </sheetData>
  <dataValidations count="1">
    <dataValidation type="list" operator="equal" allowBlank="1" sqref="F9:K9 G5:K8 G10:K29" xr:uid="{00000000-0002-0000-0900-000000000000}">
      <formula1>"Pass,Fail,Untest,N/A"</formula1>
    </dataValidation>
  </dataValidations>
  <hyperlinks>
    <hyperlink ref="A1" location="'Test report'!A1" display="Back to TestReport" xr:uid="{00000000-0004-0000-0900-000000000000}"/>
    <hyperlink ref="B1" location="BugList!A1" display="To Buglist" xr:uid="{00000000-0004-0000-0900-000001000000}"/>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40"/>
  <sheetViews>
    <sheetView workbookViewId="0">
      <pane xSplit="1" ySplit="4" topLeftCell="B5" activePane="bottomRight" state="frozen"/>
      <selection pane="topRight" activeCell="B1" sqref="B1"/>
      <selection pane="bottomLeft" activeCell="A5" sqref="A5"/>
      <selection pane="bottomRight" activeCell="E5" sqref="E5"/>
    </sheetView>
  </sheetViews>
  <sheetFormatPr defaultColWidth="9" defaultRowHeight="10.199999999999999"/>
  <cols>
    <col min="1" max="1" width="15.88671875" style="1" customWidth="1"/>
    <col min="2" max="3" width="22.109375" style="1" customWidth="1"/>
    <col min="4" max="4" width="33" style="1" customWidth="1"/>
    <col min="5" max="5" width="30.33203125" style="1" customWidth="1"/>
    <col min="6" max="6" width="12.10937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23" t="s">
        <v>44</v>
      </c>
      <c r="B1" s="23" t="s">
        <v>45</v>
      </c>
      <c r="C1" s="23"/>
      <c r="D1" s="24" t="str">
        <f>"Pass: "&amp;COUNTIF($G$5:$K$1011,"Pass")</f>
        <v>Pass: 180</v>
      </c>
      <c r="E1" s="20" t="str">
        <f>"Untested: "&amp;COUNTIF($G$5:$K$1011,"Untest")</f>
        <v>Untested: 0</v>
      </c>
      <c r="F1" s="41"/>
      <c r="G1"/>
      <c r="H1"/>
      <c r="I1"/>
    </row>
    <row r="2" spans="1:13" ht="12.75" customHeight="1">
      <c r="A2" s="18" t="s">
        <v>35</v>
      </c>
      <c r="B2" s="19" t="s">
        <v>78</v>
      </c>
      <c r="C2" s="19"/>
      <c r="D2" s="24" t="str">
        <f>"Fail: "&amp;COUNTIF($G$5:$K$1011,"Fail")</f>
        <v>Fail: 0</v>
      </c>
      <c r="E2" s="20" t="str">
        <f>"N/A: "&amp;COUNTIF($G$5:$K$1011,"N/A")</f>
        <v>N/A: 0</v>
      </c>
      <c r="F2" s="41"/>
      <c r="G2"/>
      <c r="H2"/>
      <c r="I2"/>
    </row>
    <row r="3" spans="1:13" ht="12.75" customHeight="1">
      <c r="A3" s="18" t="s">
        <v>36</v>
      </c>
      <c r="B3" s="18" t="s">
        <v>3</v>
      </c>
      <c r="C3" s="18"/>
      <c r="D3" s="24" t="str">
        <f>"Percent Complete: "&amp;ROUND((COUNTIF($G$5:$K$1011,"Pass")*100)/((COUNTA($A$5:$A$1011)*5)-COUNTIF($G$5:$K$1021,"N/A")),2)&amp;"%"</f>
        <v>Percent Complete: 180%</v>
      </c>
      <c r="E3" s="21" t="str">
        <f>"Number of cases: "&amp;(COUNTA($A$5:$A$1011))</f>
        <v>Number of cases: 20</v>
      </c>
      <c r="F3" s="42"/>
      <c r="G3"/>
      <c r="H3"/>
      <c r="I3"/>
    </row>
    <row r="4" spans="1:13" ht="28.35" customHeight="1">
      <c r="A4" s="22" t="s">
        <v>37</v>
      </c>
      <c r="B4" s="22" t="s">
        <v>38</v>
      </c>
      <c r="C4" s="22" t="s">
        <v>89</v>
      </c>
      <c r="D4" s="22" t="s">
        <v>39</v>
      </c>
      <c r="E4" s="22" t="s">
        <v>40</v>
      </c>
      <c r="F4" s="55" t="s">
        <v>194</v>
      </c>
      <c r="G4" s="22" t="s">
        <v>135</v>
      </c>
      <c r="H4" s="22" t="s">
        <v>98</v>
      </c>
      <c r="I4" s="22" t="s">
        <v>41</v>
      </c>
      <c r="J4" s="22" t="s">
        <v>63</v>
      </c>
      <c r="K4" s="22" t="s">
        <v>64</v>
      </c>
      <c r="L4" s="22" t="s">
        <v>42</v>
      </c>
      <c r="M4" s="22" t="s">
        <v>43</v>
      </c>
    </row>
    <row r="5" spans="1:13" ht="209.25" customHeight="1">
      <c r="A5" s="35" t="s">
        <v>897</v>
      </c>
      <c r="B5" s="37" t="s">
        <v>898</v>
      </c>
      <c r="C5" s="37" t="s">
        <v>954</v>
      </c>
      <c r="D5" s="37" t="s">
        <v>937</v>
      </c>
      <c r="E5" s="37" t="s">
        <v>938</v>
      </c>
      <c r="F5" s="37"/>
      <c r="G5" s="36" t="s">
        <v>21</v>
      </c>
      <c r="H5" s="36" t="s">
        <v>21</v>
      </c>
      <c r="I5" s="36" t="s">
        <v>21</v>
      </c>
      <c r="J5" s="36" t="s">
        <v>21</v>
      </c>
      <c r="K5" s="36" t="s">
        <v>21</v>
      </c>
      <c r="L5" s="64" t="s">
        <v>196</v>
      </c>
      <c r="M5" s="36" t="s">
        <v>47</v>
      </c>
    </row>
    <row r="6" spans="1:13" ht="163.19999999999999">
      <c r="A6" s="27" t="s">
        <v>899</v>
      </c>
      <c r="B6" s="27" t="s">
        <v>900</v>
      </c>
      <c r="C6" s="27"/>
      <c r="D6" s="27" t="s">
        <v>939</v>
      </c>
      <c r="E6" s="27" t="s">
        <v>635</v>
      </c>
      <c r="F6" s="27"/>
      <c r="G6" s="28" t="s">
        <v>21</v>
      </c>
      <c r="H6" s="28" t="s">
        <v>21</v>
      </c>
      <c r="I6" s="28" t="s">
        <v>21</v>
      </c>
      <c r="J6" s="28" t="s">
        <v>21</v>
      </c>
      <c r="K6" s="28" t="s">
        <v>21</v>
      </c>
      <c r="L6" s="64" t="s">
        <v>196</v>
      </c>
      <c r="M6" s="28" t="s">
        <v>48</v>
      </c>
    </row>
    <row r="7" spans="1:13" ht="163.19999999999999">
      <c r="A7" s="27" t="s">
        <v>901</v>
      </c>
      <c r="B7" s="27" t="s">
        <v>902</v>
      </c>
      <c r="C7" s="27"/>
      <c r="D7" s="27" t="s">
        <v>940</v>
      </c>
      <c r="E7" s="27" t="s">
        <v>941</v>
      </c>
      <c r="F7" s="27"/>
      <c r="G7" s="28" t="s">
        <v>21</v>
      </c>
      <c r="H7" s="28" t="s">
        <v>21</v>
      </c>
      <c r="I7" s="28" t="s">
        <v>21</v>
      </c>
      <c r="J7" s="28" t="s">
        <v>21</v>
      </c>
      <c r="K7" s="28" t="s">
        <v>21</v>
      </c>
      <c r="L7" s="64" t="s">
        <v>196</v>
      </c>
      <c r="M7" s="28" t="s">
        <v>48</v>
      </c>
    </row>
    <row r="8" spans="1:13" ht="163.19999999999999">
      <c r="A8" s="27" t="s">
        <v>903</v>
      </c>
      <c r="B8" s="27" t="s">
        <v>904</v>
      </c>
      <c r="C8" s="27"/>
      <c r="D8" s="27" t="s">
        <v>942</v>
      </c>
      <c r="E8" s="27" t="s">
        <v>553</v>
      </c>
      <c r="F8" s="27"/>
      <c r="G8" s="28" t="s">
        <v>21</v>
      </c>
      <c r="H8" s="28" t="s">
        <v>21</v>
      </c>
      <c r="I8" s="28" t="s">
        <v>21</v>
      </c>
      <c r="J8" s="28" t="s">
        <v>21</v>
      </c>
      <c r="K8" s="28" t="s">
        <v>21</v>
      </c>
      <c r="L8" s="64" t="s">
        <v>196</v>
      </c>
      <c r="M8" s="28"/>
    </row>
    <row r="9" spans="1:13" ht="163.19999999999999">
      <c r="A9" s="27" t="s">
        <v>905</v>
      </c>
      <c r="B9" s="27" t="s">
        <v>906</v>
      </c>
      <c r="C9" s="27"/>
      <c r="D9" s="27" t="s">
        <v>942</v>
      </c>
      <c r="E9" s="27" t="s">
        <v>555</v>
      </c>
      <c r="F9" s="27">
        <v>1569353</v>
      </c>
      <c r="G9" s="28" t="s">
        <v>21</v>
      </c>
      <c r="H9" s="28" t="s">
        <v>21</v>
      </c>
      <c r="I9" s="28" t="s">
        <v>21</v>
      </c>
      <c r="J9" s="28" t="s">
        <v>21</v>
      </c>
      <c r="K9" s="28" t="s">
        <v>21</v>
      </c>
      <c r="L9" s="64" t="s">
        <v>196</v>
      </c>
      <c r="M9" s="28"/>
    </row>
    <row r="10" spans="1:13" ht="163.19999999999999">
      <c r="A10" s="27" t="s">
        <v>907</v>
      </c>
      <c r="B10" s="27" t="s">
        <v>908</v>
      </c>
      <c r="C10" s="27"/>
      <c r="D10" s="27" t="s">
        <v>942</v>
      </c>
      <c r="E10" s="27" t="s">
        <v>557</v>
      </c>
      <c r="F10" s="27"/>
      <c r="G10" s="28" t="s">
        <v>21</v>
      </c>
      <c r="H10" s="28" t="s">
        <v>21</v>
      </c>
      <c r="I10" s="28" t="s">
        <v>21</v>
      </c>
      <c r="J10" s="28" t="s">
        <v>21</v>
      </c>
      <c r="K10" s="28" t="s">
        <v>21</v>
      </c>
      <c r="L10" s="64" t="s">
        <v>196</v>
      </c>
      <c r="M10" s="28" t="s">
        <v>48</v>
      </c>
    </row>
    <row r="11" spans="1:13" ht="163.19999999999999">
      <c r="A11" s="27" t="s">
        <v>909</v>
      </c>
      <c r="B11" s="27" t="s">
        <v>910</v>
      </c>
      <c r="C11" s="27"/>
      <c r="D11" s="27" t="s">
        <v>942</v>
      </c>
      <c r="E11" s="27" t="s">
        <v>559</v>
      </c>
      <c r="F11" s="27">
        <v>1569418</v>
      </c>
      <c r="G11" s="28" t="s">
        <v>21</v>
      </c>
      <c r="H11" s="28" t="s">
        <v>21</v>
      </c>
      <c r="I11" s="28" t="s">
        <v>21</v>
      </c>
      <c r="J11" s="28" t="s">
        <v>21</v>
      </c>
      <c r="K11" s="28" t="s">
        <v>21</v>
      </c>
      <c r="L11" s="64">
        <v>40827</v>
      </c>
      <c r="M11" s="28" t="s">
        <v>48</v>
      </c>
    </row>
    <row r="12" spans="1:13" ht="163.19999999999999">
      <c r="A12" s="27" t="s">
        <v>911</v>
      </c>
      <c r="B12" s="27" t="s">
        <v>912</v>
      </c>
      <c r="C12" s="27"/>
      <c r="D12" s="27" t="s">
        <v>942</v>
      </c>
      <c r="E12" s="27" t="s">
        <v>561</v>
      </c>
      <c r="F12" s="27"/>
      <c r="G12" s="28" t="s">
        <v>21</v>
      </c>
      <c r="H12" s="28" t="s">
        <v>21</v>
      </c>
      <c r="I12" s="28" t="s">
        <v>21</v>
      </c>
      <c r="J12" s="28" t="s">
        <v>21</v>
      </c>
      <c r="K12" s="28" t="s">
        <v>21</v>
      </c>
      <c r="L12" s="64" t="s">
        <v>196</v>
      </c>
      <c r="M12" s="28"/>
    </row>
    <row r="13" spans="1:13" ht="163.19999999999999">
      <c r="A13" s="27" t="s">
        <v>913</v>
      </c>
      <c r="B13" s="27" t="s">
        <v>914</v>
      </c>
      <c r="C13" s="27"/>
      <c r="D13" s="27" t="s">
        <v>943</v>
      </c>
      <c r="E13" s="27" t="s">
        <v>649</v>
      </c>
      <c r="F13" s="27"/>
      <c r="G13" s="28" t="s">
        <v>21</v>
      </c>
      <c r="H13" s="28" t="s">
        <v>21</v>
      </c>
      <c r="I13" s="28" t="s">
        <v>21</v>
      </c>
      <c r="J13" s="28" t="s">
        <v>21</v>
      </c>
      <c r="K13" s="28" t="s">
        <v>21</v>
      </c>
      <c r="L13" s="64" t="s">
        <v>196</v>
      </c>
      <c r="M13" s="28"/>
    </row>
    <row r="14" spans="1:13" ht="163.19999999999999">
      <c r="A14" s="27" t="s">
        <v>915</v>
      </c>
      <c r="B14" s="27" t="s">
        <v>916</v>
      </c>
      <c r="C14" s="27"/>
      <c r="D14" s="27" t="s">
        <v>944</v>
      </c>
      <c r="E14" s="27" t="s">
        <v>651</v>
      </c>
      <c r="F14" s="27"/>
      <c r="G14" s="28" t="s">
        <v>21</v>
      </c>
      <c r="H14" s="28" t="s">
        <v>21</v>
      </c>
      <c r="I14" s="28" t="s">
        <v>21</v>
      </c>
      <c r="J14" s="28" t="s">
        <v>21</v>
      </c>
      <c r="K14" s="28" t="s">
        <v>21</v>
      </c>
      <c r="L14" s="64" t="s">
        <v>196</v>
      </c>
      <c r="M14" s="28"/>
    </row>
    <row r="15" spans="1:13" ht="163.19999999999999">
      <c r="A15" s="27" t="s">
        <v>917</v>
      </c>
      <c r="B15" s="27" t="s">
        <v>918</v>
      </c>
      <c r="C15" s="27"/>
      <c r="D15" s="27" t="s">
        <v>945</v>
      </c>
      <c r="E15" s="27" t="s">
        <v>734</v>
      </c>
      <c r="F15" s="27"/>
      <c r="G15" s="28" t="s">
        <v>21</v>
      </c>
      <c r="H15" s="28" t="s">
        <v>21</v>
      </c>
      <c r="I15" s="28" t="s">
        <v>21</v>
      </c>
      <c r="J15" s="28" t="s">
        <v>21</v>
      </c>
      <c r="K15" s="28" t="s">
        <v>21</v>
      </c>
      <c r="L15" s="64" t="s">
        <v>196</v>
      </c>
      <c r="M15" s="28"/>
    </row>
    <row r="16" spans="1:13" ht="163.19999999999999">
      <c r="A16" s="27" t="s">
        <v>919</v>
      </c>
      <c r="B16" s="27" t="s">
        <v>920</v>
      </c>
      <c r="C16" s="27"/>
      <c r="D16" s="27" t="s">
        <v>946</v>
      </c>
      <c r="E16" s="27" t="s">
        <v>736</v>
      </c>
      <c r="F16" s="27"/>
      <c r="G16" s="28" t="s">
        <v>21</v>
      </c>
      <c r="H16" s="28" t="s">
        <v>21</v>
      </c>
      <c r="I16" s="28" t="s">
        <v>21</v>
      </c>
      <c r="J16" s="28" t="s">
        <v>21</v>
      </c>
      <c r="K16" s="28" t="s">
        <v>21</v>
      </c>
      <c r="L16" s="64" t="s">
        <v>196</v>
      </c>
      <c r="M16" s="28"/>
    </row>
    <row r="17" spans="1:13" ht="163.19999999999999">
      <c r="A17" s="27" t="s">
        <v>921</v>
      </c>
      <c r="B17" s="27" t="s">
        <v>922</v>
      </c>
      <c r="C17" s="27"/>
      <c r="D17" s="27" t="s">
        <v>947</v>
      </c>
      <c r="E17" s="27" t="s">
        <v>738</v>
      </c>
      <c r="F17" s="27"/>
      <c r="G17" s="28" t="s">
        <v>21</v>
      </c>
      <c r="H17" s="28" t="s">
        <v>21</v>
      </c>
      <c r="I17" s="28" t="s">
        <v>21</v>
      </c>
      <c r="J17" s="28" t="s">
        <v>21</v>
      </c>
      <c r="K17" s="28" t="s">
        <v>21</v>
      </c>
      <c r="L17" s="64" t="s">
        <v>196</v>
      </c>
      <c r="M17" s="28"/>
    </row>
    <row r="18" spans="1:13" ht="214.2">
      <c r="A18" s="27" t="s">
        <v>923</v>
      </c>
      <c r="B18" s="27" t="s">
        <v>924</v>
      </c>
      <c r="C18" s="27"/>
      <c r="D18" s="27" t="s">
        <v>948</v>
      </c>
      <c r="E18" s="27" t="s">
        <v>656</v>
      </c>
      <c r="F18" s="27"/>
      <c r="G18" s="28" t="s">
        <v>21</v>
      </c>
      <c r="H18" s="28" t="s">
        <v>21</v>
      </c>
      <c r="I18" s="28" t="s">
        <v>21</v>
      </c>
      <c r="J18" s="28" t="s">
        <v>21</v>
      </c>
      <c r="K18" s="28" t="s">
        <v>21</v>
      </c>
      <c r="L18" s="64" t="s">
        <v>196</v>
      </c>
      <c r="M18" s="28"/>
    </row>
    <row r="19" spans="1:13" ht="214.2">
      <c r="A19" s="27" t="s">
        <v>925</v>
      </c>
      <c r="B19" s="27" t="s">
        <v>926</v>
      </c>
      <c r="C19" s="27"/>
      <c r="D19" s="27" t="s">
        <v>949</v>
      </c>
      <c r="E19" s="27" t="s">
        <v>657</v>
      </c>
      <c r="F19" s="27"/>
      <c r="G19" s="28" t="s">
        <v>21</v>
      </c>
      <c r="H19" s="28" t="s">
        <v>21</v>
      </c>
      <c r="I19" s="28" t="s">
        <v>21</v>
      </c>
      <c r="J19" s="28" t="s">
        <v>21</v>
      </c>
      <c r="K19" s="28" t="s">
        <v>21</v>
      </c>
      <c r="L19" s="64" t="s">
        <v>196</v>
      </c>
      <c r="M19" s="28"/>
    </row>
    <row r="20" spans="1:13" ht="214.2">
      <c r="A20" s="27" t="s">
        <v>927</v>
      </c>
      <c r="B20" s="27" t="s">
        <v>928</v>
      </c>
      <c r="C20" s="27"/>
      <c r="D20" s="27" t="s">
        <v>950</v>
      </c>
      <c r="E20" s="27" t="s">
        <v>658</v>
      </c>
      <c r="F20" s="27"/>
      <c r="G20" s="28" t="s">
        <v>21</v>
      </c>
      <c r="H20" s="28" t="s">
        <v>21</v>
      </c>
      <c r="I20" s="28" t="s">
        <v>21</v>
      </c>
      <c r="J20" s="28" t="s">
        <v>21</v>
      </c>
      <c r="K20" s="28" t="s">
        <v>21</v>
      </c>
      <c r="L20" s="64" t="s">
        <v>196</v>
      </c>
      <c r="M20" s="28"/>
    </row>
    <row r="21" spans="1:13" ht="214.2">
      <c r="A21" s="27" t="s">
        <v>929</v>
      </c>
      <c r="B21" s="27" t="s">
        <v>930</v>
      </c>
      <c r="C21" s="27"/>
      <c r="D21" s="27" t="s">
        <v>951</v>
      </c>
      <c r="E21" s="27" t="s">
        <v>659</v>
      </c>
      <c r="F21" s="27"/>
      <c r="G21" s="28" t="s">
        <v>21</v>
      </c>
      <c r="H21" s="28" t="s">
        <v>21</v>
      </c>
      <c r="I21" s="28" t="s">
        <v>21</v>
      </c>
      <c r="J21" s="28" t="s">
        <v>21</v>
      </c>
      <c r="K21" s="28" t="s">
        <v>21</v>
      </c>
      <c r="L21" s="64" t="s">
        <v>196</v>
      </c>
      <c r="M21" s="28"/>
    </row>
    <row r="22" spans="1:13" ht="214.2">
      <c r="A22" s="27" t="s">
        <v>931</v>
      </c>
      <c r="B22" s="27" t="s">
        <v>932</v>
      </c>
      <c r="C22" s="27"/>
      <c r="D22" s="27" t="s">
        <v>952</v>
      </c>
      <c r="E22" s="27" t="s">
        <v>660</v>
      </c>
      <c r="F22" s="27"/>
      <c r="G22" s="28" t="s">
        <v>21</v>
      </c>
      <c r="H22" s="28" t="s">
        <v>21</v>
      </c>
      <c r="I22" s="28" t="s">
        <v>21</v>
      </c>
      <c r="J22" s="28" t="s">
        <v>21</v>
      </c>
      <c r="K22" s="28" t="s">
        <v>21</v>
      </c>
      <c r="L22" s="64" t="s">
        <v>196</v>
      </c>
      <c r="M22" s="28" t="s">
        <v>48</v>
      </c>
    </row>
    <row r="23" spans="1:13" ht="163.19999999999999">
      <c r="A23" s="27" t="s">
        <v>933</v>
      </c>
      <c r="B23" s="27" t="s">
        <v>934</v>
      </c>
      <c r="C23" s="27"/>
      <c r="D23" s="27" t="s">
        <v>953</v>
      </c>
      <c r="E23" s="27" t="s">
        <v>680</v>
      </c>
      <c r="F23" s="27"/>
      <c r="G23" s="28" t="s">
        <v>21</v>
      </c>
      <c r="H23" s="28" t="s">
        <v>21</v>
      </c>
      <c r="I23" s="28" t="s">
        <v>21</v>
      </c>
      <c r="J23" s="28" t="s">
        <v>21</v>
      </c>
      <c r="K23" s="28" t="s">
        <v>21</v>
      </c>
      <c r="L23" s="64" t="s">
        <v>196</v>
      </c>
      <c r="M23" s="28" t="s">
        <v>48</v>
      </c>
    </row>
    <row r="24" spans="1:13" ht="163.19999999999999">
      <c r="A24" s="27" t="s">
        <v>935</v>
      </c>
      <c r="B24" s="27" t="s">
        <v>936</v>
      </c>
      <c r="C24" s="27"/>
      <c r="D24" s="27" t="s">
        <v>953</v>
      </c>
      <c r="E24" s="27" t="s">
        <v>878</v>
      </c>
      <c r="F24" s="27"/>
      <c r="G24" s="28" t="s">
        <v>21</v>
      </c>
      <c r="H24" s="28" t="s">
        <v>21</v>
      </c>
      <c r="I24" s="28" t="s">
        <v>21</v>
      </c>
      <c r="J24" s="28" t="s">
        <v>21</v>
      </c>
      <c r="K24" s="28" t="s">
        <v>21</v>
      </c>
      <c r="L24" s="64" t="s">
        <v>196</v>
      </c>
      <c r="M24" s="28" t="s">
        <v>48</v>
      </c>
    </row>
    <row r="25" spans="1:13">
      <c r="A25" s="26"/>
      <c r="B25" s="29"/>
      <c r="C25" s="29"/>
      <c r="D25" s="26"/>
      <c r="E25" s="29"/>
      <c r="F25" s="29"/>
      <c r="G25" s="30" t="s">
        <v>21</v>
      </c>
      <c r="H25" s="30" t="s">
        <v>21</v>
      </c>
      <c r="I25" s="30" t="s">
        <v>21</v>
      </c>
      <c r="J25" s="30" t="s">
        <v>21</v>
      </c>
      <c r="K25" s="30" t="s">
        <v>21</v>
      </c>
      <c r="L25" s="64" t="s">
        <v>196</v>
      </c>
      <c r="M25" s="28" t="s">
        <v>48</v>
      </c>
    </row>
    <row r="26" spans="1:13">
      <c r="A26" s="26"/>
      <c r="B26" s="29"/>
      <c r="C26" s="29"/>
      <c r="D26" s="26"/>
      <c r="E26" s="29"/>
      <c r="F26" s="29"/>
      <c r="G26" s="30" t="s">
        <v>21</v>
      </c>
      <c r="H26" s="30" t="s">
        <v>21</v>
      </c>
      <c r="I26" s="30" t="s">
        <v>21</v>
      </c>
      <c r="J26" s="30" t="s">
        <v>21</v>
      </c>
      <c r="K26" s="30" t="s">
        <v>21</v>
      </c>
      <c r="L26" s="64" t="s">
        <v>196</v>
      </c>
      <c r="M26" s="28" t="s">
        <v>48</v>
      </c>
    </row>
    <row r="27" spans="1:13">
      <c r="A27" s="26"/>
      <c r="B27" s="29"/>
      <c r="C27" s="29"/>
      <c r="D27" s="29"/>
      <c r="E27" s="29"/>
      <c r="F27" s="29"/>
      <c r="G27" s="30" t="s">
        <v>21</v>
      </c>
      <c r="H27" s="30" t="s">
        <v>21</v>
      </c>
      <c r="I27" s="30" t="s">
        <v>21</v>
      </c>
      <c r="J27" s="30" t="s">
        <v>21</v>
      </c>
      <c r="K27" s="30" t="s">
        <v>21</v>
      </c>
      <c r="L27" s="64" t="s">
        <v>196</v>
      </c>
      <c r="M27" s="28" t="s">
        <v>48</v>
      </c>
    </row>
    <row r="28" spans="1:13">
      <c r="A28" s="26"/>
      <c r="B28" s="26"/>
      <c r="C28" s="26"/>
      <c r="D28" s="26"/>
      <c r="E28" s="26"/>
      <c r="F28" s="26"/>
      <c r="G28" s="30" t="s">
        <v>21</v>
      </c>
      <c r="H28" s="28" t="s">
        <v>21</v>
      </c>
      <c r="I28" s="30" t="s">
        <v>21</v>
      </c>
      <c r="J28" s="30" t="s">
        <v>21</v>
      </c>
      <c r="K28" s="30" t="s">
        <v>21</v>
      </c>
      <c r="L28" s="64" t="s">
        <v>196</v>
      </c>
      <c r="M28" s="28" t="s">
        <v>48</v>
      </c>
    </row>
    <row r="29" spans="1:13">
      <c r="A29" s="26"/>
      <c r="B29" s="26"/>
      <c r="C29" s="26"/>
      <c r="D29" s="26"/>
      <c r="E29" s="26"/>
      <c r="F29" s="26"/>
      <c r="G29" s="30" t="s">
        <v>21</v>
      </c>
      <c r="H29" s="30" t="s">
        <v>21</v>
      </c>
      <c r="I29" s="30" t="s">
        <v>21</v>
      </c>
      <c r="J29" s="30" t="s">
        <v>21</v>
      </c>
      <c r="K29" s="30" t="s">
        <v>21</v>
      </c>
      <c r="L29" s="64" t="s">
        <v>196</v>
      </c>
      <c r="M29" s="28" t="s">
        <v>48</v>
      </c>
    </row>
    <row r="30" spans="1:13">
      <c r="A30" s="29"/>
      <c r="B30" s="29"/>
      <c r="C30" s="29"/>
      <c r="D30" s="29"/>
      <c r="E30" s="29"/>
      <c r="F30" s="29"/>
      <c r="G30" s="30" t="s">
        <v>21</v>
      </c>
      <c r="H30" s="30" t="s">
        <v>21</v>
      </c>
      <c r="I30" s="30" t="s">
        <v>21</v>
      </c>
      <c r="J30" s="30" t="s">
        <v>21</v>
      </c>
      <c r="K30" s="30" t="s">
        <v>21</v>
      </c>
      <c r="L30" s="64" t="s">
        <v>196</v>
      </c>
      <c r="M30" s="28" t="s">
        <v>48</v>
      </c>
    </row>
    <row r="31" spans="1:13">
      <c r="A31" s="26"/>
      <c r="B31" s="26"/>
      <c r="C31" s="26"/>
      <c r="D31" s="26"/>
      <c r="E31" s="29"/>
      <c r="F31" s="29"/>
      <c r="G31" s="30" t="s">
        <v>21</v>
      </c>
      <c r="H31" s="28" t="s">
        <v>21</v>
      </c>
      <c r="I31" s="30" t="s">
        <v>21</v>
      </c>
      <c r="J31" s="30" t="s">
        <v>21</v>
      </c>
      <c r="K31" s="30" t="s">
        <v>21</v>
      </c>
      <c r="L31" s="64" t="s">
        <v>196</v>
      </c>
      <c r="M31" s="28" t="s">
        <v>48</v>
      </c>
    </row>
    <row r="32" spans="1:13">
      <c r="A32" s="29"/>
      <c r="B32" s="29"/>
      <c r="C32" s="29"/>
      <c r="D32" s="29"/>
      <c r="E32" s="29"/>
      <c r="F32" s="29"/>
      <c r="G32" s="30" t="s">
        <v>21</v>
      </c>
      <c r="H32" s="30" t="s">
        <v>21</v>
      </c>
      <c r="I32" s="30" t="s">
        <v>21</v>
      </c>
      <c r="J32" s="30" t="s">
        <v>21</v>
      </c>
      <c r="K32" s="30" t="s">
        <v>21</v>
      </c>
      <c r="L32" s="64" t="s">
        <v>196</v>
      </c>
      <c r="M32" s="28" t="s">
        <v>48</v>
      </c>
    </row>
    <row r="33" spans="1:13">
      <c r="A33" s="29"/>
      <c r="B33" s="29"/>
      <c r="C33" s="29"/>
      <c r="D33" s="29"/>
      <c r="E33" s="29"/>
      <c r="F33" s="29"/>
      <c r="G33" s="30" t="s">
        <v>21</v>
      </c>
      <c r="H33" s="30" t="s">
        <v>21</v>
      </c>
      <c r="I33" s="30" t="s">
        <v>21</v>
      </c>
      <c r="J33" s="30" t="s">
        <v>21</v>
      </c>
      <c r="K33" s="30" t="s">
        <v>21</v>
      </c>
      <c r="L33" s="64" t="s">
        <v>196</v>
      </c>
      <c r="M33" s="28" t="s">
        <v>48</v>
      </c>
    </row>
    <row r="34" spans="1:13">
      <c r="A34" s="29"/>
      <c r="B34" s="29"/>
      <c r="C34" s="29"/>
      <c r="D34" s="29"/>
      <c r="E34" s="29"/>
      <c r="F34" s="29"/>
      <c r="G34" s="30" t="s">
        <v>21</v>
      </c>
      <c r="H34" s="30" t="s">
        <v>21</v>
      </c>
      <c r="I34" s="30" t="s">
        <v>21</v>
      </c>
      <c r="J34" s="30" t="s">
        <v>21</v>
      </c>
      <c r="K34" s="30" t="s">
        <v>21</v>
      </c>
      <c r="L34" s="64" t="s">
        <v>196</v>
      </c>
      <c r="M34" s="28" t="s">
        <v>48</v>
      </c>
    </row>
    <row r="35" spans="1:13">
      <c r="A35" s="29"/>
      <c r="B35" s="76"/>
      <c r="C35" s="26"/>
      <c r="D35" s="29"/>
      <c r="E35" s="29"/>
      <c r="F35" s="29"/>
      <c r="G35" s="30" t="s">
        <v>21</v>
      </c>
      <c r="H35" s="30" t="s">
        <v>21</v>
      </c>
      <c r="I35" s="30" t="s">
        <v>21</v>
      </c>
      <c r="J35" s="30" t="s">
        <v>21</v>
      </c>
      <c r="K35" s="30" t="s">
        <v>21</v>
      </c>
      <c r="L35" s="64" t="s">
        <v>196</v>
      </c>
      <c r="M35" s="28" t="s">
        <v>48</v>
      </c>
    </row>
    <row r="36" spans="1:13">
      <c r="A36" s="29"/>
      <c r="B36" s="77"/>
      <c r="C36" s="29"/>
      <c r="D36" s="26"/>
      <c r="E36" s="29"/>
      <c r="F36" s="29"/>
      <c r="G36" s="30" t="s">
        <v>21</v>
      </c>
      <c r="H36" s="30" t="s">
        <v>21</v>
      </c>
      <c r="I36" s="30" t="s">
        <v>21</v>
      </c>
      <c r="J36" s="30" t="s">
        <v>21</v>
      </c>
      <c r="K36" s="30" t="s">
        <v>21</v>
      </c>
      <c r="L36" s="64" t="s">
        <v>196</v>
      </c>
      <c r="M36" s="28" t="s">
        <v>48</v>
      </c>
    </row>
    <row r="37" spans="1:13">
      <c r="A37" s="29"/>
      <c r="B37" s="77"/>
      <c r="C37" s="29"/>
      <c r="D37" s="26"/>
      <c r="E37" s="29"/>
      <c r="F37" s="29"/>
      <c r="G37" s="30" t="s">
        <v>21</v>
      </c>
      <c r="H37" s="30" t="s">
        <v>21</v>
      </c>
      <c r="I37" s="30" t="s">
        <v>21</v>
      </c>
      <c r="J37" s="30" t="s">
        <v>21</v>
      </c>
      <c r="K37" s="30" t="s">
        <v>21</v>
      </c>
      <c r="L37" s="64" t="s">
        <v>196</v>
      </c>
      <c r="M37" s="28" t="s">
        <v>48</v>
      </c>
    </row>
    <row r="38" spans="1:13">
      <c r="A38" s="29"/>
      <c r="B38" s="77"/>
      <c r="C38" s="29"/>
      <c r="D38" s="26"/>
      <c r="E38" s="29"/>
      <c r="F38" s="29"/>
      <c r="G38" s="30" t="s">
        <v>21</v>
      </c>
      <c r="H38" s="30" t="s">
        <v>21</v>
      </c>
      <c r="I38" s="30" t="s">
        <v>21</v>
      </c>
      <c r="J38" s="30" t="s">
        <v>21</v>
      </c>
      <c r="K38" s="30" t="s">
        <v>21</v>
      </c>
      <c r="L38" s="64" t="s">
        <v>196</v>
      </c>
      <c r="M38" s="28" t="s">
        <v>48</v>
      </c>
    </row>
    <row r="39" spans="1:13">
      <c r="A39" s="29"/>
      <c r="B39" s="77"/>
      <c r="C39" s="29"/>
      <c r="D39" s="26"/>
      <c r="E39" s="29"/>
      <c r="F39" s="29"/>
      <c r="G39" s="30" t="s">
        <v>21</v>
      </c>
      <c r="H39" s="30" t="s">
        <v>21</v>
      </c>
      <c r="I39" s="30" t="s">
        <v>21</v>
      </c>
      <c r="J39" s="30" t="s">
        <v>21</v>
      </c>
      <c r="K39" s="30" t="s">
        <v>21</v>
      </c>
      <c r="L39" s="64" t="s">
        <v>196</v>
      </c>
      <c r="M39" s="28" t="s">
        <v>48</v>
      </c>
    </row>
    <row r="40" spans="1:13">
      <c r="A40" s="29"/>
      <c r="B40" s="78"/>
      <c r="C40" s="29"/>
      <c r="D40" s="26"/>
      <c r="E40" s="29"/>
      <c r="F40" s="29"/>
      <c r="G40" s="30" t="s">
        <v>21</v>
      </c>
      <c r="H40" s="30" t="s">
        <v>21</v>
      </c>
      <c r="I40" s="30" t="s">
        <v>21</v>
      </c>
      <c r="J40" s="30" t="s">
        <v>21</v>
      </c>
      <c r="K40" s="30" t="s">
        <v>21</v>
      </c>
      <c r="L40" s="64" t="s">
        <v>196</v>
      </c>
      <c r="M40" s="28" t="s">
        <v>48</v>
      </c>
    </row>
  </sheetData>
  <mergeCells count="1">
    <mergeCell ref="B35:B40"/>
  </mergeCells>
  <dataValidations count="1">
    <dataValidation type="list" operator="equal" allowBlank="1" sqref="G5:K40" xr:uid="{00000000-0002-0000-0A00-000000000000}">
      <formula1>"Pass,Fail,Untest,N/A"</formula1>
    </dataValidation>
  </dataValidations>
  <hyperlinks>
    <hyperlink ref="A1" location="'Test report'!A1" display="Back to TestReport" xr:uid="{00000000-0004-0000-0A00-000000000000}"/>
    <hyperlink ref="B1" location="BugList!A1" display="To Buglist" xr:uid="{00000000-0004-0000-0A00-000001000000}"/>
  </hyperlink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7"/>
  <sheetViews>
    <sheetView zoomScaleNormal="100" workbookViewId="0">
      <pane xSplit="1" ySplit="4" topLeftCell="W5" activePane="bottomRight" state="frozen"/>
      <selection pane="topRight" activeCell="B1" sqref="B1"/>
      <selection pane="bottomLeft" activeCell="A5" sqref="A5"/>
      <selection pane="bottomRight" activeCell="D6" sqref="D6"/>
    </sheetView>
  </sheetViews>
  <sheetFormatPr defaultColWidth="9" defaultRowHeight="10.199999999999999"/>
  <cols>
    <col min="1" max="1" width="15.88671875" style="1" customWidth="1"/>
    <col min="2" max="3" width="22.109375" style="1" customWidth="1"/>
    <col min="4" max="4" width="41.77734375" style="1" customWidth="1"/>
    <col min="5" max="5" width="30.33203125" style="1" customWidth="1"/>
    <col min="6" max="6" width="13.2187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23" t="s">
        <v>44</v>
      </c>
      <c r="B1" s="23" t="s">
        <v>45</v>
      </c>
      <c r="C1" s="23"/>
      <c r="D1" s="24" t="str">
        <f>"Pass: "&amp;COUNTIF($G$5:$K$1007,"Pass")</f>
        <v>Pass: 165</v>
      </c>
      <c r="E1" s="20" t="str">
        <f>"Untested: "&amp;COUNTIF($G$5:$K$1007,"Untest")</f>
        <v>Untested: 0</v>
      </c>
      <c r="F1" s="41"/>
      <c r="G1"/>
      <c r="H1"/>
      <c r="I1"/>
    </row>
    <row r="2" spans="1:13" ht="20.399999999999999">
      <c r="A2" s="18" t="s">
        <v>35</v>
      </c>
      <c r="B2" s="19" t="s">
        <v>80</v>
      </c>
      <c r="C2" s="19"/>
      <c r="D2" s="24" t="str">
        <f>"Fail: "&amp;COUNTIF($G$5:$K$1007,"Fail")</f>
        <v>Fail: 0</v>
      </c>
      <c r="E2" s="20" t="str">
        <f>"N/A: "&amp;COUNTIF($G$5:$K$1007,"N/A")</f>
        <v>N/A: 0</v>
      </c>
      <c r="F2" s="41"/>
      <c r="G2"/>
      <c r="H2"/>
      <c r="I2"/>
    </row>
    <row r="3" spans="1:13" ht="12.75" customHeight="1">
      <c r="A3" s="18" t="s">
        <v>36</v>
      </c>
      <c r="B3" s="18" t="s">
        <v>3</v>
      </c>
      <c r="C3" s="18"/>
      <c r="D3" s="24" t="str">
        <f>"Percent Complete: "&amp;ROUND((COUNTIF($G$5:$K$1007,"Pass")*100)/((COUNTA($A$5:$A$1007)*5)-COUNTIF($G$5:$K$1021,"N/A")),2)&amp;"%"</f>
        <v>Percent Complete: 165%</v>
      </c>
      <c r="E3" s="21" t="str">
        <f>"Number of cases: "&amp;(COUNTA($A$5:$A$1007))</f>
        <v>Number of cases: 20</v>
      </c>
      <c r="F3" s="42"/>
      <c r="G3"/>
      <c r="H3"/>
      <c r="I3"/>
    </row>
    <row r="4" spans="1:13" ht="28.35" customHeight="1">
      <c r="A4" s="22" t="s">
        <v>37</v>
      </c>
      <c r="B4" s="22" t="s">
        <v>38</v>
      </c>
      <c r="C4" s="22" t="s">
        <v>89</v>
      </c>
      <c r="D4" s="22" t="s">
        <v>39</v>
      </c>
      <c r="E4" s="22" t="s">
        <v>40</v>
      </c>
      <c r="F4" s="55" t="s">
        <v>194</v>
      </c>
      <c r="G4" s="22" t="s">
        <v>135</v>
      </c>
      <c r="H4" s="22" t="s">
        <v>98</v>
      </c>
      <c r="I4" s="22" t="s">
        <v>41</v>
      </c>
      <c r="J4" s="22" t="s">
        <v>63</v>
      </c>
      <c r="K4" s="22" t="s">
        <v>64</v>
      </c>
      <c r="L4" s="22" t="s">
        <v>42</v>
      </c>
      <c r="M4" s="22" t="s">
        <v>43</v>
      </c>
    </row>
    <row r="5" spans="1:13" ht="163.19999999999999">
      <c r="A5" s="37" t="s">
        <v>958</v>
      </c>
      <c r="B5" s="37" t="s">
        <v>959</v>
      </c>
      <c r="C5" s="37" t="s">
        <v>954</v>
      </c>
      <c r="D5" s="37" t="s">
        <v>998</v>
      </c>
      <c r="E5" s="37" t="s">
        <v>999</v>
      </c>
      <c r="F5" s="37"/>
      <c r="G5" s="37" t="s">
        <v>21</v>
      </c>
      <c r="H5" s="37" t="s">
        <v>21</v>
      </c>
      <c r="I5" s="37" t="s">
        <v>21</v>
      </c>
      <c r="J5" s="37" t="s">
        <v>21</v>
      </c>
      <c r="K5" s="37" t="s">
        <v>21</v>
      </c>
      <c r="L5" s="66">
        <v>40829</v>
      </c>
      <c r="M5" s="37" t="s">
        <v>47</v>
      </c>
    </row>
    <row r="6" spans="1:13" ht="163.19999999999999">
      <c r="A6" s="29" t="s">
        <v>960</v>
      </c>
      <c r="B6" s="27" t="s">
        <v>961</v>
      </c>
      <c r="C6" s="27"/>
      <c r="D6" s="27" t="s">
        <v>1000</v>
      </c>
      <c r="E6" s="27" t="s">
        <v>635</v>
      </c>
      <c r="F6" s="27"/>
      <c r="G6" s="28" t="s">
        <v>21</v>
      </c>
      <c r="H6" s="28" t="s">
        <v>21</v>
      </c>
      <c r="I6" s="28" t="s">
        <v>21</v>
      </c>
      <c r="J6" s="28" t="s">
        <v>21</v>
      </c>
      <c r="K6" s="28" t="s">
        <v>21</v>
      </c>
      <c r="L6" s="66">
        <v>40829</v>
      </c>
      <c r="M6" s="28" t="s">
        <v>48</v>
      </c>
    </row>
    <row r="7" spans="1:13" ht="163.19999999999999">
      <c r="A7" s="29" t="s">
        <v>962</v>
      </c>
      <c r="B7" s="27" t="s">
        <v>963</v>
      </c>
      <c r="C7" s="27"/>
      <c r="D7" s="27" t="s">
        <v>1001</v>
      </c>
      <c r="E7" s="27" t="s">
        <v>1002</v>
      </c>
      <c r="F7" s="27"/>
      <c r="G7" s="28" t="s">
        <v>21</v>
      </c>
      <c r="H7" s="28" t="s">
        <v>21</v>
      </c>
      <c r="I7" s="28" t="s">
        <v>21</v>
      </c>
      <c r="J7" s="28" t="s">
        <v>21</v>
      </c>
      <c r="K7" s="28" t="s">
        <v>21</v>
      </c>
      <c r="L7" s="66">
        <v>40829</v>
      </c>
      <c r="M7" s="28"/>
    </row>
    <row r="8" spans="1:13" ht="163.19999999999999">
      <c r="A8" s="29" t="s">
        <v>964</v>
      </c>
      <c r="B8" s="27" t="s">
        <v>965</v>
      </c>
      <c r="C8" s="27"/>
      <c r="D8" s="27" t="s">
        <v>998</v>
      </c>
      <c r="E8" s="27" t="s">
        <v>553</v>
      </c>
      <c r="F8" s="27"/>
      <c r="G8" s="28" t="s">
        <v>21</v>
      </c>
      <c r="H8" s="28" t="s">
        <v>21</v>
      </c>
      <c r="I8" s="28" t="s">
        <v>21</v>
      </c>
      <c r="J8" s="28" t="s">
        <v>21</v>
      </c>
      <c r="K8" s="28" t="s">
        <v>21</v>
      </c>
      <c r="L8" s="66">
        <v>40829</v>
      </c>
      <c r="M8" s="28"/>
    </row>
    <row r="9" spans="1:13" ht="163.19999999999999">
      <c r="A9" s="29" t="s">
        <v>966</v>
      </c>
      <c r="B9" s="27" t="s">
        <v>967</v>
      </c>
      <c r="C9" s="27"/>
      <c r="D9" s="27" t="s">
        <v>998</v>
      </c>
      <c r="E9" s="27" t="s">
        <v>555</v>
      </c>
      <c r="F9" s="27"/>
      <c r="G9" s="28" t="s">
        <v>21</v>
      </c>
      <c r="H9" s="28" t="s">
        <v>21</v>
      </c>
      <c r="I9" s="28" t="s">
        <v>21</v>
      </c>
      <c r="J9" s="28" t="s">
        <v>21</v>
      </c>
      <c r="K9" s="28" t="s">
        <v>21</v>
      </c>
      <c r="L9" s="66">
        <v>40829</v>
      </c>
      <c r="M9" s="28"/>
    </row>
    <row r="10" spans="1:13" ht="163.19999999999999">
      <c r="A10" s="35" t="s">
        <v>968</v>
      </c>
      <c r="B10" s="37" t="s">
        <v>969</v>
      </c>
      <c r="C10" s="37"/>
      <c r="D10" s="37" t="s">
        <v>998</v>
      </c>
      <c r="E10" s="37" t="s">
        <v>557</v>
      </c>
      <c r="F10" s="37"/>
      <c r="G10" s="37" t="s">
        <v>21</v>
      </c>
      <c r="H10" s="37" t="s">
        <v>21</v>
      </c>
      <c r="I10" s="37" t="s">
        <v>21</v>
      </c>
      <c r="J10" s="37" t="s">
        <v>21</v>
      </c>
      <c r="K10" s="37" t="s">
        <v>21</v>
      </c>
      <c r="L10" s="66">
        <v>40829</v>
      </c>
      <c r="M10" s="36" t="s">
        <v>47</v>
      </c>
    </row>
    <row r="11" spans="1:13" ht="163.19999999999999">
      <c r="A11" s="26" t="s">
        <v>970</v>
      </c>
      <c r="B11" s="29" t="s">
        <v>971</v>
      </c>
      <c r="C11" s="27"/>
      <c r="D11" s="26" t="s">
        <v>998</v>
      </c>
      <c r="E11" s="29" t="s">
        <v>559</v>
      </c>
      <c r="F11" s="29"/>
      <c r="G11" s="28" t="s">
        <v>21</v>
      </c>
      <c r="H11" s="28" t="s">
        <v>21</v>
      </c>
      <c r="I11" s="28" t="s">
        <v>21</v>
      </c>
      <c r="J11" s="28" t="s">
        <v>21</v>
      </c>
      <c r="K11" s="28" t="s">
        <v>21</v>
      </c>
      <c r="L11" s="66">
        <v>40829</v>
      </c>
      <c r="M11" s="28" t="s">
        <v>48</v>
      </c>
    </row>
    <row r="12" spans="1:13" ht="163.19999999999999">
      <c r="A12" s="26" t="s">
        <v>972</v>
      </c>
      <c r="B12" s="29" t="s">
        <v>973</v>
      </c>
      <c r="C12" s="27"/>
      <c r="D12" s="26" t="s">
        <v>998</v>
      </c>
      <c r="E12" s="29" t="s">
        <v>561</v>
      </c>
      <c r="F12" s="29"/>
      <c r="G12" s="28" t="s">
        <v>21</v>
      </c>
      <c r="H12" s="28" t="s">
        <v>21</v>
      </c>
      <c r="I12" s="28" t="s">
        <v>21</v>
      </c>
      <c r="J12" s="28" t="s">
        <v>21</v>
      </c>
      <c r="K12" s="28" t="s">
        <v>21</v>
      </c>
      <c r="L12" s="66">
        <v>40829</v>
      </c>
      <c r="M12" s="28" t="s">
        <v>48</v>
      </c>
    </row>
    <row r="13" spans="1:13" ht="163.19999999999999">
      <c r="A13" s="29" t="s">
        <v>974</v>
      </c>
      <c r="B13" s="27" t="s">
        <v>975</v>
      </c>
      <c r="C13" s="27"/>
      <c r="D13" s="27" t="s">
        <v>1003</v>
      </c>
      <c r="E13" s="27" t="s">
        <v>649</v>
      </c>
      <c r="F13" s="27"/>
      <c r="G13" s="28" t="s">
        <v>21</v>
      </c>
      <c r="H13" s="28" t="s">
        <v>21</v>
      </c>
      <c r="I13" s="28" t="s">
        <v>21</v>
      </c>
      <c r="J13" s="28" t="s">
        <v>21</v>
      </c>
      <c r="K13" s="28" t="s">
        <v>21</v>
      </c>
      <c r="L13" s="66">
        <v>40829</v>
      </c>
      <c r="M13" s="28" t="s">
        <v>48</v>
      </c>
    </row>
    <row r="14" spans="1:13" ht="163.19999999999999">
      <c r="A14" s="29" t="s">
        <v>976</v>
      </c>
      <c r="B14" s="27" t="s">
        <v>977</v>
      </c>
      <c r="C14" s="27"/>
      <c r="D14" s="27" t="s">
        <v>1004</v>
      </c>
      <c r="E14" s="27" t="s">
        <v>651</v>
      </c>
      <c r="F14" s="27"/>
      <c r="G14" s="28" t="s">
        <v>21</v>
      </c>
      <c r="H14" s="28" t="s">
        <v>21</v>
      </c>
      <c r="I14" s="28" t="s">
        <v>21</v>
      </c>
      <c r="J14" s="28" t="s">
        <v>21</v>
      </c>
      <c r="K14" s="28" t="s">
        <v>21</v>
      </c>
      <c r="L14" s="66">
        <v>40829</v>
      </c>
      <c r="M14" s="28" t="s">
        <v>48</v>
      </c>
    </row>
    <row r="15" spans="1:13" ht="163.19999999999999">
      <c r="A15" s="29" t="s">
        <v>978</v>
      </c>
      <c r="B15" s="27" t="s">
        <v>979</v>
      </c>
      <c r="C15" s="27"/>
      <c r="D15" s="27" t="s">
        <v>1005</v>
      </c>
      <c r="E15" s="27" t="s">
        <v>734</v>
      </c>
      <c r="F15" s="27"/>
      <c r="G15" s="28" t="s">
        <v>21</v>
      </c>
      <c r="H15" s="28" t="s">
        <v>21</v>
      </c>
      <c r="I15" s="28" t="s">
        <v>21</v>
      </c>
      <c r="J15" s="28" t="s">
        <v>21</v>
      </c>
      <c r="K15" s="28" t="s">
        <v>21</v>
      </c>
      <c r="L15" s="66">
        <v>40829</v>
      </c>
      <c r="M15" s="28" t="s">
        <v>48</v>
      </c>
    </row>
    <row r="16" spans="1:13" ht="163.19999999999999">
      <c r="A16" s="29" t="s">
        <v>980</v>
      </c>
      <c r="B16" s="27" t="s">
        <v>981</v>
      </c>
      <c r="C16" s="27"/>
      <c r="D16" s="27" t="s">
        <v>1006</v>
      </c>
      <c r="E16" s="27" t="s">
        <v>736</v>
      </c>
      <c r="F16" s="27"/>
      <c r="G16" s="28" t="s">
        <v>21</v>
      </c>
      <c r="H16" s="28" t="s">
        <v>21</v>
      </c>
      <c r="I16" s="28" t="s">
        <v>21</v>
      </c>
      <c r="J16" s="28" t="s">
        <v>21</v>
      </c>
      <c r="K16" s="28" t="s">
        <v>21</v>
      </c>
      <c r="L16" s="66">
        <v>40829</v>
      </c>
      <c r="M16" s="28" t="s">
        <v>48</v>
      </c>
    </row>
    <row r="17" spans="1:13" ht="163.19999999999999">
      <c r="A17" s="29" t="s">
        <v>982</v>
      </c>
      <c r="B17" s="27" t="s">
        <v>983</v>
      </c>
      <c r="C17" s="27"/>
      <c r="D17" s="27" t="s">
        <v>1007</v>
      </c>
      <c r="E17" s="27" t="s">
        <v>738</v>
      </c>
      <c r="F17" s="27"/>
      <c r="G17" s="28" t="s">
        <v>21</v>
      </c>
      <c r="H17" s="28" t="s">
        <v>21</v>
      </c>
      <c r="I17" s="28" t="s">
        <v>21</v>
      </c>
      <c r="J17" s="28" t="s">
        <v>21</v>
      </c>
      <c r="K17" s="28" t="s">
        <v>21</v>
      </c>
      <c r="L17" s="66">
        <v>40829</v>
      </c>
      <c r="M17" s="28" t="s">
        <v>48</v>
      </c>
    </row>
    <row r="18" spans="1:13" ht="214.2">
      <c r="A18" s="29" t="s">
        <v>984</v>
      </c>
      <c r="B18" s="27" t="s">
        <v>985</v>
      </c>
      <c r="C18" s="27"/>
      <c r="D18" s="27" t="s">
        <v>1008</v>
      </c>
      <c r="E18" s="27" t="s">
        <v>656</v>
      </c>
      <c r="F18" s="27"/>
      <c r="G18" s="28" t="s">
        <v>21</v>
      </c>
      <c r="H18" s="28" t="s">
        <v>21</v>
      </c>
      <c r="I18" s="28" t="s">
        <v>21</v>
      </c>
      <c r="J18" s="28" t="s">
        <v>21</v>
      </c>
      <c r="K18" s="28" t="s">
        <v>21</v>
      </c>
      <c r="L18" s="66">
        <v>40829</v>
      </c>
      <c r="M18" s="28" t="s">
        <v>48</v>
      </c>
    </row>
    <row r="19" spans="1:13" ht="214.2">
      <c r="A19" s="29" t="s">
        <v>986</v>
      </c>
      <c r="B19" s="27" t="s">
        <v>987</v>
      </c>
      <c r="C19" s="27"/>
      <c r="D19" s="27" t="s">
        <v>1009</v>
      </c>
      <c r="E19" s="27" t="s">
        <v>657</v>
      </c>
      <c r="F19" s="27"/>
      <c r="G19" s="28" t="s">
        <v>21</v>
      </c>
      <c r="H19" s="28" t="s">
        <v>21</v>
      </c>
      <c r="I19" s="28" t="s">
        <v>21</v>
      </c>
      <c r="J19" s="28" t="s">
        <v>21</v>
      </c>
      <c r="K19" s="28" t="s">
        <v>21</v>
      </c>
      <c r="L19" s="66">
        <v>40829</v>
      </c>
      <c r="M19" s="28" t="s">
        <v>48</v>
      </c>
    </row>
    <row r="20" spans="1:13" ht="214.2">
      <c r="A20" s="29" t="s">
        <v>988</v>
      </c>
      <c r="B20" s="27" t="s">
        <v>989</v>
      </c>
      <c r="C20" s="27"/>
      <c r="D20" s="27" t="s">
        <v>1010</v>
      </c>
      <c r="E20" s="27" t="s">
        <v>658</v>
      </c>
      <c r="F20" s="27">
        <v>1569414</v>
      </c>
      <c r="G20" s="28" t="s">
        <v>21</v>
      </c>
      <c r="H20" s="28" t="s">
        <v>21</v>
      </c>
      <c r="I20" s="28" t="s">
        <v>21</v>
      </c>
      <c r="J20" s="28" t="s">
        <v>21</v>
      </c>
      <c r="K20" s="28" t="s">
        <v>21</v>
      </c>
      <c r="L20" s="66">
        <v>40829</v>
      </c>
      <c r="M20" s="28" t="s">
        <v>48</v>
      </c>
    </row>
    <row r="21" spans="1:13" ht="214.2">
      <c r="A21" s="29" t="s">
        <v>990</v>
      </c>
      <c r="B21" s="27" t="s">
        <v>991</v>
      </c>
      <c r="C21" s="27"/>
      <c r="D21" s="27" t="s">
        <v>1011</v>
      </c>
      <c r="E21" s="27" t="s">
        <v>659</v>
      </c>
      <c r="F21" s="27"/>
      <c r="G21" s="28" t="s">
        <v>21</v>
      </c>
      <c r="H21" s="28" t="s">
        <v>21</v>
      </c>
      <c r="I21" s="28" t="s">
        <v>21</v>
      </c>
      <c r="J21" s="28" t="s">
        <v>21</v>
      </c>
      <c r="K21" s="28" t="s">
        <v>21</v>
      </c>
      <c r="L21" s="66">
        <v>40829</v>
      </c>
      <c r="M21" s="28" t="s">
        <v>48</v>
      </c>
    </row>
    <row r="22" spans="1:13" ht="214.2">
      <c r="A22" s="26" t="s">
        <v>992</v>
      </c>
      <c r="B22" s="29" t="s">
        <v>993</v>
      </c>
      <c r="C22" s="29"/>
      <c r="D22" s="26" t="s">
        <v>1012</v>
      </c>
      <c r="E22" s="29" t="s">
        <v>660</v>
      </c>
      <c r="F22" s="29"/>
      <c r="G22" s="28" t="s">
        <v>21</v>
      </c>
      <c r="H22" s="28" t="s">
        <v>21</v>
      </c>
      <c r="I22" s="28" t="s">
        <v>21</v>
      </c>
      <c r="J22" s="28" t="s">
        <v>21</v>
      </c>
      <c r="K22" s="28" t="s">
        <v>21</v>
      </c>
      <c r="L22" s="66">
        <v>40829</v>
      </c>
      <c r="M22" s="28" t="s">
        <v>48</v>
      </c>
    </row>
    <row r="23" spans="1:13" ht="163.19999999999999">
      <c r="A23" s="26" t="s">
        <v>994</v>
      </c>
      <c r="B23" s="29" t="s">
        <v>995</v>
      </c>
      <c r="C23" s="29"/>
      <c r="D23" s="26" t="s">
        <v>1013</v>
      </c>
      <c r="E23" s="29" t="s">
        <v>680</v>
      </c>
      <c r="F23" s="29"/>
      <c r="G23" s="28" t="s">
        <v>21</v>
      </c>
      <c r="H23" s="28" t="s">
        <v>21</v>
      </c>
      <c r="I23" s="28" t="s">
        <v>21</v>
      </c>
      <c r="J23" s="28" t="s">
        <v>21</v>
      </c>
      <c r="K23" s="28" t="s">
        <v>21</v>
      </c>
      <c r="L23" s="66">
        <v>40829</v>
      </c>
      <c r="M23" s="28" t="s">
        <v>48</v>
      </c>
    </row>
    <row r="24" spans="1:13" ht="163.19999999999999">
      <c r="A24" s="26" t="s">
        <v>996</v>
      </c>
      <c r="B24" s="29" t="s">
        <v>997</v>
      </c>
      <c r="C24" s="29"/>
      <c r="D24" s="29" t="s">
        <v>1013</v>
      </c>
      <c r="E24" s="29" t="s">
        <v>878</v>
      </c>
      <c r="F24" s="29"/>
      <c r="G24" s="28" t="s">
        <v>21</v>
      </c>
      <c r="H24" s="28" t="s">
        <v>21</v>
      </c>
      <c r="I24" s="28" t="s">
        <v>21</v>
      </c>
      <c r="J24" s="28" t="s">
        <v>21</v>
      </c>
      <c r="K24" s="28" t="s">
        <v>21</v>
      </c>
      <c r="L24" s="66">
        <v>40829</v>
      </c>
      <c r="M24" s="28" t="s">
        <v>48</v>
      </c>
    </row>
    <row r="25" spans="1:13">
      <c r="A25" s="26"/>
      <c r="B25" s="26"/>
      <c r="C25" s="26"/>
      <c r="D25" s="26"/>
      <c r="E25" s="26"/>
      <c r="F25" s="26"/>
      <c r="G25" s="28" t="s">
        <v>21</v>
      </c>
      <c r="H25" s="28" t="s">
        <v>21</v>
      </c>
      <c r="I25" s="28" t="s">
        <v>21</v>
      </c>
      <c r="J25" s="28" t="s">
        <v>21</v>
      </c>
      <c r="K25" s="28" t="s">
        <v>21</v>
      </c>
      <c r="L25" s="66">
        <v>40829</v>
      </c>
      <c r="M25" s="28" t="s">
        <v>48</v>
      </c>
    </row>
    <row r="26" spans="1:13">
      <c r="A26" s="26"/>
      <c r="B26" s="26"/>
      <c r="C26" s="26"/>
      <c r="D26" s="26"/>
      <c r="E26" s="26"/>
      <c r="F26" s="26"/>
      <c r="G26" s="28" t="s">
        <v>21</v>
      </c>
      <c r="H26" s="28" t="s">
        <v>21</v>
      </c>
      <c r="I26" s="28" t="s">
        <v>21</v>
      </c>
      <c r="J26" s="28" t="s">
        <v>21</v>
      </c>
      <c r="K26" s="28" t="s">
        <v>21</v>
      </c>
      <c r="L26" s="66">
        <v>40829</v>
      </c>
      <c r="M26" s="28" t="s">
        <v>48</v>
      </c>
    </row>
    <row r="27" spans="1:13">
      <c r="A27" s="29"/>
      <c r="B27" s="29"/>
      <c r="C27" s="29"/>
      <c r="D27" s="29"/>
      <c r="E27" s="29"/>
      <c r="F27" s="29"/>
      <c r="G27" s="28" t="s">
        <v>21</v>
      </c>
      <c r="H27" s="28" t="s">
        <v>21</v>
      </c>
      <c r="I27" s="28" t="s">
        <v>21</v>
      </c>
      <c r="J27" s="28" t="s">
        <v>21</v>
      </c>
      <c r="K27" s="28" t="s">
        <v>21</v>
      </c>
      <c r="L27" s="66">
        <v>40829</v>
      </c>
      <c r="M27" s="28" t="s">
        <v>48</v>
      </c>
    </row>
    <row r="28" spans="1:13">
      <c r="A28" s="26"/>
      <c r="B28" s="26"/>
      <c r="C28" s="26"/>
      <c r="D28" s="26"/>
      <c r="E28" s="29"/>
      <c r="F28" s="29"/>
      <c r="G28" s="28" t="s">
        <v>21</v>
      </c>
      <c r="H28" s="28" t="s">
        <v>21</v>
      </c>
      <c r="I28" s="28" t="s">
        <v>21</v>
      </c>
      <c r="J28" s="28" t="s">
        <v>21</v>
      </c>
      <c r="K28" s="28" t="s">
        <v>21</v>
      </c>
      <c r="L28" s="66">
        <v>40829</v>
      </c>
      <c r="M28" s="28" t="s">
        <v>48</v>
      </c>
    </row>
    <row r="29" spans="1:13">
      <c r="A29" s="29"/>
      <c r="B29" s="29"/>
      <c r="C29" s="29"/>
      <c r="D29" s="29"/>
      <c r="E29" s="29"/>
      <c r="F29" s="29"/>
      <c r="G29" s="28" t="s">
        <v>21</v>
      </c>
      <c r="H29" s="28" t="s">
        <v>21</v>
      </c>
      <c r="I29" s="28" t="s">
        <v>21</v>
      </c>
      <c r="J29" s="28" t="s">
        <v>21</v>
      </c>
      <c r="K29" s="28" t="s">
        <v>21</v>
      </c>
      <c r="L29" s="66">
        <v>40829</v>
      </c>
      <c r="M29" s="28" t="s">
        <v>48</v>
      </c>
    </row>
    <row r="30" spans="1:13">
      <c r="A30" s="29"/>
      <c r="B30" s="29"/>
      <c r="C30" s="29"/>
      <c r="D30" s="29"/>
      <c r="E30" s="29"/>
      <c r="F30" s="29"/>
      <c r="G30" s="28" t="s">
        <v>21</v>
      </c>
      <c r="H30" s="28" t="s">
        <v>21</v>
      </c>
      <c r="I30" s="28" t="s">
        <v>21</v>
      </c>
      <c r="J30" s="28" t="s">
        <v>21</v>
      </c>
      <c r="K30" s="28" t="s">
        <v>21</v>
      </c>
      <c r="L30" s="66">
        <v>40829</v>
      </c>
      <c r="M30" s="28" t="s">
        <v>48</v>
      </c>
    </row>
    <row r="31" spans="1:13">
      <c r="A31" s="29"/>
      <c r="B31" s="29"/>
      <c r="C31" s="29"/>
      <c r="D31" s="29"/>
      <c r="E31" s="29"/>
      <c r="F31" s="29"/>
      <c r="G31" s="28" t="s">
        <v>21</v>
      </c>
      <c r="H31" s="28" t="s">
        <v>21</v>
      </c>
      <c r="I31" s="28" t="s">
        <v>21</v>
      </c>
      <c r="J31" s="28" t="s">
        <v>21</v>
      </c>
      <c r="K31" s="28" t="s">
        <v>21</v>
      </c>
      <c r="L31" s="66">
        <v>40829</v>
      </c>
      <c r="M31" s="28" t="s">
        <v>48</v>
      </c>
    </row>
    <row r="32" spans="1:13">
      <c r="A32" s="29"/>
      <c r="B32" s="84"/>
      <c r="C32" s="26"/>
      <c r="D32" s="29"/>
      <c r="E32" s="29"/>
      <c r="F32" s="29"/>
      <c r="G32" s="28" t="s">
        <v>21</v>
      </c>
      <c r="H32" s="28" t="s">
        <v>21</v>
      </c>
      <c r="I32" s="28" t="s">
        <v>21</v>
      </c>
      <c r="J32" s="28" t="s">
        <v>21</v>
      </c>
      <c r="K32" s="28" t="s">
        <v>21</v>
      </c>
      <c r="L32" s="66">
        <v>40829</v>
      </c>
      <c r="M32" s="28" t="s">
        <v>48</v>
      </c>
    </row>
    <row r="33" spans="1:13">
      <c r="A33" s="29"/>
      <c r="B33" s="85"/>
      <c r="C33" s="29"/>
      <c r="D33" s="26"/>
      <c r="E33" s="29"/>
      <c r="F33" s="29"/>
      <c r="G33" s="28" t="s">
        <v>21</v>
      </c>
      <c r="H33" s="28" t="s">
        <v>21</v>
      </c>
      <c r="I33" s="28" t="s">
        <v>21</v>
      </c>
      <c r="J33" s="28" t="s">
        <v>21</v>
      </c>
      <c r="K33" s="28" t="s">
        <v>21</v>
      </c>
      <c r="L33" s="66">
        <v>40829</v>
      </c>
      <c r="M33" s="28" t="s">
        <v>48</v>
      </c>
    </row>
    <row r="34" spans="1:13">
      <c r="A34" s="29"/>
      <c r="B34" s="85"/>
      <c r="C34" s="29"/>
      <c r="D34" s="26"/>
      <c r="E34" s="29"/>
      <c r="F34" s="29"/>
      <c r="G34" s="28" t="s">
        <v>21</v>
      </c>
      <c r="H34" s="28" t="s">
        <v>21</v>
      </c>
      <c r="I34" s="28" t="s">
        <v>21</v>
      </c>
      <c r="J34" s="28" t="s">
        <v>21</v>
      </c>
      <c r="K34" s="28" t="s">
        <v>21</v>
      </c>
      <c r="L34" s="66">
        <v>40829</v>
      </c>
      <c r="M34" s="28" t="s">
        <v>48</v>
      </c>
    </row>
    <row r="35" spans="1:13">
      <c r="A35" s="29"/>
      <c r="B35" s="85"/>
      <c r="C35" s="29"/>
      <c r="D35" s="26"/>
      <c r="E35" s="29"/>
      <c r="F35" s="29"/>
      <c r="G35" s="28" t="s">
        <v>21</v>
      </c>
      <c r="H35" s="28" t="s">
        <v>21</v>
      </c>
      <c r="I35" s="28" t="s">
        <v>21</v>
      </c>
      <c r="J35" s="28" t="s">
        <v>21</v>
      </c>
      <c r="K35" s="28" t="s">
        <v>21</v>
      </c>
      <c r="L35" s="66">
        <v>40829</v>
      </c>
      <c r="M35" s="28" t="s">
        <v>48</v>
      </c>
    </row>
    <row r="36" spans="1:13">
      <c r="A36" s="29"/>
      <c r="B36" s="85"/>
      <c r="C36" s="29"/>
      <c r="D36" s="26"/>
      <c r="E36" s="29"/>
      <c r="F36" s="29"/>
      <c r="G36" s="28" t="s">
        <v>21</v>
      </c>
      <c r="H36" s="28" t="s">
        <v>21</v>
      </c>
      <c r="I36" s="28" t="s">
        <v>21</v>
      </c>
      <c r="J36" s="28" t="s">
        <v>21</v>
      </c>
      <c r="K36" s="28" t="s">
        <v>21</v>
      </c>
      <c r="L36" s="66">
        <v>40829</v>
      </c>
      <c r="M36" s="28" t="s">
        <v>48</v>
      </c>
    </row>
    <row r="37" spans="1:13">
      <c r="A37" s="29"/>
      <c r="B37" s="86"/>
      <c r="C37" s="29"/>
      <c r="D37" s="26"/>
      <c r="E37" s="29"/>
      <c r="F37" s="29"/>
      <c r="G37" s="28" t="s">
        <v>21</v>
      </c>
      <c r="H37" s="28" t="s">
        <v>21</v>
      </c>
      <c r="I37" s="28" t="s">
        <v>21</v>
      </c>
      <c r="J37" s="28" t="s">
        <v>21</v>
      </c>
      <c r="K37" s="28" t="s">
        <v>21</v>
      </c>
      <c r="L37" s="66">
        <v>40829</v>
      </c>
      <c r="M37" s="28" t="s">
        <v>48</v>
      </c>
    </row>
  </sheetData>
  <dataValidations count="1">
    <dataValidation type="list" operator="equal" allowBlank="1" sqref="G5:K37" xr:uid="{00000000-0002-0000-0B00-000000000000}">
      <formula1>"Pass,Fail,Untest,N/A"</formula1>
    </dataValidation>
  </dataValidations>
  <hyperlinks>
    <hyperlink ref="A1" location="'Test report'!A1" display="Back to TestReport" xr:uid="{00000000-0004-0000-0B00-000000000000}"/>
    <hyperlink ref="B1" location="BugList!A1" display="To Buglist" xr:uid="{00000000-0004-0000-0B00-000001000000}"/>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47"/>
  <sheetViews>
    <sheetView workbookViewId="0">
      <pane xSplit="1" ySplit="4" topLeftCell="B5" activePane="bottomRight" state="frozen"/>
      <selection pane="topRight" activeCell="B1" sqref="B1"/>
      <selection pane="bottomLeft" activeCell="A5" sqref="A5"/>
      <selection pane="bottomRight" activeCell="D6" sqref="D6"/>
    </sheetView>
  </sheetViews>
  <sheetFormatPr defaultColWidth="9" defaultRowHeight="10.199999999999999"/>
  <cols>
    <col min="1" max="1" width="15.88671875" style="1" customWidth="1"/>
    <col min="2" max="3" width="22.109375" style="1" customWidth="1"/>
    <col min="4" max="4" width="40" style="1" customWidth="1"/>
    <col min="5" max="5" width="30.33203125" style="1" customWidth="1"/>
    <col min="6" max="6" width="10.664062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23" t="s">
        <v>44</v>
      </c>
      <c r="B1" s="23" t="s">
        <v>45</v>
      </c>
      <c r="C1" s="23"/>
      <c r="D1" s="24" t="str">
        <f>"Pass: "&amp;COUNTIF($G$5:$K$1018,"Pass")</f>
        <v>Pass: 215</v>
      </c>
      <c r="E1" s="20" t="str">
        <f>"Untested: "&amp;COUNTIF($G$5:$K$1018,"Untest")</f>
        <v>Untested: 0</v>
      </c>
      <c r="F1" s="41"/>
      <c r="G1"/>
      <c r="H1"/>
      <c r="I1"/>
    </row>
    <row r="2" spans="1:13" ht="12.75" customHeight="1">
      <c r="A2" s="18" t="s">
        <v>35</v>
      </c>
      <c r="B2" s="19" t="s">
        <v>79</v>
      </c>
      <c r="C2" s="19"/>
      <c r="D2" s="24" t="str">
        <f>"Fail: "&amp;COUNTIF($G$5:$K$1018,"Fail")</f>
        <v>Fail: 0</v>
      </c>
      <c r="E2" s="20" t="str">
        <f>"N/A: "&amp;COUNTIF($G$5:$K$1018,"N/A")</f>
        <v>N/A: 0</v>
      </c>
      <c r="F2" s="41"/>
      <c r="G2"/>
      <c r="H2"/>
      <c r="I2"/>
    </row>
    <row r="3" spans="1:13" ht="12.75" customHeight="1">
      <c r="A3" s="18" t="s">
        <v>36</v>
      </c>
      <c r="B3" s="18" t="s">
        <v>3</v>
      </c>
      <c r="C3" s="18"/>
      <c r="D3" s="24" t="str">
        <f>"Percent Complete: "&amp;ROUND((COUNTIF($G$5:$K$1018,"Pass")*100)/((COUNTA($A$5:$A$1018)*5)-COUNTIF($G$5:$K$1019,"N/A")),2)&amp;"%"</f>
        <v>Percent Complete: 330.77%</v>
      </c>
      <c r="E3" s="21" t="str">
        <f>"Number of cases: "&amp;(COUNTA($A$5:$A$1018))</f>
        <v>Number of cases: 13</v>
      </c>
      <c r="F3" s="42"/>
      <c r="G3"/>
      <c r="H3"/>
      <c r="I3"/>
    </row>
    <row r="4" spans="1:13" ht="28.35" customHeight="1">
      <c r="A4" s="22" t="s">
        <v>37</v>
      </c>
      <c r="B4" s="22" t="s">
        <v>38</v>
      </c>
      <c r="C4" s="22" t="s">
        <v>89</v>
      </c>
      <c r="D4" s="22" t="s">
        <v>39</v>
      </c>
      <c r="E4" s="22" t="s">
        <v>40</v>
      </c>
      <c r="F4" s="55" t="s">
        <v>194</v>
      </c>
      <c r="G4" s="22" t="s">
        <v>135</v>
      </c>
      <c r="H4" s="22" t="s">
        <v>98</v>
      </c>
      <c r="I4" s="22" t="s">
        <v>41</v>
      </c>
      <c r="J4" s="22" t="s">
        <v>63</v>
      </c>
      <c r="K4" s="22" t="s">
        <v>64</v>
      </c>
      <c r="L4" s="22" t="s">
        <v>42</v>
      </c>
      <c r="M4" s="22" t="s">
        <v>43</v>
      </c>
    </row>
    <row r="5" spans="1:13" ht="163.19999999999999">
      <c r="A5" s="35" t="s">
        <v>1017</v>
      </c>
      <c r="B5" s="37" t="s">
        <v>1018</v>
      </c>
      <c r="C5" s="37" t="s">
        <v>954</v>
      </c>
      <c r="D5" s="37" t="s">
        <v>1043</v>
      </c>
      <c r="E5" s="37" t="s">
        <v>1044</v>
      </c>
      <c r="F5" s="37"/>
      <c r="G5" s="36" t="s">
        <v>21</v>
      </c>
      <c r="H5" s="36" t="s">
        <v>21</v>
      </c>
      <c r="I5" s="36" t="s">
        <v>21</v>
      </c>
      <c r="J5" s="36" t="s">
        <v>21</v>
      </c>
      <c r="K5" s="36" t="s">
        <v>21</v>
      </c>
      <c r="L5" s="57">
        <v>40830</v>
      </c>
      <c r="M5" s="36" t="s">
        <v>47</v>
      </c>
    </row>
    <row r="6" spans="1:13" ht="163.19999999999999">
      <c r="A6" s="27" t="s">
        <v>1019</v>
      </c>
      <c r="B6" s="27" t="s">
        <v>1020</v>
      </c>
      <c r="C6" s="27" t="s">
        <v>955</v>
      </c>
      <c r="D6" s="27" t="s">
        <v>1045</v>
      </c>
      <c r="E6" s="27" t="s">
        <v>649</v>
      </c>
      <c r="F6" s="27"/>
      <c r="G6" s="28" t="s">
        <v>21</v>
      </c>
      <c r="H6" s="28" t="s">
        <v>21</v>
      </c>
      <c r="I6" s="28" t="s">
        <v>21</v>
      </c>
      <c r="J6" s="28" t="s">
        <v>21</v>
      </c>
      <c r="K6" s="28" t="s">
        <v>21</v>
      </c>
      <c r="L6" s="64" t="s">
        <v>196</v>
      </c>
      <c r="M6" s="28" t="s">
        <v>48</v>
      </c>
    </row>
    <row r="7" spans="1:13" ht="163.19999999999999">
      <c r="A7" s="27" t="s">
        <v>1021</v>
      </c>
      <c r="B7" s="27" t="s">
        <v>1022</v>
      </c>
      <c r="C7" s="27" t="s">
        <v>956</v>
      </c>
      <c r="D7" s="27" t="s">
        <v>1046</v>
      </c>
      <c r="E7" s="27" t="s">
        <v>651</v>
      </c>
      <c r="F7" s="27"/>
      <c r="G7" s="28" t="s">
        <v>21</v>
      </c>
      <c r="H7" s="28" t="s">
        <v>21</v>
      </c>
      <c r="I7" s="28" t="s">
        <v>21</v>
      </c>
      <c r="J7" s="28" t="s">
        <v>21</v>
      </c>
      <c r="K7" s="28" t="s">
        <v>21</v>
      </c>
      <c r="L7" s="64" t="s">
        <v>196</v>
      </c>
      <c r="M7" s="28"/>
    </row>
    <row r="8" spans="1:13" ht="163.19999999999999">
      <c r="A8" s="27" t="s">
        <v>1023</v>
      </c>
      <c r="B8" s="27" t="s">
        <v>1024</v>
      </c>
      <c r="C8" s="27" t="s">
        <v>957</v>
      </c>
      <c r="D8" s="27" t="s">
        <v>1047</v>
      </c>
      <c r="E8" s="27" t="s">
        <v>734</v>
      </c>
      <c r="F8" s="27"/>
      <c r="G8" s="28" t="s">
        <v>21</v>
      </c>
      <c r="H8" s="28" t="s">
        <v>21</v>
      </c>
      <c r="I8" s="28" t="s">
        <v>21</v>
      </c>
      <c r="J8" s="28" t="s">
        <v>21</v>
      </c>
      <c r="K8" s="28" t="s">
        <v>21</v>
      </c>
      <c r="L8" s="64" t="s">
        <v>196</v>
      </c>
      <c r="M8" s="28" t="s">
        <v>48</v>
      </c>
    </row>
    <row r="9" spans="1:13" ht="163.19999999999999">
      <c r="A9" s="27" t="s">
        <v>1025</v>
      </c>
      <c r="B9" s="27" t="s">
        <v>1026</v>
      </c>
      <c r="C9" s="27" t="s">
        <v>1014</v>
      </c>
      <c r="D9" s="27" t="s">
        <v>1048</v>
      </c>
      <c r="E9" s="27" t="s">
        <v>736</v>
      </c>
      <c r="F9" s="27"/>
      <c r="G9" s="28" t="s">
        <v>21</v>
      </c>
      <c r="H9" s="28" t="s">
        <v>21</v>
      </c>
      <c r="I9" s="28" t="s">
        <v>21</v>
      </c>
      <c r="J9" s="28" t="s">
        <v>21</v>
      </c>
      <c r="K9" s="28" t="s">
        <v>21</v>
      </c>
      <c r="L9" s="64" t="s">
        <v>196</v>
      </c>
      <c r="M9" s="28"/>
    </row>
    <row r="10" spans="1:13" ht="163.19999999999999">
      <c r="A10" s="27" t="s">
        <v>1027</v>
      </c>
      <c r="B10" s="27" t="s">
        <v>1028</v>
      </c>
      <c r="C10" s="27" t="s">
        <v>1015</v>
      </c>
      <c r="D10" s="27" t="s">
        <v>1049</v>
      </c>
      <c r="E10" s="27" t="s">
        <v>738</v>
      </c>
      <c r="F10" s="27"/>
      <c r="G10" s="28" t="s">
        <v>21</v>
      </c>
      <c r="H10" s="28" t="s">
        <v>21</v>
      </c>
      <c r="I10" s="28" t="s">
        <v>21</v>
      </c>
      <c r="J10" s="28" t="s">
        <v>21</v>
      </c>
      <c r="K10" s="28" t="s">
        <v>21</v>
      </c>
      <c r="L10" s="64" t="s">
        <v>196</v>
      </c>
      <c r="M10" s="28" t="s">
        <v>48</v>
      </c>
    </row>
    <row r="11" spans="1:13" ht="214.2">
      <c r="A11" s="35" t="s">
        <v>1029</v>
      </c>
      <c r="B11" s="37" t="s">
        <v>1030</v>
      </c>
      <c r="C11" s="37" t="s">
        <v>1016</v>
      </c>
      <c r="D11" s="37" t="s">
        <v>1050</v>
      </c>
      <c r="E11" s="37" t="s">
        <v>656</v>
      </c>
      <c r="F11" s="37"/>
      <c r="G11" s="36" t="s">
        <v>21</v>
      </c>
      <c r="H11" s="36" t="s">
        <v>21</v>
      </c>
      <c r="I11" s="36" t="s">
        <v>21</v>
      </c>
      <c r="J11" s="36" t="s">
        <v>21</v>
      </c>
      <c r="K11" s="36" t="s">
        <v>21</v>
      </c>
      <c r="L11" s="64" t="s">
        <v>196</v>
      </c>
      <c r="M11" s="36" t="s">
        <v>47</v>
      </c>
    </row>
    <row r="12" spans="1:13" ht="214.2">
      <c r="A12" s="26" t="s">
        <v>1031</v>
      </c>
      <c r="B12" s="29" t="s">
        <v>1032</v>
      </c>
      <c r="C12" s="27" t="s">
        <v>1016</v>
      </c>
      <c r="D12" s="26" t="s">
        <v>1051</v>
      </c>
      <c r="E12" s="29" t="s">
        <v>657</v>
      </c>
      <c r="F12" s="29"/>
      <c r="G12" s="30" t="s">
        <v>21</v>
      </c>
      <c r="H12" s="30" t="s">
        <v>21</v>
      </c>
      <c r="I12" s="30" t="s">
        <v>21</v>
      </c>
      <c r="J12" s="30" t="s">
        <v>21</v>
      </c>
      <c r="K12" s="30" t="s">
        <v>21</v>
      </c>
      <c r="L12" s="64" t="s">
        <v>196</v>
      </c>
      <c r="M12" s="28" t="s">
        <v>48</v>
      </c>
    </row>
    <row r="13" spans="1:13" ht="214.2">
      <c r="A13" s="27" t="s">
        <v>1033</v>
      </c>
      <c r="B13" s="27" t="s">
        <v>1034</v>
      </c>
      <c r="C13" s="27" t="s">
        <v>1016</v>
      </c>
      <c r="D13" s="27" t="s">
        <v>1052</v>
      </c>
      <c r="E13" s="27" t="s">
        <v>658</v>
      </c>
      <c r="F13" s="27"/>
      <c r="G13" s="28" t="s">
        <v>21</v>
      </c>
      <c r="H13" s="28" t="s">
        <v>21</v>
      </c>
      <c r="I13" s="28" t="s">
        <v>21</v>
      </c>
      <c r="J13" s="28" t="s">
        <v>21</v>
      </c>
      <c r="K13" s="28" t="s">
        <v>21</v>
      </c>
      <c r="L13" s="64" t="s">
        <v>196</v>
      </c>
      <c r="M13" s="28" t="s">
        <v>48</v>
      </c>
    </row>
    <row r="14" spans="1:13" ht="214.2">
      <c r="A14" s="27" t="s">
        <v>1035</v>
      </c>
      <c r="B14" s="27" t="s">
        <v>1036</v>
      </c>
      <c r="C14" s="27" t="s">
        <v>1016</v>
      </c>
      <c r="D14" s="27" t="s">
        <v>1053</v>
      </c>
      <c r="E14" s="27" t="s">
        <v>659</v>
      </c>
      <c r="F14" s="27"/>
      <c r="G14" s="28" t="s">
        <v>21</v>
      </c>
      <c r="H14" s="28" t="s">
        <v>21</v>
      </c>
      <c r="I14" s="28" t="s">
        <v>21</v>
      </c>
      <c r="J14" s="28" t="s">
        <v>21</v>
      </c>
      <c r="K14" s="28" t="s">
        <v>21</v>
      </c>
      <c r="L14" s="64" t="s">
        <v>196</v>
      </c>
      <c r="M14" s="28"/>
    </row>
    <row r="15" spans="1:13" ht="214.2">
      <c r="A15" s="27" t="s">
        <v>1037</v>
      </c>
      <c r="B15" s="27" t="s">
        <v>1038</v>
      </c>
      <c r="C15" s="27" t="s">
        <v>1016</v>
      </c>
      <c r="D15" s="27" t="s">
        <v>1054</v>
      </c>
      <c r="E15" s="27" t="s">
        <v>660</v>
      </c>
      <c r="F15" s="27"/>
      <c r="G15" s="28" t="s">
        <v>21</v>
      </c>
      <c r="H15" s="28" t="s">
        <v>21</v>
      </c>
      <c r="I15" s="28" t="s">
        <v>21</v>
      </c>
      <c r="J15" s="28" t="s">
        <v>21</v>
      </c>
      <c r="K15" s="28" t="s">
        <v>21</v>
      </c>
      <c r="L15" s="64" t="s">
        <v>196</v>
      </c>
      <c r="M15" s="28" t="s">
        <v>48</v>
      </c>
    </row>
    <row r="16" spans="1:13" ht="163.19999999999999">
      <c r="A16" s="27" t="s">
        <v>1039</v>
      </c>
      <c r="B16" s="27" t="s">
        <v>1040</v>
      </c>
      <c r="C16" s="27" t="s">
        <v>1016</v>
      </c>
      <c r="D16" s="27" t="s">
        <v>1055</v>
      </c>
      <c r="E16" s="27" t="s">
        <v>680</v>
      </c>
      <c r="F16" s="27"/>
      <c r="G16" s="28" t="s">
        <v>21</v>
      </c>
      <c r="H16" s="28" t="s">
        <v>21</v>
      </c>
      <c r="I16" s="28" t="s">
        <v>21</v>
      </c>
      <c r="J16" s="28" t="s">
        <v>21</v>
      </c>
      <c r="K16" s="28" t="s">
        <v>21</v>
      </c>
      <c r="L16" s="64" t="s">
        <v>196</v>
      </c>
      <c r="M16" s="28" t="s">
        <v>48</v>
      </c>
    </row>
    <row r="17" spans="1:13" ht="163.19999999999999">
      <c r="A17" s="27" t="s">
        <v>1041</v>
      </c>
      <c r="B17" s="27" t="s">
        <v>1042</v>
      </c>
      <c r="C17" s="27" t="s">
        <v>1016</v>
      </c>
      <c r="D17" s="27" t="s">
        <v>1055</v>
      </c>
      <c r="E17" s="27" t="s">
        <v>878</v>
      </c>
      <c r="F17" s="27">
        <v>1569271</v>
      </c>
      <c r="G17" s="28" t="s">
        <v>21</v>
      </c>
      <c r="H17" s="28" t="s">
        <v>21</v>
      </c>
      <c r="I17" s="28" t="s">
        <v>21</v>
      </c>
      <c r="J17" s="28" t="s">
        <v>21</v>
      </c>
      <c r="K17" s="28" t="s">
        <v>21</v>
      </c>
      <c r="L17" s="64">
        <v>40827</v>
      </c>
      <c r="M17" s="28" t="s">
        <v>48</v>
      </c>
    </row>
    <row r="18" spans="1:13">
      <c r="A18" s="27"/>
      <c r="B18" s="27"/>
      <c r="C18" s="27"/>
      <c r="D18" s="27"/>
      <c r="E18" s="27"/>
      <c r="F18" s="27"/>
      <c r="G18" s="28" t="s">
        <v>21</v>
      </c>
      <c r="H18" s="28" t="s">
        <v>21</v>
      </c>
      <c r="I18" s="28" t="s">
        <v>21</v>
      </c>
      <c r="J18" s="28" t="s">
        <v>21</v>
      </c>
      <c r="K18" s="28" t="s">
        <v>21</v>
      </c>
      <c r="L18" s="64" t="s">
        <v>196</v>
      </c>
      <c r="M18" s="28"/>
    </row>
    <row r="19" spans="1:13">
      <c r="A19" s="27"/>
      <c r="B19" s="27"/>
      <c r="C19" s="27"/>
      <c r="D19" s="27"/>
      <c r="E19" s="27"/>
      <c r="F19" s="27"/>
      <c r="G19" s="28" t="s">
        <v>21</v>
      </c>
      <c r="H19" s="28" t="s">
        <v>21</v>
      </c>
      <c r="I19" s="28" t="s">
        <v>21</v>
      </c>
      <c r="J19" s="28" t="s">
        <v>21</v>
      </c>
      <c r="K19" s="28" t="s">
        <v>21</v>
      </c>
      <c r="L19" s="64" t="s">
        <v>196</v>
      </c>
      <c r="M19" s="28" t="s">
        <v>48</v>
      </c>
    </row>
    <row r="20" spans="1:13">
      <c r="A20" s="27"/>
      <c r="B20" s="27"/>
      <c r="C20" s="27"/>
      <c r="D20" s="27"/>
      <c r="E20" s="27"/>
      <c r="F20" s="27">
        <v>1569407</v>
      </c>
      <c r="G20" s="28" t="s">
        <v>21</v>
      </c>
      <c r="H20" s="28" t="s">
        <v>21</v>
      </c>
      <c r="I20" s="28" t="s">
        <v>21</v>
      </c>
      <c r="J20" s="28" t="s">
        <v>21</v>
      </c>
      <c r="K20" s="28" t="s">
        <v>21</v>
      </c>
      <c r="L20" s="64">
        <v>40827</v>
      </c>
      <c r="M20" s="28" t="s">
        <v>48</v>
      </c>
    </row>
    <row r="21" spans="1:13">
      <c r="A21" s="27"/>
      <c r="B21" s="27"/>
      <c r="C21" s="27"/>
      <c r="D21" s="27"/>
      <c r="E21" s="27"/>
      <c r="F21" s="27">
        <v>1569270</v>
      </c>
      <c r="G21" s="28" t="s">
        <v>21</v>
      </c>
      <c r="H21" s="28" t="s">
        <v>21</v>
      </c>
      <c r="I21" s="28" t="s">
        <v>21</v>
      </c>
      <c r="J21" s="28" t="s">
        <v>21</v>
      </c>
      <c r="K21" s="28" t="s">
        <v>21</v>
      </c>
      <c r="L21" s="64" t="s">
        <v>196</v>
      </c>
      <c r="M21" s="28"/>
    </row>
    <row r="22" spans="1:13">
      <c r="A22" s="27"/>
      <c r="B22" s="27"/>
      <c r="C22" s="27"/>
      <c r="D22" s="27"/>
      <c r="E22" s="27"/>
      <c r="F22" s="27">
        <v>1569281</v>
      </c>
      <c r="G22" s="28" t="s">
        <v>21</v>
      </c>
      <c r="H22" s="28" t="s">
        <v>21</v>
      </c>
      <c r="I22" s="28" t="s">
        <v>21</v>
      </c>
      <c r="J22" s="28" t="s">
        <v>21</v>
      </c>
      <c r="K22" s="28" t="s">
        <v>21</v>
      </c>
      <c r="L22" s="64" t="s">
        <v>196</v>
      </c>
      <c r="M22" s="28" t="s">
        <v>48</v>
      </c>
    </row>
    <row r="23" spans="1:13">
      <c r="A23" s="27"/>
      <c r="B23" s="27"/>
      <c r="C23" s="27"/>
      <c r="D23" s="27"/>
      <c r="E23" s="27"/>
      <c r="F23" s="27"/>
      <c r="G23" s="28" t="s">
        <v>21</v>
      </c>
      <c r="H23" s="28" t="s">
        <v>21</v>
      </c>
      <c r="I23" s="28" t="s">
        <v>21</v>
      </c>
      <c r="J23" s="28" t="s">
        <v>21</v>
      </c>
      <c r="K23" s="28" t="s">
        <v>21</v>
      </c>
      <c r="L23" s="64" t="s">
        <v>196</v>
      </c>
      <c r="M23" s="28" t="s">
        <v>48</v>
      </c>
    </row>
    <row r="24" spans="1:13">
      <c r="A24" s="27"/>
      <c r="B24" s="27"/>
      <c r="C24" s="27"/>
      <c r="D24" s="27"/>
      <c r="E24" s="27"/>
      <c r="F24" s="27"/>
      <c r="G24" s="28" t="s">
        <v>21</v>
      </c>
      <c r="H24" s="28" t="s">
        <v>21</v>
      </c>
      <c r="I24" s="28" t="s">
        <v>21</v>
      </c>
      <c r="J24" s="28" t="s">
        <v>21</v>
      </c>
      <c r="K24" s="28" t="s">
        <v>21</v>
      </c>
      <c r="L24" s="64" t="s">
        <v>196</v>
      </c>
      <c r="M24" s="28"/>
    </row>
    <row r="25" spans="1:13">
      <c r="A25" s="27"/>
      <c r="B25" s="27"/>
      <c r="C25" s="27"/>
      <c r="D25" s="27"/>
      <c r="E25" s="27"/>
      <c r="F25" s="27"/>
      <c r="G25" s="28" t="s">
        <v>21</v>
      </c>
      <c r="H25" s="28" t="s">
        <v>21</v>
      </c>
      <c r="I25" s="28" t="s">
        <v>21</v>
      </c>
      <c r="J25" s="28" t="s">
        <v>21</v>
      </c>
      <c r="K25" s="28" t="s">
        <v>21</v>
      </c>
      <c r="L25" s="64" t="s">
        <v>196</v>
      </c>
      <c r="M25" s="28"/>
    </row>
    <row r="26" spans="1:13">
      <c r="A26" s="27"/>
      <c r="B26" s="27"/>
      <c r="C26" s="27"/>
      <c r="D26" s="27"/>
      <c r="E26" s="27"/>
      <c r="F26" s="27"/>
      <c r="G26" s="28" t="s">
        <v>21</v>
      </c>
      <c r="H26" s="28" t="s">
        <v>21</v>
      </c>
      <c r="I26" s="28" t="s">
        <v>21</v>
      </c>
      <c r="J26" s="28" t="s">
        <v>21</v>
      </c>
      <c r="K26" s="28" t="s">
        <v>21</v>
      </c>
      <c r="L26" s="64" t="s">
        <v>196</v>
      </c>
      <c r="M26" s="28"/>
    </row>
    <row r="27" spans="1:13">
      <c r="A27" s="27"/>
      <c r="B27" s="27"/>
      <c r="C27" s="27"/>
      <c r="D27" s="27"/>
      <c r="E27" s="27"/>
      <c r="F27" s="27"/>
      <c r="G27" s="28" t="s">
        <v>21</v>
      </c>
      <c r="H27" s="28" t="s">
        <v>21</v>
      </c>
      <c r="I27" s="28" t="s">
        <v>21</v>
      </c>
      <c r="J27" s="28" t="s">
        <v>21</v>
      </c>
      <c r="K27" s="28" t="s">
        <v>21</v>
      </c>
      <c r="L27" s="64" t="s">
        <v>196</v>
      </c>
      <c r="M27" s="28" t="s">
        <v>48</v>
      </c>
    </row>
    <row r="28" spans="1:13">
      <c r="A28" s="27"/>
      <c r="B28" s="27"/>
      <c r="C28" s="27"/>
      <c r="D28" s="27"/>
      <c r="E28" s="27"/>
      <c r="F28" s="27"/>
      <c r="G28" s="28" t="s">
        <v>21</v>
      </c>
      <c r="H28" s="28" t="s">
        <v>21</v>
      </c>
      <c r="I28" s="28" t="s">
        <v>21</v>
      </c>
      <c r="J28" s="28" t="s">
        <v>21</v>
      </c>
      <c r="K28" s="28" t="s">
        <v>21</v>
      </c>
      <c r="L28" s="64" t="s">
        <v>196</v>
      </c>
      <c r="M28" s="28" t="s">
        <v>48</v>
      </c>
    </row>
    <row r="29" spans="1:13">
      <c r="A29" s="35"/>
      <c r="B29" s="37"/>
      <c r="C29" s="37"/>
      <c r="D29" s="37"/>
      <c r="E29" s="37"/>
      <c r="F29" s="37"/>
      <c r="G29" s="36" t="s">
        <v>21</v>
      </c>
      <c r="H29" s="65" t="s">
        <v>21</v>
      </c>
      <c r="I29" s="65" t="s">
        <v>21</v>
      </c>
      <c r="J29" s="36" t="s">
        <v>21</v>
      </c>
      <c r="K29" s="36" t="s">
        <v>21</v>
      </c>
      <c r="L29" s="64" t="s">
        <v>196</v>
      </c>
      <c r="M29" s="36" t="s">
        <v>47</v>
      </c>
    </row>
    <row r="30" spans="1:13">
      <c r="A30" s="26"/>
      <c r="B30" s="29"/>
      <c r="C30" s="27"/>
      <c r="D30" s="26"/>
      <c r="E30" s="29"/>
      <c r="F30" s="29"/>
      <c r="G30" s="30" t="s">
        <v>21</v>
      </c>
      <c r="H30" s="65" t="s">
        <v>21</v>
      </c>
      <c r="I30" s="30" t="s">
        <v>21</v>
      </c>
      <c r="J30" s="30" t="s">
        <v>21</v>
      </c>
      <c r="K30" s="30" t="s">
        <v>21</v>
      </c>
      <c r="L30" s="64" t="s">
        <v>196</v>
      </c>
      <c r="M30" s="28" t="s">
        <v>48</v>
      </c>
    </row>
    <row r="31" spans="1:13">
      <c r="A31" s="26"/>
      <c r="B31" s="29"/>
      <c r="C31" s="27"/>
      <c r="D31" s="26"/>
      <c r="E31" s="29"/>
      <c r="F31" s="29"/>
      <c r="G31" s="30" t="s">
        <v>21</v>
      </c>
      <c r="H31" s="30" t="s">
        <v>21</v>
      </c>
      <c r="I31" s="30" t="s">
        <v>21</v>
      </c>
      <c r="J31" s="30" t="s">
        <v>21</v>
      </c>
      <c r="K31" s="30" t="s">
        <v>21</v>
      </c>
      <c r="L31" s="64" t="s">
        <v>196</v>
      </c>
      <c r="M31" s="28" t="s">
        <v>48</v>
      </c>
    </row>
    <row r="32" spans="1:13">
      <c r="A32" s="26"/>
      <c r="B32" s="29"/>
      <c r="C32" s="29"/>
      <c r="D32" s="26"/>
      <c r="E32" s="29"/>
      <c r="F32" s="29"/>
      <c r="G32" s="30" t="s">
        <v>21</v>
      </c>
      <c r="H32" s="30" t="s">
        <v>21</v>
      </c>
      <c r="I32" s="30" t="s">
        <v>21</v>
      </c>
      <c r="J32" s="30" t="s">
        <v>21</v>
      </c>
      <c r="K32" s="30" t="s">
        <v>21</v>
      </c>
      <c r="L32" s="64" t="s">
        <v>196</v>
      </c>
      <c r="M32" s="28" t="s">
        <v>48</v>
      </c>
    </row>
    <row r="33" spans="1:13">
      <c r="A33" s="26"/>
      <c r="B33" s="29"/>
      <c r="C33" s="29"/>
      <c r="D33" s="26"/>
      <c r="E33" s="29"/>
      <c r="F33" s="29"/>
      <c r="G33" s="30" t="s">
        <v>21</v>
      </c>
      <c r="H33" s="30" t="s">
        <v>21</v>
      </c>
      <c r="I33" s="30" t="s">
        <v>21</v>
      </c>
      <c r="J33" s="30" t="s">
        <v>21</v>
      </c>
      <c r="K33" s="30" t="s">
        <v>21</v>
      </c>
      <c r="L33" s="64" t="s">
        <v>196</v>
      </c>
      <c r="M33" s="28" t="s">
        <v>48</v>
      </c>
    </row>
    <row r="34" spans="1:13">
      <c r="A34" s="26"/>
      <c r="B34" s="29"/>
      <c r="C34" s="29"/>
      <c r="D34" s="29"/>
      <c r="E34" s="29"/>
      <c r="F34" s="29"/>
      <c r="G34" s="30" t="s">
        <v>21</v>
      </c>
      <c r="H34" s="30" t="s">
        <v>21</v>
      </c>
      <c r="I34" s="30" t="s">
        <v>21</v>
      </c>
      <c r="J34" s="30" t="s">
        <v>21</v>
      </c>
      <c r="K34" s="30" t="s">
        <v>21</v>
      </c>
      <c r="L34" s="64" t="s">
        <v>196</v>
      </c>
      <c r="M34" s="28" t="s">
        <v>48</v>
      </c>
    </row>
    <row r="35" spans="1:13">
      <c r="A35" s="26"/>
      <c r="B35" s="26"/>
      <c r="C35" s="26"/>
      <c r="D35" s="26"/>
      <c r="E35" s="26"/>
      <c r="F35" s="26"/>
      <c r="G35" s="30" t="s">
        <v>21</v>
      </c>
      <c r="H35" s="30" t="s">
        <v>21</v>
      </c>
      <c r="I35" s="30" t="s">
        <v>21</v>
      </c>
      <c r="J35" s="30" t="s">
        <v>21</v>
      </c>
      <c r="K35" s="30" t="s">
        <v>21</v>
      </c>
      <c r="L35" s="64" t="s">
        <v>196</v>
      </c>
      <c r="M35" s="28" t="s">
        <v>48</v>
      </c>
    </row>
    <row r="36" spans="1:13">
      <c r="A36" s="26"/>
      <c r="B36" s="26"/>
      <c r="C36" s="26"/>
      <c r="D36" s="26"/>
      <c r="E36" s="26"/>
      <c r="F36" s="26"/>
      <c r="G36" s="30" t="s">
        <v>21</v>
      </c>
      <c r="H36" s="30" t="s">
        <v>21</v>
      </c>
      <c r="I36" s="30" t="s">
        <v>21</v>
      </c>
      <c r="J36" s="30" t="s">
        <v>21</v>
      </c>
      <c r="K36" s="30" t="s">
        <v>21</v>
      </c>
      <c r="L36" s="64" t="s">
        <v>196</v>
      </c>
      <c r="M36" s="28" t="s">
        <v>48</v>
      </c>
    </row>
    <row r="37" spans="1:13">
      <c r="A37" s="29"/>
      <c r="B37" s="29"/>
      <c r="C37" s="29"/>
      <c r="D37" s="29"/>
      <c r="E37" s="29"/>
      <c r="F37" s="29"/>
      <c r="G37" s="30" t="s">
        <v>21</v>
      </c>
      <c r="H37" s="30" t="s">
        <v>21</v>
      </c>
      <c r="I37" s="30" t="s">
        <v>21</v>
      </c>
      <c r="J37" s="30" t="s">
        <v>21</v>
      </c>
      <c r="K37" s="30" t="s">
        <v>21</v>
      </c>
      <c r="L37" s="64" t="s">
        <v>196</v>
      </c>
      <c r="M37" s="28" t="s">
        <v>48</v>
      </c>
    </row>
    <row r="38" spans="1:13">
      <c r="A38" s="26"/>
      <c r="B38" s="26"/>
      <c r="C38" s="26"/>
      <c r="D38" s="26"/>
      <c r="E38" s="29"/>
      <c r="F38" s="29"/>
      <c r="G38" s="30" t="s">
        <v>21</v>
      </c>
      <c r="H38" s="30" t="s">
        <v>21</v>
      </c>
      <c r="I38" s="30" t="s">
        <v>21</v>
      </c>
      <c r="J38" s="30" t="s">
        <v>21</v>
      </c>
      <c r="K38" s="30" t="s">
        <v>21</v>
      </c>
      <c r="L38" s="64" t="s">
        <v>196</v>
      </c>
      <c r="M38" s="28" t="s">
        <v>48</v>
      </c>
    </row>
    <row r="39" spans="1:13">
      <c r="A39" s="29"/>
      <c r="B39" s="29"/>
      <c r="C39" s="29"/>
      <c r="D39" s="29"/>
      <c r="E39" s="29"/>
      <c r="F39" s="29"/>
      <c r="G39" s="30" t="s">
        <v>21</v>
      </c>
      <c r="H39" s="30" t="s">
        <v>21</v>
      </c>
      <c r="I39" s="30" t="s">
        <v>21</v>
      </c>
      <c r="J39" s="30" t="s">
        <v>21</v>
      </c>
      <c r="K39" s="30" t="s">
        <v>21</v>
      </c>
      <c r="L39" s="64" t="s">
        <v>196</v>
      </c>
      <c r="M39" s="28" t="s">
        <v>48</v>
      </c>
    </row>
    <row r="40" spans="1:13">
      <c r="A40" s="29"/>
      <c r="B40" s="29"/>
      <c r="C40" s="29"/>
      <c r="D40" s="29"/>
      <c r="E40" s="29"/>
      <c r="F40" s="29"/>
      <c r="G40" s="30" t="s">
        <v>21</v>
      </c>
      <c r="H40" s="30" t="s">
        <v>21</v>
      </c>
      <c r="I40" s="30" t="s">
        <v>21</v>
      </c>
      <c r="J40" s="30" t="s">
        <v>21</v>
      </c>
      <c r="K40" s="30" t="s">
        <v>21</v>
      </c>
      <c r="L40" s="64" t="s">
        <v>196</v>
      </c>
      <c r="M40" s="28" t="s">
        <v>48</v>
      </c>
    </row>
    <row r="41" spans="1:13">
      <c r="A41" s="29"/>
      <c r="B41" s="29"/>
      <c r="C41" s="29"/>
      <c r="D41" s="29"/>
      <c r="E41" s="29"/>
      <c r="F41" s="29"/>
      <c r="G41" s="30" t="s">
        <v>21</v>
      </c>
      <c r="H41" s="30" t="s">
        <v>21</v>
      </c>
      <c r="I41" s="30" t="s">
        <v>21</v>
      </c>
      <c r="J41" s="30" t="s">
        <v>21</v>
      </c>
      <c r="K41" s="30" t="s">
        <v>21</v>
      </c>
      <c r="L41" s="64" t="s">
        <v>196</v>
      </c>
      <c r="M41" s="28" t="s">
        <v>48</v>
      </c>
    </row>
    <row r="42" spans="1:13">
      <c r="A42" s="29"/>
      <c r="B42" s="76"/>
      <c r="C42" s="26"/>
      <c r="D42" s="29"/>
      <c r="E42" s="29"/>
      <c r="F42" s="29"/>
      <c r="G42" s="30" t="s">
        <v>21</v>
      </c>
      <c r="H42" s="30" t="s">
        <v>21</v>
      </c>
      <c r="I42" s="30" t="s">
        <v>21</v>
      </c>
      <c r="J42" s="30" t="s">
        <v>21</v>
      </c>
      <c r="K42" s="30" t="s">
        <v>21</v>
      </c>
      <c r="L42" s="64" t="s">
        <v>196</v>
      </c>
      <c r="M42" s="28" t="s">
        <v>48</v>
      </c>
    </row>
    <row r="43" spans="1:13">
      <c r="A43" s="29"/>
      <c r="B43" s="77"/>
      <c r="C43" s="29"/>
      <c r="D43" s="26"/>
      <c r="E43" s="29"/>
      <c r="F43" s="29"/>
      <c r="G43" s="30" t="s">
        <v>21</v>
      </c>
      <c r="H43" s="30" t="s">
        <v>21</v>
      </c>
      <c r="I43" s="30" t="s">
        <v>21</v>
      </c>
      <c r="J43" s="30" t="s">
        <v>21</v>
      </c>
      <c r="K43" s="30" t="s">
        <v>21</v>
      </c>
      <c r="L43" s="64" t="s">
        <v>196</v>
      </c>
      <c r="M43" s="28" t="s">
        <v>48</v>
      </c>
    </row>
    <row r="44" spans="1:13">
      <c r="A44" s="29"/>
      <c r="B44" s="77"/>
      <c r="C44" s="29"/>
      <c r="D44" s="26"/>
      <c r="E44" s="29"/>
      <c r="F44" s="29"/>
      <c r="G44" s="30" t="s">
        <v>21</v>
      </c>
      <c r="H44" s="30" t="s">
        <v>21</v>
      </c>
      <c r="I44" s="30" t="s">
        <v>21</v>
      </c>
      <c r="J44" s="30" t="s">
        <v>21</v>
      </c>
      <c r="K44" s="30" t="s">
        <v>21</v>
      </c>
      <c r="L44" s="64" t="s">
        <v>196</v>
      </c>
      <c r="M44" s="28" t="s">
        <v>48</v>
      </c>
    </row>
    <row r="45" spans="1:13">
      <c r="A45" s="29"/>
      <c r="B45" s="77"/>
      <c r="C45" s="29"/>
      <c r="D45" s="26"/>
      <c r="E45" s="29"/>
      <c r="F45" s="29"/>
      <c r="G45" s="30" t="s">
        <v>21</v>
      </c>
      <c r="H45" s="30" t="s">
        <v>21</v>
      </c>
      <c r="I45" s="30" t="s">
        <v>21</v>
      </c>
      <c r="J45" s="30" t="s">
        <v>21</v>
      </c>
      <c r="K45" s="30" t="s">
        <v>21</v>
      </c>
      <c r="L45" s="64" t="s">
        <v>196</v>
      </c>
      <c r="M45" s="28" t="s">
        <v>48</v>
      </c>
    </row>
    <row r="46" spans="1:13">
      <c r="A46" s="29"/>
      <c r="B46" s="77"/>
      <c r="C46" s="29"/>
      <c r="D46" s="26"/>
      <c r="E46" s="29"/>
      <c r="F46" s="29"/>
      <c r="G46" s="30" t="s">
        <v>21</v>
      </c>
      <c r="H46" s="30" t="s">
        <v>21</v>
      </c>
      <c r="I46" s="30" t="s">
        <v>21</v>
      </c>
      <c r="J46" s="30" t="s">
        <v>21</v>
      </c>
      <c r="K46" s="30" t="s">
        <v>21</v>
      </c>
      <c r="L46" s="64" t="s">
        <v>196</v>
      </c>
      <c r="M46" s="28" t="s">
        <v>48</v>
      </c>
    </row>
    <row r="47" spans="1:13">
      <c r="A47" s="29"/>
      <c r="B47" s="78"/>
      <c r="C47" s="29"/>
      <c r="D47" s="26"/>
      <c r="E47" s="29"/>
      <c r="F47" s="29"/>
      <c r="G47" s="30" t="s">
        <v>21</v>
      </c>
      <c r="H47" s="30" t="s">
        <v>21</v>
      </c>
      <c r="I47" s="30" t="s">
        <v>21</v>
      </c>
      <c r="J47" s="30" t="s">
        <v>21</v>
      </c>
      <c r="K47" s="30" t="s">
        <v>21</v>
      </c>
      <c r="L47" s="64" t="s">
        <v>196</v>
      </c>
      <c r="M47" s="28" t="s">
        <v>48</v>
      </c>
    </row>
  </sheetData>
  <mergeCells count="1">
    <mergeCell ref="B42:B47"/>
  </mergeCells>
  <dataValidations count="1">
    <dataValidation type="list" operator="equal" allowBlank="1" sqref="G5:K47" xr:uid="{00000000-0002-0000-0C00-000000000000}">
      <formula1>"Pass,Fail,Untest,N/A"</formula1>
    </dataValidation>
  </dataValidations>
  <hyperlinks>
    <hyperlink ref="A1" location="'Test report'!A1" display="Back to TestReport" xr:uid="{00000000-0004-0000-0C00-000000000000}"/>
    <hyperlink ref="B1" location="BugList!A1" display="To Buglist" xr:uid="{00000000-0004-0000-0C00-000001000000}"/>
  </hyperlink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9"/>
  <sheetViews>
    <sheetView zoomScaleNormal="100" workbookViewId="0">
      <pane ySplit="4" topLeftCell="A5" activePane="bottomLeft" state="frozen"/>
      <selection pane="bottomLeft" activeCell="C5" sqref="C5:C16"/>
    </sheetView>
  </sheetViews>
  <sheetFormatPr defaultColWidth="9" defaultRowHeight="10.199999999999999"/>
  <cols>
    <col min="1" max="1" width="21" style="1" customWidth="1"/>
    <col min="2" max="3" width="22.109375" style="1" customWidth="1"/>
    <col min="4" max="4" width="41.33203125" style="1" customWidth="1"/>
    <col min="5" max="5" width="30.33203125" style="1" customWidth="1"/>
    <col min="6" max="6" width="10.4414062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23" t="s">
        <v>44</v>
      </c>
      <c r="B1" s="23" t="s">
        <v>45</v>
      </c>
      <c r="C1" s="23"/>
      <c r="D1" s="24" t="str">
        <f>"Pass: "&amp;COUNTIF($G$6:$K$1005,"Pass")</f>
        <v>Pass: 120</v>
      </c>
      <c r="E1" s="20" t="str">
        <f>"Untested: "&amp;COUNTIF($G$6:$K$1005,"Untest")</f>
        <v>Untested: 0</v>
      </c>
      <c r="F1" s="41"/>
      <c r="G1" s="47"/>
      <c r="H1" s="47"/>
      <c r="I1" s="47"/>
    </row>
    <row r="2" spans="1:13" ht="12.75" customHeight="1">
      <c r="A2" s="18" t="s">
        <v>35</v>
      </c>
      <c r="B2" s="19" t="s">
        <v>27</v>
      </c>
      <c r="C2" s="19"/>
      <c r="D2" s="24" t="str">
        <f>"Fail: "&amp;COUNTIF($G$6:$K$1005,"Fail")</f>
        <v>Fail: 0</v>
      </c>
      <c r="E2" s="20" t="str">
        <f>"N/A: "&amp;COUNTIF($G$6:$K$1005,"N/A")</f>
        <v>N/A: 0</v>
      </c>
      <c r="F2" s="41"/>
      <c r="G2" s="47"/>
      <c r="H2" s="47"/>
      <c r="I2" s="47"/>
    </row>
    <row r="3" spans="1:13" ht="12.75" customHeight="1">
      <c r="A3" s="18" t="s">
        <v>36</v>
      </c>
      <c r="B3" s="18" t="s">
        <v>3</v>
      </c>
      <c r="C3" s="18"/>
      <c r="D3" s="24" t="str">
        <f>"Percent Complete: "&amp;ROUND((COUNTIF($G$6:$K$1005,"Pass")*100)/((COUNTA($A$6:$A$1005)*5)-COUNTIF($G$5:$K$1021,"N/A")),2)&amp;"%"</f>
        <v>Percent Complete: 218.18%</v>
      </c>
      <c r="E3" s="21" t="str">
        <f>"Number of cases: "&amp;(COUNTA($A$5:$A$1005))</f>
        <v>Number of cases: 12</v>
      </c>
      <c r="F3" s="42"/>
      <c r="G3" s="47"/>
      <c r="H3" s="47"/>
      <c r="I3" s="47"/>
    </row>
    <row r="4" spans="1:13" ht="28.35" customHeight="1">
      <c r="A4" s="22" t="s">
        <v>37</v>
      </c>
      <c r="B4" s="22" t="s">
        <v>38</v>
      </c>
      <c r="C4" s="22" t="s">
        <v>89</v>
      </c>
      <c r="D4" s="22" t="s">
        <v>39</v>
      </c>
      <c r="E4" s="22" t="s">
        <v>40</v>
      </c>
      <c r="F4" s="55" t="s">
        <v>194</v>
      </c>
      <c r="G4" s="22" t="s">
        <v>135</v>
      </c>
      <c r="H4" s="22" t="s">
        <v>98</v>
      </c>
      <c r="I4" s="22" t="s">
        <v>41</v>
      </c>
      <c r="J4" s="22" t="s">
        <v>63</v>
      </c>
      <c r="K4" s="22" t="s">
        <v>64</v>
      </c>
      <c r="L4" s="22" t="s">
        <v>42</v>
      </c>
      <c r="M4" s="22" t="s">
        <v>43</v>
      </c>
    </row>
    <row r="5" spans="1:13" ht="163.19999999999999">
      <c r="A5" s="38" t="s">
        <v>1056</v>
      </c>
      <c r="B5" s="38" t="s">
        <v>1057</v>
      </c>
      <c r="C5" s="39" t="s">
        <v>1087</v>
      </c>
      <c r="D5" s="39" t="s">
        <v>1080</v>
      </c>
      <c r="E5" s="39" t="s">
        <v>1081</v>
      </c>
      <c r="F5" s="39"/>
      <c r="G5" s="38" t="s">
        <v>21</v>
      </c>
      <c r="H5" s="38" t="s">
        <v>21</v>
      </c>
      <c r="I5" s="38" t="s">
        <v>21</v>
      </c>
      <c r="J5" s="38" t="s">
        <v>21</v>
      </c>
      <c r="K5" s="38" t="s">
        <v>21</v>
      </c>
      <c r="L5" s="38"/>
      <c r="M5" s="38" t="s">
        <v>47</v>
      </c>
    </row>
    <row r="6" spans="1:13" ht="163.19999999999999">
      <c r="A6" s="38" t="s">
        <v>1058</v>
      </c>
      <c r="B6" s="39" t="s">
        <v>1059</v>
      </c>
      <c r="C6" s="39" t="s">
        <v>955</v>
      </c>
      <c r="D6" s="39" t="s">
        <v>1082</v>
      </c>
      <c r="E6" s="39" t="s">
        <v>649</v>
      </c>
      <c r="F6" s="39">
        <v>1564521</v>
      </c>
      <c r="G6" s="38" t="s">
        <v>21</v>
      </c>
      <c r="H6" s="38" t="s">
        <v>21</v>
      </c>
      <c r="I6" s="38" t="s">
        <v>21</v>
      </c>
      <c r="J6" s="38" t="s">
        <v>21</v>
      </c>
      <c r="K6" s="38" t="s">
        <v>21</v>
      </c>
      <c r="L6" s="38"/>
      <c r="M6" s="38" t="s">
        <v>47</v>
      </c>
    </row>
    <row r="7" spans="1:13" ht="163.19999999999999">
      <c r="A7" s="38" t="s">
        <v>1060</v>
      </c>
      <c r="B7" s="39" t="s">
        <v>1061</v>
      </c>
      <c r="C7" s="39" t="s">
        <v>956</v>
      </c>
      <c r="D7" s="39" t="s">
        <v>1083</v>
      </c>
      <c r="E7" s="39" t="s">
        <v>651</v>
      </c>
      <c r="F7" s="39">
        <v>1564521</v>
      </c>
      <c r="G7" s="38" t="s">
        <v>21</v>
      </c>
      <c r="H7" s="38" t="s">
        <v>21</v>
      </c>
      <c r="I7" s="38" t="s">
        <v>21</v>
      </c>
      <c r="J7" s="38" t="s">
        <v>21</v>
      </c>
      <c r="K7" s="38" t="s">
        <v>21</v>
      </c>
      <c r="L7" s="38"/>
      <c r="M7" s="38" t="s">
        <v>47</v>
      </c>
    </row>
    <row r="8" spans="1:13" ht="163.19999999999999">
      <c r="A8" s="38" t="s">
        <v>1062</v>
      </c>
      <c r="B8" s="39" t="s">
        <v>1063</v>
      </c>
      <c r="C8" s="39" t="s">
        <v>957</v>
      </c>
      <c r="D8" s="39" t="s">
        <v>1084</v>
      </c>
      <c r="E8" s="39" t="s">
        <v>734</v>
      </c>
      <c r="F8" s="39"/>
      <c r="G8" s="38" t="s">
        <v>21</v>
      </c>
      <c r="H8" s="38" t="s">
        <v>21</v>
      </c>
      <c r="I8" s="38" t="s">
        <v>21</v>
      </c>
      <c r="J8" s="38" t="s">
        <v>21</v>
      </c>
      <c r="K8" s="38" t="s">
        <v>21</v>
      </c>
      <c r="L8" s="38"/>
      <c r="M8" s="38" t="s">
        <v>47</v>
      </c>
    </row>
    <row r="9" spans="1:13" ht="163.19999999999999">
      <c r="A9" s="38" t="s">
        <v>1064</v>
      </c>
      <c r="B9" s="39" t="s">
        <v>1065</v>
      </c>
      <c r="C9" s="39" t="s">
        <v>1014</v>
      </c>
      <c r="D9" s="39" t="s">
        <v>1085</v>
      </c>
      <c r="E9" s="39" t="s">
        <v>736</v>
      </c>
      <c r="F9" s="39">
        <v>1564521</v>
      </c>
      <c r="G9" s="38" t="s">
        <v>21</v>
      </c>
      <c r="H9" s="38" t="s">
        <v>21</v>
      </c>
      <c r="I9" s="38" t="s">
        <v>21</v>
      </c>
      <c r="J9" s="38" t="s">
        <v>21</v>
      </c>
      <c r="K9" s="38" t="s">
        <v>21</v>
      </c>
      <c r="L9" s="38"/>
      <c r="M9" s="38" t="s">
        <v>47</v>
      </c>
    </row>
    <row r="10" spans="1:13" s="34" customFormat="1" ht="163.19999999999999">
      <c r="A10" s="25" t="s">
        <v>1066</v>
      </c>
      <c r="B10" s="31" t="s">
        <v>1067</v>
      </c>
      <c r="C10" s="31" t="s">
        <v>1015</v>
      </c>
      <c r="D10" s="31" t="s">
        <v>1086</v>
      </c>
      <c r="E10" s="31" t="s">
        <v>738</v>
      </c>
      <c r="F10" s="31"/>
      <c r="G10" s="32" t="s">
        <v>21</v>
      </c>
      <c r="H10" s="32" t="s">
        <v>21</v>
      </c>
      <c r="I10" s="32" t="s">
        <v>21</v>
      </c>
      <c r="J10" s="32" t="s">
        <v>21</v>
      </c>
      <c r="K10" s="32" t="s">
        <v>21</v>
      </c>
      <c r="L10" s="32"/>
      <c r="M10" s="28" t="s">
        <v>48</v>
      </c>
    </row>
    <row r="11" spans="1:13" s="34" customFormat="1" ht="163.19999999999999">
      <c r="A11" s="25" t="s">
        <v>1068</v>
      </c>
      <c r="B11" s="31" t="s">
        <v>1069</v>
      </c>
      <c r="C11" s="31" t="s">
        <v>1087</v>
      </c>
      <c r="D11" s="31" t="s">
        <v>1080</v>
      </c>
      <c r="E11" s="31" t="s">
        <v>553</v>
      </c>
      <c r="F11" s="31"/>
      <c r="G11" s="32" t="s">
        <v>21</v>
      </c>
      <c r="H11" s="32" t="s">
        <v>21</v>
      </c>
      <c r="I11" s="32" t="s">
        <v>21</v>
      </c>
      <c r="J11" s="32" t="s">
        <v>21</v>
      </c>
      <c r="K11" s="32" t="s">
        <v>21</v>
      </c>
      <c r="L11" s="32"/>
      <c r="M11" s="28" t="s">
        <v>48</v>
      </c>
    </row>
    <row r="12" spans="1:13" s="34" customFormat="1" ht="163.19999999999999">
      <c r="A12" s="25" t="s">
        <v>1070</v>
      </c>
      <c r="B12" s="31" t="s">
        <v>1071</v>
      </c>
      <c r="C12" s="31" t="s">
        <v>1087</v>
      </c>
      <c r="D12" s="31" t="s">
        <v>1080</v>
      </c>
      <c r="E12" s="31" t="s">
        <v>555</v>
      </c>
      <c r="F12" s="31"/>
      <c r="G12" s="32" t="s">
        <v>21</v>
      </c>
      <c r="H12" s="32" t="s">
        <v>21</v>
      </c>
      <c r="I12" s="32" t="s">
        <v>21</v>
      </c>
      <c r="J12" s="32" t="s">
        <v>21</v>
      </c>
      <c r="K12" s="32" t="s">
        <v>21</v>
      </c>
      <c r="L12" s="32"/>
      <c r="M12" s="28" t="s">
        <v>48</v>
      </c>
    </row>
    <row r="13" spans="1:13" ht="163.19999999999999">
      <c r="A13" s="25" t="s">
        <v>1072</v>
      </c>
      <c r="B13" s="29" t="s">
        <v>1073</v>
      </c>
      <c r="C13" s="31" t="s">
        <v>1087</v>
      </c>
      <c r="D13" s="26" t="s">
        <v>1080</v>
      </c>
      <c r="E13" s="29" t="s">
        <v>557</v>
      </c>
      <c r="F13" s="29"/>
      <c r="G13" s="32" t="s">
        <v>21</v>
      </c>
      <c r="H13" s="32" t="s">
        <v>21</v>
      </c>
      <c r="I13" s="32" t="s">
        <v>21</v>
      </c>
      <c r="J13" s="32" t="s">
        <v>21</v>
      </c>
      <c r="K13" s="32" t="s">
        <v>21</v>
      </c>
      <c r="L13" s="30"/>
      <c r="M13" s="28" t="s">
        <v>48</v>
      </c>
    </row>
    <row r="14" spans="1:13" ht="163.19999999999999">
      <c r="A14" s="25" t="s">
        <v>1074</v>
      </c>
      <c r="B14" s="29" t="s">
        <v>1075</v>
      </c>
      <c r="C14" s="31" t="s">
        <v>1087</v>
      </c>
      <c r="D14" s="26" t="s">
        <v>1080</v>
      </c>
      <c r="E14" s="29" t="s">
        <v>559</v>
      </c>
      <c r="F14" s="29"/>
      <c r="G14" s="32" t="s">
        <v>21</v>
      </c>
      <c r="H14" s="32" t="s">
        <v>21</v>
      </c>
      <c r="I14" s="32" t="s">
        <v>21</v>
      </c>
      <c r="J14" s="32" t="s">
        <v>21</v>
      </c>
      <c r="K14" s="32" t="s">
        <v>21</v>
      </c>
      <c r="L14" s="30"/>
      <c r="M14" s="28" t="s">
        <v>48</v>
      </c>
    </row>
    <row r="15" spans="1:13" ht="163.19999999999999">
      <c r="A15" s="25" t="s">
        <v>1076</v>
      </c>
      <c r="B15" s="29" t="s">
        <v>1077</v>
      </c>
      <c r="C15" s="31" t="s">
        <v>1087</v>
      </c>
      <c r="D15" s="29" t="s">
        <v>1080</v>
      </c>
      <c r="E15" s="29" t="s">
        <v>561</v>
      </c>
      <c r="F15" s="29"/>
      <c r="G15" s="32" t="s">
        <v>21</v>
      </c>
      <c r="H15" s="32" t="s">
        <v>21</v>
      </c>
      <c r="I15" s="32" t="s">
        <v>21</v>
      </c>
      <c r="J15" s="32" t="s">
        <v>21</v>
      </c>
      <c r="K15" s="32" t="s">
        <v>21</v>
      </c>
      <c r="L15" s="30"/>
      <c r="M15" s="28" t="s">
        <v>48</v>
      </c>
    </row>
    <row r="16" spans="1:13" ht="163.19999999999999">
      <c r="A16" s="25" t="s">
        <v>1078</v>
      </c>
      <c r="B16" s="25" t="s">
        <v>1079</v>
      </c>
      <c r="C16" s="25" t="s">
        <v>1087</v>
      </c>
      <c r="D16" s="25" t="s">
        <v>1080</v>
      </c>
      <c r="E16" s="25" t="s">
        <v>680</v>
      </c>
      <c r="F16" s="25"/>
      <c r="G16" s="32" t="s">
        <v>21</v>
      </c>
      <c r="H16" s="32" t="s">
        <v>21</v>
      </c>
      <c r="I16" s="32" t="s">
        <v>21</v>
      </c>
      <c r="J16" s="32" t="s">
        <v>21</v>
      </c>
      <c r="K16" s="32" t="s">
        <v>21</v>
      </c>
      <c r="L16" s="30"/>
      <c r="M16" s="28" t="s">
        <v>48</v>
      </c>
    </row>
    <row r="17" spans="1:13">
      <c r="A17" s="25"/>
      <c r="B17" s="25"/>
      <c r="C17" s="25"/>
      <c r="D17" s="25"/>
      <c r="E17" s="25"/>
      <c r="F17" s="25"/>
      <c r="G17" s="32" t="s">
        <v>21</v>
      </c>
      <c r="H17" s="32" t="s">
        <v>21</v>
      </c>
      <c r="I17" s="32" t="s">
        <v>21</v>
      </c>
      <c r="J17" s="32" t="s">
        <v>21</v>
      </c>
      <c r="K17" s="32" t="s">
        <v>21</v>
      </c>
      <c r="L17" s="30"/>
      <c r="M17" s="28" t="s">
        <v>48</v>
      </c>
    </row>
    <row r="18" spans="1:13">
      <c r="A18" s="29"/>
      <c r="B18" s="29"/>
      <c r="C18" s="29"/>
      <c r="D18" s="29"/>
      <c r="E18" s="29"/>
      <c r="F18" s="29"/>
      <c r="G18" s="32" t="s">
        <v>21</v>
      </c>
      <c r="H18" s="32" t="s">
        <v>21</v>
      </c>
      <c r="I18" s="32" t="s">
        <v>21</v>
      </c>
      <c r="J18" s="32" t="s">
        <v>21</v>
      </c>
      <c r="K18" s="32" t="s">
        <v>21</v>
      </c>
      <c r="L18" s="30"/>
      <c r="M18" s="28" t="s">
        <v>48</v>
      </c>
    </row>
    <row r="19" spans="1:13">
      <c r="A19" s="25"/>
      <c r="B19" s="25"/>
      <c r="C19" s="25"/>
      <c r="D19" s="25"/>
      <c r="E19" s="25"/>
      <c r="F19" s="25"/>
      <c r="G19" s="32" t="s">
        <v>21</v>
      </c>
      <c r="H19" s="32" t="s">
        <v>21</v>
      </c>
      <c r="I19" s="32" t="s">
        <v>21</v>
      </c>
      <c r="J19" s="32" t="s">
        <v>21</v>
      </c>
      <c r="K19" s="32" t="s">
        <v>21</v>
      </c>
      <c r="L19" s="30"/>
      <c r="M19" s="28" t="s">
        <v>48</v>
      </c>
    </row>
    <row r="20" spans="1:13">
      <c r="A20" s="27"/>
      <c r="B20" s="29"/>
      <c r="C20" s="29"/>
      <c r="D20" s="29"/>
      <c r="E20" s="29"/>
      <c r="F20" s="29"/>
      <c r="G20" s="32" t="s">
        <v>21</v>
      </c>
      <c r="H20" s="32" t="s">
        <v>21</v>
      </c>
      <c r="I20" s="32" t="s">
        <v>21</v>
      </c>
      <c r="J20" s="32" t="s">
        <v>21</v>
      </c>
      <c r="K20" s="32" t="s">
        <v>21</v>
      </c>
      <c r="L20" s="30"/>
      <c r="M20" s="28" t="s">
        <v>48</v>
      </c>
    </row>
    <row r="21" spans="1:13">
      <c r="A21" s="29"/>
      <c r="B21" s="29"/>
      <c r="C21" s="29"/>
      <c r="D21" s="29"/>
      <c r="E21" s="29"/>
      <c r="F21" s="29"/>
      <c r="G21" s="32" t="s">
        <v>21</v>
      </c>
      <c r="H21" s="32" t="s">
        <v>21</v>
      </c>
      <c r="I21" s="32" t="s">
        <v>21</v>
      </c>
      <c r="J21" s="32" t="s">
        <v>21</v>
      </c>
      <c r="K21" s="32" t="s">
        <v>21</v>
      </c>
      <c r="L21" s="30"/>
      <c r="M21" s="28" t="s">
        <v>48</v>
      </c>
    </row>
    <row r="22" spans="1:13">
      <c r="A22" s="29"/>
      <c r="B22" s="29"/>
      <c r="C22" s="29"/>
      <c r="D22" s="29"/>
      <c r="E22" s="29"/>
      <c r="F22" s="29"/>
      <c r="G22" s="32" t="s">
        <v>21</v>
      </c>
      <c r="H22" s="32" t="s">
        <v>21</v>
      </c>
      <c r="I22" s="32" t="s">
        <v>21</v>
      </c>
      <c r="J22" s="32" t="s">
        <v>21</v>
      </c>
      <c r="K22" s="32" t="s">
        <v>21</v>
      </c>
      <c r="L22" s="30"/>
      <c r="M22" s="28" t="s">
        <v>48</v>
      </c>
    </row>
    <row r="23" spans="1:13">
      <c r="A23" s="29"/>
      <c r="B23" s="29"/>
      <c r="C23" s="29"/>
      <c r="D23" s="29"/>
      <c r="E23" s="29"/>
      <c r="F23" s="29"/>
      <c r="G23" s="32" t="s">
        <v>21</v>
      </c>
      <c r="H23" s="32" t="s">
        <v>21</v>
      </c>
      <c r="I23" s="32" t="s">
        <v>21</v>
      </c>
      <c r="J23" s="32" t="s">
        <v>21</v>
      </c>
      <c r="K23" s="32" t="s">
        <v>21</v>
      </c>
      <c r="L23" s="30"/>
      <c r="M23" s="28" t="s">
        <v>48</v>
      </c>
    </row>
    <row r="24" spans="1:13">
      <c r="A24" s="29"/>
      <c r="B24" s="76"/>
      <c r="C24" s="26"/>
      <c r="D24" s="29"/>
      <c r="E24" s="29"/>
      <c r="F24" s="29"/>
      <c r="G24" s="32" t="s">
        <v>21</v>
      </c>
      <c r="H24" s="32" t="s">
        <v>21</v>
      </c>
      <c r="I24" s="32" t="s">
        <v>21</v>
      </c>
      <c r="J24" s="32" t="s">
        <v>21</v>
      </c>
      <c r="K24" s="32" t="s">
        <v>21</v>
      </c>
      <c r="L24" s="30"/>
      <c r="M24" s="28" t="s">
        <v>48</v>
      </c>
    </row>
    <row r="25" spans="1:13">
      <c r="A25" s="29"/>
      <c r="B25" s="77"/>
      <c r="C25" s="29"/>
      <c r="D25" s="26"/>
      <c r="E25" s="29"/>
      <c r="F25" s="29"/>
      <c r="G25" s="32" t="s">
        <v>21</v>
      </c>
      <c r="H25" s="32" t="s">
        <v>21</v>
      </c>
      <c r="I25" s="32" t="s">
        <v>21</v>
      </c>
      <c r="J25" s="32" t="s">
        <v>21</v>
      </c>
      <c r="K25" s="32" t="s">
        <v>21</v>
      </c>
      <c r="L25" s="30"/>
      <c r="M25" s="28" t="s">
        <v>48</v>
      </c>
    </row>
    <row r="26" spans="1:13">
      <c r="A26" s="29"/>
      <c r="B26" s="77"/>
      <c r="C26" s="29"/>
      <c r="D26" s="26"/>
      <c r="E26" s="29"/>
      <c r="F26" s="29"/>
      <c r="G26" s="32" t="s">
        <v>21</v>
      </c>
      <c r="H26" s="32" t="s">
        <v>21</v>
      </c>
      <c r="I26" s="32" t="s">
        <v>21</v>
      </c>
      <c r="J26" s="32" t="s">
        <v>21</v>
      </c>
      <c r="K26" s="32" t="s">
        <v>21</v>
      </c>
      <c r="L26" s="30"/>
      <c r="M26" s="28" t="s">
        <v>48</v>
      </c>
    </row>
    <row r="27" spans="1:13">
      <c r="A27" s="29"/>
      <c r="B27" s="77"/>
      <c r="C27" s="29"/>
      <c r="D27" s="26"/>
      <c r="E27" s="29"/>
      <c r="F27" s="29"/>
      <c r="G27" s="32" t="s">
        <v>21</v>
      </c>
      <c r="H27" s="32" t="s">
        <v>21</v>
      </c>
      <c r="I27" s="32" t="s">
        <v>21</v>
      </c>
      <c r="J27" s="32" t="s">
        <v>21</v>
      </c>
      <c r="K27" s="32" t="s">
        <v>21</v>
      </c>
      <c r="L27" s="30"/>
      <c r="M27" s="28" t="s">
        <v>48</v>
      </c>
    </row>
    <row r="28" spans="1:13">
      <c r="A28" s="29"/>
      <c r="B28" s="77"/>
      <c r="C28" s="29"/>
      <c r="D28" s="26"/>
      <c r="E28" s="29"/>
      <c r="F28" s="29"/>
      <c r="G28" s="32" t="s">
        <v>21</v>
      </c>
      <c r="H28" s="32" t="s">
        <v>21</v>
      </c>
      <c r="I28" s="32" t="s">
        <v>21</v>
      </c>
      <c r="J28" s="32" t="s">
        <v>21</v>
      </c>
      <c r="K28" s="32" t="s">
        <v>21</v>
      </c>
      <c r="L28" s="30"/>
      <c r="M28" s="28" t="s">
        <v>48</v>
      </c>
    </row>
    <row r="29" spans="1:13">
      <c r="A29" s="29"/>
      <c r="B29" s="78"/>
      <c r="C29" s="29"/>
      <c r="D29" s="26"/>
      <c r="E29" s="29"/>
      <c r="F29" s="29"/>
      <c r="G29" s="32" t="s">
        <v>21</v>
      </c>
      <c r="H29" s="32" t="s">
        <v>21</v>
      </c>
      <c r="I29" s="32" t="s">
        <v>21</v>
      </c>
      <c r="J29" s="32" t="s">
        <v>21</v>
      </c>
      <c r="K29" s="32" t="s">
        <v>21</v>
      </c>
      <c r="L29" s="30"/>
      <c r="M29" s="28" t="s">
        <v>48</v>
      </c>
    </row>
  </sheetData>
  <sheetProtection selectLockedCells="1" selectUnlockedCells="1"/>
  <mergeCells count="1">
    <mergeCell ref="B24:B29"/>
  </mergeCells>
  <dataValidations count="1">
    <dataValidation type="list" operator="equal" allowBlank="1" sqref="G5:K29" xr:uid="{00000000-0002-0000-0D00-000000000000}">
      <formula1>"Pass,Fail,Untest,N/A"</formula1>
    </dataValidation>
  </dataValidations>
  <hyperlinks>
    <hyperlink ref="A1" location="'Test report'!A1" display="Back to TestReport" xr:uid="{00000000-0004-0000-0D00-000000000000}"/>
    <hyperlink ref="B1" location="BugList!A1" display="To Buglist" xr:uid="{00000000-0004-0000-0D00-000001000000}"/>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37"/>
  <sheetViews>
    <sheetView zoomScaleNormal="100" workbookViewId="0">
      <pane ySplit="4" topLeftCell="A5" activePane="bottomLeft" state="frozen"/>
      <selection pane="bottomLeft" activeCell="C5" sqref="C5"/>
    </sheetView>
  </sheetViews>
  <sheetFormatPr defaultColWidth="9" defaultRowHeight="10.199999999999999"/>
  <cols>
    <col min="1" max="1" width="21" style="1" customWidth="1"/>
    <col min="2" max="3" width="22.109375" style="1" customWidth="1"/>
    <col min="4" max="4" width="41.33203125" style="1" customWidth="1"/>
    <col min="5" max="5" width="30.33203125" style="1" customWidth="1"/>
    <col min="6" max="6" width="10.4414062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23" t="s">
        <v>44</v>
      </c>
      <c r="B1" s="23" t="s">
        <v>45</v>
      </c>
      <c r="C1" s="23"/>
      <c r="D1" s="24" t="str">
        <f>"Pass: "&amp;COUNTIF($G$6:$K$1011,"Pass")</f>
        <v>Pass: 160</v>
      </c>
      <c r="E1" s="20" t="str">
        <f>"Untested: "&amp;COUNTIF($G$6:$K$1011,"Untest")</f>
        <v>Untested: 0</v>
      </c>
      <c r="F1" s="41"/>
      <c r="G1" s="79"/>
      <c r="H1" s="79"/>
      <c r="I1" s="79"/>
      <c r="J1" s="40"/>
      <c r="K1" s="40"/>
      <c r="L1" s="40"/>
      <c r="M1" s="40"/>
    </row>
    <row r="2" spans="1:13" ht="12.75" customHeight="1">
      <c r="A2" s="18" t="s">
        <v>35</v>
      </c>
      <c r="B2" s="19" t="s">
        <v>28</v>
      </c>
      <c r="C2" s="19"/>
      <c r="D2" s="24" t="str">
        <f>"Fail: "&amp;COUNTIF($G$6:$K$1011,"Fail")</f>
        <v>Fail: 0</v>
      </c>
      <c r="E2" s="20" t="str">
        <f>"N/A: "&amp;COUNTIF($G$6:$K$1011,"N/A")</f>
        <v>N/A: 0</v>
      </c>
      <c r="F2" s="41"/>
      <c r="G2" s="79"/>
      <c r="H2" s="79"/>
      <c r="I2" s="79"/>
      <c r="J2" s="40"/>
      <c r="K2" s="40"/>
      <c r="L2" s="40"/>
      <c r="M2" s="40"/>
    </row>
    <row r="3" spans="1:13" ht="12.75" customHeight="1">
      <c r="A3" s="18" t="s">
        <v>36</v>
      </c>
      <c r="B3" s="18" t="s">
        <v>3</v>
      </c>
      <c r="C3" s="18"/>
      <c r="D3" s="24" t="str">
        <f>"Percent Complete: "&amp;ROUND((COUNTIF($G$6:$K$1011,"Pass")*100)/((COUNTA($A$6:$A$1011)*5)-COUNTIF($G$5:$K$1021,"N/A")),2)&amp;"%"</f>
        <v>Percent Complete: 168.42%</v>
      </c>
      <c r="E3" s="21" t="str">
        <f>"Number of cases: "&amp;(COUNTA($A$5:$A$1011))</f>
        <v>Number of cases: 20</v>
      </c>
      <c r="F3" s="42"/>
      <c r="G3" s="79"/>
      <c r="H3" s="79"/>
      <c r="I3" s="79"/>
      <c r="J3" s="40"/>
      <c r="K3" s="40"/>
      <c r="L3" s="40"/>
      <c r="M3" s="40"/>
    </row>
    <row r="4" spans="1:13" ht="28.35" customHeight="1">
      <c r="A4" s="22" t="s">
        <v>37</v>
      </c>
      <c r="B4" s="22" t="s">
        <v>38</v>
      </c>
      <c r="C4" s="22" t="s">
        <v>89</v>
      </c>
      <c r="D4" s="22" t="s">
        <v>39</v>
      </c>
      <c r="E4" s="22" t="s">
        <v>40</v>
      </c>
      <c r="F4" s="55" t="s">
        <v>194</v>
      </c>
      <c r="G4" s="22" t="s">
        <v>135</v>
      </c>
      <c r="H4" s="22" t="s">
        <v>98</v>
      </c>
      <c r="I4" s="22" t="s">
        <v>41</v>
      </c>
      <c r="J4" s="22" t="s">
        <v>63</v>
      </c>
      <c r="K4" s="22" t="s">
        <v>64</v>
      </c>
      <c r="L4" s="22" t="s">
        <v>42</v>
      </c>
      <c r="M4" s="22" t="s">
        <v>43</v>
      </c>
    </row>
    <row r="5" spans="1:13" ht="163.19999999999999">
      <c r="A5" s="25" t="s">
        <v>1088</v>
      </c>
      <c r="B5" s="31" t="s">
        <v>1089</v>
      </c>
      <c r="C5" s="31" t="s">
        <v>1087</v>
      </c>
      <c r="D5" s="31" t="s">
        <v>1128</v>
      </c>
      <c r="E5" s="31" t="s">
        <v>1129</v>
      </c>
      <c r="F5" s="31"/>
      <c r="G5" s="31" t="s">
        <v>21</v>
      </c>
      <c r="H5" s="31" t="s">
        <v>21</v>
      </c>
      <c r="I5" s="31" t="s">
        <v>21</v>
      </c>
      <c r="J5" s="31" t="s">
        <v>21</v>
      </c>
      <c r="K5" s="31" t="s">
        <v>21</v>
      </c>
      <c r="L5" s="93">
        <v>40825</v>
      </c>
      <c r="M5" s="27" t="s">
        <v>48</v>
      </c>
    </row>
    <row r="6" spans="1:13" ht="163.19999999999999">
      <c r="A6" s="37" t="s">
        <v>1090</v>
      </c>
      <c r="B6" s="37" t="s">
        <v>1091</v>
      </c>
      <c r="C6" s="37" t="s">
        <v>955</v>
      </c>
      <c r="D6" s="37" t="s">
        <v>1130</v>
      </c>
      <c r="E6" s="37" t="s">
        <v>649</v>
      </c>
      <c r="F6" s="39"/>
      <c r="G6" s="37" t="s">
        <v>21</v>
      </c>
      <c r="H6" s="37" t="s">
        <v>21</v>
      </c>
      <c r="I6" s="37" t="s">
        <v>21</v>
      </c>
      <c r="J6" s="37" t="s">
        <v>21</v>
      </c>
      <c r="K6" s="37" t="s">
        <v>21</v>
      </c>
      <c r="L6" s="80">
        <v>40825</v>
      </c>
      <c r="M6" s="37" t="s">
        <v>47</v>
      </c>
    </row>
    <row r="7" spans="1:13" ht="163.19999999999999">
      <c r="A7" s="37" t="s">
        <v>1092</v>
      </c>
      <c r="B7" s="37" t="s">
        <v>1093</v>
      </c>
      <c r="C7" s="37" t="s">
        <v>956</v>
      </c>
      <c r="D7" s="37" t="s">
        <v>1131</v>
      </c>
      <c r="E7" s="37" t="s">
        <v>651</v>
      </c>
      <c r="F7" s="39"/>
      <c r="G7" s="37" t="s">
        <v>21</v>
      </c>
      <c r="H7" s="37" t="s">
        <v>21</v>
      </c>
      <c r="I7" s="37" t="s">
        <v>21</v>
      </c>
      <c r="J7" s="37" t="s">
        <v>21</v>
      </c>
      <c r="K7" s="37" t="s">
        <v>21</v>
      </c>
      <c r="L7" s="80">
        <v>40825</v>
      </c>
      <c r="M7" s="37" t="s">
        <v>47</v>
      </c>
    </row>
    <row r="8" spans="1:13" ht="163.19999999999999">
      <c r="A8" s="25" t="s">
        <v>1094</v>
      </c>
      <c r="B8" s="27" t="s">
        <v>1095</v>
      </c>
      <c r="C8" s="31" t="s">
        <v>957</v>
      </c>
      <c r="D8" s="27" t="s">
        <v>1132</v>
      </c>
      <c r="E8" s="27" t="s">
        <v>734</v>
      </c>
      <c r="F8" s="31"/>
      <c r="G8" s="31" t="s">
        <v>21</v>
      </c>
      <c r="H8" s="31" t="s">
        <v>21</v>
      </c>
      <c r="I8" s="31" t="s">
        <v>21</v>
      </c>
      <c r="J8" s="31" t="s">
        <v>21</v>
      </c>
      <c r="K8" s="31" t="s">
        <v>21</v>
      </c>
      <c r="L8" s="93">
        <v>40825</v>
      </c>
      <c r="M8" s="27" t="s">
        <v>48</v>
      </c>
    </row>
    <row r="9" spans="1:13" ht="163.19999999999999">
      <c r="A9" s="25" t="s">
        <v>1096</v>
      </c>
      <c r="B9" s="27" t="s">
        <v>1097</v>
      </c>
      <c r="C9" s="31" t="s">
        <v>1014</v>
      </c>
      <c r="D9" s="27" t="s">
        <v>1133</v>
      </c>
      <c r="E9" s="27" t="s">
        <v>736</v>
      </c>
      <c r="F9" s="31"/>
      <c r="G9" s="31" t="s">
        <v>21</v>
      </c>
      <c r="H9" s="31" t="s">
        <v>21</v>
      </c>
      <c r="I9" s="31" t="s">
        <v>21</v>
      </c>
      <c r="J9" s="31" t="s">
        <v>21</v>
      </c>
      <c r="K9" s="31" t="s">
        <v>21</v>
      </c>
      <c r="L9" s="93">
        <v>40825</v>
      </c>
      <c r="M9" s="27" t="s">
        <v>48</v>
      </c>
    </row>
    <row r="10" spans="1:13" ht="163.19999999999999">
      <c r="A10" s="25" t="s">
        <v>1098</v>
      </c>
      <c r="B10" s="27" t="s">
        <v>1099</v>
      </c>
      <c r="C10" s="31" t="s">
        <v>1015</v>
      </c>
      <c r="D10" s="27" t="s">
        <v>1134</v>
      </c>
      <c r="E10" s="27" t="s">
        <v>738</v>
      </c>
      <c r="F10" s="31"/>
      <c r="G10" s="31" t="s">
        <v>21</v>
      </c>
      <c r="H10" s="31" t="s">
        <v>21</v>
      </c>
      <c r="I10" s="31" t="s">
        <v>21</v>
      </c>
      <c r="J10" s="31" t="s">
        <v>21</v>
      </c>
      <c r="K10" s="31" t="s">
        <v>21</v>
      </c>
      <c r="L10" s="93">
        <v>40825</v>
      </c>
      <c r="M10" s="27"/>
    </row>
    <row r="11" spans="1:13" ht="163.19999999999999">
      <c r="A11" s="25" t="s">
        <v>1100</v>
      </c>
      <c r="B11" s="27" t="s">
        <v>1101</v>
      </c>
      <c r="C11" s="31" t="s">
        <v>1087</v>
      </c>
      <c r="D11" s="27" t="s">
        <v>1128</v>
      </c>
      <c r="E11" s="27" t="s">
        <v>553</v>
      </c>
      <c r="F11" s="31"/>
      <c r="G11" s="31" t="s">
        <v>21</v>
      </c>
      <c r="H11" s="31" t="s">
        <v>21</v>
      </c>
      <c r="I11" s="31" t="s">
        <v>21</v>
      </c>
      <c r="J11" s="31" t="s">
        <v>21</v>
      </c>
      <c r="K11" s="31" t="s">
        <v>21</v>
      </c>
      <c r="L11" s="93">
        <v>40825</v>
      </c>
      <c r="M11" s="27"/>
    </row>
    <row r="12" spans="1:13" ht="163.19999999999999">
      <c r="A12" s="25" t="s">
        <v>1102</v>
      </c>
      <c r="B12" s="27" t="s">
        <v>1103</v>
      </c>
      <c r="C12" s="31" t="s">
        <v>1087</v>
      </c>
      <c r="D12" s="27" t="s">
        <v>1128</v>
      </c>
      <c r="E12" s="27" t="s">
        <v>555</v>
      </c>
      <c r="F12" s="31"/>
      <c r="G12" s="31" t="s">
        <v>21</v>
      </c>
      <c r="H12" s="31" t="s">
        <v>21</v>
      </c>
      <c r="I12" s="31" t="s">
        <v>21</v>
      </c>
      <c r="J12" s="31" t="s">
        <v>21</v>
      </c>
      <c r="K12" s="31" t="s">
        <v>21</v>
      </c>
      <c r="L12" s="93">
        <v>40825</v>
      </c>
      <c r="M12" s="27" t="s">
        <v>48</v>
      </c>
    </row>
    <row r="13" spans="1:13" ht="163.19999999999999">
      <c r="A13" s="25" t="s">
        <v>1104</v>
      </c>
      <c r="B13" s="27" t="s">
        <v>1105</v>
      </c>
      <c r="C13" s="31" t="s">
        <v>1087</v>
      </c>
      <c r="D13" s="27" t="s">
        <v>1128</v>
      </c>
      <c r="E13" s="27" t="s">
        <v>557</v>
      </c>
      <c r="F13" s="29"/>
      <c r="G13" s="31" t="s">
        <v>21</v>
      </c>
      <c r="H13" s="31" t="s">
        <v>21</v>
      </c>
      <c r="I13" s="31" t="s">
        <v>21</v>
      </c>
      <c r="J13" s="31" t="s">
        <v>21</v>
      </c>
      <c r="K13" s="31" t="s">
        <v>21</v>
      </c>
      <c r="L13" s="93">
        <v>40825</v>
      </c>
      <c r="M13" s="27" t="s">
        <v>48</v>
      </c>
    </row>
    <row r="14" spans="1:13" ht="163.19999999999999">
      <c r="A14" s="25" t="s">
        <v>1106</v>
      </c>
      <c r="B14" s="27" t="s">
        <v>1107</v>
      </c>
      <c r="C14" s="31" t="s">
        <v>1087</v>
      </c>
      <c r="D14" s="27" t="s">
        <v>1128</v>
      </c>
      <c r="E14" s="27" t="s">
        <v>559</v>
      </c>
      <c r="F14" s="29"/>
      <c r="G14" s="31" t="s">
        <v>21</v>
      </c>
      <c r="H14" s="31" t="s">
        <v>21</v>
      </c>
      <c r="I14" s="31" t="s">
        <v>21</v>
      </c>
      <c r="J14" s="31" t="s">
        <v>21</v>
      </c>
      <c r="K14" s="31" t="s">
        <v>21</v>
      </c>
      <c r="L14" s="93">
        <v>40825</v>
      </c>
      <c r="M14" s="27" t="s">
        <v>48</v>
      </c>
    </row>
    <row r="15" spans="1:13" ht="163.19999999999999">
      <c r="A15" s="25" t="s">
        <v>1108</v>
      </c>
      <c r="B15" s="27" t="s">
        <v>1109</v>
      </c>
      <c r="C15" s="31" t="s">
        <v>1087</v>
      </c>
      <c r="D15" s="27" t="s">
        <v>1128</v>
      </c>
      <c r="E15" s="27" t="s">
        <v>561</v>
      </c>
      <c r="F15" s="29"/>
      <c r="G15" s="31" t="s">
        <v>21</v>
      </c>
      <c r="H15" s="31" t="s">
        <v>21</v>
      </c>
      <c r="I15" s="31" t="s">
        <v>21</v>
      </c>
      <c r="J15" s="31" t="s">
        <v>21</v>
      </c>
      <c r="K15" s="31" t="s">
        <v>21</v>
      </c>
      <c r="L15" s="93">
        <v>40825</v>
      </c>
      <c r="M15" s="27" t="s">
        <v>48</v>
      </c>
    </row>
    <row r="16" spans="1:13" ht="163.19999999999999">
      <c r="A16" s="25" t="s">
        <v>1110</v>
      </c>
      <c r="B16" s="27" t="s">
        <v>1111</v>
      </c>
      <c r="C16" s="31" t="s">
        <v>1087</v>
      </c>
      <c r="D16" s="27" t="s">
        <v>1128</v>
      </c>
      <c r="E16" s="27" t="s">
        <v>680</v>
      </c>
      <c r="F16" s="25"/>
      <c r="G16" s="31" t="s">
        <v>21</v>
      </c>
      <c r="H16" s="31" t="s">
        <v>21</v>
      </c>
      <c r="I16" s="31" t="s">
        <v>21</v>
      </c>
      <c r="J16" s="31" t="s">
        <v>21</v>
      </c>
      <c r="K16" s="31" t="s">
        <v>21</v>
      </c>
      <c r="L16" s="93">
        <v>40825</v>
      </c>
      <c r="M16" s="27" t="s">
        <v>48</v>
      </c>
    </row>
    <row r="17" spans="1:13" ht="163.19999999999999">
      <c r="A17" s="25" t="s">
        <v>1112</v>
      </c>
      <c r="B17" s="27" t="s">
        <v>1113</v>
      </c>
      <c r="C17" s="31" t="s">
        <v>1087</v>
      </c>
      <c r="D17" s="27" t="s">
        <v>1128</v>
      </c>
      <c r="E17" s="27" t="s">
        <v>1135</v>
      </c>
      <c r="F17" s="25"/>
      <c r="G17" s="31" t="s">
        <v>21</v>
      </c>
      <c r="H17" s="31" t="s">
        <v>21</v>
      </c>
      <c r="I17" s="31" t="s">
        <v>21</v>
      </c>
      <c r="J17" s="31" t="s">
        <v>21</v>
      </c>
      <c r="K17" s="31" t="s">
        <v>21</v>
      </c>
      <c r="L17" s="93">
        <v>40825</v>
      </c>
      <c r="M17" s="27" t="s">
        <v>48</v>
      </c>
    </row>
    <row r="18" spans="1:13" ht="163.19999999999999">
      <c r="A18" s="25" t="s">
        <v>1114</v>
      </c>
      <c r="B18" s="27" t="s">
        <v>1115</v>
      </c>
      <c r="C18" s="31" t="s">
        <v>1087</v>
      </c>
      <c r="D18" s="27" t="s">
        <v>1128</v>
      </c>
      <c r="E18" s="27" t="s">
        <v>1136</v>
      </c>
      <c r="F18" s="29"/>
      <c r="G18" s="31" t="s">
        <v>21</v>
      </c>
      <c r="H18" s="31" t="s">
        <v>21</v>
      </c>
      <c r="I18" s="31" t="s">
        <v>21</v>
      </c>
      <c r="J18" s="31" t="s">
        <v>21</v>
      </c>
      <c r="K18" s="31" t="s">
        <v>21</v>
      </c>
      <c r="L18" s="93">
        <v>40825</v>
      </c>
      <c r="M18" s="27" t="s">
        <v>48</v>
      </c>
    </row>
    <row r="19" spans="1:13" ht="163.19999999999999">
      <c r="A19" s="25" t="s">
        <v>1116</v>
      </c>
      <c r="B19" s="27" t="s">
        <v>1117</v>
      </c>
      <c r="C19" s="31" t="s">
        <v>1087</v>
      </c>
      <c r="D19" s="27" t="s">
        <v>1137</v>
      </c>
      <c r="E19" s="27" t="s">
        <v>1138</v>
      </c>
      <c r="F19" s="25"/>
      <c r="G19" s="31" t="s">
        <v>21</v>
      </c>
      <c r="H19" s="31" t="s">
        <v>21</v>
      </c>
      <c r="I19" s="31" t="s">
        <v>21</v>
      </c>
      <c r="J19" s="31" t="s">
        <v>21</v>
      </c>
      <c r="K19" s="31" t="s">
        <v>21</v>
      </c>
      <c r="L19" s="93">
        <v>40825</v>
      </c>
      <c r="M19" s="27" t="s">
        <v>48</v>
      </c>
    </row>
    <row r="20" spans="1:13" ht="163.19999999999999">
      <c r="A20" s="25" t="s">
        <v>1118</v>
      </c>
      <c r="B20" s="27" t="s">
        <v>1119</v>
      </c>
      <c r="C20" s="31" t="s">
        <v>1087</v>
      </c>
      <c r="D20" s="27" t="s">
        <v>1128</v>
      </c>
      <c r="E20" s="27" t="s">
        <v>1139</v>
      </c>
      <c r="F20" s="29"/>
      <c r="G20" s="31" t="s">
        <v>21</v>
      </c>
      <c r="H20" s="31" t="s">
        <v>21</v>
      </c>
      <c r="I20" s="31" t="s">
        <v>21</v>
      </c>
      <c r="J20" s="31" t="s">
        <v>21</v>
      </c>
      <c r="K20" s="31" t="s">
        <v>21</v>
      </c>
      <c r="L20" s="93">
        <v>40825</v>
      </c>
      <c r="M20" s="27" t="s">
        <v>48</v>
      </c>
    </row>
    <row r="21" spans="1:13" ht="163.19999999999999">
      <c r="A21" s="25" t="s">
        <v>1120</v>
      </c>
      <c r="B21" s="27" t="s">
        <v>1121</v>
      </c>
      <c r="C21" s="31" t="s">
        <v>1087</v>
      </c>
      <c r="D21" s="27" t="s">
        <v>1128</v>
      </c>
      <c r="E21" s="27" t="s">
        <v>1140</v>
      </c>
      <c r="F21" s="29"/>
      <c r="G21" s="31" t="s">
        <v>21</v>
      </c>
      <c r="H21" s="31" t="s">
        <v>21</v>
      </c>
      <c r="I21" s="31" t="s">
        <v>21</v>
      </c>
      <c r="J21" s="31" t="s">
        <v>21</v>
      </c>
      <c r="K21" s="31" t="s">
        <v>21</v>
      </c>
      <c r="L21" s="93">
        <v>40825</v>
      </c>
      <c r="M21" s="27" t="s">
        <v>48</v>
      </c>
    </row>
    <row r="22" spans="1:13" ht="214.2">
      <c r="A22" s="25" t="s">
        <v>1122</v>
      </c>
      <c r="B22" s="29" t="s">
        <v>1123</v>
      </c>
      <c r="C22" s="31" t="s">
        <v>1087</v>
      </c>
      <c r="D22" s="26" t="s">
        <v>1141</v>
      </c>
      <c r="E22" s="29" t="s">
        <v>1142</v>
      </c>
      <c r="F22" s="29"/>
      <c r="G22" s="31" t="s">
        <v>21</v>
      </c>
      <c r="H22" s="31" t="s">
        <v>21</v>
      </c>
      <c r="I22" s="31" t="s">
        <v>21</v>
      </c>
      <c r="J22" s="31" t="s">
        <v>21</v>
      </c>
      <c r="K22" s="31" t="s">
        <v>21</v>
      </c>
      <c r="L22" s="93">
        <v>40825</v>
      </c>
      <c r="M22" s="27" t="s">
        <v>48</v>
      </c>
    </row>
    <row r="23" spans="1:13" ht="214.2">
      <c r="A23" s="25" t="s">
        <v>1124</v>
      </c>
      <c r="B23" s="29" t="s">
        <v>1125</v>
      </c>
      <c r="C23" s="31" t="s">
        <v>1087</v>
      </c>
      <c r="D23" s="26" t="s">
        <v>1143</v>
      </c>
      <c r="E23" s="29" t="s">
        <v>1144</v>
      </c>
      <c r="F23" s="29"/>
      <c r="G23" s="31" t="s">
        <v>21</v>
      </c>
      <c r="H23" s="31" t="s">
        <v>21</v>
      </c>
      <c r="I23" s="31" t="s">
        <v>21</v>
      </c>
      <c r="J23" s="31" t="s">
        <v>21</v>
      </c>
      <c r="K23" s="31" t="s">
        <v>21</v>
      </c>
      <c r="L23" s="93">
        <v>40825</v>
      </c>
      <c r="M23" s="27" t="s">
        <v>48</v>
      </c>
    </row>
    <row r="24" spans="1:13" ht="214.2">
      <c r="A24" s="25" t="s">
        <v>1126</v>
      </c>
      <c r="B24" s="29" t="s">
        <v>1127</v>
      </c>
      <c r="C24" s="31" t="s">
        <v>1087</v>
      </c>
      <c r="D24" s="29" t="s">
        <v>1145</v>
      </c>
      <c r="E24" s="29" t="s">
        <v>1146</v>
      </c>
      <c r="F24" s="29"/>
      <c r="G24" s="31" t="s">
        <v>21</v>
      </c>
      <c r="H24" s="31" t="s">
        <v>21</v>
      </c>
      <c r="I24" s="31" t="s">
        <v>21</v>
      </c>
      <c r="J24" s="31" t="s">
        <v>21</v>
      </c>
      <c r="K24" s="31" t="s">
        <v>21</v>
      </c>
      <c r="L24" s="93">
        <v>40825</v>
      </c>
      <c r="M24" s="27" t="s">
        <v>48</v>
      </c>
    </row>
    <row r="25" spans="1:13">
      <c r="A25" s="43"/>
      <c r="B25" s="43"/>
      <c r="C25" s="43"/>
      <c r="D25" s="43"/>
      <c r="E25" s="43"/>
      <c r="F25" s="29"/>
      <c r="G25" s="31" t="s">
        <v>21</v>
      </c>
      <c r="H25" s="31" t="s">
        <v>21</v>
      </c>
      <c r="I25" s="31" t="s">
        <v>21</v>
      </c>
      <c r="J25" s="31" t="s">
        <v>21</v>
      </c>
      <c r="K25" s="31" t="s">
        <v>21</v>
      </c>
      <c r="L25" s="93">
        <v>40825</v>
      </c>
      <c r="M25" s="27" t="s">
        <v>48</v>
      </c>
    </row>
    <row r="26" spans="1:13">
      <c r="A26" s="43"/>
      <c r="B26" s="43"/>
      <c r="C26" s="43"/>
      <c r="D26" s="43"/>
      <c r="E26" s="43"/>
      <c r="F26" s="29"/>
      <c r="G26" s="31" t="s">
        <v>21</v>
      </c>
      <c r="H26" s="31" t="s">
        <v>21</v>
      </c>
      <c r="I26" s="31" t="s">
        <v>21</v>
      </c>
      <c r="J26" s="31" t="s">
        <v>21</v>
      </c>
      <c r="K26" s="31" t="s">
        <v>21</v>
      </c>
      <c r="L26" s="93">
        <v>40825</v>
      </c>
      <c r="M26" s="27" t="s">
        <v>48</v>
      </c>
    </row>
    <row r="27" spans="1:13">
      <c r="A27" s="29"/>
      <c r="B27" s="29"/>
      <c r="C27" s="29"/>
      <c r="D27" s="29"/>
      <c r="E27" s="29"/>
      <c r="F27" s="29"/>
      <c r="G27" s="31" t="s">
        <v>21</v>
      </c>
      <c r="H27" s="31" t="s">
        <v>21</v>
      </c>
      <c r="I27" s="31" t="s">
        <v>21</v>
      </c>
      <c r="J27" s="31" t="s">
        <v>21</v>
      </c>
      <c r="K27" s="31" t="s">
        <v>21</v>
      </c>
      <c r="L27" s="93">
        <v>40825</v>
      </c>
      <c r="M27" s="27" t="s">
        <v>48</v>
      </c>
    </row>
    <row r="28" spans="1:13">
      <c r="A28" s="25"/>
      <c r="B28" s="25"/>
      <c r="C28" s="25"/>
      <c r="D28" s="25"/>
      <c r="E28" s="29"/>
      <c r="F28" s="29"/>
      <c r="G28" s="31" t="s">
        <v>21</v>
      </c>
      <c r="H28" s="31" t="s">
        <v>21</v>
      </c>
      <c r="I28" s="31" t="s">
        <v>21</v>
      </c>
      <c r="J28" s="31" t="s">
        <v>21</v>
      </c>
      <c r="K28" s="31" t="s">
        <v>21</v>
      </c>
      <c r="L28" s="93">
        <v>40825</v>
      </c>
      <c r="M28" s="27" t="s">
        <v>48</v>
      </c>
    </row>
    <row r="29" spans="1:13">
      <c r="A29" s="29"/>
      <c r="B29" s="29"/>
      <c r="C29" s="29"/>
      <c r="D29" s="29"/>
      <c r="E29" s="29"/>
      <c r="F29" s="29"/>
      <c r="G29" s="31" t="s">
        <v>21</v>
      </c>
      <c r="H29" s="31" t="s">
        <v>21</v>
      </c>
      <c r="I29" s="31" t="s">
        <v>21</v>
      </c>
      <c r="J29" s="31" t="s">
        <v>21</v>
      </c>
      <c r="K29" s="31" t="s">
        <v>21</v>
      </c>
      <c r="L29" s="93">
        <v>40825</v>
      </c>
      <c r="M29" s="27" t="s">
        <v>48</v>
      </c>
    </row>
    <row r="30" spans="1:13">
      <c r="A30" s="29"/>
      <c r="B30" s="29"/>
      <c r="C30" s="29"/>
      <c r="D30" s="29"/>
      <c r="E30" s="29"/>
      <c r="F30" s="40"/>
      <c r="G30" s="31" t="s">
        <v>21</v>
      </c>
      <c r="H30" s="31" t="s">
        <v>21</v>
      </c>
      <c r="I30" s="31" t="s">
        <v>21</v>
      </c>
      <c r="J30" s="31" t="s">
        <v>21</v>
      </c>
      <c r="K30" s="31" t="s">
        <v>21</v>
      </c>
      <c r="L30" s="93">
        <v>40825</v>
      </c>
      <c r="M30" s="27" t="s">
        <v>48</v>
      </c>
    </row>
    <row r="31" spans="1:13">
      <c r="A31" s="29"/>
      <c r="B31" s="29"/>
      <c r="C31" s="29"/>
      <c r="D31" s="29"/>
      <c r="E31" s="29"/>
      <c r="F31" s="40"/>
      <c r="G31" s="31" t="s">
        <v>21</v>
      </c>
      <c r="H31" s="31" t="s">
        <v>21</v>
      </c>
      <c r="I31" s="31" t="s">
        <v>21</v>
      </c>
      <c r="J31" s="31" t="s">
        <v>21</v>
      </c>
      <c r="K31" s="31" t="s">
        <v>21</v>
      </c>
      <c r="L31" s="93">
        <v>40825</v>
      </c>
      <c r="M31" s="27" t="s">
        <v>48</v>
      </c>
    </row>
    <row r="32" spans="1:13">
      <c r="A32" s="29"/>
      <c r="B32" s="76"/>
      <c r="C32" s="26"/>
      <c r="D32" s="29"/>
      <c r="E32" s="29"/>
      <c r="F32" s="40"/>
      <c r="G32" s="31" t="s">
        <v>21</v>
      </c>
      <c r="H32" s="31" t="s">
        <v>21</v>
      </c>
      <c r="I32" s="31" t="s">
        <v>21</v>
      </c>
      <c r="J32" s="31" t="s">
        <v>21</v>
      </c>
      <c r="K32" s="31" t="s">
        <v>21</v>
      </c>
      <c r="L32" s="93">
        <v>40825</v>
      </c>
      <c r="M32" s="27" t="s">
        <v>48</v>
      </c>
    </row>
    <row r="33" spans="1:13">
      <c r="A33" s="29"/>
      <c r="B33" s="77"/>
      <c r="C33" s="29"/>
      <c r="D33" s="26"/>
      <c r="E33" s="29"/>
      <c r="F33" s="40"/>
      <c r="G33" s="31" t="s">
        <v>21</v>
      </c>
      <c r="H33" s="31" t="s">
        <v>21</v>
      </c>
      <c r="I33" s="31" t="s">
        <v>21</v>
      </c>
      <c r="J33" s="31" t="s">
        <v>21</v>
      </c>
      <c r="K33" s="31" t="s">
        <v>21</v>
      </c>
      <c r="L33" s="93">
        <v>40825</v>
      </c>
      <c r="M33" s="27" t="s">
        <v>48</v>
      </c>
    </row>
    <row r="34" spans="1:13">
      <c r="A34" s="29"/>
      <c r="B34" s="77"/>
      <c r="C34" s="29"/>
      <c r="D34" s="26"/>
      <c r="E34" s="29"/>
      <c r="F34" s="40"/>
      <c r="G34" s="31" t="s">
        <v>21</v>
      </c>
      <c r="H34" s="31" t="s">
        <v>21</v>
      </c>
      <c r="I34" s="31" t="s">
        <v>21</v>
      </c>
      <c r="J34" s="31" t="s">
        <v>21</v>
      </c>
      <c r="K34" s="31" t="s">
        <v>21</v>
      </c>
      <c r="L34" s="93">
        <v>40825</v>
      </c>
      <c r="M34" s="27" t="s">
        <v>48</v>
      </c>
    </row>
    <row r="35" spans="1:13">
      <c r="A35" s="29"/>
      <c r="B35" s="77"/>
      <c r="C35" s="29"/>
      <c r="D35" s="26"/>
      <c r="E35" s="29"/>
      <c r="F35" s="40"/>
      <c r="G35" s="31" t="s">
        <v>21</v>
      </c>
      <c r="H35" s="31" t="s">
        <v>21</v>
      </c>
      <c r="I35" s="31" t="s">
        <v>21</v>
      </c>
      <c r="J35" s="31" t="s">
        <v>21</v>
      </c>
      <c r="K35" s="31" t="s">
        <v>21</v>
      </c>
      <c r="L35" s="93">
        <v>40825</v>
      </c>
      <c r="M35" s="27" t="s">
        <v>48</v>
      </c>
    </row>
    <row r="36" spans="1:13">
      <c r="A36" s="29"/>
      <c r="B36" s="77"/>
      <c r="C36" s="29"/>
      <c r="D36" s="26"/>
      <c r="E36" s="29"/>
      <c r="F36" s="40"/>
      <c r="G36" s="31" t="s">
        <v>21</v>
      </c>
      <c r="H36" s="31" t="s">
        <v>21</v>
      </c>
      <c r="I36" s="31" t="s">
        <v>21</v>
      </c>
      <c r="J36" s="31" t="s">
        <v>21</v>
      </c>
      <c r="K36" s="31" t="s">
        <v>21</v>
      </c>
      <c r="L36" s="93">
        <v>40825</v>
      </c>
      <c r="M36" s="27" t="s">
        <v>48</v>
      </c>
    </row>
    <row r="37" spans="1:13">
      <c r="A37" s="29"/>
      <c r="B37" s="78"/>
      <c r="C37" s="29"/>
      <c r="D37" s="26"/>
      <c r="E37" s="29"/>
      <c r="F37" s="40"/>
      <c r="G37" s="31" t="s">
        <v>21</v>
      </c>
      <c r="H37" s="31" t="s">
        <v>21</v>
      </c>
      <c r="I37" s="31" t="s">
        <v>21</v>
      </c>
      <c r="J37" s="31" t="s">
        <v>21</v>
      </c>
      <c r="K37" s="31" t="s">
        <v>21</v>
      </c>
      <c r="L37" s="93">
        <v>40825</v>
      </c>
      <c r="M37" s="27" t="s">
        <v>48</v>
      </c>
    </row>
  </sheetData>
  <sheetProtection selectLockedCells="1" selectUnlockedCells="1"/>
  <mergeCells count="1">
    <mergeCell ref="B32:B37"/>
  </mergeCells>
  <dataValidations count="1">
    <dataValidation type="list" operator="equal" allowBlank="1" sqref="G5:K37" xr:uid="{00000000-0002-0000-0E00-000000000000}">
      <formula1>"Pass,Fail,Untest,N/A"</formula1>
    </dataValidation>
  </dataValidations>
  <hyperlinks>
    <hyperlink ref="A1" location="'Test report'!A1" display="Back to TestReport" xr:uid="{00000000-0004-0000-0E00-000000000000}"/>
    <hyperlink ref="B1" location="BugList!A1" display="To Buglist" xr:uid="{00000000-0004-0000-0E00-000001000000}"/>
  </hyperlink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Roman,Chuẩn"&amp;12&amp;A</oddHeader>
    <oddFooter>&amp;C&amp;"Times New Roman,Chuẩn"&amp;12Trang &amp;P</oddFooter>
  </headerFooter>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31"/>
  <sheetViews>
    <sheetView zoomScale="115" zoomScaleNormal="115" workbookViewId="0">
      <pane ySplit="4" topLeftCell="A19" activePane="bottomLeft" state="frozen"/>
      <selection pane="bottomLeft" activeCell="G40" sqref="G40"/>
    </sheetView>
  </sheetViews>
  <sheetFormatPr defaultColWidth="9" defaultRowHeight="10.199999999999999"/>
  <cols>
    <col min="1" max="1" width="14.33203125" style="1" customWidth="1"/>
    <col min="2" max="2" width="16.6640625" style="1" customWidth="1"/>
    <col min="3" max="3" width="18" style="1" customWidth="1"/>
    <col min="4" max="4" width="40.33203125" style="1" customWidth="1"/>
    <col min="5" max="5" width="30.33203125" style="1" customWidth="1"/>
    <col min="6" max="6" width="9.664062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23" t="s">
        <v>44</v>
      </c>
      <c r="B1" s="23" t="s">
        <v>45</v>
      </c>
      <c r="C1" s="23"/>
      <c r="D1" s="24" t="str">
        <f>"Pass: "&amp;COUNTIF($G$6:$K$999,"Pass")</f>
        <v>Pass: 95</v>
      </c>
      <c r="E1" s="20" t="str">
        <f>"Untested: "&amp;COUNTIF($G$6:$K$999,"Untest")</f>
        <v>Untested: 0</v>
      </c>
      <c r="F1" s="41"/>
      <c r="G1"/>
      <c r="H1"/>
      <c r="I1"/>
    </row>
    <row r="2" spans="1:13" ht="12.75" customHeight="1">
      <c r="A2" s="18" t="s">
        <v>35</v>
      </c>
      <c r="B2" s="19" t="s">
        <v>29</v>
      </c>
      <c r="C2" s="19"/>
      <c r="D2" s="24" t="str">
        <f>"Fail: "&amp;COUNTIF($G$6:$K$999,"Fail")</f>
        <v>Fail: 0</v>
      </c>
      <c r="E2" s="20" t="str">
        <f>"N/A: "&amp;COUNTIF($G$6:$K$999,"N/A")</f>
        <v>N/A: 0</v>
      </c>
      <c r="F2" s="41"/>
      <c r="G2"/>
      <c r="H2"/>
      <c r="I2"/>
    </row>
    <row r="3" spans="1:13" ht="12.75" customHeight="1">
      <c r="A3" s="18" t="s">
        <v>36</v>
      </c>
      <c r="B3" s="18" t="s">
        <v>3</v>
      </c>
      <c r="C3" s="18"/>
      <c r="D3" s="24" t="str">
        <f>"Percent Complete: "&amp;ROUND((COUNTIF($G$6:$K$999,"Pass")*100)/((COUNTA($A$6:$A$999)*5)-COUNTIF($G$5:$K$1021,"N/A")),2)&amp;"%"</f>
        <v>Percent Complete: 100%</v>
      </c>
      <c r="E3" s="21" t="str">
        <f>"Number of cases: "&amp;(COUNTA($A$5:$A$999))</f>
        <v>Number of cases: 20</v>
      </c>
      <c r="F3" s="42"/>
      <c r="G3"/>
      <c r="H3"/>
      <c r="I3"/>
    </row>
    <row r="4" spans="1:13" ht="28.35" customHeight="1">
      <c r="A4" s="22" t="s">
        <v>37</v>
      </c>
      <c r="B4" s="22" t="s">
        <v>38</v>
      </c>
      <c r="C4" s="22" t="s">
        <v>89</v>
      </c>
      <c r="D4" s="22" t="s">
        <v>39</v>
      </c>
      <c r="E4" s="22" t="s">
        <v>40</v>
      </c>
      <c r="F4" s="22"/>
      <c r="G4" s="22" t="s">
        <v>135</v>
      </c>
      <c r="H4" s="22" t="s">
        <v>98</v>
      </c>
      <c r="I4" s="22" t="s">
        <v>41</v>
      </c>
      <c r="J4" s="22" t="s">
        <v>63</v>
      </c>
      <c r="K4" s="22" t="s">
        <v>64</v>
      </c>
      <c r="L4" s="22" t="s">
        <v>42</v>
      </c>
      <c r="M4" s="22" t="s">
        <v>43</v>
      </c>
    </row>
    <row r="5" spans="1:13" ht="163.19999999999999">
      <c r="A5" s="25" t="s">
        <v>1147</v>
      </c>
      <c r="B5" s="32" t="s">
        <v>1148</v>
      </c>
      <c r="C5" s="31"/>
      <c r="D5" s="31" t="s">
        <v>1187</v>
      </c>
      <c r="E5" s="31" t="s">
        <v>1188</v>
      </c>
      <c r="F5" s="31"/>
      <c r="G5" s="32" t="s">
        <v>21</v>
      </c>
      <c r="H5" s="32" t="s">
        <v>21</v>
      </c>
      <c r="I5" s="32" t="s">
        <v>21</v>
      </c>
      <c r="J5" s="32" t="s">
        <v>21</v>
      </c>
      <c r="K5" s="32" t="s">
        <v>21</v>
      </c>
      <c r="L5" s="56">
        <v>40825</v>
      </c>
      <c r="M5" s="32" t="s">
        <v>48</v>
      </c>
    </row>
    <row r="6" spans="1:13" ht="163.19999999999999">
      <c r="A6" s="38" t="s">
        <v>1149</v>
      </c>
      <c r="B6" s="38" t="s">
        <v>1150</v>
      </c>
      <c r="C6" s="38"/>
      <c r="D6" s="39" t="s">
        <v>1189</v>
      </c>
      <c r="E6" s="39" t="s">
        <v>649</v>
      </c>
      <c r="F6" s="39"/>
      <c r="G6" s="38" t="s">
        <v>21</v>
      </c>
      <c r="H6" s="38" t="s">
        <v>21</v>
      </c>
      <c r="I6" s="38" t="s">
        <v>21</v>
      </c>
      <c r="J6" s="38" t="s">
        <v>21</v>
      </c>
      <c r="K6" s="38" t="s">
        <v>21</v>
      </c>
      <c r="L6" s="58">
        <v>40825</v>
      </c>
      <c r="M6" s="38" t="s">
        <v>47</v>
      </c>
    </row>
    <row r="7" spans="1:13" ht="163.19999999999999">
      <c r="A7" s="38" t="s">
        <v>1151</v>
      </c>
      <c r="B7" s="39" t="s">
        <v>1152</v>
      </c>
      <c r="C7" s="38"/>
      <c r="D7" s="39" t="s">
        <v>1190</v>
      </c>
      <c r="E7" s="39" t="s">
        <v>651</v>
      </c>
      <c r="F7" s="39"/>
      <c r="G7" s="38" t="s">
        <v>21</v>
      </c>
      <c r="H7" s="38" t="s">
        <v>21</v>
      </c>
      <c r="I7" s="38" t="s">
        <v>21</v>
      </c>
      <c r="J7" s="38" t="s">
        <v>21</v>
      </c>
      <c r="K7" s="38" t="s">
        <v>21</v>
      </c>
      <c r="L7" s="58">
        <v>40825</v>
      </c>
      <c r="M7" s="38" t="s">
        <v>47</v>
      </c>
    </row>
    <row r="8" spans="1:13" ht="163.19999999999999">
      <c r="A8" s="38" t="s">
        <v>1153</v>
      </c>
      <c r="B8" s="39" t="s">
        <v>1154</v>
      </c>
      <c r="C8" s="39"/>
      <c r="D8" s="39" t="s">
        <v>1191</v>
      </c>
      <c r="E8" s="39" t="s">
        <v>734</v>
      </c>
      <c r="F8" s="39"/>
      <c r="G8" s="38" t="s">
        <v>21</v>
      </c>
      <c r="H8" s="38" t="s">
        <v>21</v>
      </c>
      <c r="I8" s="38" t="s">
        <v>21</v>
      </c>
      <c r="J8" s="38" t="s">
        <v>21</v>
      </c>
      <c r="K8" s="38" t="s">
        <v>21</v>
      </c>
      <c r="L8" s="58">
        <v>40825</v>
      </c>
      <c r="M8" s="38" t="s">
        <v>47</v>
      </c>
    </row>
    <row r="9" spans="1:13" ht="163.19999999999999">
      <c r="A9" s="38" t="s">
        <v>1155</v>
      </c>
      <c r="B9" s="39" t="s">
        <v>1156</v>
      </c>
      <c r="C9" s="39"/>
      <c r="D9" s="39" t="s">
        <v>1192</v>
      </c>
      <c r="E9" s="39" t="s">
        <v>736</v>
      </c>
      <c r="F9" s="39"/>
      <c r="G9" s="38" t="s">
        <v>21</v>
      </c>
      <c r="H9" s="38" t="s">
        <v>21</v>
      </c>
      <c r="I9" s="38" t="s">
        <v>21</v>
      </c>
      <c r="J9" s="38" t="s">
        <v>21</v>
      </c>
      <c r="K9" s="38" t="s">
        <v>21</v>
      </c>
      <c r="L9" s="58">
        <v>40825</v>
      </c>
      <c r="M9" s="38" t="s">
        <v>47</v>
      </c>
    </row>
    <row r="10" spans="1:13" ht="163.19999999999999">
      <c r="A10" s="38" t="s">
        <v>1157</v>
      </c>
      <c r="B10" s="39" t="s">
        <v>1158</v>
      </c>
      <c r="C10" s="39"/>
      <c r="D10" s="39" t="s">
        <v>1193</v>
      </c>
      <c r="E10" s="39" t="s">
        <v>738</v>
      </c>
      <c r="F10" s="39"/>
      <c r="G10" s="38" t="s">
        <v>21</v>
      </c>
      <c r="H10" s="38" t="s">
        <v>21</v>
      </c>
      <c r="I10" s="38" t="s">
        <v>21</v>
      </c>
      <c r="J10" s="38" t="s">
        <v>21</v>
      </c>
      <c r="K10" s="38" t="s">
        <v>21</v>
      </c>
      <c r="L10" s="58">
        <v>40825</v>
      </c>
      <c r="M10" s="38" t="s">
        <v>47</v>
      </c>
    </row>
    <row r="11" spans="1:13" ht="163.19999999999999">
      <c r="A11" s="38" t="s">
        <v>1159</v>
      </c>
      <c r="B11" s="39" t="s">
        <v>1160</v>
      </c>
      <c r="C11" s="39"/>
      <c r="D11" s="39" t="s">
        <v>1187</v>
      </c>
      <c r="E11" s="39" t="s">
        <v>553</v>
      </c>
      <c r="F11" s="39"/>
      <c r="G11" s="38" t="s">
        <v>21</v>
      </c>
      <c r="H11" s="38" t="s">
        <v>21</v>
      </c>
      <c r="I11" s="38" t="s">
        <v>21</v>
      </c>
      <c r="J11" s="38" t="s">
        <v>21</v>
      </c>
      <c r="K11" s="38" t="s">
        <v>21</v>
      </c>
      <c r="L11" s="58">
        <v>40825</v>
      </c>
      <c r="M11" s="38" t="s">
        <v>47</v>
      </c>
    </row>
    <row r="12" spans="1:13" ht="50.25" customHeight="1">
      <c r="A12" s="38" t="s">
        <v>1161</v>
      </c>
      <c r="B12" s="39" t="s">
        <v>1162</v>
      </c>
      <c r="C12" s="39"/>
      <c r="D12" s="39" t="s">
        <v>1187</v>
      </c>
      <c r="E12" s="39" t="s">
        <v>555</v>
      </c>
      <c r="F12" s="39"/>
      <c r="G12" s="38" t="s">
        <v>21</v>
      </c>
      <c r="H12" s="38" t="s">
        <v>21</v>
      </c>
      <c r="I12" s="38" t="s">
        <v>21</v>
      </c>
      <c r="J12" s="38" t="s">
        <v>21</v>
      </c>
      <c r="K12" s="38" t="s">
        <v>21</v>
      </c>
      <c r="L12" s="58">
        <v>40825</v>
      </c>
      <c r="M12" s="38" t="s">
        <v>47</v>
      </c>
    </row>
    <row r="13" spans="1:13" ht="163.19999999999999">
      <c r="A13" s="25" t="s">
        <v>1163</v>
      </c>
      <c r="B13" s="33" t="s">
        <v>1164</v>
      </c>
      <c r="C13" s="31"/>
      <c r="D13" s="33" t="s">
        <v>1187</v>
      </c>
      <c r="E13" s="33" t="s">
        <v>557</v>
      </c>
      <c r="F13" s="33"/>
      <c r="G13" s="32" t="s">
        <v>21</v>
      </c>
      <c r="H13" s="32" t="s">
        <v>21</v>
      </c>
      <c r="I13" s="32" t="s">
        <v>21</v>
      </c>
      <c r="J13" s="32" t="s">
        <v>21</v>
      </c>
      <c r="K13" s="32" t="s">
        <v>21</v>
      </c>
      <c r="L13" s="56">
        <v>40825</v>
      </c>
      <c r="M13" s="32" t="s">
        <v>48</v>
      </c>
    </row>
    <row r="14" spans="1:13" ht="163.19999999999999">
      <c r="A14" s="25" t="s">
        <v>1165</v>
      </c>
      <c r="B14" s="33" t="s">
        <v>1166</v>
      </c>
      <c r="C14" s="31"/>
      <c r="D14" s="33" t="s">
        <v>1187</v>
      </c>
      <c r="E14" s="33" t="s">
        <v>559</v>
      </c>
      <c r="F14" s="33"/>
      <c r="G14" s="32" t="s">
        <v>21</v>
      </c>
      <c r="H14" s="32" t="s">
        <v>21</v>
      </c>
      <c r="I14" s="32" t="s">
        <v>21</v>
      </c>
      <c r="J14" s="32" t="s">
        <v>21</v>
      </c>
      <c r="K14" s="32" t="s">
        <v>21</v>
      </c>
      <c r="L14" s="56">
        <v>40825</v>
      </c>
      <c r="M14" s="32" t="s">
        <v>48</v>
      </c>
    </row>
    <row r="15" spans="1:13" ht="163.19999999999999">
      <c r="A15" s="25" t="s">
        <v>1167</v>
      </c>
      <c r="B15" s="33" t="s">
        <v>1168</v>
      </c>
      <c r="C15" s="33"/>
      <c r="D15" s="33" t="s">
        <v>1187</v>
      </c>
      <c r="E15" s="33" t="s">
        <v>561</v>
      </c>
      <c r="F15" s="33"/>
      <c r="G15" s="32" t="s">
        <v>21</v>
      </c>
      <c r="H15" s="32" t="s">
        <v>21</v>
      </c>
      <c r="I15" s="32" t="s">
        <v>21</v>
      </c>
      <c r="J15" s="32" t="s">
        <v>21</v>
      </c>
      <c r="K15" s="32" t="s">
        <v>21</v>
      </c>
      <c r="L15" s="56">
        <v>40825</v>
      </c>
      <c r="M15" s="32" t="s">
        <v>48</v>
      </c>
    </row>
    <row r="16" spans="1:13" ht="163.19999999999999">
      <c r="A16" s="26" t="s">
        <v>1169</v>
      </c>
      <c r="B16" s="29" t="s">
        <v>1170</v>
      </c>
      <c r="C16" s="29"/>
      <c r="D16" s="26" t="s">
        <v>1187</v>
      </c>
      <c r="E16" s="29" t="s">
        <v>680</v>
      </c>
      <c r="F16" s="29"/>
      <c r="G16" s="32" t="s">
        <v>21</v>
      </c>
      <c r="H16" s="32" t="s">
        <v>21</v>
      </c>
      <c r="I16" s="32" t="s">
        <v>21</v>
      </c>
      <c r="J16" s="32" t="s">
        <v>21</v>
      </c>
      <c r="K16" s="32" t="s">
        <v>21</v>
      </c>
      <c r="L16" s="56">
        <v>40825</v>
      </c>
      <c r="M16" s="28" t="s">
        <v>48</v>
      </c>
    </row>
    <row r="17" spans="1:13" ht="163.19999999999999">
      <c r="A17" s="26" t="s">
        <v>1171</v>
      </c>
      <c r="B17" s="29" t="s">
        <v>1172</v>
      </c>
      <c r="C17" s="29"/>
      <c r="D17" s="26" t="s">
        <v>1194</v>
      </c>
      <c r="E17" s="29" t="s">
        <v>1195</v>
      </c>
      <c r="F17" s="29"/>
      <c r="G17" s="32" t="s">
        <v>21</v>
      </c>
      <c r="H17" s="32" t="s">
        <v>21</v>
      </c>
      <c r="I17" s="32" t="s">
        <v>21</v>
      </c>
      <c r="J17" s="32" t="s">
        <v>21</v>
      </c>
      <c r="K17" s="32" t="s">
        <v>21</v>
      </c>
      <c r="L17" s="56">
        <v>40825</v>
      </c>
      <c r="M17" s="28" t="s">
        <v>48</v>
      </c>
    </row>
    <row r="18" spans="1:13" ht="163.19999999999999">
      <c r="A18" s="26" t="s">
        <v>1173</v>
      </c>
      <c r="B18" s="29" t="s">
        <v>1174</v>
      </c>
      <c r="C18" s="29"/>
      <c r="D18" s="29" t="s">
        <v>1196</v>
      </c>
      <c r="E18" s="29" t="s">
        <v>1197</v>
      </c>
      <c r="F18" s="29"/>
      <c r="G18" s="32" t="s">
        <v>21</v>
      </c>
      <c r="H18" s="32" t="s">
        <v>21</v>
      </c>
      <c r="I18" s="32" t="s">
        <v>21</v>
      </c>
      <c r="J18" s="32" t="s">
        <v>21</v>
      </c>
      <c r="K18" s="32" t="s">
        <v>21</v>
      </c>
      <c r="L18" s="56">
        <v>40825</v>
      </c>
      <c r="M18" s="28" t="s">
        <v>48</v>
      </c>
    </row>
    <row r="19" spans="1:13" ht="163.19999999999999">
      <c r="A19" s="43" t="s">
        <v>1175</v>
      </c>
      <c r="B19" s="43" t="s">
        <v>1176</v>
      </c>
      <c r="C19" s="43"/>
      <c r="D19" s="43" t="s">
        <v>1198</v>
      </c>
      <c r="E19" s="43" t="s">
        <v>1199</v>
      </c>
      <c r="F19" s="67"/>
      <c r="G19" s="32" t="s">
        <v>21</v>
      </c>
      <c r="H19" s="32" t="s">
        <v>21</v>
      </c>
      <c r="I19" s="32" t="s">
        <v>21</v>
      </c>
      <c r="J19" s="32" t="s">
        <v>21</v>
      </c>
      <c r="K19" s="32" t="s">
        <v>21</v>
      </c>
      <c r="L19" s="56">
        <v>40825</v>
      </c>
      <c r="M19" s="28" t="s">
        <v>48</v>
      </c>
    </row>
    <row r="20" spans="1:13" ht="163.19999999999999">
      <c r="A20" s="43" t="s">
        <v>1177</v>
      </c>
      <c r="B20" s="43" t="s">
        <v>1178</v>
      </c>
      <c r="C20" s="43"/>
      <c r="D20" s="43" t="s">
        <v>1200</v>
      </c>
      <c r="E20" s="43" t="s">
        <v>1201</v>
      </c>
      <c r="F20" s="67"/>
      <c r="G20" s="32" t="s">
        <v>21</v>
      </c>
      <c r="H20" s="32" t="s">
        <v>21</v>
      </c>
      <c r="I20" s="32" t="s">
        <v>21</v>
      </c>
      <c r="J20" s="32" t="s">
        <v>21</v>
      </c>
      <c r="K20" s="32" t="s">
        <v>21</v>
      </c>
      <c r="L20" s="56">
        <v>40825</v>
      </c>
      <c r="M20" s="28" t="s">
        <v>48</v>
      </c>
    </row>
    <row r="21" spans="1:13" ht="163.19999999999999">
      <c r="A21" s="29" t="s">
        <v>1179</v>
      </c>
      <c r="B21" s="29" t="s">
        <v>1180</v>
      </c>
      <c r="C21" s="29"/>
      <c r="D21" s="29" t="s">
        <v>1202</v>
      </c>
      <c r="E21" s="29" t="s">
        <v>1203</v>
      </c>
      <c r="F21" s="29"/>
      <c r="G21" s="32" t="s">
        <v>21</v>
      </c>
      <c r="H21" s="32" t="s">
        <v>21</v>
      </c>
      <c r="I21" s="32" t="s">
        <v>21</v>
      </c>
      <c r="J21" s="32" t="s">
        <v>21</v>
      </c>
      <c r="K21" s="32" t="s">
        <v>21</v>
      </c>
      <c r="L21" s="56">
        <v>40825</v>
      </c>
      <c r="M21" s="28" t="s">
        <v>48</v>
      </c>
    </row>
    <row r="22" spans="1:13" ht="163.19999999999999">
      <c r="A22" s="25" t="s">
        <v>1181</v>
      </c>
      <c r="B22" s="25" t="s">
        <v>1182</v>
      </c>
      <c r="C22" s="25"/>
      <c r="D22" s="25" t="s">
        <v>1204</v>
      </c>
      <c r="E22" s="29" t="s">
        <v>1205</v>
      </c>
      <c r="F22" s="29"/>
      <c r="G22" s="32" t="s">
        <v>21</v>
      </c>
      <c r="H22" s="32" t="s">
        <v>21</v>
      </c>
      <c r="I22" s="32" t="s">
        <v>21</v>
      </c>
      <c r="J22" s="32" t="s">
        <v>21</v>
      </c>
      <c r="K22" s="32" t="s">
        <v>21</v>
      </c>
      <c r="L22" s="56">
        <v>40825</v>
      </c>
      <c r="M22" s="28" t="s">
        <v>48</v>
      </c>
    </row>
    <row r="23" spans="1:13" ht="214.2">
      <c r="A23" s="29" t="s">
        <v>1183</v>
      </c>
      <c r="B23" s="29" t="s">
        <v>1184</v>
      </c>
      <c r="C23" s="29"/>
      <c r="D23" s="29" t="s">
        <v>1206</v>
      </c>
      <c r="E23" s="29" t="s">
        <v>1207</v>
      </c>
      <c r="F23" s="29">
        <v>1565301</v>
      </c>
      <c r="G23" s="32" t="s">
        <v>21</v>
      </c>
      <c r="H23" s="32" t="s">
        <v>21</v>
      </c>
      <c r="I23" s="32" t="s">
        <v>21</v>
      </c>
      <c r="J23" s="32" t="s">
        <v>21</v>
      </c>
      <c r="K23" s="32" t="s">
        <v>21</v>
      </c>
      <c r="L23" s="56">
        <v>40857</v>
      </c>
      <c r="M23" s="28" t="s">
        <v>48</v>
      </c>
    </row>
    <row r="24" spans="1:13" ht="112.2">
      <c r="A24" s="29" t="s">
        <v>1185</v>
      </c>
      <c r="B24" s="29" t="s">
        <v>1186</v>
      </c>
      <c r="C24" s="29"/>
      <c r="D24" s="29" t="s">
        <v>1208</v>
      </c>
      <c r="E24" s="29" t="s">
        <v>1209</v>
      </c>
      <c r="F24" s="29"/>
      <c r="G24" s="32" t="s">
        <v>21</v>
      </c>
      <c r="H24" s="32" t="s">
        <v>21</v>
      </c>
      <c r="I24" s="32" t="s">
        <v>21</v>
      </c>
      <c r="J24" s="32" t="s">
        <v>21</v>
      </c>
      <c r="K24" s="32" t="s">
        <v>21</v>
      </c>
      <c r="L24" s="56">
        <v>40825</v>
      </c>
      <c r="M24" s="28" t="s">
        <v>48</v>
      </c>
    </row>
    <row r="25" spans="1:13">
      <c r="A25" s="29"/>
      <c r="B25" s="29"/>
      <c r="C25" s="29"/>
      <c r="D25" s="29"/>
      <c r="E25" s="29"/>
      <c r="F25" s="29"/>
      <c r="G25" s="32"/>
      <c r="H25" s="32"/>
      <c r="I25" s="32"/>
      <c r="J25" s="32"/>
      <c r="K25" s="32"/>
      <c r="L25" s="56"/>
      <c r="M25" s="28"/>
    </row>
    <row r="26" spans="1:13">
      <c r="A26" s="29"/>
      <c r="B26" s="76"/>
      <c r="C26" s="26"/>
      <c r="D26" s="29"/>
      <c r="E26" s="29"/>
      <c r="F26" s="29"/>
      <c r="G26" s="32"/>
      <c r="H26" s="32"/>
      <c r="I26" s="32"/>
      <c r="J26" s="32"/>
      <c r="K26" s="32"/>
      <c r="L26" s="56"/>
      <c r="M26" s="28"/>
    </row>
    <row r="27" spans="1:13">
      <c r="A27" s="29"/>
      <c r="B27" s="77"/>
      <c r="C27" s="29"/>
      <c r="D27" s="26"/>
      <c r="E27" s="29"/>
      <c r="F27" s="29"/>
      <c r="G27" s="32"/>
      <c r="H27" s="32"/>
      <c r="I27" s="32"/>
      <c r="J27" s="32"/>
      <c r="K27" s="32"/>
      <c r="L27" s="56"/>
      <c r="M27" s="28"/>
    </row>
    <row r="28" spans="1:13">
      <c r="A28" s="29"/>
      <c r="B28" s="77"/>
      <c r="C28" s="29"/>
      <c r="D28" s="26"/>
      <c r="E28" s="29"/>
      <c r="F28" s="29"/>
      <c r="G28" s="32"/>
      <c r="H28" s="32"/>
      <c r="I28" s="32"/>
      <c r="J28" s="32"/>
      <c r="K28" s="32"/>
      <c r="L28" s="56"/>
      <c r="M28" s="28"/>
    </row>
    <row r="29" spans="1:13">
      <c r="A29" s="29"/>
      <c r="B29" s="77"/>
      <c r="C29" s="29"/>
      <c r="D29" s="26"/>
      <c r="E29" s="29"/>
      <c r="F29" s="29"/>
      <c r="G29" s="32"/>
      <c r="H29" s="32"/>
      <c r="I29" s="32"/>
      <c r="J29" s="32"/>
      <c r="K29" s="32"/>
      <c r="L29" s="56"/>
      <c r="M29" s="28"/>
    </row>
    <row r="30" spans="1:13">
      <c r="A30" s="29"/>
      <c r="B30" s="77"/>
      <c r="C30" s="29"/>
      <c r="D30" s="26"/>
      <c r="E30" s="29"/>
      <c r="F30" s="29"/>
      <c r="G30" s="32"/>
      <c r="H30" s="32"/>
      <c r="I30" s="32"/>
      <c r="J30" s="32"/>
      <c r="K30" s="32"/>
      <c r="L30" s="56"/>
      <c r="M30" s="28"/>
    </row>
    <row r="31" spans="1:13">
      <c r="A31" s="29"/>
      <c r="B31" s="78"/>
      <c r="C31" s="29"/>
      <c r="D31" s="26"/>
      <c r="E31" s="29"/>
      <c r="F31" s="29"/>
      <c r="G31" s="32"/>
      <c r="H31" s="32"/>
      <c r="I31" s="32"/>
      <c r="J31" s="32"/>
      <c r="K31" s="32"/>
      <c r="L31" s="56"/>
      <c r="M31" s="28"/>
    </row>
  </sheetData>
  <sheetProtection selectLockedCells="1" selectUnlockedCells="1"/>
  <mergeCells count="1">
    <mergeCell ref="B26:B31"/>
  </mergeCells>
  <dataValidations count="1">
    <dataValidation type="list" operator="equal" allowBlank="1" sqref="G5:K31" xr:uid="{00000000-0002-0000-0F00-000000000000}">
      <formula1>"Pass,Fail,Untest,N/A"</formula1>
    </dataValidation>
  </dataValidations>
  <hyperlinks>
    <hyperlink ref="A1" location="'Test report'!A1" display="Back to TestReport" xr:uid="{00000000-0004-0000-0F00-000000000000}"/>
    <hyperlink ref="B1" location="BugList!A1" display="To Buglist" xr:uid="{00000000-0004-0000-0F00-000001000000}"/>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P27"/>
  <sheetViews>
    <sheetView tabSelected="1" topLeftCell="AB1" zoomScale="110" zoomScaleNormal="110" workbookViewId="0">
      <selection activeCell="AM13" sqref="AM13"/>
    </sheetView>
  </sheetViews>
  <sheetFormatPr defaultColWidth="9.109375" defaultRowHeight="13.8"/>
  <cols>
    <col min="1" max="1" width="2.21875" style="6" customWidth="1"/>
    <col min="2" max="2" width="10.33203125" style="6" customWidth="1"/>
    <col min="3" max="3" width="31.33203125" style="6" customWidth="1"/>
    <col min="4" max="4" width="13.109375" style="6" hidden="1" customWidth="1"/>
    <col min="5" max="5" width="10.44140625" style="6" hidden="1" customWidth="1"/>
    <col min="6" max="6" width="16" style="6" customWidth="1"/>
    <col min="7" max="7" width="13.88671875" style="6" customWidth="1"/>
    <col min="8" max="8" width="13.33203125" style="6" customWidth="1"/>
    <col min="9" max="9" width="13.88671875" style="6" customWidth="1"/>
    <col min="10" max="10" width="13" style="6" customWidth="1"/>
    <col min="11" max="11" width="7" style="6" customWidth="1"/>
    <col min="12" max="12" width="5.88671875" style="6" customWidth="1"/>
    <col min="13" max="13" width="6" style="6" customWidth="1"/>
    <col min="14" max="14" width="5" style="6" customWidth="1"/>
    <col min="15" max="15" width="11.21875" style="6" customWidth="1"/>
    <col min="16" max="16" width="13" style="6" customWidth="1"/>
    <col min="17" max="16384" width="9.109375" style="6"/>
  </cols>
  <sheetData>
    <row r="1" spans="1:16" s="1" customFormat="1" ht="10.199999999999999">
      <c r="B1" s="2"/>
    </row>
    <row r="2" spans="1:16" s="4" customFormat="1" ht="59.25" customHeight="1">
      <c r="A2" s="7"/>
      <c r="B2" s="3"/>
      <c r="C2" s="70" t="s">
        <v>19</v>
      </c>
      <c r="D2" s="70"/>
      <c r="E2" s="70"/>
      <c r="F2" s="70"/>
      <c r="G2" s="70"/>
      <c r="H2" s="70"/>
      <c r="I2" s="70"/>
      <c r="J2" s="70"/>
      <c r="K2" s="70"/>
      <c r="L2" s="70"/>
      <c r="M2" s="70"/>
      <c r="N2" s="70"/>
      <c r="O2" s="70"/>
      <c r="P2" s="70"/>
    </row>
    <row r="3" spans="1:16" s="1" customFormat="1" ht="10.199999999999999">
      <c r="B3" s="8"/>
      <c r="C3" s="5"/>
      <c r="D3" s="5"/>
      <c r="E3" s="5"/>
      <c r="F3" s="5"/>
      <c r="G3" s="5"/>
      <c r="H3" s="5"/>
      <c r="I3" s="5"/>
      <c r="J3" s="5"/>
    </row>
    <row r="4" spans="1:16" ht="24.75" customHeight="1">
      <c r="A4" s="9"/>
      <c r="B4" s="48" t="s">
        <v>46</v>
      </c>
      <c r="C4" s="51" t="s">
        <v>20</v>
      </c>
      <c r="D4" s="52" t="s">
        <v>198</v>
      </c>
      <c r="E4" s="52" t="s">
        <v>197</v>
      </c>
      <c r="F4" s="22" t="s">
        <v>207</v>
      </c>
      <c r="G4" s="22" t="s">
        <v>204</v>
      </c>
      <c r="H4" s="22" t="s">
        <v>205</v>
      </c>
      <c r="I4" s="22" t="s">
        <v>206</v>
      </c>
      <c r="J4" s="22" t="s">
        <v>208</v>
      </c>
      <c r="K4" s="52" t="s">
        <v>21</v>
      </c>
      <c r="L4" s="51" t="s">
        <v>22</v>
      </c>
      <c r="M4" s="51" t="s">
        <v>91</v>
      </c>
      <c r="N4" s="51" t="s">
        <v>8</v>
      </c>
      <c r="O4" s="52" t="s">
        <v>23</v>
      </c>
      <c r="P4" s="52" t="s">
        <v>130</v>
      </c>
    </row>
    <row r="5" spans="1:16">
      <c r="A5" s="9"/>
      <c r="B5" s="49" t="s">
        <v>16</v>
      </c>
      <c r="C5" s="53" t="s">
        <v>90</v>
      </c>
      <c r="D5" s="54">
        <v>2</v>
      </c>
      <c r="E5" s="54">
        <f>D5*5</f>
        <v>10</v>
      </c>
      <c r="F5" s="54" t="e">
        <f>ROUND(COUNTIF(#REF!,"Pass")*100/(O5-COUNTIF(#REF!,"N/A")),2)</f>
        <v>#REF!</v>
      </c>
      <c r="G5" s="54" t="e">
        <f>ROUND((COUNTIF(#REF!,"Pass")*100)/(O5-COUNTIF(#REF!,"N/A")),2)</f>
        <v>#REF!</v>
      </c>
      <c r="H5" s="54" t="e">
        <f>ROUND((COUNTIF(#REF!,"Pass")*100)/(O5-COUNTIF(#REF!,"N/A")),2)</f>
        <v>#REF!</v>
      </c>
      <c r="I5" s="54" t="e">
        <f>ROUND((COUNTIF(#REF!,"Pass")*100)/(O5-COUNTIF(#REF!,"N/A")),2)</f>
        <v>#REF!</v>
      </c>
      <c r="J5" s="54" t="e">
        <f>ROUND((COUNTIF(#REF!,"Pass")*100)/(O5-COUNTIF(#REF!,"N/A")),2)</f>
        <v>#REF!</v>
      </c>
      <c r="K5" s="54" t="e">
        <f>COUNTIF(#REF!,"Pass")</f>
        <v>#REF!</v>
      </c>
      <c r="L5" s="54" t="e">
        <f>COUNTIF(#REF!,"Fail")</f>
        <v>#REF!</v>
      </c>
      <c r="M5" s="54" t="e">
        <f>COUNTIF(#REF!,"Untest")</f>
        <v>#REF!</v>
      </c>
      <c r="N5" s="54" t="e">
        <f>COUNTIF(#REF!,"N/A")</f>
        <v>#REF!</v>
      </c>
      <c r="O5" s="54">
        <f>COUNTA(#REF!)</f>
        <v>1</v>
      </c>
      <c r="P5" s="54">
        <f>COUNTA(#REF!)*5</f>
        <v>5</v>
      </c>
    </row>
    <row r="6" spans="1:16">
      <c r="A6" s="9"/>
      <c r="B6" s="49" t="s">
        <v>16</v>
      </c>
      <c r="C6" s="53" t="s">
        <v>99</v>
      </c>
      <c r="D6" s="54">
        <v>2.5</v>
      </c>
      <c r="E6" s="54">
        <f t="shared" ref="E6:E19" si="0">D6*5</f>
        <v>12.5</v>
      </c>
      <c r="F6" s="54">
        <f>ROUND((COUNTIF('User Registration'!$G$5:$G$984,"Pass")*100)/(O6-COUNTIF('User Registration'!$G$5:$G$979,"N/A")),2)</f>
        <v>100</v>
      </c>
      <c r="G6" s="54">
        <f>ROUND((COUNTIF('User Registration'!$H$5:$H$984,"Pass")*100)/(O6-COUNTIF('User Registration'!$H$5:$H$979,"N/A")),2)</f>
        <v>100</v>
      </c>
      <c r="H6" s="54">
        <f>ROUND((COUNTIF('User Registration'!$I$5:$I$984,"Pass")*100)/(O6-COUNTIF('User Registration'!$I$5:$I$979,"N/A")),2)</f>
        <v>100</v>
      </c>
      <c r="I6" s="54">
        <f>ROUND((COUNTIF('User Registration'!$K$5:$K$984,"Pass")*100)/(O6-COUNTIF('User Registration'!$K$5:$K$979,"N/A")),2)</f>
        <v>100</v>
      </c>
      <c r="J6" s="54">
        <f>ROUND((COUNTIF('User Registration'!$J$5:$J$984,"Pass")*100)/(O6-COUNTIF('User Registration'!$J$5:$J$979,"N/A")),2)</f>
        <v>100</v>
      </c>
      <c r="K6" s="54">
        <f>COUNTIF('User Registration'!$G$5:$K$960,"Pass")</f>
        <v>150</v>
      </c>
      <c r="L6" s="54">
        <f>COUNTIF('User Registration'!$G$5:$K$960,"Fail")</f>
        <v>0</v>
      </c>
      <c r="M6" s="54">
        <f>COUNTIF('User Registration'!$G$5:$K$960,"Untest")</f>
        <v>0</v>
      </c>
      <c r="N6" s="54">
        <f>COUNTIF('User Registration'!$G$5:$K$960,"N/A")</f>
        <v>0</v>
      </c>
      <c r="O6" s="54">
        <f>COUNTA('User Registration'!$A$5:$A$960)</f>
        <v>30</v>
      </c>
      <c r="P6" s="54">
        <f>COUNTA('User Registration'!$A$5:$A$960)*5</f>
        <v>150</v>
      </c>
    </row>
    <row r="7" spans="1:16">
      <c r="A7" s="9"/>
      <c r="B7" s="49" t="s">
        <v>16</v>
      </c>
      <c r="C7" s="53" t="s">
        <v>24</v>
      </c>
      <c r="D7" s="54">
        <v>1</v>
      </c>
      <c r="E7" s="54">
        <f t="shared" si="0"/>
        <v>5</v>
      </c>
      <c r="F7" s="54">
        <f>ROUND((COUNTIF('User Login'!$G$5:$G$987,"Pass")*100)/(O7-COUNTIF('User Login'!$G$5:$G$979,"N/A")),2)</f>
        <v>100</v>
      </c>
      <c r="G7" s="54">
        <f>ROUND((COUNTIF('User Login'!$H$5:$H$987,"Pass")*100)/(O7-COUNTIF('User Login'!$H$5:$H$979,"N/A")),2)</f>
        <v>100</v>
      </c>
      <c r="H7" s="54">
        <f>ROUND((COUNTIF('User Login'!$I$5:$I$987,"Pass")*100)/(O7-COUNTIF('User Login'!$I$5:$I$979,"N/A")),2)</f>
        <v>100</v>
      </c>
      <c r="I7" s="54">
        <f>ROUND((COUNTIF('User Login'!$K$5:$K$987,"Pass")*100)/(O7-COUNTIF('User Login'!$K$5:$K$979,"N/A")),2)</f>
        <v>100</v>
      </c>
      <c r="J7" s="54">
        <f>ROUND((COUNTIF('User Login'!$J$5:$J$987,"Pass")*100)/(O7-COUNTIF('User Login'!$J$5:$J$979,"N/A")),2)</f>
        <v>100</v>
      </c>
      <c r="K7" s="54">
        <f>COUNTIF('User Login'!$G$5:$K$963,"Pass")</f>
        <v>150</v>
      </c>
      <c r="L7" s="54">
        <f>COUNTIF('User Login'!$G$5:$K$963,"Fail")</f>
        <v>0</v>
      </c>
      <c r="M7" s="54">
        <f>COUNTIF('User Login'!$G$5:$K$963,"Untest")</f>
        <v>0</v>
      </c>
      <c r="N7" s="54">
        <f>COUNTIF('User Login'!$G$5:$K$963,"N/A")</f>
        <v>0</v>
      </c>
      <c r="O7" s="54">
        <f>COUNTA('User Login'!$A$5:$A$963)</f>
        <v>30</v>
      </c>
      <c r="P7" s="54">
        <f>COUNTA('User Login'!$A$5:$A$963)*5</f>
        <v>150</v>
      </c>
    </row>
    <row r="8" spans="1:16">
      <c r="A8" s="9"/>
      <c r="B8" s="49" t="s">
        <v>16</v>
      </c>
      <c r="C8" s="53" t="s">
        <v>25</v>
      </c>
      <c r="D8" s="54">
        <v>1</v>
      </c>
      <c r="E8" s="54">
        <f t="shared" si="0"/>
        <v>5</v>
      </c>
      <c r="F8" s="54">
        <f>ROUND((COUNTIF(ER!$F$5:$F$987,"Pass")*100)/(O8-COUNTIF(ER!$F$5:$F$979,"N/A")),2)</f>
        <v>100</v>
      </c>
      <c r="G8" s="54">
        <f>ROUND((COUNTIF(ER!$G$5:$G$987,"Pass")*100)/(O8-COUNTIF(ER!$G$5:$G$979,"N/A")),2)</f>
        <v>100</v>
      </c>
      <c r="H8" s="54">
        <f>ROUND((COUNTIF(ER!$H$5:$H$987,"Pass")*100)/(O8-COUNTIF(ER!$H$5:$H$979,"N/A")),2)</f>
        <v>100</v>
      </c>
      <c r="I8" s="54">
        <f>ROUND((COUNTIF(ER!$J$5:$J$987,"Pass")*100)/(O8-COUNTIF(ER!$J$5:$J$979,"N/A")),2)</f>
        <v>100</v>
      </c>
      <c r="J8" s="54">
        <f>ROUND((COUNTIF(ER!$I$5:$I$987,"Pass")*100)/(O8-COUNTIF(ER!$I$5:$I$979,"N/A")),2)</f>
        <v>100</v>
      </c>
      <c r="K8" s="54">
        <f>COUNTIF(ER!$F$5:$J$1008,"Pass")</f>
        <v>190</v>
      </c>
      <c r="L8" s="54">
        <f>COUNTIF(ER!$F$5:$J$1008,"Fail")</f>
        <v>0</v>
      </c>
      <c r="M8" s="54">
        <f>COUNTIF(ER!$F$5:$J$1008,"Untest")</f>
        <v>0</v>
      </c>
      <c r="N8" s="54">
        <f>COUNTIF(ER!$F$5:$J$1008,"N/A")</f>
        <v>0</v>
      </c>
      <c r="O8" s="54">
        <f>COUNTA(ER!$A$5:$A$1008)</f>
        <v>38</v>
      </c>
      <c r="P8" s="54">
        <f>COUNTA(ER!$A$5:$A$1008)*5</f>
        <v>190</v>
      </c>
    </row>
    <row r="9" spans="1:16">
      <c r="A9" s="9"/>
      <c r="B9" s="49" t="s">
        <v>16</v>
      </c>
      <c r="C9" s="53" t="s">
        <v>144</v>
      </c>
      <c r="D9" s="54">
        <v>1</v>
      </c>
      <c r="E9" s="54">
        <f t="shared" si="0"/>
        <v>5</v>
      </c>
      <c r="F9" s="54">
        <f>ROUND((COUNTIF('Forgot Password'!$G$5:$G$987,"Pass")*100)/(O9-COUNTIF('Forgot Password'!$G$5:$G$979,"N/A")),2)</f>
        <v>100</v>
      </c>
      <c r="G9" s="54">
        <f>ROUND((COUNTIF('Forgot Password'!$H$5:$H$987,"Pass")*100)/(O9-COUNTIF('Forgot Password'!$H$5:$H$979,"N/A")),2)</f>
        <v>100</v>
      </c>
      <c r="H9" s="54">
        <f>ROUND((COUNTIF('Forgot Password'!$I$5:$I$987,"Pass")*100)/(O9-COUNTIF('Forgot Password'!$I$5:$I$979,"N/A")),2)</f>
        <v>100</v>
      </c>
      <c r="I9" s="54">
        <f>ROUND((COUNTIF('Forgot Password'!$K$5:$K$987,"Pass")*100)/(O9-COUNTIF('Forgot Password'!$K$5:$K$979,"N/A")),2)</f>
        <v>100</v>
      </c>
      <c r="J9" s="54">
        <f>ROUND((COUNTIF('Forgot Password'!$J$5:$J$987,"Pass")*100)/(O9-COUNTIF('Forgot Password'!$J$5:$J$979,"N/A")),2)</f>
        <v>100</v>
      </c>
      <c r="K9" s="54">
        <f>COUNTIF('Forgot Password'!$G$5:$K$1006,"Pass")</f>
        <v>150</v>
      </c>
      <c r="L9" s="54">
        <f>COUNTIF('Forgot Password'!$G$5:$K$1006,"Fail")</f>
        <v>0</v>
      </c>
      <c r="M9" s="54">
        <f>COUNTIF('Forgot Password'!$G$5:$K$1006,"Untest")</f>
        <v>0</v>
      </c>
      <c r="N9" s="54">
        <f>COUNTIF('Forgot Password'!$G$5:$K$1006,"N/A")</f>
        <v>0</v>
      </c>
      <c r="O9" s="54">
        <f>COUNTA('Forgot Password'!$A$5:$A$1006)</f>
        <v>30</v>
      </c>
      <c r="P9" s="54">
        <f>COUNTA('Forgot Password'!$A$5:$A$1006)*5</f>
        <v>150</v>
      </c>
    </row>
    <row r="10" spans="1:16">
      <c r="A10" s="9"/>
      <c r="B10" s="49" t="s">
        <v>16</v>
      </c>
      <c r="C10" s="53" t="s">
        <v>81</v>
      </c>
      <c r="D10" s="54">
        <v>1</v>
      </c>
      <c r="E10" s="54">
        <f t="shared" si="0"/>
        <v>5</v>
      </c>
      <c r="F10" s="54">
        <f>ROUND((COUNTIF('Profile Update'!$G$5:$G$986,"Pass")*100)/(O10-COUNTIF('Profile Update'!$G$5:$G$978,"N/A")),2)</f>
        <v>103.33</v>
      </c>
      <c r="G10" s="54">
        <f>ROUND((COUNTIF('Profile Update'!$H$5:$H$986,"Pass")*100)/(O10-COUNTIF('Profile Update'!$H$5:$H$978,"N/A")),2)</f>
        <v>103.33</v>
      </c>
      <c r="H10" s="54">
        <f>ROUND((COUNTIF('Profile Update'!$I$5:$I$986,"Pass")*100)/(O10-COUNTIF('Profile Update'!$I$5:$I$978,"N/A")),2)</f>
        <v>103.33</v>
      </c>
      <c r="I10" s="54">
        <f>ROUND((COUNTIF('Profile Update'!$K$5:$K$986,"Pass")*100)/(O10-COUNTIF('Profile Update'!$K$5:$HK$978,"N/A")),2)</f>
        <v>103.33</v>
      </c>
      <c r="J10" s="54">
        <f>ROUND((COUNTIF('Profile Update'!$J$5:$J$986,"Pass")*100)/(O10-COUNTIF('Profile Update'!$J$5:$J$978,"N/A")),2)</f>
        <v>103.33</v>
      </c>
      <c r="K10" s="54">
        <f>COUNTIF('Profile Update'!$G$5:$K$1001,"Pass")</f>
        <v>155</v>
      </c>
      <c r="L10" s="54">
        <f>COUNTIF('Profile Update'!$G$5:$K$1001,"Fail")</f>
        <v>0</v>
      </c>
      <c r="M10" s="54">
        <f>COUNTIF('Profile Update'!$G$5:$K$1001,"Untest")</f>
        <v>0</v>
      </c>
      <c r="N10" s="54">
        <f>COUNTIF('Profile Update'!$G$5:$K$1001,"N/A")</f>
        <v>0</v>
      </c>
      <c r="O10" s="54">
        <f>COUNTA('Profile Update'!$A$5:$A$1001)</f>
        <v>30</v>
      </c>
      <c r="P10" s="54">
        <f>COUNTA('Profile Update'!$A$5:$A$1001)*5</f>
        <v>150</v>
      </c>
    </row>
    <row r="11" spans="1:16">
      <c r="A11" s="9"/>
      <c r="B11" s="49" t="s">
        <v>16</v>
      </c>
      <c r="C11" s="53" t="s">
        <v>82</v>
      </c>
      <c r="D11" s="54">
        <v>1</v>
      </c>
      <c r="E11" s="54">
        <f t="shared" si="0"/>
        <v>5</v>
      </c>
      <c r="F11" s="54">
        <f>ROUND((COUNTIF('Job Search'!$F$5:$F$987,"Pass")*100)/(O11-COUNTIF('Job Search'!$F$5:$F$979,"N/A")),2)</f>
        <v>115</v>
      </c>
      <c r="G11" s="54">
        <f>ROUND((COUNTIF('Job Search'!$G$5:$G$987,"Pass")*100)/(O11-COUNTIF('Job Search'!$G$5:$G$979,"N/A")),2)</f>
        <v>115</v>
      </c>
      <c r="H11" s="54">
        <f>ROUND((COUNTIF('Job Search'!$H$5:$H$987,"Pass")*100)/(O11-COUNTIF('Job Search'!$H$5:$H$979,"N/A")),2)</f>
        <v>115</v>
      </c>
      <c r="I11" s="54">
        <f>ROUND((COUNTIF('Job Search'!$J$5:$J$987,"Pass")*100)/(O11-COUNTIF('Job Search'!$J$5:$J$979,"N/A")),2)</f>
        <v>115</v>
      </c>
      <c r="J11" s="54">
        <f>ROUND((COUNTIF('Job Search'!$I$5:$I$987,"Pass")*100)/(O11-COUNTIF('Job Search'!$I$5:$I$979,"N/A")),2)</f>
        <v>115</v>
      </c>
      <c r="K11" s="54">
        <f>COUNTIF('Job Search'!$F$5:$J$995,"Pass")</f>
        <v>115</v>
      </c>
      <c r="L11" s="54">
        <f>COUNTIF('Job Search'!$F$5:$J$995,"Fail")</f>
        <v>0</v>
      </c>
      <c r="M11" s="54">
        <f>COUNTIF('Job Search'!$F$5:$J$995,"Untest")</f>
        <v>0</v>
      </c>
      <c r="N11" s="54">
        <f>COUNTIF('Job Search'!$F$5:$J$995,"N/A")</f>
        <v>0</v>
      </c>
      <c r="O11" s="54">
        <f>COUNTA('Job Search'!$A$5:$A$995)</f>
        <v>20</v>
      </c>
      <c r="P11" s="54">
        <f>COUNTA('Job Search'!$A$5:$A$995)*5</f>
        <v>100</v>
      </c>
    </row>
    <row r="12" spans="1:16">
      <c r="A12" s="9"/>
      <c r="B12" s="49" t="s">
        <v>16</v>
      </c>
      <c r="C12" s="53" t="s">
        <v>83</v>
      </c>
      <c r="D12" s="54">
        <v>1.5</v>
      </c>
      <c r="E12" s="54">
        <f t="shared" si="0"/>
        <v>7.5</v>
      </c>
      <c r="F12" s="54">
        <f>ROUND((COUNTIF('Job Filtering'!$F$5:$F$987,"Pass")*100)/(O12-COUNTIF('Job Filtering'!$F$5:$F$979,"N/A")),2)</f>
        <v>230</v>
      </c>
      <c r="G12" s="54">
        <f>ROUND((COUNTIF('Job Filtering'!$G$5:$G$987,"Pass")*100)/(O12-COUNTIF('Job Filtering'!$G$5:$G$979,"N/A")),2)</f>
        <v>230</v>
      </c>
      <c r="H12" s="54">
        <f>ROUND((COUNTIF('Job Filtering'!$H$5:$H$987,"Pass")*100)/(O12-COUNTIF('Job Filtering'!$H$5:$H$979,"N/A")),2)</f>
        <v>230</v>
      </c>
      <c r="I12" s="54">
        <f>ROUND((COUNTIF('Job Filtering'!$J$5:$J$987,"Pass")*100)/(O12-COUNTIF('Job Filtering'!$J$5:$J$979,"N/A")),2)</f>
        <v>230</v>
      </c>
      <c r="J12" s="54">
        <f>ROUND((COUNTIF('Job Filtering'!$I$5:$I$987,"Pass")*100)/(O12-COUNTIF('Job Filtering'!$I$5:$I$979,"N/A")),2)</f>
        <v>230</v>
      </c>
      <c r="K12" s="54">
        <f>COUNTIF('Job Filtering'!$F$5:$J$1013,"Pass")</f>
        <v>230</v>
      </c>
      <c r="L12" s="54">
        <f>COUNTIF('Job Filtering'!$F$5:$J$1013,"Fail")</f>
        <v>0</v>
      </c>
      <c r="M12" s="54">
        <f>COUNTIF('Job Filtering'!$F$5:$J$1013,"Untest")</f>
        <v>0</v>
      </c>
      <c r="N12" s="54">
        <f>COUNTIF('Job Filtering'!$F$5:$J$1013,"N/A")</f>
        <v>0</v>
      </c>
      <c r="O12" s="54">
        <f>COUNTA('Job Filtering'!$A$5:$A$1013)</f>
        <v>20</v>
      </c>
      <c r="P12" s="54">
        <f>COUNTA('Job Filtering'!$A$5:$A$1013)*5</f>
        <v>100</v>
      </c>
    </row>
    <row r="13" spans="1:16">
      <c r="A13" s="9"/>
      <c r="B13" s="49" t="s">
        <v>16</v>
      </c>
      <c r="C13" s="53" t="s">
        <v>84</v>
      </c>
      <c r="D13" s="54">
        <v>0.8</v>
      </c>
      <c r="E13" s="54">
        <f t="shared" si="0"/>
        <v>4</v>
      </c>
      <c r="F13" s="54">
        <f>ROUND((COUNTIF(' Job Application'!$G$5:$G$984,"Pass")*100)/(O13-COUNTIF(' Job Application'!$G$5:$G$976,"N/A")),2)</f>
        <v>100</v>
      </c>
      <c r="G13" s="54">
        <f>ROUND((COUNTIF(' Job Application'!$H$5:$H$984,"Pass")*100)/(O13-COUNTIF(' Job Application'!$H$5:$H$976,"N/A")),2)</f>
        <v>100</v>
      </c>
      <c r="H13" s="54">
        <f>ROUND((COUNTIF(' Job Application'!$I$5:$I$984,"Pass")*100)/(O13-COUNTIF(' Job Application'!$I$5:$I$976,"N/A")),2)</f>
        <v>100</v>
      </c>
      <c r="I13" s="54">
        <f>ROUND((COUNTIF(' Job Application'!$K$5:$K$984,"Pass")*100)/(O13-COUNTIF(' Job Application'!$K$5:$K$976,"N/A")),2)</f>
        <v>100</v>
      </c>
      <c r="J13" s="54">
        <f>ROUND((COUNTIF(' Job Application'!$J$5:$J$984,"Pass")*100)/(O13-COUNTIF(' Job Application'!$J$5:$J$976,"N/A")),2)</f>
        <v>100</v>
      </c>
      <c r="K13" s="54">
        <f>COUNTIF(' Job Application'!$G$5:$K$998,"Pass")</f>
        <v>125</v>
      </c>
      <c r="L13" s="54">
        <f>COUNTIF(' Job Application'!$G$5:$K$998,"Fail")</f>
        <v>0</v>
      </c>
      <c r="M13" s="54">
        <f>COUNTIF(' Job Application'!$G$5:$K$998,"Untest")</f>
        <v>0</v>
      </c>
      <c r="N13" s="54">
        <f>COUNTIF(' Job Application'!$G$5:$K$998,"N/A")</f>
        <v>0</v>
      </c>
      <c r="O13" s="54">
        <f>COUNTA(' Job Application'!$A$5:$A$29)</f>
        <v>25</v>
      </c>
      <c r="P13" s="54">
        <f>COUNTA(' Job Application'!$A$5:$A$29)*5</f>
        <v>125</v>
      </c>
    </row>
    <row r="14" spans="1:16">
      <c r="A14" s="9"/>
      <c r="B14" s="49" t="s">
        <v>16</v>
      </c>
      <c r="C14" s="53" t="s">
        <v>85</v>
      </c>
      <c r="D14" s="54">
        <v>1</v>
      </c>
      <c r="E14" s="54">
        <f t="shared" si="0"/>
        <v>5</v>
      </c>
      <c r="F14" s="54">
        <f>ROUND((COUNTIF('Job Posting'!$G$5:$G$987,"Pass")*100)/(O14-COUNTIF('Job Posting'!$G$5:$G$979,"N/A")),2)</f>
        <v>180</v>
      </c>
      <c r="G14" s="54">
        <f>ROUND((COUNTIF('Job Posting'!$H$5:$H$987,"Pass")*100)/(O14-COUNTIF('Job Posting'!$H$5:$H$979,"N/A")),2)</f>
        <v>180</v>
      </c>
      <c r="H14" s="54">
        <f>ROUND((COUNTIF('Job Posting'!$I$5:$I$987,"Pass")*100)/(O14-COUNTIF('Job Posting'!$I$5:$I$979,"N/A")),2)</f>
        <v>180</v>
      </c>
      <c r="I14" s="54">
        <f>ROUND((COUNTIF('Job Posting'!$K$5:$K$987,"Pass")*100)/(O14-COUNTIF('Job Posting'!$K$5:$K$979,"N/A")),2)</f>
        <v>180</v>
      </c>
      <c r="J14" s="54">
        <f>ROUND((COUNTIF('Job Posting'!$J$5:$J$987,"Pass")*100)/(O14-COUNTIF('Job Posting'!$J$5:$J$979,"N/A")),2)</f>
        <v>180</v>
      </c>
      <c r="K14" s="54">
        <f>COUNTIF('Job Posting'!$G$5:$K$1012,"Pass")</f>
        <v>180</v>
      </c>
      <c r="L14" s="54">
        <f>COUNTIF('Job Posting'!$G$5:$K$1012,"Fail")</f>
        <v>0</v>
      </c>
      <c r="M14" s="54">
        <f>COUNTIF('Job Posting'!$G$5:$K$1012,"Untest")</f>
        <v>0</v>
      </c>
      <c r="N14" s="54">
        <f>COUNTIF('Job Posting'!$G$5:$K$1012,"N/A")</f>
        <v>0</v>
      </c>
      <c r="O14" s="54">
        <f>COUNTA('Job Posting'!$A$5:$A$1012)</f>
        <v>20</v>
      </c>
      <c r="P14" s="54">
        <f>COUNTA('Job Posting'!$A$5:$A$1012)*5</f>
        <v>100</v>
      </c>
    </row>
    <row r="15" spans="1:16">
      <c r="A15" s="9"/>
      <c r="B15" s="49" t="s">
        <v>16</v>
      </c>
      <c r="C15" s="53" t="s">
        <v>87</v>
      </c>
      <c r="D15" s="54">
        <v>1</v>
      </c>
      <c r="E15" s="54">
        <f t="shared" si="0"/>
        <v>5</v>
      </c>
      <c r="F15" s="54">
        <f>ROUND((COUNTIF('Job Editing'!$G$5:$G$987,"Pass")*100)/(O15-COUNTIF('Job Editing'!$G$5:$G$979,"N/A")),2)</f>
        <v>165</v>
      </c>
      <c r="G15" s="54">
        <f>ROUND((COUNTIF('Job Editing'!$H$5:$H$987,"Pass")*100)/(O15-COUNTIF('Job Editing'!$H$5:$H$979,"N/A")),2)</f>
        <v>165</v>
      </c>
      <c r="H15" s="54">
        <f>ROUND((COUNTIF('Job Editing'!$I$5:$I$987,"Pass")*100)/(O15-COUNTIF('Job Editing'!$I$5:$I$979,"N/A")),2)</f>
        <v>165</v>
      </c>
      <c r="I15" s="54">
        <f>ROUND((COUNTIF('Job Editing'!$K$5:$K$987,"Pass")*100)/(O15-COUNTIF('Job Editing'!$K$5:$K$979,"N/A")),2)</f>
        <v>165</v>
      </c>
      <c r="J15" s="54">
        <f>ROUND((COUNTIF('Job Editing'!$J$5:$J$987,"Pass")*100)/(O15-COUNTIF('Job Editing'!$J$5:$J$979,"N/A")),2)</f>
        <v>165</v>
      </c>
      <c r="K15" s="54">
        <f>COUNTIF('Job Editing'!$G$5:$K$1008,"Pass")</f>
        <v>165</v>
      </c>
      <c r="L15" s="54">
        <f>COUNTIF('Job Editing'!$G$5:$K$1008,"Fail")</f>
        <v>0</v>
      </c>
      <c r="M15" s="54">
        <f>COUNTIF('Job Editing'!$G$5:$K$1008,"Untest")</f>
        <v>0</v>
      </c>
      <c r="N15" s="54">
        <f>COUNTIF('Job Editing'!$G$5:$K$1008,"N/A")</f>
        <v>0</v>
      </c>
      <c r="O15" s="54">
        <f>COUNTA('Job Editing'!$A$5:$A$1008)</f>
        <v>20</v>
      </c>
      <c r="P15" s="54">
        <f>COUNTA('Job Editing'!$A$5:$A$1008)*5</f>
        <v>100</v>
      </c>
    </row>
    <row r="16" spans="1:16">
      <c r="A16" s="9"/>
      <c r="B16" s="49" t="s">
        <v>16</v>
      </c>
      <c r="C16" s="53" t="s">
        <v>86</v>
      </c>
      <c r="D16" s="54">
        <v>1.5</v>
      </c>
      <c r="E16" s="54">
        <f t="shared" si="0"/>
        <v>7.5</v>
      </c>
      <c r="F16" s="54">
        <f>ROUND((COUNTIF('Job Deletion'!$G$5:$G$985,"Pass")*100)/(O16-COUNTIF('Job Deletion'!$G$5:$G$977,"N/A")),2)</f>
        <v>330.77</v>
      </c>
      <c r="G16" s="54">
        <f>ROUND((COUNTIF('Job Deletion'!$H$5:$H$985,"Pass")*100)/(O16-COUNTIF('Job Deletion'!$H$5:$H$977,"N/A")),2)</f>
        <v>330.77</v>
      </c>
      <c r="H16" s="54">
        <f>ROUND((COUNTIF('Job Deletion'!$I$5:$I$985,"Pass")*100)/(O16-COUNTIF('Job Deletion'!$I$5:$I$977,"N/A")),2)</f>
        <v>330.77</v>
      </c>
      <c r="I16" s="54">
        <f>ROUND((COUNTIF('Job Deletion'!$K$5:$K$985,"Pass")*100)/(O16-COUNTIF('Job Deletion'!$K$5:$K$977,"N/A")),2)</f>
        <v>330.77</v>
      </c>
      <c r="J16" s="54">
        <f>ROUND((COUNTIF('Job Deletion'!$J$5:$J$985,"Pass")*100)/(O16-COUNTIF('Job Deletion'!$J$5:$J$977,"N/A")),2)</f>
        <v>330.77</v>
      </c>
      <c r="K16" s="54">
        <f>COUNTIF('Job Deletion'!$G$5:$K$1016,"Pass")</f>
        <v>215</v>
      </c>
      <c r="L16" s="54">
        <f>COUNTIF('Job Deletion'!$G$5:$K$1016,"Fail")</f>
        <v>0</v>
      </c>
      <c r="M16" s="54">
        <f>COUNTIF('Job Deletion'!$G$5:$K$1016,"Untest")</f>
        <v>0</v>
      </c>
      <c r="N16" s="54">
        <f>COUNTIF('Job Deletion'!$G$5:$K$1016,"N/A")</f>
        <v>0</v>
      </c>
      <c r="O16" s="54">
        <f>COUNTA('Job Deletion'!$A$5:$A$1016)</f>
        <v>13</v>
      </c>
      <c r="P16" s="54">
        <f>COUNTA('Job Deletion'!$A$5:$A$1016)*5</f>
        <v>65</v>
      </c>
    </row>
    <row r="17" spans="1:16">
      <c r="A17" s="9"/>
      <c r="B17" s="49" t="s">
        <v>16</v>
      </c>
      <c r="C17" s="53" t="s">
        <v>134</v>
      </c>
      <c r="D17" s="54">
        <v>1</v>
      </c>
      <c r="E17" s="54">
        <f t="shared" si="0"/>
        <v>5</v>
      </c>
      <c r="F17" s="54">
        <f>ROUND((COUNTIF('Report Generation'!$G$5:$G$987,"Pass")*100)/(O17-COUNTIF('Report Generation'!$G$5:$G$979,"N/A")),2)</f>
        <v>208.33</v>
      </c>
      <c r="G17" s="54">
        <f>ROUND((COUNTIF('Report Generation'!$H$5:$H$987,"Pass")*100)/(O17-COUNTIF('Report Generation'!$H$5:$H$979,"N/A")),2)</f>
        <v>208.33</v>
      </c>
      <c r="H17" s="54">
        <f>ROUND((COUNTIF('Report Generation'!$I$5:$I$987,"Pass")*100)/(O17-COUNTIF('Report Generation'!$I$5:$I$979,"N/A")),2)</f>
        <v>208.33</v>
      </c>
      <c r="I17" s="54">
        <f>ROUND((COUNTIF('Report Generation'!$K$5:$K$987,"Pass")*100)/(O17-COUNTIF('Report Generation'!$K$5:$K$979,"N/A")),2)</f>
        <v>208.33</v>
      </c>
      <c r="J17" s="54">
        <f>ROUND((COUNTIF('Report Generation'!$J$5:$J$987,"Pass")*100)/(O17-COUNTIF('Report Generation'!$J$5:$J$979,"N/A")),2)</f>
        <v>208.33</v>
      </c>
      <c r="K17" s="54">
        <f>COUNTIF('Report Generation'!$G$5:$K$998,"Pass")</f>
        <v>125</v>
      </c>
      <c r="L17" s="54">
        <f>COUNTIF('Report Generation'!$G$5:$K$998,"Fail")</f>
        <v>0</v>
      </c>
      <c r="M17" s="54">
        <f>COUNTIF('Report Generation'!$G$5:$K$998,"Untest")</f>
        <v>0</v>
      </c>
      <c r="N17" s="54">
        <f>COUNTIF('Report Generation'!$G$5:$K$998,"N/A")</f>
        <v>0</v>
      </c>
      <c r="O17" s="54">
        <f>COUNTA('Report Generation'!$A$5:$A$998)</f>
        <v>12</v>
      </c>
      <c r="P17" s="54">
        <f>COUNTA('Report Generation'!$A$5:$A$998)*5</f>
        <v>60</v>
      </c>
    </row>
    <row r="18" spans="1:16" ht="15" customHeight="1">
      <c r="A18" s="9"/>
      <c r="B18" s="49" t="s">
        <v>16</v>
      </c>
      <c r="C18" s="53" t="s">
        <v>28</v>
      </c>
      <c r="D18" s="54">
        <v>1</v>
      </c>
      <c r="E18" s="54">
        <f t="shared" si="0"/>
        <v>5</v>
      </c>
      <c r="F18" s="54">
        <f>ROUND((COUNTIF('User Analytics'!$G$5:$G$987,"Pass")*100)/(O18-COUNTIF('User Analytics'!$G$5:$G$979,"N/A")),2)</f>
        <v>165</v>
      </c>
      <c r="G18" s="54">
        <f>ROUND((COUNTIF('User Analytics'!$H$5:$H$987,"Pass")*100)/(O18-COUNTIF('User Analytics'!$H$5:$H$979,"N/A")),2)</f>
        <v>165</v>
      </c>
      <c r="H18" s="54">
        <f>ROUND((COUNTIF('User Analytics'!$I$5:$I$987,"Pass")*100)/(O18-COUNTIF('User Analytics'!$I$5:$I$979,"N/A")),2)</f>
        <v>165</v>
      </c>
      <c r="I18" s="54">
        <f>ROUND((COUNTIF('User Analytics'!$K$5:$K$987,"Pass")*100)/(O18-COUNTIF('User Analytics'!$K$5:$K$979,"N/A")),2)</f>
        <v>165</v>
      </c>
      <c r="J18" s="54">
        <f>ROUND((COUNTIF('User Analytics'!$J$5:$J$987,"Pass")*100)/(O18-COUNTIF('User Analytics'!$J$5:$J$979,"N/A")),2)</f>
        <v>165</v>
      </c>
      <c r="K18" s="54">
        <f>COUNTIF('User Analytics'!$G$5:$K$1011,"Pass")</f>
        <v>165</v>
      </c>
      <c r="L18" s="54">
        <f>COUNTIF('User Analytics'!$G$5:$K$1011,"Fail")</f>
        <v>0</v>
      </c>
      <c r="M18" s="54">
        <f>COUNTIF('User Analytics'!$G$5:$K$1011,"Untest")</f>
        <v>0</v>
      </c>
      <c r="N18" s="54">
        <f>COUNTIF('User Analytics'!$G$5:$K$1011,"N/A")</f>
        <v>0</v>
      </c>
      <c r="O18" s="54">
        <f>COUNTA('User Analytics'!$A$5:$A$1011)</f>
        <v>20</v>
      </c>
      <c r="P18" s="54">
        <f>COUNTA('User Analytics'!$A$5:$A$1011)*5</f>
        <v>100</v>
      </c>
    </row>
    <row r="19" spans="1:16">
      <c r="A19" s="9"/>
      <c r="B19" s="49" t="s">
        <v>16</v>
      </c>
      <c r="C19" s="53" t="s">
        <v>29</v>
      </c>
      <c r="D19" s="54">
        <v>1</v>
      </c>
      <c r="E19" s="54">
        <f t="shared" si="0"/>
        <v>5</v>
      </c>
      <c r="F19" s="54">
        <f>ROUND((COUNTIF('Document Upload'!$G$5:$G$987,"Pass")*100)/(O19-COUNTIF('Document Upload'!$G$5:$G$979,"N/A")),2)</f>
        <v>100</v>
      </c>
      <c r="G19" s="54">
        <f>ROUND((COUNTIF('Document Upload'!$H$5:$H$987,"Pass")*100)/(O19-COUNTIF('Document Upload'!$H$5:$H$979,"N/A")),2)</f>
        <v>100</v>
      </c>
      <c r="H19" s="54">
        <f>ROUND((COUNTIF('Document Upload'!$I$5:$I$987,"Pass")*100)/(O19-COUNTIF('Document Upload'!$I$5:$I$979,"N/A")),2)</f>
        <v>100</v>
      </c>
      <c r="I19" s="54">
        <f>ROUND((COUNTIF('Document Upload'!$K$5:$K$987,"Pass")*100)/(O19-COUNTIF('Document Upload'!$K$5:$K$979,"N/A")),2)</f>
        <v>100</v>
      </c>
      <c r="J19" s="54">
        <f>ROUND((COUNTIF('Document Upload'!$J$5:$J$987,"Pass")*100)/(O19-COUNTIF('Document Upload'!$J$5:$J$979,"N/A")),2)</f>
        <v>100</v>
      </c>
      <c r="K19" s="54">
        <f>COUNTIF('Document Upload'!$G$5:$K$999,"Pass")</f>
        <v>100</v>
      </c>
      <c r="L19" s="54">
        <f>COUNTIF('Document Upload'!$G$5:$K$999,"Fail")</f>
        <v>0</v>
      </c>
      <c r="M19" s="54">
        <f>COUNTIF('Document Upload'!$G$5:$K$999,"Untest")</f>
        <v>0</v>
      </c>
      <c r="N19" s="54">
        <f>COUNTIF('Document Upload'!$G$5:$K$999,"N/A")</f>
        <v>0</v>
      </c>
      <c r="O19" s="54">
        <f>COUNTA('Document Upload'!$A$5:$A$999)</f>
        <v>20</v>
      </c>
      <c r="P19" s="54">
        <f>COUNTA('Document Upload'!$A$5:$A$999)*5</f>
        <v>100</v>
      </c>
    </row>
    <row r="20" spans="1:16">
      <c r="A20" s="9"/>
      <c r="B20" s="49" t="s">
        <v>16</v>
      </c>
      <c r="C20" s="53" t="s">
        <v>65</v>
      </c>
      <c r="D20" s="54">
        <v>1.5</v>
      </c>
      <c r="E20" s="54">
        <v>1.5</v>
      </c>
      <c r="F20" s="71" t="e">
        <f>ROUND((COUNTIF(#REF!,"Pass")*100)/(O20-COUNTIF(#REF!,"N/A")),2)</f>
        <v>#REF!</v>
      </c>
      <c r="G20" s="72"/>
      <c r="H20" s="72"/>
      <c r="I20" s="72"/>
      <c r="J20" s="73"/>
      <c r="K20" s="54" t="e">
        <f>COUNTIF(#REF!,"Pass")</f>
        <v>#REF!</v>
      </c>
      <c r="L20" s="54" t="e">
        <f>COUNTIF(#REF!,"Fail")</f>
        <v>#REF!</v>
      </c>
      <c r="M20" s="54" t="e">
        <f>COUNTIF(#REF!,"Untest")</f>
        <v>#REF!</v>
      </c>
      <c r="N20" s="54" t="e">
        <f>COUNTIF(#REF!,"N/A")</f>
        <v>#REF!</v>
      </c>
      <c r="O20" s="54">
        <f>COUNTA(#REF!)</f>
        <v>1</v>
      </c>
      <c r="P20" s="54">
        <f>COUNTA(#REF!)</f>
        <v>1</v>
      </c>
    </row>
    <row r="21" spans="1:16">
      <c r="A21" s="9"/>
      <c r="B21" s="49" t="s">
        <v>16</v>
      </c>
      <c r="C21" s="53" t="s">
        <v>30</v>
      </c>
      <c r="D21" s="54">
        <v>2</v>
      </c>
      <c r="E21" s="54">
        <v>2</v>
      </c>
      <c r="F21" s="71" t="e">
        <f>ROUND((COUNTIF(#REF!,"Pass")*100)/(O21-COUNTIF(#REF!,"N/A")),2)</f>
        <v>#REF!</v>
      </c>
      <c r="G21" s="72"/>
      <c r="H21" s="72"/>
      <c r="I21" s="72"/>
      <c r="J21" s="73"/>
      <c r="K21" s="54" t="e">
        <f>COUNTIF(#REF!,"Pass")</f>
        <v>#REF!</v>
      </c>
      <c r="L21" s="54" t="e">
        <f>COUNTIF(#REF!,"Fail")</f>
        <v>#REF!</v>
      </c>
      <c r="M21" s="54" t="e">
        <f>COUNTIF(#REF!,"Untest")</f>
        <v>#REF!</v>
      </c>
      <c r="N21" s="54" t="e">
        <f>COUNTIF(#REF!,"N/A")</f>
        <v>#REF!</v>
      </c>
      <c r="O21" s="54">
        <f>COUNTA(#REF!)</f>
        <v>1</v>
      </c>
      <c r="P21" s="54">
        <f>COUNTA(#REF!)</f>
        <v>1</v>
      </c>
    </row>
    <row r="22" spans="1:16">
      <c r="A22" s="9"/>
      <c r="B22" s="49" t="s">
        <v>16</v>
      </c>
      <c r="C22" s="53" t="s">
        <v>203</v>
      </c>
      <c r="D22" s="54">
        <v>1</v>
      </c>
      <c r="E22" s="54">
        <f t="shared" ref="E22" si="1">D22*5</f>
        <v>5</v>
      </c>
      <c r="F22" s="71" t="e">
        <f>ROUND((COUNTIF(#REF!,"Pass")*100)/(O22-COUNTIF(#REF!,"N/A")),2)</f>
        <v>#REF!</v>
      </c>
      <c r="G22" s="74"/>
      <c r="H22" s="74"/>
      <c r="I22" s="74"/>
      <c r="J22" s="75"/>
      <c r="K22" s="54" t="e">
        <f>COUNTIF(#REF!,"Pass")</f>
        <v>#REF!</v>
      </c>
      <c r="L22" s="54" t="e">
        <f>COUNTIF(#REF!,"Fail")</f>
        <v>#REF!</v>
      </c>
      <c r="M22" s="54" t="e">
        <f>COUNTIF(#REF!,"Untest")</f>
        <v>#REF!</v>
      </c>
      <c r="N22" s="54" t="e">
        <f>COUNTIF(#REF!,"N/A")</f>
        <v>#REF!</v>
      </c>
      <c r="O22" s="54">
        <f>COUNTA(#REF!)</f>
        <v>1</v>
      </c>
      <c r="P22" s="54">
        <f>COUNTA(#REF!)*5</f>
        <v>5</v>
      </c>
    </row>
    <row r="23" spans="1:16">
      <c r="A23" s="9"/>
      <c r="B23" s="50"/>
      <c r="C23" s="60" t="s">
        <v>31</v>
      </c>
      <c r="D23" s="60">
        <f>SUM(D5:D21)</f>
        <v>21.8</v>
      </c>
      <c r="E23" s="60">
        <f>SUM(E5:E21)</f>
        <v>95</v>
      </c>
      <c r="F23" s="61"/>
      <c r="G23" s="62"/>
      <c r="H23" s="62"/>
      <c r="I23" s="62"/>
      <c r="J23" s="62"/>
      <c r="K23" s="63" t="e">
        <f>SUM(K5:K21)</f>
        <v>#REF!</v>
      </c>
      <c r="L23" s="63" t="e">
        <f>SUM(L5:L21)</f>
        <v>#REF!</v>
      </c>
      <c r="M23" s="63" t="e">
        <f t="shared" ref="M23:N23" si="2">SUM(M5:M21)</f>
        <v>#REF!</v>
      </c>
      <c r="N23" s="63" t="e">
        <f t="shared" si="2"/>
        <v>#REF!</v>
      </c>
      <c r="O23" s="63">
        <f>SUM(O5:O21)</f>
        <v>331</v>
      </c>
      <c r="P23" s="63">
        <f>SUM(P5:P21)</f>
        <v>1647</v>
      </c>
    </row>
    <row r="24" spans="1:16">
      <c r="A24" s="9"/>
      <c r="B24" s="10"/>
      <c r="C24" s="9"/>
      <c r="D24" s="9"/>
      <c r="E24" s="9"/>
      <c r="F24" s="9"/>
      <c r="G24" s="9"/>
      <c r="H24" s="9"/>
      <c r="I24" s="9"/>
      <c r="J24" s="9"/>
      <c r="K24" s="11"/>
      <c r="L24" s="12"/>
      <c r="M24" s="12"/>
      <c r="N24" s="12"/>
      <c r="O24" s="12"/>
      <c r="P24" s="12"/>
    </row>
    <row r="25" spans="1:16" s="13" customFormat="1" ht="13.2">
      <c r="C25" s="14" t="s">
        <v>32</v>
      </c>
      <c r="D25" s="14"/>
      <c r="E25" s="14"/>
      <c r="F25" s="14"/>
      <c r="G25" s="14"/>
      <c r="H25" s="14"/>
      <c r="I25" s="14"/>
      <c r="J25" s="14"/>
      <c r="L25" s="44" t="e">
        <f>(K23+L23)*100/(P23-N23)</f>
        <v>#REF!</v>
      </c>
      <c r="M25" s="13" t="s">
        <v>33</v>
      </c>
      <c r="P25" s="15"/>
    </row>
    <row r="26" spans="1:16" s="13" customFormat="1" ht="13.2">
      <c r="C26" s="14" t="s">
        <v>34</v>
      </c>
      <c r="D26" s="14"/>
      <c r="E26" s="14"/>
      <c r="F26" s="14"/>
      <c r="G26" s="14"/>
      <c r="H26" s="14"/>
      <c r="I26" s="14"/>
      <c r="J26" s="14"/>
      <c r="L26" s="44" t="e">
        <f>K23*100/(P23-N23)</f>
        <v>#REF!</v>
      </c>
      <c r="M26" s="13" t="s">
        <v>33</v>
      </c>
      <c r="P26" s="15"/>
    </row>
    <row r="27" spans="1:16" ht="15" customHeight="1">
      <c r="A27" s="9"/>
      <c r="B27" s="9"/>
      <c r="C27" s="9"/>
      <c r="D27" s="9"/>
      <c r="E27" s="9"/>
      <c r="F27" s="9"/>
      <c r="G27" s="9"/>
      <c r="H27" s="9"/>
      <c r="I27" s="9"/>
      <c r="J27" s="9"/>
      <c r="K27" s="9"/>
      <c r="L27" s="16"/>
      <c r="M27" s="9"/>
      <c r="N27" s="9"/>
      <c r="O27" s="9"/>
      <c r="P27" s="17"/>
    </row>
  </sheetData>
  <sheetProtection selectLockedCells="1" selectUnlockedCells="1"/>
  <mergeCells count="4">
    <mergeCell ref="C2:P2"/>
    <mergeCell ref="F20:J20"/>
    <mergeCell ref="F21:J21"/>
    <mergeCell ref="F22:J22"/>
  </mergeCells>
  <hyperlinks>
    <hyperlink ref="C7" location="'Home page'!A1" display="Home page" xr:uid="{00000000-0004-0000-0100-000000000000}"/>
    <hyperlink ref="C8" location="ER!A1" display="ER" xr:uid="{00000000-0004-0000-0100-000001000000}"/>
    <hyperlink ref="C9" location="'Find a Doctor'!A1" display="Find a Doctor" xr:uid="{00000000-0004-0000-0100-000002000000}"/>
    <hyperlink ref="C10" location="'MFM-Login'!A1" display="My Family &amp; Me - Login" xr:uid="{00000000-0004-0000-0100-000003000000}"/>
    <hyperlink ref="C17" location="'ECH Resources'!A1" display="ECH Resources" xr:uid="{00000000-0004-0000-0100-000004000000}"/>
    <hyperlink ref="C18" location="'ECH news'!A1" display="ECH news" xr:uid="{00000000-0004-0000-0100-000005000000}"/>
    <hyperlink ref="C19" location="'Visiting ECH'!A1" display="Visiting ECH" xr:uid="{00000000-0004-0000-0100-000006000000}"/>
    <hyperlink ref="C20" location="'HIPAA, TRUSTe'!A1" display="HIPAA, TRUSTe" xr:uid="{00000000-0004-0000-0100-000007000000}"/>
    <hyperlink ref="C21" location="LoadTest!A1" display="LoadTest" xr:uid="{00000000-0004-0000-0100-000008000000}"/>
    <hyperlink ref="C11" location="'MFM-ForgotPassword'!A1" display="My Family &amp; Me - Forgot password" xr:uid="{00000000-0004-0000-0100-000009000000}"/>
    <hyperlink ref="C12" location="'MFM-CreateAcct'!A1" display="My Family &amp; Me - Create Account" xr:uid="{00000000-0004-0000-0100-00000A000000}"/>
    <hyperlink ref="C13" location="'MFM-ChangePassword'!A1" display="My Family &amp; Me - Change Password" xr:uid="{00000000-0004-0000-0100-00000B000000}"/>
    <hyperlink ref="C14" location="'MFM-CreateProfile'!A1" display="My Family &amp; Me - Create Profile" xr:uid="{00000000-0004-0000-0100-00000C000000}"/>
    <hyperlink ref="C15" location="'MFM-DashboardDeleteAcct'!A1" display="My Family &amp; Me - Dashboard &amp; Delete Account" xr:uid="{00000000-0004-0000-0100-00000D000000}"/>
    <hyperlink ref="C16" location="'MFM-ViewEditDeleteProfile'!A1" display="My Family &amp; Me - View &amp; Edit &amp; Delete Profile" xr:uid="{00000000-0004-0000-0100-00000E000000}"/>
    <hyperlink ref="C5" location="'GUI-Flow'!A1" display="GUI flows" xr:uid="{00000000-0004-0000-0100-00000F000000}"/>
    <hyperlink ref="C6" location="Hybrid!A1" display="Hybrid applications" xr:uid="{00000000-0004-0000-0100-000010000000}"/>
    <hyperlink ref="C22" location="'IE9'!A1" display="On IE9" xr:uid="{00000000-0004-0000-0100-000011000000}"/>
  </hyperlinks>
  <pageMargins left="0.75" right="0.75" top="1" bottom="1" header="0.51180555555555551" footer="0.51180555555555551"/>
  <pageSetup scale="77" firstPageNumber="0" orientation="portrait" horizontalDpi="300" verticalDpi="300" r:id="rId1"/>
  <headerFooter alignWithMargins="0"/>
  <ignoredErrors>
    <ignoredError sqref="L7:N7 K8:N8" formula="1"/>
    <ignoredError sqref="B23 B5:B21" numberStoredAsText="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M34"/>
  <sheetViews>
    <sheetView workbookViewId="0">
      <pane xSplit="1" ySplit="4" topLeftCell="B19" activePane="bottomRight" state="frozen"/>
      <selection pane="topRight" activeCell="B1" sqref="B1"/>
      <selection pane="bottomLeft" activeCell="A5" sqref="A5"/>
      <selection pane="bottomRight" activeCell="G4" sqref="G4:K4"/>
    </sheetView>
  </sheetViews>
  <sheetFormatPr defaultRowHeight="13.2"/>
  <cols>
    <col min="1" max="1" width="14.44140625" style="79" customWidth="1"/>
    <col min="2" max="2" width="29.77734375" style="79" customWidth="1"/>
    <col min="3" max="3" width="28.88671875" style="79" customWidth="1"/>
    <col min="4" max="5" width="37.6640625" style="79" customWidth="1"/>
    <col min="6" max="6" width="10.44140625" style="40" customWidth="1"/>
    <col min="7" max="12" width="8.88671875" style="79"/>
    <col min="13" max="13" width="10.44140625" style="79" customWidth="1"/>
    <col min="14" max="16384" width="8.88671875" style="79"/>
  </cols>
  <sheetData>
    <row r="1" spans="1:13" s="40" customFormat="1" ht="12.75" customHeight="1">
      <c r="A1" s="23" t="s">
        <v>44</v>
      </c>
      <c r="B1" s="23" t="s">
        <v>45</v>
      </c>
      <c r="C1" s="23"/>
      <c r="D1" s="24" t="str">
        <f>"Pass: "&amp;COUNTIF($G$1:$K$956,"Pass")</f>
        <v>Pass: 150</v>
      </c>
      <c r="E1" s="20" t="str">
        <f>"Untested: "&amp;COUNTIF($G$1:$K$956,"Untest")</f>
        <v>Untested: 0</v>
      </c>
      <c r="F1" s="41"/>
      <c r="G1" s="79"/>
      <c r="H1" s="79"/>
      <c r="I1" s="79"/>
    </row>
    <row r="2" spans="1:13" s="40" customFormat="1">
      <c r="A2" s="18" t="s">
        <v>35</v>
      </c>
      <c r="B2" s="19" t="s">
        <v>100</v>
      </c>
      <c r="C2" s="19"/>
      <c r="D2" s="24" t="str">
        <f>"Fail: "&amp;COUNTIF($G$1:$K$956,"Fail")</f>
        <v>Fail: 0</v>
      </c>
      <c r="E2" s="20" t="str">
        <f>"N/A: "&amp;COUNTIF($G$1:$K$956,"N/A")</f>
        <v>N/A: 0</v>
      </c>
      <c r="F2" s="41"/>
      <c r="G2" s="79"/>
      <c r="H2" s="79"/>
      <c r="I2" s="79"/>
    </row>
    <row r="3" spans="1:13" s="40" customFormat="1">
      <c r="A3" s="18" t="s">
        <v>36</v>
      </c>
      <c r="B3" s="18" t="s">
        <v>3</v>
      </c>
      <c r="C3" s="18"/>
      <c r="D3" s="24" t="str">
        <f>"Percent Complete: "&amp;ROUND((COUNTIF($G$5:$K$956,"Pass")*100)/((COUNTA($A$5:$A$956)*5)-COUNTIF($G$5:$K$1021,"N/A")),2)&amp;"%"</f>
        <v>Percent Complete: 100%</v>
      </c>
      <c r="E3" s="21" t="str">
        <f>"Number of cases: "&amp;(COUNTA($A$5:$A$956))</f>
        <v>Number of cases: 30</v>
      </c>
      <c r="F3" s="42"/>
      <c r="G3" s="79"/>
      <c r="H3" s="79"/>
      <c r="I3" s="79"/>
    </row>
    <row r="4" spans="1:13" s="40" customFormat="1" ht="30.6">
      <c r="A4" s="22" t="s">
        <v>37</v>
      </c>
      <c r="B4" s="22" t="s">
        <v>38</v>
      </c>
      <c r="C4" s="22" t="s">
        <v>89</v>
      </c>
      <c r="D4" s="22" t="s">
        <v>39</v>
      </c>
      <c r="E4" s="22" t="s">
        <v>40</v>
      </c>
      <c r="F4" s="55" t="s">
        <v>194</v>
      </c>
      <c r="G4" s="22" t="s">
        <v>207</v>
      </c>
      <c r="H4" s="22" t="s">
        <v>204</v>
      </c>
      <c r="I4" s="22" t="s">
        <v>205</v>
      </c>
      <c r="J4" s="22" t="s">
        <v>206</v>
      </c>
      <c r="K4" s="22" t="s">
        <v>208</v>
      </c>
      <c r="L4" s="22" t="s">
        <v>42</v>
      </c>
      <c r="M4" s="22" t="s">
        <v>43</v>
      </c>
    </row>
    <row r="5" spans="1:13" s="40" customFormat="1" ht="30.6">
      <c r="A5" s="37" t="s">
        <v>209</v>
      </c>
      <c r="B5" s="37" t="s">
        <v>210</v>
      </c>
      <c r="C5" s="37" t="s">
        <v>306</v>
      </c>
      <c r="D5" s="37" t="s">
        <v>211</v>
      </c>
      <c r="E5" s="37" t="s">
        <v>212</v>
      </c>
      <c r="F5" s="31"/>
      <c r="G5" s="37" t="s">
        <v>21</v>
      </c>
      <c r="H5" s="37" t="s">
        <v>21</v>
      </c>
      <c r="I5" s="37" t="s">
        <v>21</v>
      </c>
      <c r="J5" s="37" t="s">
        <v>21</v>
      </c>
      <c r="K5" s="37" t="s">
        <v>21</v>
      </c>
      <c r="L5" s="80">
        <v>45353</v>
      </c>
      <c r="M5" s="37" t="s">
        <v>47</v>
      </c>
    </row>
    <row r="6" spans="1:13" s="40" customFormat="1" ht="30.6">
      <c r="A6" s="27" t="s">
        <v>213</v>
      </c>
      <c r="B6" s="27" t="s">
        <v>214</v>
      </c>
      <c r="C6" s="27" t="s">
        <v>307</v>
      </c>
      <c r="D6" s="27" t="s">
        <v>215</v>
      </c>
      <c r="E6" s="27" t="s">
        <v>216</v>
      </c>
      <c r="F6" s="31"/>
      <c r="G6" s="27" t="s">
        <v>21</v>
      </c>
      <c r="H6" s="27" t="s">
        <v>21</v>
      </c>
      <c r="I6" s="27" t="s">
        <v>21</v>
      </c>
      <c r="J6" s="27" t="s">
        <v>21</v>
      </c>
      <c r="K6" s="27" t="s">
        <v>21</v>
      </c>
      <c r="L6" s="80">
        <v>45354</v>
      </c>
      <c r="M6" s="27" t="s">
        <v>48</v>
      </c>
    </row>
    <row r="7" spans="1:13" s="40" customFormat="1" ht="40.799999999999997">
      <c r="A7" s="27" t="s">
        <v>217</v>
      </c>
      <c r="B7" s="29" t="s">
        <v>218</v>
      </c>
      <c r="C7" s="29" t="s">
        <v>308</v>
      </c>
      <c r="D7" s="29" t="s">
        <v>219</v>
      </c>
      <c r="E7" s="29" t="s">
        <v>220</v>
      </c>
      <c r="F7" s="31"/>
      <c r="G7" s="27" t="s">
        <v>21</v>
      </c>
      <c r="H7" s="27" t="s">
        <v>21</v>
      </c>
      <c r="I7" s="27" t="s">
        <v>21</v>
      </c>
      <c r="J7" s="27" t="s">
        <v>21</v>
      </c>
      <c r="K7" s="27" t="s">
        <v>21</v>
      </c>
      <c r="L7" s="80">
        <v>45355</v>
      </c>
      <c r="M7" s="27" t="s">
        <v>48</v>
      </c>
    </row>
    <row r="8" spans="1:13" s="40" customFormat="1" ht="30.6">
      <c r="A8" s="27" t="s">
        <v>221</v>
      </c>
      <c r="B8" s="29" t="s">
        <v>222</v>
      </c>
      <c r="C8" s="29" t="s">
        <v>309</v>
      </c>
      <c r="D8" s="29" t="s">
        <v>223</v>
      </c>
      <c r="E8" s="29" t="s">
        <v>224</v>
      </c>
      <c r="F8" s="31"/>
      <c r="G8" s="27" t="s">
        <v>21</v>
      </c>
      <c r="H8" s="27" t="s">
        <v>21</v>
      </c>
      <c r="I8" s="27" t="s">
        <v>21</v>
      </c>
      <c r="J8" s="27" t="s">
        <v>21</v>
      </c>
      <c r="K8" s="27" t="s">
        <v>21</v>
      </c>
      <c r="L8" s="80">
        <v>45356</v>
      </c>
      <c r="M8" s="27" t="s">
        <v>48</v>
      </c>
    </row>
    <row r="9" spans="1:13" s="40" customFormat="1" ht="30.6">
      <c r="A9" s="29" t="s">
        <v>225</v>
      </c>
      <c r="B9" s="29" t="s">
        <v>226</v>
      </c>
      <c r="C9" s="29" t="s">
        <v>310</v>
      </c>
      <c r="D9" s="27" t="s">
        <v>227</v>
      </c>
      <c r="E9" s="29" t="s">
        <v>228</v>
      </c>
      <c r="F9" s="31"/>
      <c r="G9" s="27" t="s">
        <v>21</v>
      </c>
      <c r="H9" s="27" t="s">
        <v>21</v>
      </c>
      <c r="I9" s="27" t="s">
        <v>21</v>
      </c>
      <c r="J9" s="27" t="s">
        <v>21</v>
      </c>
      <c r="K9" s="27" t="s">
        <v>21</v>
      </c>
      <c r="L9" s="80">
        <v>45357</v>
      </c>
      <c r="M9" s="27" t="s">
        <v>48</v>
      </c>
    </row>
    <row r="10" spans="1:13" s="40" customFormat="1" ht="40.799999999999997">
      <c r="A10" s="29" t="s">
        <v>229</v>
      </c>
      <c r="B10" s="29" t="s">
        <v>230</v>
      </c>
      <c r="C10" s="29" t="s">
        <v>311</v>
      </c>
      <c r="D10" s="26" t="s">
        <v>231</v>
      </c>
      <c r="E10" s="29" t="s">
        <v>232</v>
      </c>
      <c r="F10" s="31"/>
      <c r="G10" s="27" t="s">
        <v>21</v>
      </c>
      <c r="H10" s="27" t="s">
        <v>21</v>
      </c>
      <c r="I10" s="27" t="s">
        <v>21</v>
      </c>
      <c r="J10" s="27" t="s">
        <v>21</v>
      </c>
      <c r="K10" s="27" t="s">
        <v>21</v>
      </c>
      <c r="L10" s="80">
        <v>45358</v>
      </c>
      <c r="M10" s="27" t="s">
        <v>48</v>
      </c>
    </row>
    <row r="11" spans="1:13" s="40" customFormat="1" ht="30.6">
      <c r="A11" s="29" t="s">
        <v>233</v>
      </c>
      <c r="B11" s="29" t="s">
        <v>234</v>
      </c>
      <c r="C11" s="29" t="s">
        <v>312</v>
      </c>
      <c r="D11" s="26" t="s">
        <v>235</v>
      </c>
      <c r="E11" s="29" t="s">
        <v>212</v>
      </c>
      <c r="F11" s="31"/>
      <c r="G11" s="27" t="s">
        <v>21</v>
      </c>
      <c r="H11" s="27" t="s">
        <v>21</v>
      </c>
      <c r="I11" s="27" t="s">
        <v>21</v>
      </c>
      <c r="J11" s="27" t="s">
        <v>21</v>
      </c>
      <c r="K11" s="27" t="s">
        <v>21</v>
      </c>
      <c r="L11" s="80">
        <v>45359</v>
      </c>
      <c r="M11" s="27" t="s">
        <v>48</v>
      </c>
    </row>
    <row r="12" spans="1:13" s="40" customFormat="1" ht="40.799999999999997">
      <c r="A12" s="29" t="s">
        <v>236</v>
      </c>
      <c r="B12" s="29" t="s">
        <v>237</v>
      </c>
      <c r="C12" s="29" t="s">
        <v>313</v>
      </c>
      <c r="D12" s="29" t="s">
        <v>238</v>
      </c>
      <c r="E12" s="29" t="s">
        <v>239</v>
      </c>
      <c r="F12" s="31"/>
      <c r="G12" s="27" t="s">
        <v>21</v>
      </c>
      <c r="H12" s="27" t="s">
        <v>21</v>
      </c>
      <c r="I12" s="27" t="s">
        <v>21</v>
      </c>
      <c r="J12" s="27" t="s">
        <v>21</v>
      </c>
      <c r="K12" s="27" t="s">
        <v>21</v>
      </c>
      <c r="L12" s="80">
        <v>45360</v>
      </c>
      <c r="M12" s="27" t="s">
        <v>48</v>
      </c>
    </row>
    <row r="13" spans="1:13" s="40" customFormat="1" ht="30.6">
      <c r="A13" s="29" t="s">
        <v>240</v>
      </c>
      <c r="B13" s="29" t="s">
        <v>241</v>
      </c>
      <c r="C13" s="29" t="s">
        <v>314</v>
      </c>
      <c r="D13" s="29" t="s">
        <v>284</v>
      </c>
      <c r="E13" s="29" t="s">
        <v>212</v>
      </c>
      <c r="F13" s="29"/>
      <c r="G13" s="27" t="s">
        <v>21</v>
      </c>
      <c r="H13" s="27" t="s">
        <v>21</v>
      </c>
      <c r="I13" s="27" t="s">
        <v>21</v>
      </c>
      <c r="J13" s="27" t="s">
        <v>21</v>
      </c>
      <c r="K13" s="27" t="s">
        <v>21</v>
      </c>
      <c r="L13" s="80">
        <v>45361</v>
      </c>
      <c r="M13" s="27" t="s">
        <v>48</v>
      </c>
    </row>
    <row r="14" spans="1:13" s="40" customFormat="1" ht="40.799999999999997">
      <c r="A14" s="29" t="s">
        <v>242</v>
      </c>
      <c r="B14" s="29" t="s">
        <v>243</v>
      </c>
      <c r="C14" s="29" t="s">
        <v>315</v>
      </c>
      <c r="D14" s="29" t="s">
        <v>285</v>
      </c>
      <c r="E14" s="29" t="s">
        <v>212</v>
      </c>
      <c r="F14" s="29"/>
      <c r="G14" s="27" t="s">
        <v>21</v>
      </c>
      <c r="H14" s="27" t="s">
        <v>21</v>
      </c>
      <c r="I14" s="27" t="s">
        <v>21</v>
      </c>
      <c r="J14" s="27" t="s">
        <v>21</v>
      </c>
      <c r="K14" s="27" t="s">
        <v>21</v>
      </c>
      <c r="L14" s="80">
        <v>45362</v>
      </c>
      <c r="M14" s="27" t="s">
        <v>48</v>
      </c>
    </row>
    <row r="15" spans="1:13" s="40" customFormat="1" ht="40.799999999999997">
      <c r="A15" s="29" t="s">
        <v>244</v>
      </c>
      <c r="B15" s="29" t="s">
        <v>245</v>
      </c>
      <c r="C15" s="29" t="s">
        <v>316</v>
      </c>
      <c r="D15" s="29" t="s">
        <v>286</v>
      </c>
      <c r="E15" s="29" t="s">
        <v>212</v>
      </c>
      <c r="F15" s="29"/>
      <c r="G15" s="27" t="s">
        <v>21</v>
      </c>
      <c r="H15" s="27" t="s">
        <v>21</v>
      </c>
      <c r="I15" s="27" t="s">
        <v>21</v>
      </c>
      <c r="J15" s="27" t="s">
        <v>21</v>
      </c>
      <c r="K15" s="27" t="s">
        <v>21</v>
      </c>
      <c r="L15" s="80">
        <v>45363</v>
      </c>
      <c r="M15" s="27" t="s">
        <v>48</v>
      </c>
    </row>
    <row r="16" spans="1:13" s="40" customFormat="1" ht="40.799999999999997">
      <c r="A16" s="29" t="s">
        <v>246</v>
      </c>
      <c r="B16" s="29" t="s">
        <v>247</v>
      </c>
      <c r="C16" s="29" t="s">
        <v>317</v>
      </c>
      <c r="D16" s="29" t="s">
        <v>287</v>
      </c>
      <c r="E16" s="29" t="s">
        <v>212</v>
      </c>
      <c r="F16" s="25"/>
      <c r="G16" s="27" t="s">
        <v>21</v>
      </c>
      <c r="H16" s="27" t="s">
        <v>21</v>
      </c>
      <c r="I16" s="27" t="s">
        <v>21</v>
      </c>
      <c r="J16" s="27" t="s">
        <v>21</v>
      </c>
      <c r="K16" s="27" t="s">
        <v>21</v>
      </c>
      <c r="L16" s="80">
        <v>45364</v>
      </c>
      <c r="M16" s="27" t="s">
        <v>48</v>
      </c>
    </row>
    <row r="17" spans="1:13" s="40" customFormat="1" ht="30.6">
      <c r="A17" s="29" t="s">
        <v>248</v>
      </c>
      <c r="B17" s="29" t="s">
        <v>249</v>
      </c>
      <c r="C17" s="29" t="s">
        <v>318</v>
      </c>
      <c r="D17" s="29" t="s">
        <v>288</v>
      </c>
      <c r="E17" s="29" t="s">
        <v>212</v>
      </c>
      <c r="F17" s="25">
        <v>1569694</v>
      </c>
      <c r="G17" s="27" t="s">
        <v>21</v>
      </c>
      <c r="H17" s="27" t="s">
        <v>21</v>
      </c>
      <c r="I17" s="27" t="s">
        <v>21</v>
      </c>
      <c r="J17" s="27" t="s">
        <v>21</v>
      </c>
      <c r="K17" s="27" t="s">
        <v>21</v>
      </c>
      <c r="L17" s="80">
        <v>45365</v>
      </c>
      <c r="M17" s="27" t="s">
        <v>48</v>
      </c>
    </row>
    <row r="18" spans="1:13" s="40" customFormat="1" ht="30.6">
      <c r="A18" s="29" t="s">
        <v>250</v>
      </c>
      <c r="B18" s="29" t="s">
        <v>251</v>
      </c>
      <c r="C18" s="29" t="s">
        <v>319</v>
      </c>
      <c r="D18" s="29" t="s">
        <v>289</v>
      </c>
      <c r="E18" s="29" t="s">
        <v>212</v>
      </c>
      <c r="F18" s="29"/>
      <c r="G18" s="27" t="s">
        <v>21</v>
      </c>
      <c r="H18" s="27" t="s">
        <v>21</v>
      </c>
      <c r="I18" s="27" t="s">
        <v>21</v>
      </c>
      <c r="J18" s="27" t="s">
        <v>21</v>
      </c>
      <c r="K18" s="27" t="s">
        <v>21</v>
      </c>
      <c r="L18" s="80">
        <v>45366</v>
      </c>
      <c r="M18" s="27" t="s">
        <v>48</v>
      </c>
    </row>
    <row r="19" spans="1:13" s="40" customFormat="1" ht="40.799999999999997">
      <c r="A19" s="29" t="s">
        <v>252</v>
      </c>
      <c r="B19" s="29" t="s">
        <v>253</v>
      </c>
      <c r="C19" s="29" t="s">
        <v>320</v>
      </c>
      <c r="D19" s="33" t="s">
        <v>290</v>
      </c>
      <c r="E19" s="33" t="s">
        <v>212</v>
      </c>
      <c r="F19" s="25"/>
      <c r="G19" s="27" t="s">
        <v>21</v>
      </c>
      <c r="H19" s="27" t="s">
        <v>21</v>
      </c>
      <c r="I19" s="27" t="s">
        <v>21</v>
      </c>
      <c r="J19" s="27" t="s">
        <v>21</v>
      </c>
      <c r="K19" s="27" t="s">
        <v>21</v>
      </c>
      <c r="L19" s="80">
        <v>45367</v>
      </c>
      <c r="M19" s="27" t="s">
        <v>48</v>
      </c>
    </row>
    <row r="20" spans="1:13" s="40" customFormat="1" ht="40.799999999999997">
      <c r="A20" s="29" t="s">
        <v>254</v>
      </c>
      <c r="B20" s="29" t="s">
        <v>255</v>
      </c>
      <c r="C20" s="29" t="s">
        <v>321</v>
      </c>
      <c r="D20" s="29" t="s">
        <v>291</v>
      </c>
      <c r="E20" s="29" t="s">
        <v>212</v>
      </c>
      <c r="F20" s="29"/>
      <c r="G20" s="27" t="s">
        <v>21</v>
      </c>
      <c r="H20" s="27" t="s">
        <v>21</v>
      </c>
      <c r="I20" s="27" t="s">
        <v>21</v>
      </c>
      <c r="J20" s="27" t="s">
        <v>21</v>
      </c>
      <c r="K20" s="27" t="s">
        <v>21</v>
      </c>
      <c r="L20" s="80">
        <v>45368</v>
      </c>
      <c r="M20" s="27" t="s">
        <v>48</v>
      </c>
    </row>
    <row r="21" spans="1:13" s="40" customFormat="1" ht="30.6">
      <c r="A21" s="29" t="s">
        <v>256</v>
      </c>
      <c r="B21" s="29" t="s">
        <v>257</v>
      </c>
      <c r="C21" s="29" t="s">
        <v>322</v>
      </c>
      <c r="D21" s="29" t="s">
        <v>292</v>
      </c>
      <c r="E21" s="29" t="s">
        <v>212</v>
      </c>
      <c r="F21" s="29"/>
      <c r="G21" s="27" t="s">
        <v>21</v>
      </c>
      <c r="H21" s="27" t="s">
        <v>21</v>
      </c>
      <c r="I21" s="27" t="s">
        <v>21</v>
      </c>
      <c r="J21" s="27" t="s">
        <v>21</v>
      </c>
      <c r="K21" s="27" t="s">
        <v>21</v>
      </c>
      <c r="L21" s="80">
        <v>45369</v>
      </c>
      <c r="M21" s="27" t="s">
        <v>48</v>
      </c>
    </row>
    <row r="22" spans="1:13" s="40" customFormat="1" ht="40.799999999999997">
      <c r="A22" s="29" t="s">
        <v>258</v>
      </c>
      <c r="B22" s="29" t="s">
        <v>259</v>
      </c>
      <c r="C22" s="29" t="s">
        <v>323</v>
      </c>
      <c r="D22" s="29" t="s">
        <v>293</v>
      </c>
      <c r="E22" s="29" t="s">
        <v>212</v>
      </c>
      <c r="F22" s="29"/>
      <c r="G22" s="27" t="s">
        <v>21</v>
      </c>
      <c r="H22" s="27" t="s">
        <v>21</v>
      </c>
      <c r="I22" s="27" t="s">
        <v>21</v>
      </c>
      <c r="J22" s="27" t="s">
        <v>21</v>
      </c>
      <c r="K22" s="27" t="s">
        <v>21</v>
      </c>
      <c r="L22" s="80">
        <v>45370</v>
      </c>
      <c r="M22" s="27" t="s">
        <v>48</v>
      </c>
    </row>
    <row r="23" spans="1:13" ht="40.799999999999997">
      <c r="A23" s="29" t="s">
        <v>260</v>
      </c>
      <c r="B23" s="67" t="s">
        <v>261</v>
      </c>
      <c r="C23" s="29" t="s">
        <v>324</v>
      </c>
      <c r="D23" s="29" t="s">
        <v>294</v>
      </c>
      <c r="E23" s="29" t="s">
        <v>212</v>
      </c>
      <c r="F23" s="29"/>
      <c r="G23" s="27" t="s">
        <v>21</v>
      </c>
      <c r="H23" s="27" t="s">
        <v>21</v>
      </c>
      <c r="I23" s="27" t="s">
        <v>21</v>
      </c>
      <c r="J23" s="27" t="s">
        <v>21</v>
      </c>
      <c r="K23" s="27" t="s">
        <v>21</v>
      </c>
      <c r="L23" s="80">
        <v>45371</v>
      </c>
      <c r="M23" s="27" t="s">
        <v>48</v>
      </c>
    </row>
    <row r="24" spans="1:13" ht="40.799999999999997">
      <c r="A24" s="29" t="s">
        <v>262</v>
      </c>
      <c r="B24" s="68" t="s">
        <v>263</v>
      </c>
      <c r="C24" s="29" t="s">
        <v>325</v>
      </c>
      <c r="D24" s="26" t="s">
        <v>295</v>
      </c>
      <c r="E24" s="29" t="s">
        <v>212</v>
      </c>
      <c r="F24" s="29"/>
      <c r="G24" s="27" t="s">
        <v>21</v>
      </c>
      <c r="H24" s="27" t="s">
        <v>21</v>
      </c>
      <c r="I24" s="27" t="s">
        <v>21</v>
      </c>
      <c r="J24" s="27" t="s">
        <v>21</v>
      </c>
      <c r="K24" s="27" t="s">
        <v>21</v>
      </c>
      <c r="L24" s="80">
        <v>45372</v>
      </c>
      <c r="M24" s="27" t="s">
        <v>48</v>
      </c>
    </row>
    <row r="25" spans="1:13" ht="30.6">
      <c r="A25" s="29" t="s">
        <v>264</v>
      </c>
      <c r="B25" s="68" t="s">
        <v>265</v>
      </c>
      <c r="C25" s="29" t="s">
        <v>326</v>
      </c>
      <c r="D25" s="26" t="s">
        <v>296</v>
      </c>
      <c r="E25" s="29" t="s">
        <v>212</v>
      </c>
      <c r="F25" s="29"/>
      <c r="G25" s="27" t="s">
        <v>21</v>
      </c>
      <c r="H25" s="27" t="s">
        <v>21</v>
      </c>
      <c r="I25" s="27" t="s">
        <v>21</v>
      </c>
      <c r="J25" s="27" t="s">
        <v>21</v>
      </c>
      <c r="K25" s="27" t="s">
        <v>21</v>
      </c>
      <c r="L25" s="80">
        <v>45373</v>
      </c>
      <c r="M25" s="27" t="s">
        <v>48</v>
      </c>
    </row>
    <row r="26" spans="1:13" ht="30.6">
      <c r="A26" s="29" t="s">
        <v>266</v>
      </c>
      <c r="B26" s="68" t="s">
        <v>267</v>
      </c>
      <c r="C26" s="29" t="s">
        <v>327</v>
      </c>
      <c r="D26" s="26" t="s">
        <v>297</v>
      </c>
      <c r="E26" s="29" t="s">
        <v>212</v>
      </c>
      <c r="F26" s="29"/>
      <c r="G26" s="27" t="s">
        <v>21</v>
      </c>
      <c r="H26" s="27" t="s">
        <v>21</v>
      </c>
      <c r="I26" s="27" t="s">
        <v>21</v>
      </c>
      <c r="J26" s="27" t="s">
        <v>21</v>
      </c>
      <c r="K26" s="27" t="s">
        <v>21</v>
      </c>
      <c r="L26" s="80">
        <v>45374</v>
      </c>
      <c r="M26" s="27" t="s">
        <v>48</v>
      </c>
    </row>
    <row r="27" spans="1:13" ht="30.6">
      <c r="A27" s="29" t="s">
        <v>268</v>
      </c>
      <c r="B27" s="68" t="s">
        <v>269</v>
      </c>
      <c r="C27" s="29" t="s">
        <v>328</v>
      </c>
      <c r="D27" s="26" t="s">
        <v>298</v>
      </c>
      <c r="E27" s="29" t="s">
        <v>212</v>
      </c>
      <c r="F27" s="29"/>
      <c r="G27" s="27" t="s">
        <v>21</v>
      </c>
      <c r="H27" s="27" t="s">
        <v>21</v>
      </c>
      <c r="I27" s="27" t="s">
        <v>21</v>
      </c>
      <c r="J27" s="27" t="s">
        <v>21</v>
      </c>
      <c r="K27" s="27" t="s">
        <v>21</v>
      </c>
      <c r="L27" s="80">
        <v>45375</v>
      </c>
      <c r="M27" s="27" t="s">
        <v>48</v>
      </c>
    </row>
    <row r="28" spans="1:13" ht="30.6">
      <c r="A28" s="29" t="s">
        <v>270</v>
      </c>
      <c r="B28" s="69" t="s">
        <v>271</v>
      </c>
      <c r="C28" s="29" t="s">
        <v>329</v>
      </c>
      <c r="D28" s="26" t="s">
        <v>299</v>
      </c>
      <c r="E28" s="29" t="s">
        <v>212</v>
      </c>
      <c r="F28" s="29"/>
      <c r="G28" s="27" t="s">
        <v>21</v>
      </c>
      <c r="H28" s="27" t="s">
        <v>21</v>
      </c>
      <c r="I28" s="27" t="s">
        <v>21</v>
      </c>
      <c r="J28" s="27" t="s">
        <v>21</v>
      </c>
      <c r="K28" s="27" t="s">
        <v>21</v>
      </c>
      <c r="L28" s="80">
        <v>45376</v>
      </c>
      <c r="M28" s="27" t="s">
        <v>48</v>
      </c>
    </row>
    <row r="29" spans="1:13" ht="52.8">
      <c r="A29" s="79" t="s">
        <v>272</v>
      </c>
      <c r="B29" s="79" t="s">
        <v>273</v>
      </c>
      <c r="C29" s="79" t="s">
        <v>330</v>
      </c>
      <c r="D29" s="79" t="s">
        <v>300</v>
      </c>
      <c r="E29" s="79" t="s">
        <v>212</v>
      </c>
      <c r="F29" s="29"/>
      <c r="G29" s="27" t="s">
        <v>21</v>
      </c>
      <c r="H29" s="27" t="s">
        <v>21</v>
      </c>
      <c r="I29" s="27" t="s">
        <v>21</v>
      </c>
      <c r="J29" s="27" t="s">
        <v>21</v>
      </c>
      <c r="K29" s="27" t="s">
        <v>21</v>
      </c>
      <c r="L29" s="80">
        <v>45377</v>
      </c>
      <c r="M29" s="27" t="s">
        <v>48</v>
      </c>
    </row>
    <row r="30" spans="1:13" ht="52.8">
      <c r="A30" s="79" t="s">
        <v>274</v>
      </c>
      <c r="B30" s="79" t="s">
        <v>275</v>
      </c>
      <c r="C30" s="79" t="s">
        <v>331</v>
      </c>
      <c r="D30" s="79" t="s">
        <v>301</v>
      </c>
      <c r="E30" s="79" t="s">
        <v>212</v>
      </c>
      <c r="F30" s="29"/>
      <c r="G30" s="27" t="s">
        <v>21</v>
      </c>
      <c r="H30" s="27" t="s">
        <v>21</v>
      </c>
      <c r="I30" s="27" t="s">
        <v>21</v>
      </c>
      <c r="J30" s="27" t="s">
        <v>21</v>
      </c>
      <c r="K30" s="27" t="s">
        <v>21</v>
      </c>
      <c r="L30" s="80">
        <v>45378</v>
      </c>
      <c r="M30" s="27" t="s">
        <v>48</v>
      </c>
    </row>
    <row r="31" spans="1:13" ht="52.8">
      <c r="A31" s="79" t="s">
        <v>276</v>
      </c>
      <c r="B31" s="79" t="s">
        <v>277</v>
      </c>
      <c r="C31" s="79" t="s">
        <v>332</v>
      </c>
      <c r="D31" s="79" t="s">
        <v>302</v>
      </c>
      <c r="E31" s="79" t="s">
        <v>212</v>
      </c>
      <c r="F31" s="29"/>
      <c r="G31" s="27" t="s">
        <v>21</v>
      </c>
      <c r="H31" s="27" t="s">
        <v>21</v>
      </c>
      <c r="I31" s="27" t="s">
        <v>21</v>
      </c>
      <c r="J31" s="27" t="s">
        <v>21</v>
      </c>
      <c r="K31" s="27" t="s">
        <v>21</v>
      </c>
      <c r="L31" s="80">
        <v>45379</v>
      </c>
      <c r="M31" s="27" t="s">
        <v>48</v>
      </c>
    </row>
    <row r="32" spans="1:13" ht="52.8">
      <c r="A32" s="79" t="s">
        <v>278</v>
      </c>
      <c r="B32" s="79" t="s">
        <v>279</v>
      </c>
      <c r="C32" s="79" t="s">
        <v>333</v>
      </c>
      <c r="D32" s="79" t="s">
        <v>303</v>
      </c>
      <c r="E32" s="79" t="s">
        <v>212</v>
      </c>
      <c r="F32" s="29"/>
      <c r="G32" s="27" t="s">
        <v>21</v>
      </c>
      <c r="H32" s="27" t="s">
        <v>21</v>
      </c>
      <c r="I32" s="27" t="s">
        <v>21</v>
      </c>
      <c r="J32" s="27" t="s">
        <v>21</v>
      </c>
      <c r="K32" s="27" t="s">
        <v>21</v>
      </c>
      <c r="L32" s="80">
        <v>45380</v>
      </c>
      <c r="M32" s="27" t="s">
        <v>48</v>
      </c>
    </row>
    <row r="33" spans="1:13" ht="52.8">
      <c r="A33" s="79" t="s">
        <v>280</v>
      </c>
      <c r="B33" s="79" t="s">
        <v>281</v>
      </c>
      <c r="C33" s="79" t="s">
        <v>334</v>
      </c>
      <c r="D33" s="79" t="s">
        <v>304</v>
      </c>
      <c r="E33" s="79" t="s">
        <v>212</v>
      </c>
      <c r="F33" s="29"/>
      <c r="G33" s="27" t="s">
        <v>21</v>
      </c>
      <c r="H33" s="27" t="s">
        <v>21</v>
      </c>
      <c r="I33" s="27" t="s">
        <v>21</v>
      </c>
      <c r="J33" s="27" t="s">
        <v>21</v>
      </c>
      <c r="K33" s="27" t="s">
        <v>21</v>
      </c>
      <c r="L33" s="80">
        <v>45381</v>
      </c>
      <c r="M33" s="27" t="s">
        <v>48</v>
      </c>
    </row>
    <row r="34" spans="1:13" ht="52.8">
      <c r="A34" s="79" t="s">
        <v>282</v>
      </c>
      <c r="B34" s="79" t="s">
        <v>283</v>
      </c>
      <c r="D34" s="79" t="s">
        <v>305</v>
      </c>
      <c r="E34" s="79" t="s">
        <v>212</v>
      </c>
      <c r="F34" s="29"/>
      <c r="G34" s="27" t="s">
        <v>21</v>
      </c>
      <c r="H34" s="27" t="s">
        <v>21</v>
      </c>
      <c r="I34" s="27" t="s">
        <v>21</v>
      </c>
      <c r="J34" s="27" t="s">
        <v>21</v>
      </c>
      <c r="K34" s="27" t="s">
        <v>21</v>
      </c>
      <c r="L34" s="80">
        <v>45382</v>
      </c>
      <c r="M34" s="27" t="s">
        <v>48</v>
      </c>
    </row>
  </sheetData>
  <dataValidations disablePrompts="1" count="1">
    <dataValidation type="list" operator="equal" allowBlank="1" sqref="G5:K34" xr:uid="{00000000-0002-0000-0200-000000000000}">
      <formula1>"Pass,Fail,Untest,N/A"</formula1>
    </dataValidation>
  </dataValidations>
  <hyperlinks>
    <hyperlink ref="A1" location="'Test report'!A1" display="Back to TestReport" xr:uid="{00000000-0004-0000-0200-000000000000}"/>
    <hyperlink ref="B1" location="BugList!A1" display="To Buglist" xr:uid="{00000000-0004-0000-0200-000001000000}"/>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4"/>
  <sheetViews>
    <sheetView zoomScaleNormal="100" workbookViewId="0">
      <pane xSplit="1" ySplit="4" topLeftCell="B5" activePane="bottomRight" state="frozen"/>
      <selection pane="topRight" activeCell="B1" sqref="B1"/>
      <selection pane="bottomLeft" activeCell="A5" sqref="A5"/>
      <selection pane="bottomRight" activeCell="C5" sqref="C5"/>
    </sheetView>
  </sheetViews>
  <sheetFormatPr defaultColWidth="9" defaultRowHeight="13.2"/>
  <cols>
    <col min="1" max="1" width="14.44140625" style="1" customWidth="1"/>
    <col min="2" max="2" width="31.77734375" style="1" customWidth="1"/>
    <col min="3" max="3" width="16.109375" style="1" customWidth="1"/>
    <col min="4" max="4" width="39.88671875" style="1" customWidth="1"/>
    <col min="5" max="5" width="37.21875" style="1" customWidth="1"/>
    <col min="6" max="6" width="10.44140625" style="1" customWidth="1"/>
    <col min="7" max="7" width="12.21875" style="1" customWidth="1"/>
    <col min="8" max="8" width="8.88671875"/>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23" t="s">
        <v>44</v>
      </c>
      <c r="B1" s="23" t="s">
        <v>45</v>
      </c>
      <c r="C1" s="23"/>
      <c r="D1" s="24" t="str">
        <f>"Pass: "&amp;COUNTIF($G$5:$K$963,"Pass")</f>
        <v>Pass: 150</v>
      </c>
      <c r="E1" s="20" t="str">
        <f>"Untested: "&amp;COUNTIF($G$5:$K$963,"Untest")</f>
        <v>Untested: 0</v>
      </c>
      <c r="F1" s="41"/>
      <c r="G1"/>
      <c r="I1"/>
    </row>
    <row r="2" spans="1:13" ht="12.75" customHeight="1">
      <c r="A2" s="18" t="s">
        <v>35</v>
      </c>
      <c r="B2" s="19" t="s">
        <v>24</v>
      </c>
      <c r="C2" s="19"/>
      <c r="D2" s="24" t="str">
        <f>"Fail: "&amp;COUNTIF($G$5:$K$963,"Fail")</f>
        <v>Fail: 0</v>
      </c>
      <c r="E2" s="20" t="str">
        <f>"N/A: "&amp;COUNTIF($G$5:$K$963,"N/A")</f>
        <v>N/A: 0</v>
      </c>
      <c r="F2" s="41"/>
      <c r="G2"/>
      <c r="I2"/>
    </row>
    <row r="3" spans="1:13" ht="12.75" customHeight="1">
      <c r="A3" s="18" t="s">
        <v>36</v>
      </c>
      <c r="B3" s="18" t="s">
        <v>3</v>
      </c>
      <c r="C3" s="18"/>
      <c r="D3" s="24" t="str">
        <f>"Percent Complete: "&amp;ROUND((COUNTIF($G$5:$K$963,"Pass")*100)/((COUNTA($A$5:$A$963)*5)-COUNTIF($G$5:$K$1021,"N/A")),2)&amp;"%"</f>
        <v>Percent Complete: 100%</v>
      </c>
      <c r="E3" s="21" t="str">
        <f>"Number of cases: "&amp;(COUNTA($A$5:$A$963))</f>
        <v>Number of cases: 30</v>
      </c>
      <c r="F3" s="42"/>
      <c r="G3"/>
      <c r="I3"/>
    </row>
    <row r="4" spans="1:13" ht="28.35" customHeight="1">
      <c r="A4" s="22" t="s">
        <v>37</v>
      </c>
      <c r="B4" s="22" t="s">
        <v>38</v>
      </c>
      <c r="C4" s="22" t="s">
        <v>89</v>
      </c>
      <c r="D4" s="22" t="s">
        <v>39</v>
      </c>
      <c r="E4" s="22" t="s">
        <v>40</v>
      </c>
      <c r="F4" s="55" t="s">
        <v>194</v>
      </c>
      <c r="G4" s="22" t="s">
        <v>207</v>
      </c>
      <c r="H4" s="22" t="s">
        <v>204</v>
      </c>
      <c r="I4" s="22" t="s">
        <v>205</v>
      </c>
      <c r="J4" s="22" t="s">
        <v>206</v>
      </c>
      <c r="K4" s="22" t="s">
        <v>208</v>
      </c>
      <c r="L4" s="22" t="s">
        <v>42</v>
      </c>
      <c r="M4" s="22" t="s">
        <v>43</v>
      </c>
    </row>
    <row r="5" spans="1:13" ht="71.400000000000006">
      <c r="A5" s="37" t="s">
        <v>335</v>
      </c>
      <c r="B5" s="37" t="s">
        <v>336</v>
      </c>
      <c r="C5" s="37" t="s">
        <v>452</v>
      </c>
      <c r="D5" s="37" t="s">
        <v>394</v>
      </c>
      <c r="E5" s="37" t="s">
        <v>395</v>
      </c>
      <c r="F5" s="31"/>
      <c r="G5" s="36" t="s">
        <v>21</v>
      </c>
      <c r="H5" s="36" t="s">
        <v>21</v>
      </c>
      <c r="I5" s="36" t="s">
        <v>21</v>
      </c>
      <c r="J5" s="36" t="s">
        <v>21</v>
      </c>
      <c r="K5" s="36" t="s">
        <v>21</v>
      </c>
      <c r="L5" s="57">
        <v>40825</v>
      </c>
      <c r="M5" s="36" t="s">
        <v>47</v>
      </c>
    </row>
    <row r="6" spans="1:13" ht="102">
      <c r="A6" s="27" t="s">
        <v>337</v>
      </c>
      <c r="B6" s="27" t="s">
        <v>338</v>
      </c>
      <c r="C6" s="27" t="s">
        <v>453</v>
      </c>
      <c r="D6" s="27" t="s">
        <v>396</v>
      </c>
      <c r="E6" s="27" t="s">
        <v>397</v>
      </c>
      <c r="F6" s="31"/>
      <c r="G6" s="28" t="s">
        <v>21</v>
      </c>
      <c r="H6" s="28" t="s">
        <v>21</v>
      </c>
      <c r="I6" s="28" t="s">
        <v>21</v>
      </c>
      <c r="J6" s="28" t="s">
        <v>21</v>
      </c>
      <c r="K6" s="28" t="s">
        <v>21</v>
      </c>
      <c r="L6" s="59">
        <v>40825</v>
      </c>
      <c r="M6" s="28" t="s">
        <v>48</v>
      </c>
    </row>
    <row r="7" spans="1:13" ht="112.2">
      <c r="A7" s="27" t="s">
        <v>339</v>
      </c>
      <c r="B7" s="29" t="s">
        <v>340</v>
      </c>
      <c r="C7" s="29" t="s">
        <v>454</v>
      </c>
      <c r="D7" s="29" t="s">
        <v>398</v>
      </c>
      <c r="E7" s="29" t="s">
        <v>397</v>
      </c>
      <c r="F7" s="31"/>
      <c r="G7" s="28" t="s">
        <v>21</v>
      </c>
      <c r="H7" s="28" t="s">
        <v>21</v>
      </c>
      <c r="I7" s="28" t="s">
        <v>21</v>
      </c>
      <c r="J7" s="28" t="s">
        <v>21</v>
      </c>
      <c r="K7" s="28" t="s">
        <v>21</v>
      </c>
      <c r="L7" s="59">
        <v>40825</v>
      </c>
      <c r="M7" s="28" t="s">
        <v>48</v>
      </c>
    </row>
    <row r="8" spans="1:13" ht="71.400000000000006">
      <c r="A8" s="27" t="s">
        <v>341</v>
      </c>
      <c r="B8" s="29" t="s">
        <v>214</v>
      </c>
      <c r="C8" s="29" t="s">
        <v>455</v>
      </c>
      <c r="D8" s="29" t="s">
        <v>399</v>
      </c>
      <c r="E8" s="29" t="s">
        <v>400</v>
      </c>
      <c r="F8" s="31">
        <v>1564698</v>
      </c>
      <c r="G8" s="28" t="s">
        <v>21</v>
      </c>
      <c r="H8" s="28" t="s">
        <v>21</v>
      </c>
      <c r="I8" s="28" t="s">
        <v>21</v>
      </c>
      <c r="J8" s="28" t="s">
        <v>21</v>
      </c>
      <c r="K8" s="28" t="s">
        <v>21</v>
      </c>
      <c r="L8" s="59">
        <v>40825</v>
      </c>
      <c r="M8" s="28" t="s">
        <v>48</v>
      </c>
    </row>
    <row r="9" spans="1:13" ht="102">
      <c r="A9" s="27" t="s">
        <v>342</v>
      </c>
      <c r="B9" s="29" t="s">
        <v>343</v>
      </c>
      <c r="C9" s="29" t="s">
        <v>456</v>
      </c>
      <c r="D9" s="26" t="s">
        <v>401</v>
      </c>
      <c r="E9" s="29" t="s">
        <v>402</v>
      </c>
      <c r="F9" s="31"/>
      <c r="G9" s="28" t="s">
        <v>21</v>
      </c>
      <c r="H9" s="28" t="s">
        <v>21</v>
      </c>
      <c r="I9" s="28" t="s">
        <v>21</v>
      </c>
      <c r="J9" s="28" t="s">
        <v>21</v>
      </c>
      <c r="K9" s="28" t="s">
        <v>21</v>
      </c>
      <c r="L9" s="59">
        <v>40825</v>
      </c>
      <c r="M9" s="28" t="s">
        <v>48</v>
      </c>
    </row>
    <row r="10" spans="1:13" ht="91.8">
      <c r="A10" s="35" t="s">
        <v>344</v>
      </c>
      <c r="B10" s="37" t="s">
        <v>345</v>
      </c>
      <c r="C10" s="37" t="s">
        <v>457</v>
      </c>
      <c r="D10" s="35" t="s">
        <v>403</v>
      </c>
      <c r="E10" s="37" t="s">
        <v>395</v>
      </c>
      <c r="F10" s="31">
        <v>1564692</v>
      </c>
      <c r="G10" s="36" t="s">
        <v>21</v>
      </c>
      <c r="H10" s="36" t="s">
        <v>21</v>
      </c>
      <c r="I10" s="36" t="s">
        <v>21</v>
      </c>
      <c r="J10" s="36" t="s">
        <v>21</v>
      </c>
      <c r="K10" s="36" t="s">
        <v>21</v>
      </c>
      <c r="L10" s="57">
        <v>40825</v>
      </c>
      <c r="M10" s="36" t="s">
        <v>47</v>
      </c>
    </row>
    <row r="11" spans="1:13" ht="51">
      <c r="A11" s="29" t="s">
        <v>346</v>
      </c>
      <c r="B11" s="29" t="s">
        <v>347</v>
      </c>
      <c r="C11" s="29" t="s">
        <v>458</v>
      </c>
      <c r="D11" s="26" t="s">
        <v>404</v>
      </c>
      <c r="E11" s="29" t="s">
        <v>405</v>
      </c>
      <c r="F11" s="31"/>
      <c r="G11" s="30" t="s">
        <v>21</v>
      </c>
      <c r="H11" s="30" t="s">
        <v>21</v>
      </c>
      <c r="I11" s="30" t="s">
        <v>21</v>
      </c>
      <c r="J11" s="30" t="s">
        <v>21</v>
      </c>
      <c r="K11" s="30" t="s">
        <v>21</v>
      </c>
      <c r="L11" s="59">
        <v>40825</v>
      </c>
      <c r="M11" s="28" t="s">
        <v>48</v>
      </c>
    </row>
    <row r="12" spans="1:13" ht="102">
      <c r="A12" s="29" t="s">
        <v>348</v>
      </c>
      <c r="B12" s="29" t="s">
        <v>349</v>
      </c>
      <c r="C12" s="29"/>
      <c r="D12" s="26" t="s">
        <v>406</v>
      </c>
      <c r="E12" s="29" t="s">
        <v>407</v>
      </c>
      <c r="F12" s="31"/>
      <c r="G12" s="30" t="s">
        <v>21</v>
      </c>
      <c r="H12" s="30" t="s">
        <v>21</v>
      </c>
      <c r="I12" s="30" t="s">
        <v>21</v>
      </c>
      <c r="J12" s="30" t="s">
        <v>21</v>
      </c>
      <c r="K12" s="30" t="s">
        <v>21</v>
      </c>
      <c r="L12" s="59">
        <v>40825</v>
      </c>
      <c r="M12" s="28" t="s">
        <v>48</v>
      </c>
    </row>
    <row r="13" spans="1:13" ht="163.19999999999999">
      <c r="A13" s="29" t="s">
        <v>350</v>
      </c>
      <c r="B13" s="29" t="s">
        <v>351</v>
      </c>
      <c r="C13" s="29"/>
      <c r="D13" s="26" t="s">
        <v>408</v>
      </c>
      <c r="E13" s="29" t="s">
        <v>409</v>
      </c>
      <c r="F13" s="29"/>
      <c r="G13" s="30" t="s">
        <v>21</v>
      </c>
      <c r="H13" s="30" t="s">
        <v>21</v>
      </c>
      <c r="I13" s="30" t="s">
        <v>21</v>
      </c>
      <c r="J13" s="30" t="s">
        <v>21</v>
      </c>
      <c r="K13" s="30" t="s">
        <v>21</v>
      </c>
      <c r="L13" s="59">
        <v>40825</v>
      </c>
      <c r="M13" s="28" t="s">
        <v>48</v>
      </c>
    </row>
    <row r="14" spans="1:13" ht="163.19999999999999">
      <c r="A14" s="29" t="s">
        <v>352</v>
      </c>
      <c r="B14" s="29" t="s">
        <v>353</v>
      </c>
      <c r="C14" s="29"/>
      <c r="D14" s="26" t="s">
        <v>410</v>
      </c>
      <c r="E14" s="29" t="s">
        <v>411</v>
      </c>
      <c r="F14" s="29"/>
      <c r="G14" s="30" t="s">
        <v>21</v>
      </c>
      <c r="H14" s="30" t="s">
        <v>21</v>
      </c>
      <c r="I14" s="30" t="s">
        <v>21</v>
      </c>
      <c r="J14" s="30" t="s">
        <v>21</v>
      </c>
      <c r="K14" s="30" t="s">
        <v>21</v>
      </c>
      <c r="L14" s="59">
        <v>40825</v>
      </c>
      <c r="M14" s="28"/>
    </row>
    <row r="15" spans="1:13" ht="163.19999999999999">
      <c r="A15" s="29" t="s">
        <v>354</v>
      </c>
      <c r="B15" s="29" t="s">
        <v>355</v>
      </c>
      <c r="C15" s="29"/>
      <c r="D15" s="26" t="s">
        <v>412</v>
      </c>
      <c r="E15" s="29" t="s">
        <v>413</v>
      </c>
      <c r="F15" s="29"/>
      <c r="G15" s="30" t="s">
        <v>21</v>
      </c>
      <c r="H15" s="30" t="s">
        <v>21</v>
      </c>
      <c r="I15" s="30" t="s">
        <v>21</v>
      </c>
      <c r="J15" s="30" t="s">
        <v>21</v>
      </c>
      <c r="K15" s="30" t="s">
        <v>21</v>
      </c>
      <c r="L15" s="59">
        <v>40825</v>
      </c>
      <c r="M15" s="28"/>
    </row>
    <row r="16" spans="1:13" ht="132.6">
      <c r="A16" s="29" t="s">
        <v>356</v>
      </c>
      <c r="B16" s="29" t="s">
        <v>357</v>
      </c>
      <c r="C16" s="29"/>
      <c r="D16" s="26" t="s">
        <v>414</v>
      </c>
      <c r="E16" s="29" t="s">
        <v>415</v>
      </c>
      <c r="F16" s="25"/>
      <c r="G16" s="30" t="s">
        <v>21</v>
      </c>
      <c r="H16" s="30" t="s">
        <v>21</v>
      </c>
      <c r="I16" s="30" t="s">
        <v>21</v>
      </c>
      <c r="J16" s="30" t="s">
        <v>21</v>
      </c>
      <c r="K16" s="30" t="s">
        <v>21</v>
      </c>
      <c r="L16" s="59">
        <v>40825</v>
      </c>
      <c r="M16" s="28"/>
    </row>
    <row r="17" spans="1:13" ht="214.2">
      <c r="A17" s="29" t="s">
        <v>358</v>
      </c>
      <c r="B17" s="29" t="s">
        <v>359</v>
      </c>
      <c r="C17" s="29"/>
      <c r="D17" s="26" t="s">
        <v>416</v>
      </c>
      <c r="E17" s="29" t="s">
        <v>417</v>
      </c>
      <c r="F17" s="25"/>
      <c r="G17" s="30" t="s">
        <v>21</v>
      </c>
      <c r="H17" s="30" t="s">
        <v>21</v>
      </c>
      <c r="I17" s="30" t="s">
        <v>21</v>
      </c>
      <c r="J17" s="30" t="s">
        <v>21</v>
      </c>
      <c r="K17" s="30" t="s">
        <v>21</v>
      </c>
      <c r="L17" s="59">
        <v>40825</v>
      </c>
      <c r="M17" s="28" t="s">
        <v>48</v>
      </c>
    </row>
    <row r="18" spans="1:13" ht="122.4">
      <c r="A18" s="29" t="s">
        <v>360</v>
      </c>
      <c r="B18" s="29" t="s">
        <v>361</v>
      </c>
      <c r="C18" s="29"/>
      <c r="D18" s="26" t="s">
        <v>418</v>
      </c>
      <c r="E18" s="29" t="s">
        <v>419</v>
      </c>
      <c r="F18" s="29"/>
      <c r="G18" s="30" t="s">
        <v>21</v>
      </c>
      <c r="H18" s="30" t="s">
        <v>21</v>
      </c>
      <c r="I18" s="30" t="s">
        <v>21</v>
      </c>
      <c r="J18" s="30" t="s">
        <v>21</v>
      </c>
      <c r="K18" s="30" t="s">
        <v>21</v>
      </c>
      <c r="L18" s="59">
        <v>40825</v>
      </c>
      <c r="M18" s="28"/>
    </row>
    <row r="19" spans="1:13" ht="163.19999999999999">
      <c r="A19" s="29" t="s">
        <v>362</v>
      </c>
      <c r="B19" s="29" t="s">
        <v>363</v>
      </c>
      <c r="C19" s="29"/>
      <c r="D19" s="26" t="s">
        <v>420</v>
      </c>
      <c r="E19" s="29" t="s">
        <v>421</v>
      </c>
      <c r="F19" s="25"/>
      <c r="G19" s="30" t="s">
        <v>21</v>
      </c>
      <c r="H19" s="30" t="s">
        <v>21</v>
      </c>
      <c r="I19" s="30" t="s">
        <v>21</v>
      </c>
      <c r="J19" s="30" t="s">
        <v>21</v>
      </c>
      <c r="K19" s="30" t="s">
        <v>21</v>
      </c>
      <c r="L19" s="59">
        <v>40825</v>
      </c>
      <c r="M19" s="28"/>
    </row>
    <row r="20" spans="1:13" ht="112.2">
      <c r="A20" s="29" t="s">
        <v>364</v>
      </c>
      <c r="B20" s="29" t="s">
        <v>365</v>
      </c>
      <c r="C20" s="29"/>
      <c r="D20" s="26" t="s">
        <v>422</v>
      </c>
      <c r="E20" s="29" t="s">
        <v>423</v>
      </c>
      <c r="F20" s="29"/>
      <c r="G20" s="30" t="s">
        <v>21</v>
      </c>
      <c r="H20" s="30" t="s">
        <v>21</v>
      </c>
      <c r="I20" s="30" t="s">
        <v>21</v>
      </c>
      <c r="J20" s="30" t="s">
        <v>21</v>
      </c>
      <c r="K20" s="30" t="s">
        <v>21</v>
      </c>
      <c r="L20" s="59">
        <v>40825</v>
      </c>
      <c r="M20" s="28"/>
    </row>
    <row r="21" spans="1:13" ht="122.4">
      <c r="A21" s="29" t="s">
        <v>366</v>
      </c>
      <c r="B21" s="29" t="s">
        <v>367</v>
      </c>
      <c r="C21" s="29"/>
      <c r="D21" s="26" t="s">
        <v>424</v>
      </c>
      <c r="E21" s="26" t="s">
        <v>425</v>
      </c>
      <c r="F21" s="29"/>
      <c r="G21" s="30" t="s">
        <v>21</v>
      </c>
      <c r="H21" s="30" t="s">
        <v>21</v>
      </c>
      <c r="I21" s="30" t="s">
        <v>21</v>
      </c>
      <c r="J21" s="30" t="s">
        <v>21</v>
      </c>
      <c r="K21" s="30" t="s">
        <v>21</v>
      </c>
      <c r="L21" s="59">
        <v>40825</v>
      </c>
      <c r="M21" s="28"/>
    </row>
    <row r="22" spans="1:13" ht="163.19999999999999">
      <c r="A22" s="29" t="s">
        <v>368</v>
      </c>
      <c r="B22" s="29" t="s">
        <v>369</v>
      </c>
      <c r="C22" s="29"/>
      <c r="D22" s="26" t="s">
        <v>426</v>
      </c>
      <c r="E22" s="26" t="s">
        <v>427</v>
      </c>
      <c r="F22" s="29"/>
      <c r="G22" s="30" t="s">
        <v>21</v>
      </c>
      <c r="H22" s="30" t="s">
        <v>21</v>
      </c>
      <c r="I22" s="30" t="s">
        <v>21</v>
      </c>
      <c r="J22" s="30" t="s">
        <v>21</v>
      </c>
      <c r="K22" s="30" t="s">
        <v>21</v>
      </c>
      <c r="L22" s="59">
        <v>40825</v>
      </c>
      <c r="M22" s="28"/>
    </row>
    <row r="23" spans="1:13" ht="112.2">
      <c r="A23" s="29" t="s">
        <v>370</v>
      </c>
      <c r="B23" s="29" t="s">
        <v>371</v>
      </c>
      <c r="C23" s="29"/>
      <c r="D23" s="26" t="s">
        <v>428</v>
      </c>
      <c r="E23" s="26" t="s">
        <v>429</v>
      </c>
      <c r="F23" s="29"/>
      <c r="G23" s="30" t="s">
        <v>21</v>
      </c>
      <c r="H23" s="30" t="s">
        <v>21</v>
      </c>
      <c r="I23" s="30" t="s">
        <v>21</v>
      </c>
      <c r="J23" s="30" t="s">
        <v>21</v>
      </c>
      <c r="K23" s="30" t="s">
        <v>21</v>
      </c>
      <c r="L23" s="59">
        <v>40825</v>
      </c>
      <c r="M23" s="28"/>
    </row>
    <row r="24" spans="1:13" ht="112.2">
      <c r="A24" s="29" t="s">
        <v>372</v>
      </c>
      <c r="B24" s="29" t="s">
        <v>373</v>
      </c>
      <c r="C24" s="29"/>
      <c r="D24" s="26" t="s">
        <v>430</v>
      </c>
      <c r="E24" s="26" t="s">
        <v>431</v>
      </c>
      <c r="F24" s="29"/>
      <c r="G24" s="30" t="s">
        <v>21</v>
      </c>
      <c r="H24" s="30" t="s">
        <v>21</v>
      </c>
      <c r="I24" s="30" t="s">
        <v>21</v>
      </c>
      <c r="J24" s="30" t="s">
        <v>21</v>
      </c>
      <c r="K24" s="30" t="s">
        <v>21</v>
      </c>
      <c r="L24" s="59">
        <v>40825</v>
      </c>
      <c r="M24" s="28"/>
    </row>
    <row r="25" spans="1:13" ht="81.599999999999994">
      <c r="A25" s="29" t="s">
        <v>374</v>
      </c>
      <c r="B25" s="29" t="s">
        <v>375</v>
      </c>
      <c r="C25" s="29"/>
      <c r="D25" s="26" t="s">
        <v>432</v>
      </c>
      <c r="E25" s="29" t="s">
        <v>433</v>
      </c>
      <c r="F25" s="29"/>
      <c r="G25" s="30" t="s">
        <v>21</v>
      </c>
      <c r="H25" s="30" t="s">
        <v>21</v>
      </c>
      <c r="I25" s="30" t="s">
        <v>21</v>
      </c>
      <c r="J25" s="30" t="s">
        <v>21</v>
      </c>
      <c r="K25" s="30" t="s">
        <v>21</v>
      </c>
      <c r="L25" s="59">
        <v>40825</v>
      </c>
      <c r="M25" s="28" t="s">
        <v>48</v>
      </c>
    </row>
    <row r="26" spans="1:13" ht="102">
      <c r="A26" s="29" t="s">
        <v>376</v>
      </c>
      <c r="B26" s="29" t="s">
        <v>377</v>
      </c>
      <c r="C26" s="29"/>
      <c r="D26" s="26" t="s">
        <v>434</v>
      </c>
      <c r="E26" s="29" t="s">
        <v>435</v>
      </c>
      <c r="F26" s="29"/>
      <c r="G26" s="30" t="s">
        <v>21</v>
      </c>
      <c r="H26" s="30" t="s">
        <v>21</v>
      </c>
      <c r="I26" s="30" t="s">
        <v>21</v>
      </c>
      <c r="J26" s="30" t="s">
        <v>21</v>
      </c>
      <c r="K26" s="30" t="s">
        <v>21</v>
      </c>
      <c r="L26" s="59">
        <v>40825</v>
      </c>
      <c r="M26" s="28" t="s">
        <v>48</v>
      </c>
    </row>
    <row r="27" spans="1:13" ht="102">
      <c r="A27" s="29" t="s">
        <v>378</v>
      </c>
      <c r="B27" s="29" t="s">
        <v>379</v>
      </c>
      <c r="C27" s="29"/>
      <c r="D27" s="29" t="s">
        <v>436</v>
      </c>
      <c r="E27" s="29" t="s">
        <v>437</v>
      </c>
      <c r="F27" s="29"/>
      <c r="G27" s="30" t="s">
        <v>21</v>
      </c>
      <c r="H27" s="30" t="s">
        <v>21</v>
      </c>
      <c r="I27" s="30" t="s">
        <v>21</v>
      </c>
      <c r="J27" s="30" t="s">
        <v>21</v>
      </c>
      <c r="K27" s="30" t="s">
        <v>21</v>
      </c>
      <c r="L27" s="59">
        <v>40825</v>
      </c>
      <c r="M27" s="28" t="s">
        <v>48</v>
      </c>
    </row>
    <row r="28" spans="1:13" ht="163.19999999999999">
      <c r="A28" s="29" t="s">
        <v>380</v>
      </c>
      <c r="B28" s="29" t="s">
        <v>381</v>
      </c>
      <c r="C28" s="29"/>
      <c r="D28" s="29" t="s">
        <v>438</v>
      </c>
      <c r="E28" s="29" t="s">
        <v>439</v>
      </c>
      <c r="F28" s="29"/>
      <c r="G28" s="30" t="s">
        <v>21</v>
      </c>
      <c r="H28" s="30" t="s">
        <v>21</v>
      </c>
      <c r="I28" s="30" t="s">
        <v>21</v>
      </c>
      <c r="J28" s="30" t="s">
        <v>21</v>
      </c>
      <c r="K28" s="30" t="s">
        <v>21</v>
      </c>
      <c r="L28" s="59">
        <v>40825</v>
      </c>
      <c r="M28" s="28" t="s">
        <v>48</v>
      </c>
    </row>
    <row r="29" spans="1:13" ht="112.2">
      <c r="A29" s="29" t="s">
        <v>382</v>
      </c>
      <c r="B29" s="29" t="s">
        <v>383</v>
      </c>
      <c r="C29" s="29"/>
      <c r="D29" s="29" t="s">
        <v>440</v>
      </c>
      <c r="E29" s="29" t="s">
        <v>441</v>
      </c>
      <c r="F29" s="29"/>
      <c r="G29" s="30" t="s">
        <v>21</v>
      </c>
      <c r="H29" s="30" t="s">
        <v>21</v>
      </c>
      <c r="I29" s="30" t="s">
        <v>21</v>
      </c>
      <c r="J29" s="30" t="s">
        <v>21</v>
      </c>
      <c r="K29" s="30" t="s">
        <v>21</v>
      </c>
      <c r="L29" s="59">
        <v>40825</v>
      </c>
      <c r="M29" s="28" t="s">
        <v>48</v>
      </c>
    </row>
    <row r="30" spans="1:13" ht="112.2">
      <c r="A30" s="29" t="s">
        <v>384</v>
      </c>
      <c r="B30" s="29" t="s">
        <v>385</v>
      </c>
      <c r="C30" s="29"/>
      <c r="D30" s="29" t="s">
        <v>442</v>
      </c>
      <c r="E30" s="29" t="s">
        <v>443</v>
      </c>
      <c r="F30" s="29"/>
      <c r="G30" s="30" t="s">
        <v>21</v>
      </c>
      <c r="H30" s="30" t="s">
        <v>21</v>
      </c>
      <c r="I30" s="30" t="s">
        <v>21</v>
      </c>
      <c r="J30" s="30" t="s">
        <v>21</v>
      </c>
      <c r="K30" s="30" t="s">
        <v>21</v>
      </c>
      <c r="L30" s="59">
        <v>40825</v>
      </c>
      <c r="M30" s="28" t="s">
        <v>48</v>
      </c>
    </row>
    <row r="31" spans="1:13" ht="214.2">
      <c r="A31" s="29" t="s">
        <v>386</v>
      </c>
      <c r="B31" s="29" t="s">
        <v>387</v>
      </c>
      <c r="C31" s="29"/>
      <c r="D31" s="29" t="s">
        <v>444</v>
      </c>
      <c r="E31" s="29" t="s">
        <v>445</v>
      </c>
      <c r="F31" s="29"/>
      <c r="G31" s="30" t="s">
        <v>21</v>
      </c>
      <c r="H31" s="30" t="s">
        <v>21</v>
      </c>
      <c r="I31" s="30" t="s">
        <v>21</v>
      </c>
      <c r="J31" s="30" t="s">
        <v>21</v>
      </c>
      <c r="K31" s="30" t="s">
        <v>21</v>
      </c>
      <c r="L31" s="59">
        <v>40825</v>
      </c>
      <c r="M31" s="28" t="s">
        <v>48</v>
      </c>
    </row>
    <row r="32" spans="1:13" ht="163.19999999999999">
      <c r="A32" s="29" t="s">
        <v>388</v>
      </c>
      <c r="B32" s="29" t="s">
        <v>389</v>
      </c>
      <c r="C32" s="29"/>
      <c r="D32" s="29" t="s">
        <v>446</v>
      </c>
      <c r="E32" s="29" t="s">
        <v>447</v>
      </c>
      <c r="F32" s="29"/>
      <c r="G32" s="30" t="s">
        <v>21</v>
      </c>
      <c r="H32" s="30" t="s">
        <v>21</v>
      </c>
      <c r="I32" s="30" t="s">
        <v>21</v>
      </c>
      <c r="J32" s="30" t="s">
        <v>21</v>
      </c>
      <c r="K32" s="30" t="s">
        <v>21</v>
      </c>
      <c r="L32" s="59">
        <v>40825</v>
      </c>
      <c r="M32" s="28" t="s">
        <v>48</v>
      </c>
    </row>
    <row r="33" spans="1:13" ht="102">
      <c r="A33" s="29" t="s">
        <v>390</v>
      </c>
      <c r="B33" s="29" t="s">
        <v>391</v>
      </c>
      <c r="C33" s="29"/>
      <c r="D33" s="29" t="s">
        <v>448</v>
      </c>
      <c r="E33" s="29" t="s">
        <v>449</v>
      </c>
      <c r="F33" s="29"/>
      <c r="G33" s="30" t="s">
        <v>21</v>
      </c>
      <c r="H33" s="30" t="s">
        <v>21</v>
      </c>
      <c r="I33" s="30" t="s">
        <v>21</v>
      </c>
      <c r="J33" s="30" t="s">
        <v>21</v>
      </c>
      <c r="K33" s="30" t="s">
        <v>21</v>
      </c>
      <c r="L33" s="59">
        <v>40825</v>
      </c>
      <c r="M33" s="28" t="s">
        <v>48</v>
      </c>
    </row>
    <row r="34" spans="1:13" ht="51">
      <c r="A34" s="29" t="s">
        <v>392</v>
      </c>
      <c r="B34" s="29" t="s">
        <v>393</v>
      </c>
      <c r="C34" s="29"/>
      <c r="D34" s="29" t="s">
        <v>450</v>
      </c>
      <c r="E34" s="29" t="s">
        <v>451</v>
      </c>
      <c r="F34" s="29"/>
      <c r="G34" s="30" t="s">
        <v>21</v>
      </c>
      <c r="H34" s="30" t="s">
        <v>21</v>
      </c>
      <c r="I34" s="30" t="s">
        <v>21</v>
      </c>
      <c r="J34" s="30" t="s">
        <v>21</v>
      </c>
      <c r="K34" s="30" t="s">
        <v>21</v>
      </c>
      <c r="L34" s="59">
        <v>40825</v>
      </c>
      <c r="M34" s="28" t="s">
        <v>48</v>
      </c>
    </row>
  </sheetData>
  <sheetProtection selectLockedCells="1" selectUnlockedCells="1"/>
  <dataValidations count="1">
    <dataValidation type="list" operator="equal" allowBlank="1" sqref="G5:K34" xr:uid="{00000000-0002-0000-0300-000000000000}">
      <formula1>"Pass,Fail,Untest,N/A"</formula1>
    </dataValidation>
  </dataValidations>
  <hyperlinks>
    <hyperlink ref="A1" location="'Test report'!A1" display="Back to TestReport" xr:uid="{00000000-0004-0000-0300-000000000000}"/>
    <hyperlink ref="B1" location="BugList!A1" display="To Buglist" xr:uid="{00000000-0004-0000-0300-000001000000}"/>
  </hyperlinks>
  <pageMargins left="0.75" right="0.75" top="1" bottom="1" header="0.51180555555555551" footer="0.51180555555555551"/>
  <pageSetup firstPageNumber="0"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A1:M35"/>
  <sheetViews>
    <sheetView zoomScaleNormal="100" workbookViewId="0">
      <pane ySplit="4" topLeftCell="A5" activePane="bottomLeft" state="frozen"/>
      <selection pane="bottomLeft" activeCell="C7" sqref="C7"/>
    </sheetView>
  </sheetViews>
  <sheetFormatPr defaultColWidth="9" defaultRowHeight="10.199999999999999"/>
  <cols>
    <col min="1" max="1" width="14.33203125" style="1" customWidth="1"/>
    <col min="2" max="2" width="22.109375" style="1" customWidth="1"/>
    <col min="3" max="3" width="17.77734375" style="1" customWidth="1"/>
    <col min="4" max="4" width="53.88671875" style="1" customWidth="1"/>
    <col min="5" max="5" width="30.33203125" style="1" customWidth="1"/>
    <col min="6" max="6" width="10.4414062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23" t="s">
        <v>44</v>
      </c>
      <c r="B1" s="23" t="s">
        <v>45</v>
      </c>
      <c r="C1" s="23"/>
      <c r="D1" s="24" t="str">
        <f>"Pass: "&amp;COUNTIF($G$6:$K$1011,"Pass")</f>
        <v>Pass: 145</v>
      </c>
      <c r="E1" s="20" t="str">
        <f>"Untested: "&amp;COUNTIF($G$6:$K$1011,"Untest")</f>
        <v>Untested: 0</v>
      </c>
      <c r="F1" s="41"/>
      <c r="G1"/>
      <c r="H1"/>
      <c r="I1"/>
    </row>
    <row r="2" spans="1:13" ht="12.75" customHeight="1">
      <c r="A2" s="18" t="s">
        <v>35</v>
      </c>
      <c r="B2" s="19" t="s">
        <v>26</v>
      </c>
      <c r="C2" s="19"/>
      <c r="D2" s="24" t="str">
        <f>"Fail: "&amp;COUNTIF($G$6:$K$1011,"Fail")</f>
        <v>Fail: 0</v>
      </c>
      <c r="E2" s="20" t="str">
        <f>"N/A: "&amp;COUNTIF($G$6:$K$1011,"N/A")</f>
        <v>N/A: 0</v>
      </c>
      <c r="F2" s="41"/>
      <c r="G2"/>
      <c r="H2"/>
      <c r="I2"/>
    </row>
    <row r="3" spans="1:13" ht="12.75" customHeight="1">
      <c r="A3" s="18" t="s">
        <v>36</v>
      </c>
      <c r="B3" s="18" t="s">
        <v>3</v>
      </c>
      <c r="C3" s="18"/>
      <c r="D3" s="24" t="str">
        <f>"Percent Complete: "&amp;ROUND((COUNTIF($G$5:$K$1011,"Pass")*100)/((COUNTA($A$5:$A$1011)*5)-COUNTIF($G$5:$K$1021,"N/A")),2)&amp;"%"</f>
        <v>Percent Complete: 100%</v>
      </c>
      <c r="E3" s="21" t="str">
        <f>"Number of cases: "&amp;(COUNTA($A$5:$A$1011))</f>
        <v>Number of cases: 30</v>
      </c>
      <c r="F3" s="42"/>
      <c r="G3"/>
      <c r="H3"/>
      <c r="I3"/>
    </row>
    <row r="4" spans="1:13" ht="28.35" customHeight="1">
      <c r="A4" s="22" t="s">
        <v>37</v>
      </c>
      <c r="B4" s="22" t="s">
        <v>38</v>
      </c>
      <c r="C4" s="22" t="s">
        <v>88</v>
      </c>
      <c r="D4" s="22" t="s">
        <v>39</v>
      </c>
      <c r="E4" s="22" t="s">
        <v>40</v>
      </c>
      <c r="F4" s="55" t="s">
        <v>194</v>
      </c>
      <c r="G4" s="22" t="s">
        <v>207</v>
      </c>
      <c r="H4" s="22" t="s">
        <v>204</v>
      </c>
      <c r="I4" s="22" t="s">
        <v>205</v>
      </c>
      <c r="J4" s="22" t="s">
        <v>206</v>
      </c>
      <c r="K4" s="22" t="s">
        <v>208</v>
      </c>
      <c r="L4" s="22" t="s">
        <v>42</v>
      </c>
      <c r="M4" s="22" t="s">
        <v>43</v>
      </c>
    </row>
    <row r="5" spans="1:13" ht="112.2">
      <c r="A5" s="26" t="s">
        <v>459</v>
      </c>
      <c r="B5" s="83" t="s">
        <v>489</v>
      </c>
      <c r="C5" s="88" t="s">
        <v>570</v>
      </c>
      <c r="D5" s="27" t="s">
        <v>519</v>
      </c>
      <c r="E5" s="27" t="s">
        <v>520</v>
      </c>
      <c r="F5" s="31"/>
      <c r="G5" s="28" t="s">
        <v>21</v>
      </c>
      <c r="H5" s="28" t="s">
        <v>21</v>
      </c>
      <c r="I5" s="28" t="s">
        <v>21</v>
      </c>
      <c r="J5" s="28" t="s">
        <v>21</v>
      </c>
      <c r="K5" s="28" t="s">
        <v>21</v>
      </c>
      <c r="L5" s="59">
        <v>40825</v>
      </c>
      <c r="M5" s="28" t="s">
        <v>48</v>
      </c>
    </row>
    <row r="6" spans="1:13" ht="112.2">
      <c r="A6" s="37" t="s">
        <v>460</v>
      </c>
      <c r="B6" s="83" t="s">
        <v>490</v>
      </c>
      <c r="C6" s="89" t="s">
        <v>571</v>
      </c>
      <c r="D6" s="37" t="s">
        <v>521</v>
      </c>
      <c r="E6" s="37" t="s">
        <v>522</v>
      </c>
      <c r="F6" s="39"/>
      <c r="G6" s="36" t="s">
        <v>21</v>
      </c>
      <c r="H6" s="36" t="s">
        <v>21</v>
      </c>
      <c r="I6" s="36" t="s">
        <v>21</v>
      </c>
      <c r="J6" s="36" t="s">
        <v>21</v>
      </c>
      <c r="K6" s="36" t="s">
        <v>21</v>
      </c>
      <c r="L6" s="57">
        <v>40825</v>
      </c>
      <c r="M6" s="36" t="s">
        <v>47</v>
      </c>
    </row>
    <row r="7" spans="1:13" ht="112.2">
      <c r="A7" s="37" t="s">
        <v>461</v>
      </c>
      <c r="B7" s="83" t="s">
        <v>491</v>
      </c>
      <c r="C7" s="89"/>
      <c r="D7" s="37" t="s">
        <v>523</v>
      </c>
      <c r="E7" s="37" t="s">
        <v>524</v>
      </c>
      <c r="F7" s="39"/>
      <c r="G7" s="36" t="s">
        <v>21</v>
      </c>
      <c r="H7" s="36" t="s">
        <v>21</v>
      </c>
      <c r="I7" s="36" t="s">
        <v>21</v>
      </c>
      <c r="J7" s="36" t="s">
        <v>21</v>
      </c>
      <c r="K7" s="36" t="s">
        <v>21</v>
      </c>
      <c r="L7" s="57">
        <v>40825</v>
      </c>
      <c r="M7" s="36" t="s">
        <v>47</v>
      </c>
    </row>
    <row r="8" spans="1:13" ht="112.2">
      <c r="A8" s="37" t="s">
        <v>462</v>
      </c>
      <c r="B8" s="83" t="s">
        <v>492</v>
      </c>
      <c r="C8" s="89"/>
      <c r="D8" s="37" t="s">
        <v>525</v>
      </c>
      <c r="E8" s="37" t="s">
        <v>526</v>
      </c>
      <c r="F8" s="39"/>
      <c r="G8" s="36" t="s">
        <v>21</v>
      </c>
      <c r="H8" s="36" t="s">
        <v>21</v>
      </c>
      <c r="I8" s="36" t="s">
        <v>21</v>
      </c>
      <c r="J8" s="36" t="s">
        <v>21</v>
      </c>
      <c r="K8" s="36" t="s">
        <v>21</v>
      </c>
      <c r="L8" s="57">
        <v>40825</v>
      </c>
      <c r="M8" s="36" t="s">
        <v>47</v>
      </c>
    </row>
    <row r="9" spans="1:13" ht="112.2">
      <c r="A9" s="26" t="s">
        <v>463</v>
      </c>
      <c r="B9" s="83" t="s">
        <v>493</v>
      </c>
      <c r="C9" s="89"/>
      <c r="D9" s="29" t="s">
        <v>527</v>
      </c>
      <c r="E9" s="29" t="s">
        <v>528</v>
      </c>
      <c r="F9" s="31"/>
      <c r="G9" s="30" t="s">
        <v>21</v>
      </c>
      <c r="H9" s="30" t="s">
        <v>21</v>
      </c>
      <c r="I9" s="30" t="s">
        <v>21</v>
      </c>
      <c r="J9" s="30" t="s">
        <v>21</v>
      </c>
      <c r="K9" s="30" t="s">
        <v>21</v>
      </c>
      <c r="L9" s="59">
        <v>40825</v>
      </c>
      <c r="M9" s="28" t="s">
        <v>48</v>
      </c>
    </row>
    <row r="10" spans="1:13" ht="26.4">
      <c r="A10" s="26" t="s">
        <v>464</v>
      </c>
      <c r="B10" s="83" t="s">
        <v>494</v>
      </c>
      <c r="C10" s="89"/>
      <c r="D10" s="29" t="s">
        <v>529</v>
      </c>
      <c r="E10" s="29" t="s">
        <v>530</v>
      </c>
      <c r="F10" s="31"/>
      <c r="G10" s="30" t="s">
        <v>21</v>
      </c>
      <c r="H10" s="30" t="s">
        <v>21</v>
      </c>
      <c r="I10" s="30" t="s">
        <v>21</v>
      </c>
      <c r="J10" s="30" t="s">
        <v>21</v>
      </c>
      <c r="K10" s="30" t="s">
        <v>21</v>
      </c>
      <c r="L10" s="59">
        <v>40825</v>
      </c>
      <c r="M10" s="28" t="s">
        <v>48</v>
      </c>
    </row>
    <row r="11" spans="1:13" ht="26.4">
      <c r="A11" s="29" t="s">
        <v>465</v>
      </c>
      <c r="B11" s="83" t="s">
        <v>495</v>
      </c>
      <c r="C11" s="89"/>
      <c r="D11" s="29" t="s">
        <v>531</v>
      </c>
      <c r="E11" s="29" t="s">
        <v>532</v>
      </c>
      <c r="F11" s="31"/>
      <c r="G11" s="30" t="s">
        <v>21</v>
      </c>
      <c r="H11" s="30" t="s">
        <v>21</v>
      </c>
      <c r="I11" s="30" t="s">
        <v>21</v>
      </c>
      <c r="J11" s="30" t="s">
        <v>21</v>
      </c>
      <c r="K11" s="30" t="s">
        <v>21</v>
      </c>
      <c r="L11" s="59">
        <v>40825</v>
      </c>
      <c r="M11" s="28"/>
    </row>
    <row r="12" spans="1:13" ht="26.4">
      <c r="A12" s="29" t="s">
        <v>466</v>
      </c>
      <c r="B12" s="83" t="s">
        <v>496</v>
      </c>
      <c r="C12" s="89"/>
      <c r="D12" s="26" t="s">
        <v>533</v>
      </c>
      <c r="E12" s="26" t="s">
        <v>534</v>
      </c>
      <c r="F12" s="31"/>
      <c r="G12" s="30" t="s">
        <v>21</v>
      </c>
      <c r="H12" s="30" t="s">
        <v>21</v>
      </c>
      <c r="I12" s="30" t="s">
        <v>21</v>
      </c>
      <c r="J12" s="30" t="s">
        <v>21</v>
      </c>
      <c r="K12" s="30" t="s">
        <v>21</v>
      </c>
      <c r="L12" s="59">
        <v>40825</v>
      </c>
      <c r="M12" s="28"/>
    </row>
    <row r="13" spans="1:13" ht="163.19999999999999">
      <c r="A13" s="29" t="s">
        <v>467</v>
      </c>
      <c r="B13" s="83" t="s">
        <v>497</v>
      </c>
      <c r="C13" s="89"/>
      <c r="D13" s="26" t="s">
        <v>535</v>
      </c>
      <c r="E13" s="26" t="s">
        <v>536</v>
      </c>
      <c r="F13" s="29"/>
      <c r="G13" s="30" t="s">
        <v>21</v>
      </c>
      <c r="H13" s="30" t="s">
        <v>21</v>
      </c>
      <c r="I13" s="30" t="s">
        <v>21</v>
      </c>
      <c r="J13" s="30" t="s">
        <v>21</v>
      </c>
      <c r="K13" s="30" t="s">
        <v>21</v>
      </c>
      <c r="L13" s="59">
        <v>40825</v>
      </c>
      <c r="M13" s="28"/>
    </row>
    <row r="14" spans="1:13" ht="112.2">
      <c r="A14" s="29" t="s">
        <v>468</v>
      </c>
      <c r="B14" s="83" t="s">
        <v>498</v>
      </c>
      <c r="C14" s="89"/>
      <c r="D14" s="26" t="s">
        <v>537</v>
      </c>
      <c r="E14" s="29" t="s">
        <v>538</v>
      </c>
      <c r="F14" s="29"/>
      <c r="G14" s="30" t="s">
        <v>21</v>
      </c>
      <c r="H14" s="30" t="s">
        <v>21</v>
      </c>
      <c r="I14" s="30" t="s">
        <v>21</v>
      </c>
      <c r="J14" s="30" t="s">
        <v>21</v>
      </c>
      <c r="K14" s="30" t="s">
        <v>21</v>
      </c>
      <c r="L14" s="59">
        <v>40825</v>
      </c>
      <c r="M14" s="28"/>
    </row>
    <row r="15" spans="1:13" ht="112.2">
      <c r="A15" s="29" t="s">
        <v>469</v>
      </c>
      <c r="B15" s="83" t="s">
        <v>499</v>
      </c>
      <c r="C15" s="89"/>
      <c r="D15" s="26" t="s">
        <v>539</v>
      </c>
      <c r="E15" s="26" t="s">
        <v>540</v>
      </c>
      <c r="F15" s="29"/>
      <c r="G15" s="30" t="s">
        <v>21</v>
      </c>
      <c r="H15" s="30" t="s">
        <v>21</v>
      </c>
      <c r="I15" s="30" t="s">
        <v>21</v>
      </c>
      <c r="J15" s="30" t="s">
        <v>21</v>
      </c>
      <c r="K15" s="30" t="s">
        <v>21</v>
      </c>
      <c r="L15" s="59">
        <v>40825</v>
      </c>
      <c r="M15" s="28"/>
    </row>
    <row r="16" spans="1:13" ht="112.2">
      <c r="A16" s="29" t="s">
        <v>470</v>
      </c>
      <c r="B16" s="83" t="s">
        <v>500</v>
      </c>
      <c r="C16" s="89"/>
      <c r="D16" s="26" t="s">
        <v>541</v>
      </c>
      <c r="E16" s="26" t="s">
        <v>542</v>
      </c>
      <c r="F16" s="25"/>
      <c r="G16" s="30" t="s">
        <v>21</v>
      </c>
      <c r="H16" s="30" t="s">
        <v>21</v>
      </c>
      <c r="I16" s="30" t="s">
        <v>21</v>
      </c>
      <c r="J16" s="30" t="s">
        <v>21</v>
      </c>
      <c r="K16" s="30" t="s">
        <v>21</v>
      </c>
      <c r="L16" s="59">
        <v>40825</v>
      </c>
      <c r="M16" s="28"/>
    </row>
    <row r="17" spans="1:13" ht="112.2">
      <c r="A17" s="26" t="s">
        <v>471</v>
      </c>
      <c r="B17" s="83" t="s">
        <v>501</v>
      </c>
      <c r="C17" s="89"/>
      <c r="D17" s="29" t="s">
        <v>543</v>
      </c>
      <c r="E17" s="29" t="s">
        <v>400</v>
      </c>
      <c r="F17" s="25"/>
      <c r="G17" s="30" t="s">
        <v>21</v>
      </c>
      <c r="H17" s="30" t="s">
        <v>21</v>
      </c>
      <c r="I17" s="30" t="s">
        <v>21</v>
      </c>
      <c r="J17" s="30" t="s">
        <v>21</v>
      </c>
      <c r="K17" s="30" t="s">
        <v>21</v>
      </c>
      <c r="L17" s="59">
        <v>40825</v>
      </c>
      <c r="M17" s="28" t="s">
        <v>48</v>
      </c>
    </row>
    <row r="18" spans="1:13" ht="112.2">
      <c r="A18" s="26" t="s">
        <v>472</v>
      </c>
      <c r="B18" s="83" t="s">
        <v>502</v>
      </c>
      <c r="C18" s="89"/>
      <c r="D18" s="29" t="s">
        <v>544</v>
      </c>
      <c r="E18" s="29" t="s">
        <v>545</v>
      </c>
      <c r="F18" s="29"/>
      <c r="G18" s="30" t="s">
        <v>21</v>
      </c>
      <c r="H18" s="30" t="s">
        <v>21</v>
      </c>
      <c r="I18" s="30" t="s">
        <v>21</v>
      </c>
      <c r="J18" s="30" t="s">
        <v>21</v>
      </c>
      <c r="K18" s="30" t="s">
        <v>21</v>
      </c>
      <c r="L18" s="59">
        <v>40825</v>
      </c>
      <c r="M18" s="28"/>
    </row>
    <row r="19" spans="1:13" ht="112.2">
      <c r="A19" s="26" t="s">
        <v>473</v>
      </c>
      <c r="B19" s="83" t="s">
        <v>503</v>
      </c>
      <c r="C19" s="89"/>
      <c r="D19" s="26" t="s">
        <v>546</v>
      </c>
      <c r="E19" s="29" t="s">
        <v>547</v>
      </c>
      <c r="F19" s="25"/>
      <c r="G19" s="30" t="s">
        <v>21</v>
      </c>
      <c r="H19" s="30" t="s">
        <v>21</v>
      </c>
      <c r="I19" s="30" t="s">
        <v>21</v>
      </c>
      <c r="J19" s="30" t="s">
        <v>21</v>
      </c>
      <c r="K19" s="30" t="s">
        <v>21</v>
      </c>
      <c r="L19" s="59">
        <v>40825</v>
      </c>
      <c r="M19" s="28" t="s">
        <v>48</v>
      </c>
    </row>
    <row r="20" spans="1:13" ht="112.2">
      <c r="A20" s="26" t="s">
        <v>474</v>
      </c>
      <c r="B20" s="83" t="s">
        <v>504</v>
      </c>
      <c r="C20" s="89"/>
      <c r="D20" s="26" t="s">
        <v>548</v>
      </c>
      <c r="E20" s="29" t="s">
        <v>549</v>
      </c>
      <c r="F20" s="29"/>
      <c r="G20" s="30" t="s">
        <v>21</v>
      </c>
      <c r="H20" s="30" t="s">
        <v>21</v>
      </c>
      <c r="I20" s="30" t="s">
        <v>21</v>
      </c>
      <c r="J20" s="30" t="s">
        <v>21</v>
      </c>
      <c r="K20" s="30" t="s">
        <v>21</v>
      </c>
      <c r="L20" s="59">
        <v>40825</v>
      </c>
      <c r="M20" s="28" t="s">
        <v>48</v>
      </c>
    </row>
    <row r="21" spans="1:13" ht="112.2">
      <c r="A21" s="26" t="s">
        <v>475</v>
      </c>
      <c r="B21" s="83" t="s">
        <v>505</v>
      </c>
      <c r="C21" s="89"/>
      <c r="D21" s="29" t="s">
        <v>550</v>
      </c>
      <c r="E21" s="29" t="s">
        <v>551</v>
      </c>
      <c r="F21" s="29"/>
      <c r="G21" s="30" t="s">
        <v>21</v>
      </c>
      <c r="H21" s="30" t="s">
        <v>21</v>
      </c>
      <c r="I21" s="30" t="s">
        <v>21</v>
      </c>
      <c r="J21" s="30" t="s">
        <v>21</v>
      </c>
      <c r="K21" s="30" t="s">
        <v>21</v>
      </c>
      <c r="L21" s="59">
        <v>40825</v>
      </c>
      <c r="M21" s="28" t="s">
        <v>48</v>
      </c>
    </row>
    <row r="22" spans="1:13" ht="163.19999999999999">
      <c r="A22" s="26" t="s">
        <v>476</v>
      </c>
      <c r="B22" s="83" t="s">
        <v>506</v>
      </c>
      <c r="C22" s="89"/>
      <c r="D22" s="26" t="s">
        <v>552</v>
      </c>
      <c r="E22" s="26" t="s">
        <v>553</v>
      </c>
      <c r="F22" s="29"/>
      <c r="G22" s="30" t="s">
        <v>21</v>
      </c>
      <c r="H22" s="30" t="s">
        <v>21</v>
      </c>
      <c r="I22" s="30" t="s">
        <v>21</v>
      </c>
      <c r="J22" s="30" t="s">
        <v>21</v>
      </c>
      <c r="K22" s="30" t="s">
        <v>21</v>
      </c>
      <c r="L22" s="59">
        <v>40825</v>
      </c>
      <c r="M22" s="28" t="s">
        <v>48</v>
      </c>
    </row>
    <row r="23" spans="1:13" ht="163.19999999999999">
      <c r="A23" s="26" t="s">
        <v>477</v>
      </c>
      <c r="B23" s="83" t="s">
        <v>507</v>
      </c>
      <c r="C23" s="89"/>
      <c r="D23" s="26" t="s">
        <v>554</v>
      </c>
      <c r="E23" s="26" t="s">
        <v>555</v>
      </c>
      <c r="F23" s="29"/>
      <c r="G23" s="30" t="s">
        <v>21</v>
      </c>
      <c r="H23" s="30" t="s">
        <v>21</v>
      </c>
      <c r="I23" s="30" t="s">
        <v>21</v>
      </c>
      <c r="J23" s="30" t="s">
        <v>21</v>
      </c>
      <c r="K23" s="30" t="s">
        <v>21</v>
      </c>
      <c r="L23" s="59">
        <v>40825</v>
      </c>
      <c r="M23" s="28" t="s">
        <v>48</v>
      </c>
    </row>
    <row r="24" spans="1:13" ht="163.19999999999999">
      <c r="A24" s="29" t="s">
        <v>478</v>
      </c>
      <c r="B24" s="83" t="s">
        <v>508</v>
      </c>
      <c r="C24" s="89"/>
      <c r="D24" s="29" t="s">
        <v>556</v>
      </c>
      <c r="E24" s="29" t="s">
        <v>557</v>
      </c>
      <c r="F24" s="29"/>
      <c r="G24" s="30" t="s">
        <v>21</v>
      </c>
      <c r="H24" s="30" t="s">
        <v>21</v>
      </c>
      <c r="I24" s="30" t="s">
        <v>21</v>
      </c>
      <c r="J24" s="30" t="s">
        <v>21</v>
      </c>
      <c r="K24" s="30" t="s">
        <v>21</v>
      </c>
      <c r="L24" s="59">
        <v>40825</v>
      </c>
      <c r="M24" s="28" t="s">
        <v>48</v>
      </c>
    </row>
    <row r="25" spans="1:13" ht="163.19999999999999">
      <c r="A25" s="26" t="s">
        <v>479</v>
      </c>
      <c r="B25" s="83" t="s">
        <v>509</v>
      </c>
      <c r="C25" s="89"/>
      <c r="D25" s="26" t="s">
        <v>558</v>
      </c>
      <c r="E25" s="29" t="s">
        <v>559</v>
      </c>
      <c r="F25" s="29"/>
      <c r="G25" s="30" t="s">
        <v>21</v>
      </c>
      <c r="H25" s="30" t="s">
        <v>21</v>
      </c>
      <c r="I25" s="30" t="s">
        <v>21</v>
      </c>
      <c r="J25" s="30" t="s">
        <v>21</v>
      </c>
      <c r="K25" s="30" t="s">
        <v>21</v>
      </c>
      <c r="L25" s="59">
        <v>40825</v>
      </c>
      <c r="M25" s="28" t="s">
        <v>48</v>
      </c>
    </row>
    <row r="26" spans="1:13" ht="163.19999999999999">
      <c r="A26" s="29" t="s">
        <v>480</v>
      </c>
      <c r="B26" s="83" t="s">
        <v>510</v>
      </c>
      <c r="C26" s="89"/>
      <c r="D26" s="29" t="s">
        <v>560</v>
      </c>
      <c r="E26" s="29" t="s">
        <v>561</v>
      </c>
      <c r="F26" s="29">
        <v>1564687</v>
      </c>
      <c r="G26" s="30" t="s">
        <v>21</v>
      </c>
      <c r="H26" s="30" t="s">
        <v>21</v>
      </c>
      <c r="I26" s="30" t="s">
        <v>21</v>
      </c>
      <c r="J26" s="30" t="s">
        <v>21</v>
      </c>
      <c r="K26" s="30" t="s">
        <v>21</v>
      </c>
      <c r="L26" s="59">
        <v>40825</v>
      </c>
      <c r="M26" s="28" t="s">
        <v>48</v>
      </c>
    </row>
    <row r="27" spans="1:13" ht="61.2">
      <c r="A27" s="29" t="s">
        <v>481</v>
      </c>
      <c r="B27" s="83" t="s">
        <v>511</v>
      </c>
      <c r="C27" s="89"/>
      <c r="D27" s="29" t="s">
        <v>562</v>
      </c>
      <c r="E27" s="29" t="s">
        <v>536</v>
      </c>
      <c r="F27" s="29"/>
      <c r="G27" s="30" t="s">
        <v>21</v>
      </c>
      <c r="H27" s="30" t="s">
        <v>21</v>
      </c>
      <c r="I27" s="30" t="s">
        <v>21</v>
      </c>
      <c r="J27" s="30" t="s">
        <v>21</v>
      </c>
      <c r="K27" s="30" t="s">
        <v>21</v>
      </c>
      <c r="L27" s="59">
        <v>40825</v>
      </c>
      <c r="M27" s="28" t="s">
        <v>48</v>
      </c>
    </row>
    <row r="28" spans="1:13" ht="112.2">
      <c r="A28" s="29" t="s">
        <v>482</v>
      </c>
      <c r="B28" s="83" t="s">
        <v>512</v>
      </c>
      <c r="C28" s="89"/>
      <c r="D28" s="29" t="s">
        <v>563</v>
      </c>
      <c r="E28" s="29" t="s">
        <v>564</v>
      </c>
      <c r="F28" s="29"/>
      <c r="G28" s="30" t="s">
        <v>21</v>
      </c>
      <c r="H28" s="30" t="s">
        <v>21</v>
      </c>
      <c r="I28" s="30" t="s">
        <v>21</v>
      </c>
      <c r="J28" s="30" t="s">
        <v>21</v>
      </c>
      <c r="K28" s="30" t="s">
        <v>21</v>
      </c>
      <c r="L28" s="59">
        <v>40825</v>
      </c>
      <c r="M28" s="28" t="s">
        <v>48</v>
      </c>
    </row>
    <row r="29" spans="1:13" ht="112.2">
      <c r="A29" s="29" t="s">
        <v>483</v>
      </c>
      <c r="B29" s="83" t="s">
        <v>513</v>
      </c>
      <c r="C29" s="89"/>
      <c r="D29" s="29" t="s">
        <v>565</v>
      </c>
      <c r="E29" s="29" t="s">
        <v>528</v>
      </c>
      <c r="F29" s="29"/>
      <c r="G29" s="30" t="s">
        <v>21</v>
      </c>
      <c r="H29" s="30" t="s">
        <v>21</v>
      </c>
      <c r="I29" s="30" t="s">
        <v>21</v>
      </c>
      <c r="J29" s="30" t="s">
        <v>21</v>
      </c>
      <c r="K29" s="30" t="s">
        <v>21</v>
      </c>
      <c r="L29" s="59">
        <v>40825</v>
      </c>
      <c r="M29" s="28" t="s">
        <v>48</v>
      </c>
    </row>
    <row r="30" spans="1:13" ht="35.25" customHeight="1">
      <c r="A30" s="29" t="s">
        <v>484</v>
      </c>
      <c r="B30" s="83" t="s">
        <v>514</v>
      </c>
      <c r="C30" s="89"/>
      <c r="D30" s="29" t="s">
        <v>566</v>
      </c>
      <c r="E30" s="29" t="s">
        <v>567</v>
      </c>
      <c r="G30" s="30" t="s">
        <v>21</v>
      </c>
      <c r="H30" s="30" t="s">
        <v>21</v>
      </c>
      <c r="I30" s="30" t="s">
        <v>21</v>
      </c>
      <c r="J30" s="30" t="s">
        <v>21</v>
      </c>
      <c r="K30" s="30" t="s">
        <v>21</v>
      </c>
      <c r="L30" s="59">
        <v>40825</v>
      </c>
      <c r="M30" s="28" t="s">
        <v>48</v>
      </c>
    </row>
    <row r="31" spans="1:13" ht="36" customHeight="1">
      <c r="A31" s="29" t="s">
        <v>485</v>
      </c>
      <c r="B31" s="83" t="s">
        <v>515</v>
      </c>
      <c r="C31" s="89"/>
      <c r="D31" s="26" t="s">
        <v>565</v>
      </c>
      <c r="E31" s="29" t="s">
        <v>528</v>
      </c>
      <c r="G31" s="30" t="s">
        <v>21</v>
      </c>
      <c r="H31" s="30" t="s">
        <v>21</v>
      </c>
      <c r="I31" s="30" t="s">
        <v>21</v>
      </c>
      <c r="J31" s="30" t="s">
        <v>21</v>
      </c>
      <c r="K31" s="30" t="s">
        <v>21</v>
      </c>
      <c r="L31" s="59">
        <v>40825</v>
      </c>
      <c r="M31" s="28" t="s">
        <v>48</v>
      </c>
    </row>
    <row r="32" spans="1:13" ht="45.75" customHeight="1">
      <c r="A32" s="29" t="s">
        <v>486</v>
      </c>
      <c r="B32" s="83" t="s">
        <v>516</v>
      </c>
      <c r="C32" s="89"/>
      <c r="D32" s="26" t="s">
        <v>568</v>
      </c>
      <c r="E32" s="29" t="s">
        <v>567</v>
      </c>
      <c r="G32" s="30" t="s">
        <v>21</v>
      </c>
      <c r="H32" s="30" t="s">
        <v>21</v>
      </c>
      <c r="I32" s="30" t="s">
        <v>21</v>
      </c>
      <c r="J32" s="30" t="s">
        <v>21</v>
      </c>
      <c r="K32" s="30" t="s">
        <v>21</v>
      </c>
      <c r="L32" s="59">
        <v>40825</v>
      </c>
      <c r="M32" s="28" t="s">
        <v>48</v>
      </c>
    </row>
    <row r="33" spans="1:13" ht="112.2">
      <c r="A33" s="29" t="s">
        <v>487</v>
      </c>
      <c r="B33" s="83" t="s">
        <v>517</v>
      </c>
      <c r="C33" s="89"/>
      <c r="D33" s="26" t="s">
        <v>565</v>
      </c>
      <c r="E33" s="29" t="s">
        <v>528</v>
      </c>
      <c r="G33" s="30" t="s">
        <v>21</v>
      </c>
      <c r="H33" s="30" t="s">
        <v>21</v>
      </c>
      <c r="I33" s="30" t="s">
        <v>21</v>
      </c>
      <c r="J33" s="30" t="s">
        <v>21</v>
      </c>
      <c r="K33" s="30" t="s">
        <v>21</v>
      </c>
      <c r="L33" s="59">
        <v>40825</v>
      </c>
      <c r="M33" s="28" t="s">
        <v>48</v>
      </c>
    </row>
    <row r="34" spans="1:13" ht="112.2">
      <c r="A34" s="29" t="s">
        <v>488</v>
      </c>
      <c r="B34" s="83" t="s">
        <v>518</v>
      </c>
      <c r="C34" s="89"/>
      <c r="D34" s="26" t="s">
        <v>569</v>
      </c>
      <c r="E34" s="29" t="s">
        <v>567</v>
      </c>
      <c r="G34" s="30" t="s">
        <v>21</v>
      </c>
      <c r="H34" s="30" t="s">
        <v>21</v>
      </c>
      <c r="I34" s="30" t="s">
        <v>21</v>
      </c>
      <c r="J34" s="30" t="s">
        <v>21</v>
      </c>
      <c r="K34" s="30" t="s">
        <v>21</v>
      </c>
      <c r="L34" s="59">
        <v>40825</v>
      </c>
      <c r="M34" s="28" t="s">
        <v>48</v>
      </c>
    </row>
    <row r="35" spans="1:13" ht="13.2" customHeight="1">
      <c r="A35" s="29"/>
      <c r="B35" s="87"/>
      <c r="C35" s="90"/>
      <c r="D35" s="26"/>
      <c r="E35" s="29"/>
      <c r="G35" s="30"/>
      <c r="H35" s="30"/>
      <c r="I35" s="30"/>
      <c r="J35" s="30"/>
      <c r="K35" s="30"/>
      <c r="L35" s="59"/>
      <c r="M35" s="28"/>
    </row>
  </sheetData>
  <sheetProtection selectLockedCells="1" selectUnlockedCells="1"/>
  <dataValidations disablePrompts="1" count="1">
    <dataValidation type="list" operator="equal" allowBlank="1" sqref="G5:K35" xr:uid="{00000000-0002-0000-0500-000000000000}">
      <formula1>"Pass,Fail,Untest,N/A"</formula1>
    </dataValidation>
  </dataValidations>
  <hyperlinks>
    <hyperlink ref="A1" location="'Test report'!A1" display="Back to TestReport" xr:uid="{00000000-0004-0000-0500-000000000000}"/>
    <hyperlink ref="B1" location="BugList!A1" display="To Buglist" xr:uid="{00000000-0004-0000-0500-000001000000}"/>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2"/>
  <sheetViews>
    <sheetView topLeftCell="O1" zoomScaleNormal="100" workbookViewId="0">
      <pane ySplit="4" topLeftCell="A5" activePane="bottomLeft" state="frozen"/>
      <selection pane="bottomLeft" activeCell="I32" sqref="I32"/>
    </sheetView>
  </sheetViews>
  <sheetFormatPr defaultColWidth="9" defaultRowHeight="10.199999999999999"/>
  <cols>
    <col min="1" max="1" width="14.77734375" style="1" customWidth="1"/>
    <col min="2" max="3" width="22.109375" style="1" customWidth="1"/>
    <col min="4" max="4" width="43" style="1" customWidth="1"/>
    <col min="5" max="5" width="30.33203125" style="1" customWidth="1"/>
    <col min="6" max="7" width="9.109375" style="1" customWidth="1"/>
    <col min="8" max="8" width="9.6640625" style="1" customWidth="1"/>
    <col min="9" max="9" width="10.88671875" style="1" customWidth="1"/>
    <col min="10" max="10" width="10.77734375" style="1" customWidth="1"/>
    <col min="11" max="11" width="9" style="1"/>
    <col min="12" max="12" width="17.21875" style="1" customWidth="1"/>
    <col min="13" max="16384" width="9" style="1"/>
  </cols>
  <sheetData>
    <row r="1" spans="1:12" ht="12.75" customHeight="1">
      <c r="A1" s="23" t="s">
        <v>44</v>
      </c>
      <c r="B1" s="23" t="s">
        <v>45</v>
      </c>
      <c r="C1" s="23"/>
      <c r="D1" s="24" t="str">
        <f>"Pass: "&amp;COUNTIF($F$6:$J$1017,"Pass")</f>
        <v>Pass: 185</v>
      </c>
      <c r="E1" s="20" t="str">
        <f>"Untested: "&amp;COUNTIF($F$6:$J$1017,"Untest")</f>
        <v>Untested: 0</v>
      </c>
      <c r="F1"/>
      <c r="G1"/>
      <c r="H1"/>
    </row>
    <row r="2" spans="1:12" ht="12.75" customHeight="1">
      <c r="A2" s="18" t="s">
        <v>35</v>
      </c>
      <c r="B2" s="19" t="s">
        <v>25</v>
      </c>
      <c r="C2" s="19"/>
      <c r="D2" s="24" t="str">
        <f>"Fail: "&amp;COUNTIF($F$6:$J$1017,"Fail")</f>
        <v>Fail: 0</v>
      </c>
      <c r="E2" s="20" t="str">
        <f>"N/A: "&amp;COUNTIF($F$6:$J$1017,"N/A")</f>
        <v>N/A: 0</v>
      </c>
      <c r="F2"/>
      <c r="G2"/>
      <c r="H2"/>
    </row>
    <row r="3" spans="1:12" ht="12.75" customHeight="1">
      <c r="A3" s="18" t="s">
        <v>36</v>
      </c>
      <c r="B3" s="18" t="s">
        <v>3</v>
      </c>
      <c r="C3" s="18"/>
      <c r="D3" s="24" t="str">
        <f>"Percent Complete: "&amp;ROUND((COUNTIF($F$6:$J$1017,"Pass")*100)/((COUNTA($A$6:$A$1017)*5)-COUNTIF($F$5:$J$1021,"N/A")),2)&amp;"%"</f>
        <v>Percent Complete: 100%</v>
      </c>
      <c r="E3" s="21" t="str">
        <f>"Number of cases: "&amp;(COUNTA($A$5:$A$1017))</f>
        <v>Number of cases: 38</v>
      </c>
      <c r="F3"/>
      <c r="G3"/>
      <c r="H3"/>
    </row>
    <row r="4" spans="1:12" ht="28.35" customHeight="1">
      <c r="A4" s="22" t="s">
        <v>37</v>
      </c>
      <c r="B4" s="22" t="s">
        <v>38</v>
      </c>
      <c r="C4" s="22" t="s">
        <v>89</v>
      </c>
      <c r="D4" s="22" t="s">
        <v>39</v>
      </c>
      <c r="E4" s="22" t="s">
        <v>40</v>
      </c>
      <c r="F4" s="22" t="s">
        <v>135</v>
      </c>
      <c r="G4" s="22" t="s">
        <v>98</v>
      </c>
      <c r="H4" s="22" t="s">
        <v>41</v>
      </c>
      <c r="I4" s="22" t="s">
        <v>63</v>
      </c>
      <c r="J4" s="22" t="s">
        <v>64</v>
      </c>
      <c r="K4" s="22" t="s">
        <v>42</v>
      </c>
      <c r="L4" s="22" t="s">
        <v>43</v>
      </c>
    </row>
    <row r="5" spans="1:12" ht="122.4">
      <c r="A5" s="38" t="str">
        <f>IF(OR(B5&lt;&gt;"",E5&lt;&gt;""),"["&amp;TEXT($B$2,"#")&amp;"-"&amp;TEXT(ROW()-4,"##")&amp;"]","")</f>
        <v>[ER-1]</v>
      </c>
      <c r="B5" s="38" t="s">
        <v>112</v>
      </c>
      <c r="C5" s="39"/>
      <c r="D5" s="39" t="s">
        <v>113</v>
      </c>
      <c r="E5" s="39" t="s">
        <v>117</v>
      </c>
      <c r="F5" s="38" t="s">
        <v>21</v>
      </c>
      <c r="G5" s="38" t="s">
        <v>21</v>
      </c>
      <c r="H5" s="38" t="s">
        <v>21</v>
      </c>
      <c r="I5" s="38" t="s">
        <v>21</v>
      </c>
      <c r="J5" s="38" t="s">
        <v>21</v>
      </c>
      <c r="K5" s="58">
        <v>40825</v>
      </c>
      <c r="L5" s="38" t="s">
        <v>47</v>
      </c>
    </row>
    <row r="6" spans="1:12" ht="20.399999999999999">
      <c r="A6" s="38" t="str">
        <f t="shared" ref="A6:A29" si="0">IF(OR(B6&lt;&gt;"",E6&lt;&gt;""),"["&amp;TEXT($B$2,"#")&amp;"-"&amp;TEXT(ROW()-4,"##")&amp;"]","")</f>
        <v>[ER-2]</v>
      </c>
      <c r="B6" s="38" t="s">
        <v>69</v>
      </c>
      <c r="C6" s="38"/>
      <c r="D6" s="39" t="s">
        <v>70</v>
      </c>
      <c r="E6" s="39" t="s">
        <v>68</v>
      </c>
      <c r="F6" s="38" t="s">
        <v>21</v>
      </c>
      <c r="G6" s="38" t="s">
        <v>21</v>
      </c>
      <c r="H6" s="38" t="s">
        <v>21</v>
      </c>
      <c r="I6" s="38" t="s">
        <v>21</v>
      </c>
      <c r="J6" s="38" t="s">
        <v>21</v>
      </c>
      <c r="K6" s="58">
        <v>40825</v>
      </c>
      <c r="L6" s="38" t="s">
        <v>47</v>
      </c>
    </row>
    <row r="7" spans="1:12" ht="30.6">
      <c r="A7" s="38" t="str">
        <f t="shared" si="0"/>
        <v>[ER-3]</v>
      </c>
      <c r="B7" s="38" t="s">
        <v>118</v>
      </c>
      <c r="C7" s="38"/>
      <c r="D7" s="39" t="s">
        <v>139</v>
      </c>
      <c r="E7" s="39" t="s">
        <v>141</v>
      </c>
      <c r="F7" s="38" t="s">
        <v>21</v>
      </c>
      <c r="G7" s="38" t="s">
        <v>21</v>
      </c>
      <c r="H7" s="38" t="s">
        <v>21</v>
      </c>
      <c r="I7" s="38" t="s">
        <v>21</v>
      </c>
      <c r="J7" s="38" t="s">
        <v>21</v>
      </c>
      <c r="K7" s="58">
        <v>40825</v>
      </c>
      <c r="L7" s="38" t="s">
        <v>47</v>
      </c>
    </row>
    <row r="8" spans="1:12" ht="40.799999999999997">
      <c r="A8" s="38" t="str">
        <f t="shared" ref="A8" si="1">IF(OR(B8&lt;&gt;"",E8&lt;&gt;""),"["&amp;TEXT($B$2,"#")&amp;"-"&amp;TEXT(ROW()-4,"##")&amp;"]","")</f>
        <v>[ER-4]</v>
      </c>
      <c r="B8" s="39" t="s">
        <v>119</v>
      </c>
      <c r="C8" s="38"/>
      <c r="D8" s="39" t="s">
        <v>140</v>
      </c>
      <c r="E8" s="39" t="s">
        <v>142</v>
      </c>
      <c r="F8" s="38" t="s">
        <v>21</v>
      </c>
      <c r="G8" s="38" t="s">
        <v>21</v>
      </c>
      <c r="H8" s="38" t="s">
        <v>21</v>
      </c>
      <c r="I8" s="38" t="s">
        <v>21</v>
      </c>
      <c r="J8" s="38" t="s">
        <v>21</v>
      </c>
      <c r="K8" s="58">
        <v>40825</v>
      </c>
      <c r="L8" s="38" t="s">
        <v>47</v>
      </c>
    </row>
    <row r="9" spans="1:12" ht="122.4">
      <c r="A9" s="38" t="str">
        <f t="shared" si="0"/>
        <v>[ER-5]</v>
      </c>
      <c r="B9" s="39" t="s">
        <v>148</v>
      </c>
      <c r="C9" s="39" t="s">
        <v>191</v>
      </c>
      <c r="D9" s="39" t="s">
        <v>150</v>
      </c>
      <c r="E9" s="39" t="s">
        <v>199</v>
      </c>
      <c r="F9" s="38" t="s">
        <v>21</v>
      </c>
      <c r="G9" s="38" t="s">
        <v>21</v>
      </c>
      <c r="H9" s="38" t="s">
        <v>21</v>
      </c>
      <c r="I9" s="38" t="s">
        <v>21</v>
      </c>
      <c r="J9" s="38" t="s">
        <v>21</v>
      </c>
      <c r="K9" s="58">
        <v>40825</v>
      </c>
      <c r="L9" s="38" t="s">
        <v>47</v>
      </c>
    </row>
    <row r="10" spans="1:12" ht="122.4">
      <c r="A10" s="38" t="str">
        <f t="shared" si="0"/>
        <v>[ER-6]</v>
      </c>
      <c r="B10" s="39" t="s">
        <v>149</v>
      </c>
      <c r="C10" s="39" t="s">
        <v>192</v>
      </c>
      <c r="D10" s="39" t="s">
        <v>151</v>
      </c>
      <c r="E10" s="39" t="s">
        <v>200</v>
      </c>
      <c r="F10" s="38" t="s">
        <v>21</v>
      </c>
      <c r="G10" s="38" t="s">
        <v>21</v>
      </c>
      <c r="H10" s="38" t="s">
        <v>21</v>
      </c>
      <c r="I10" s="38" t="s">
        <v>21</v>
      </c>
      <c r="J10" s="38" t="s">
        <v>21</v>
      </c>
      <c r="K10" s="58">
        <v>40825</v>
      </c>
      <c r="L10" s="38"/>
    </row>
    <row r="11" spans="1:12" ht="81.599999999999994">
      <c r="A11" s="38" t="str">
        <f t="shared" si="0"/>
        <v>[ER-7]</v>
      </c>
      <c r="B11" s="39" t="s">
        <v>153</v>
      </c>
      <c r="C11" s="39"/>
      <c r="D11" s="39" t="s">
        <v>154</v>
      </c>
      <c r="E11" s="39" t="s">
        <v>201</v>
      </c>
      <c r="F11" s="38" t="s">
        <v>21</v>
      </c>
      <c r="G11" s="38" t="s">
        <v>21</v>
      </c>
      <c r="H11" s="38" t="s">
        <v>21</v>
      </c>
      <c r="I11" s="38" t="s">
        <v>21</v>
      </c>
      <c r="J11" s="38" t="s">
        <v>21</v>
      </c>
      <c r="K11" s="58">
        <v>40825</v>
      </c>
      <c r="L11" s="38" t="s">
        <v>47</v>
      </c>
    </row>
    <row r="12" spans="1:12" ht="81.599999999999994">
      <c r="A12" s="38" t="str">
        <f t="shared" ref="A12" si="2">IF(OR(B12&lt;&gt;"",E12&lt;&gt;""),"["&amp;TEXT($B$2,"#")&amp;"-"&amp;TEXT(ROW()-4,"##")&amp;"]","")</f>
        <v>[ER-8]</v>
      </c>
      <c r="B12" s="39" t="s">
        <v>152</v>
      </c>
      <c r="C12" s="39"/>
      <c r="D12" s="39" t="s">
        <v>155</v>
      </c>
      <c r="E12" s="39" t="s">
        <v>202</v>
      </c>
      <c r="F12" s="38" t="s">
        <v>21</v>
      </c>
      <c r="G12" s="38" t="s">
        <v>21</v>
      </c>
      <c r="H12" s="38" t="s">
        <v>21</v>
      </c>
      <c r="I12" s="38" t="s">
        <v>21</v>
      </c>
      <c r="J12" s="38" t="s">
        <v>21</v>
      </c>
      <c r="K12" s="58">
        <v>40825</v>
      </c>
      <c r="L12" s="38" t="s">
        <v>47</v>
      </c>
    </row>
    <row r="13" spans="1:12" ht="51">
      <c r="A13" s="31" t="str">
        <f t="shared" ref="A13" si="3">IF(OR(B13&lt;&gt;"",E13&lt;&gt;""),"["&amp;TEXT($B$2,"#")&amp;"-"&amp;TEXT(ROW()-4,"##")&amp;"]","")</f>
        <v>[ER-9]</v>
      </c>
      <c r="B13" s="31" t="s">
        <v>123</v>
      </c>
      <c r="C13" s="31"/>
      <c r="D13" s="31" t="s">
        <v>124</v>
      </c>
      <c r="E13" s="31" t="s">
        <v>125</v>
      </c>
      <c r="F13" s="32" t="s">
        <v>21</v>
      </c>
      <c r="G13" s="32" t="s">
        <v>21</v>
      </c>
      <c r="H13" s="32" t="s">
        <v>21</v>
      </c>
      <c r="I13" s="32" t="s">
        <v>21</v>
      </c>
      <c r="J13" s="32" t="s">
        <v>21</v>
      </c>
      <c r="K13" s="56">
        <v>40825</v>
      </c>
      <c r="L13" s="32" t="s">
        <v>48</v>
      </c>
    </row>
    <row r="14" spans="1:12" ht="30.6">
      <c r="A14" s="31" t="str">
        <f t="shared" si="0"/>
        <v>[ER-10]</v>
      </c>
      <c r="B14" s="31" t="s">
        <v>52</v>
      </c>
      <c r="C14" s="31"/>
      <c r="D14" s="31" t="s">
        <v>102</v>
      </c>
      <c r="E14" s="31" t="s">
        <v>62</v>
      </c>
      <c r="F14" s="32" t="s">
        <v>21</v>
      </c>
      <c r="G14" s="32" t="s">
        <v>21</v>
      </c>
      <c r="H14" s="32" t="s">
        <v>21</v>
      </c>
      <c r="I14" s="32" t="s">
        <v>21</v>
      </c>
      <c r="J14" s="32" t="s">
        <v>21</v>
      </c>
      <c r="K14" s="56">
        <v>40825</v>
      </c>
      <c r="L14" s="32" t="s">
        <v>48</v>
      </c>
    </row>
    <row r="15" spans="1:12" ht="71.400000000000006">
      <c r="A15" s="31" t="str">
        <f t="shared" si="0"/>
        <v>[ER-11]</v>
      </c>
      <c r="B15" s="33" t="s">
        <v>66</v>
      </c>
      <c r="C15" s="33"/>
      <c r="D15" s="33" t="s">
        <v>67</v>
      </c>
      <c r="E15" s="31" t="s">
        <v>120</v>
      </c>
      <c r="F15" s="32" t="s">
        <v>21</v>
      </c>
      <c r="G15" s="32" t="s">
        <v>21</v>
      </c>
      <c r="H15" s="32" t="s">
        <v>21</v>
      </c>
      <c r="I15" s="32" t="s">
        <v>21</v>
      </c>
      <c r="J15" s="32" t="s">
        <v>21</v>
      </c>
      <c r="K15" s="56">
        <v>40825</v>
      </c>
      <c r="L15" s="32" t="s">
        <v>48</v>
      </c>
    </row>
    <row r="16" spans="1:12" ht="20.399999999999999">
      <c r="A16" s="31" t="str">
        <f t="shared" si="0"/>
        <v>[ER-12]</v>
      </c>
      <c r="B16" s="33" t="s">
        <v>114</v>
      </c>
      <c r="C16" s="33" t="s">
        <v>133</v>
      </c>
      <c r="D16" s="33" t="s">
        <v>115</v>
      </c>
      <c r="E16" s="31" t="s">
        <v>116</v>
      </c>
      <c r="F16" s="32" t="s">
        <v>21</v>
      </c>
      <c r="G16" s="32" t="s">
        <v>21</v>
      </c>
      <c r="H16" s="32" t="s">
        <v>21</v>
      </c>
      <c r="I16" s="32" t="s">
        <v>21</v>
      </c>
      <c r="J16" s="32" t="s">
        <v>21</v>
      </c>
      <c r="K16" s="56">
        <v>40825</v>
      </c>
      <c r="L16" s="32"/>
    </row>
    <row r="17" spans="1:12" ht="20.399999999999999">
      <c r="A17" s="31" t="str">
        <f t="shared" si="0"/>
        <v>[ER-13]</v>
      </c>
      <c r="B17" s="33" t="s">
        <v>137</v>
      </c>
      <c r="C17" s="33" t="s">
        <v>133</v>
      </c>
      <c r="D17" s="33" t="s">
        <v>138</v>
      </c>
      <c r="E17" s="31" t="s">
        <v>143</v>
      </c>
      <c r="F17" s="32" t="s">
        <v>21</v>
      </c>
      <c r="G17" s="32" t="s">
        <v>21</v>
      </c>
      <c r="H17" s="32" t="s">
        <v>21</v>
      </c>
      <c r="I17" s="32" t="s">
        <v>21</v>
      </c>
      <c r="J17" s="32" t="s">
        <v>21</v>
      </c>
      <c r="K17" s="56">
        <v>40825</v>
      </c>
      <c r="L17" s="32"/>
    </row>
    <row r="18" spans="1:12" ht="30.6">
      <c r="A18" s="31" t="str">
        <f t="shared" ref="A18" si="4">IF(OR(B18&lt;&gt;"",E18&lt;&gt;""),"["&amp;TEXT($B$2,"#")&amp;"-"&amp;TEXT(ROW()-4,"##")&amp;"]","")</f>
        <v>[ER-14]</v>
      </c>
      <c r="B18" s="33" t="s">
        <v>170</v>
      </c>
      <c r="C18" s="33" t="s">
        <v>133</v>
      </c>
      <c r="D18" s="33" t="s">
        <v>171</v>
      </c>
      <c r="E18" s="31" t="s">
        <v>172</v>
      </c>
      <c r="F18" s="32" t="s">
        <v>21</v>
      </c>
      <c r="G18" s="32" t="s">
        <v>21</v>
      </c>
      <c r="H18" s="32" t="s">
        <v>21</v>
      </c>
      <c r="I18" s="32" t="s">
        <v>21</v>
      </c>
      <c r="J18" s="32" t="s">
        <v>21</v>
      </c>
      <c r="K18" s="56">
        <v>40825</v>
      </c>
      <c r="L18" s="32"/>
    </row>
    <row r="19" spans="1:12" ht="40.799999999999997">
      <c r="A19" s="31" t="str">
        <f t="shared" ref="A19" si="5">IF(OR(B19&lt;&gt;"",E19&lt;&gt;""),"["&amp;TEXT($B$2,"#")&amp;"-"&amp;TEXT(ROW()-4,"##")&amp;"]","")</f>
        <v>[ER-15]</v>
      </c>
      <c r="B19" s="33" t="s">
        <v>161</v>
      </c>
      <c r="C19" s="33" t="s">
        <v>133</v>
      </c>
      <c r="D19" s="33" t="s">
        <v>162</v>
      </c>
      <c r="E19" s="31" t="s">
        <v>163</v>
      </c>
      <c r="F19" s="32" t="s">
        <v>21</v>
      </c>
      <c r="G19" s="32" t="s">
        <v>21</v>
      </c>
      <c r="H19" s="32" t="s">
        <v>21</v>
      </c>
      <c r="I19" s="32" t="s">
        <v>21</v>
      </c>
      <c r="J19" s="32" t="s">
        <v>21</v>
      </c>
      <c r="K19" s="56">
        <v>40825</v>
      </c>
      <c r="L19" s="32"/>
    </row>
    <row r="20" spans="1:12" ht="102">
      <c r="A20" s="31" t="str">
        <f t="shared" si="0"/>
        <v>[ER-16]</v>
      </c>
      <c r="B20" s="33" t="s">
        <v>50</v>
      </c>
      <c r="C20" s="33" t="s">
        <v>193</v>
      </c>
      <c r="D20" s="33" t="s">
        <v>121</v>
      </c>
      <c r="E20" s="33" t="s">
        <v>122</v>
      </c>
      <c r="F20" s="32" t="s">
        <v>21</v>
      </c>
      <c r="G20" s="32" t="s">
        <v>21</v>
      </c>
      <c r="H20" s="32" t="s">
        <v>21</v>
      </c>
      <c r="I20" s="32" t="s">
        <v>21</v>
      </c>
      <c r="J20" s="32" t="s">
        <v>21</v>
      </c>
      <c r="K20" s="56">
        <v>40825</v>
      </c>
      <c r="L20" s="32" t="s">
        <v>48</v>
      </c>
    </row>
    <row r="21" spans="1:12" ht="71.400000000000006">
      <c r="A21" s="31" t="str">
        <f t="shared" si="0"/>
        <v>[ER-17]</v>
      </c>
      <c r="B21" s="33" t="s">
        <v>51</v>
      </c>
      <c r="C21" s="33"/>
      <c r="D21" s="33" t="s">
        <v>103</v>
      </c>
      <c r="E21" s="33" t="s">
        <v>73</v>
      </c>
      <c r="F21" s="32" t="s">
        <v>21</v>
      </c>
      <c r="G21" s="32" t="s">
        <v>21</v>
      </c>
      <c r="H21" s="32" t="s">
        <v>21</v>
      </c>
      <c r="I21" s="32" t="s">
        <v>21</v>
      </c>
      <c r="J21" s="32" t="s">
        <v>21</v>
      </c>
      <c r="K21" s="56">
        <v>40825</v>
      </c>
      <c r="L21" s="32" t="s">
        <v>48</v>
      </c>
    </row>
    <row r="22" spans="1:12" ht="71.400000000000006">
      <c r="A22" s="31" t="str">
        <f>IF(OR(B22&lt;&gt;"",E22&lt;&gt;""),"["&amp;TEXT($B$2,"#")&amp;"-"&amp;TEXT(ROW()-4,"##")&amp;"]","")</f>
        <v>[ER-18]</v>
      </c>
      <c r="B22" s="33" t="s">
        <v>93</v>
      </c>
      <c r="C22" s="33" t="s">
        <v>94</v>
      </c>
      <c r="D22" s="33" t="s">
        <v>104</v>
      </c>
      <c r="E22" s="33" t="s">
        <v>95</v>
      </c>
      <c r="F22" s="32" t="s">
        <v>21</v>
      </c>
      <c r="G22" s="32" t="s">
        <v>21</v>
      </c>
      <c r="H22" s="32" t="s">
        <v>21</v>
      </c>
      <c r="I22" s="32" t="s">
        <v>21</v>
      </c>
      <c r="J22" s="32" t="s">
        <v>21</v>
      </c>
      <c r="K22" s="56">
        <v>40825</v>
      </c>
      <c r="L22" s="32" t="s">
        <v>48</v>
      </c>
    </row>
    <row r="23" spans="1:12" ht="40.799999999999997">
      <c r="A23" s="31" t="str">
        <f t="shared" si="0"/>
        <v>[ER-19]</v>
      </c>
      <c r="B23" s="29" t="s">
        <v>58</v>
      </c>
      <c r="C23" s="29"/>
      <c r="D23" s="26" t="s">
        <v>145</v>
      </c>
      <c r="E23" s="29" t="s">
        <v>59</v>
      </c>
      <c r="F23" s="32" t="s">
        <v>21</v>
      </c>
      <c r="G23" s="32" t="s">
        <v>21</v>
      </c>
      <c r="H23" s="32" t="s">
        <v>21</v>
      </c>
      <c r="I23" s="32" t="s">
        <v>21</v>
      </c>
      <c r="J23" s="32" t="s">
        <v>21</v>
      </c>
      <c r="K23" s="56">
        <v>40825</v>
      </c>
      <c r="L23" s="28" t="s">
        <v>48</v>
      </c>
    </row>
    <row r="24" spans="1:12" ht="30.6">
      <c r="A24" s="31" t="str">
        <f t="shared" si="0"/>
        <v>[ER-20]</v>
      </c>
      <c r="B24" s="29" t="s">
        <v>60</v>
      </c>
      <c r="C24" s="29"/>
      <c r="D24" s="26" t="s">
        <v>129</v>
      </c>
      <c r="E24" s="29" t="s">
        <v>61</v>
      </c>
      <c r="F24" s="32" t="s">
        <v>21</v>
      </c>
      <c r="G24" s="32" t="s">
        <v>21</v>
      </c>
      <c r="H24" s="32" t="s">
        <v>21</v>
      </c>
      <c r="I24" s="32" t="s">
        <v>21</v>
      </c>
      <c r="J24" s="32" t="s">
        <v>21</v>
      </c>
      <c r="K24" s="56">
        <v>40825</v>
      </c>
      <c r="L24" s="28" t="s">
        <v>48</v>
      </c>
    </row>
    <row r="25" spans="1:12" ht="20.399999999999999">
      <c r="A25" s="31" t="str">
        <f>IF(OR(B25&lt;&gt;"",E25&lt;&gt;""),"["&amp;TEXT($B$2,"#")&amp;"-"&amp;TEXT(ROW()-4,"##")&amp;"]","")</f>
        <v>[ER-21]</v>
      </c>
      <c r="B25" s="33" t="s">
        <v>126</v>
      </c>
      <c r="C25" s="33"/>
      <c r="D25" s="26" t="s">
        <v>128</v>
      </c>
      <c r="E25" s="33" t="s">
        <v>127</v>
      </c>
      <c r="F25" s="32" t="s">
        <v>21</v>
      </c>
      <c r="G25" s="32" t="s">
        <v>21</v>
      </c>
      <c r="H25" s="32" t="s">
        <v>21</v>
      </c>
      <c r="I25" s="32" t="s">
        <v>21</v>
      </c>
      <c r="J25" s="32" t="s">
        <v>21</v>
      </c>
      <c r="K25" s="56">
        <v>40825</v>
      </c>
      <c r="L25" s="32" t="s">
        <v>48</v>
      </c>
    </row>
    <row r="26" spans="1:12" ht="61.2">
      <c r="A26" s="31" t="str">
        <f t="shared" si="0"/>
        <v>[ER-22]</v>
      </c>
      <c r="B26" s="29" t="s">
        <v>71</v>
      </c>
      <c r="C26" s="29"/>
      <c r="D26" s="26" t="s">
        <v>53</v>
      </c>
      <c r="E26" s="29" t="s">
        <v>55</v>
      </c>
      <c r="F26" s="32" t="s">
        <v>21</v>
      </c>
      <c r="G26" s="32" t="s">
        <v>21</v>
      </c>
      <c r="H26" s="32" t="s">
        <v>21</v>
      </c>
      <c r="I26" s="32" t="s">
        <v>21</v>
      </c>
      <c r="J26" s="32" t="s">
        <v>21</v>
      </c>
      <c r="K26" s="56">
        <v>40825</v>
      </c>
      <c r="L26" s="28" t="s">
        <v>48</v>
      </c>
    </row>
    <row r="27" spans="1:12" ht="30.6">
      <c r="A27" s="31" t="str">
        <f t="shared" si="0"/>
        <v>[ER-23]</v>
      </c>
      <c r="B27" s="29" t="s">
        <v>72</v>
      </c>
      <c r="C27" s="29"/>
      <c r="D27" s="26" t="s">
        <v>57</v>
      </c>
      <c r="E27" s="29" t="s">
        <v>56</v>
      </c>
      <c r="F27" s="32" t="s">
        <v>21</v>
      </c>
      <c r="G27" s="32" t="s">
        <v>21</v>
      </c>
      <c r="H27" s="32" t="s">
        <v>21</v>
      </c>
      <c r="I27" s="32" t="s">
        <v>21</v>
      </c>
      <c r="J27" s="32" t="s">
        <v>21</v>
      </c>
      <c r="K27" s="56">
        <v>40825</v>
      </c>
      <c r="L27" s="28" t="s">
        <v>48</v>
      </c>
    </row>
    <row r="28" spans="1:12" ht="81.599999999999994">
      <c r="A28" s="31" t="str">
        <f t="shared" si="0"/>
        <v>[ER-24]</v>
      </c>
      <c r="B28" s="29" t="s">
        <v>136</v>
      </c>
      <c r="C28" s="29"/>
      <c r="D28" s="29" t="s">
        <v>54</v>
      </c>
      <c r="E28" s="29" t="s">
        <v>92</v>
      </c>
      <c r="F28" s="32" t="s">
        <v>21</v>
      </c>
      <c r="G28" s="32" t="s">
        <v>21</v>
      </c>
      <c r="H28" s="32" t="s">
        <v>21</v>
      </c>
      <c r="I28" s="32" t="s">
        <v>21</v>
      </c>
      <c r="J28" s="32" t="s">
        <v>21</v>
      </c>
      <c r="K28" s="56">
        <v>40825</v>
      </c>
      <c r="L28" s="28" t="s">
        <v>48</v>
      </c>
    </row>
    <row r="29" spans="1:12" ht="40.799999999999997">
      <c r="A29" s="29" t="str">
        <f t="shared" si="0"/>
        <v>[ER-25]</v>
      </c>
      <c r="B29" s="29" t="s">
        <v>189</v>
      </c>
      <c r="C29" s="29"/>
      <c r="D29" s="29" t="s">
        <v>131</v>
      </c>
      <c r="E29" s="29" t="s">
        <v>190</v>
      </c>
      <c r="F29" s="32" t="s">
        <v>21</v>
      </c>
      <c r="G29" s="32" t="s">
        <v>21</v>
      </c>
      <c r="H29" s="32" t="s">
        <v>21</v>
      </c>
      <c r="I29" s="32" t="s">
        <v>21</v>
      </c>
      <c r="J29" s="32" t="s">
        <v>21</v>
      </c>
      <c r="K29" s="56">
        <v>40825</v>
      </c>
      <c r="L29" s="28" t="s">
        <v>48</v>
      </c>
    </row>
    <row r="30" spans="1:12" ht="91.8">
      <c r="A30" s="29" t="str">
        <f>IF(OR(B30&lt;&gt;"",E30&lt;&gt;""),"["&amp;TEXT($B$2,"#")&amp;"-"&amp;TEXT(ROW()-4,"##")&amp;"]","")</f>
        <v>[ER-26]</v>
      </c>
      <c r="B30" s="29" t="s">
        <v>96</v>
      </c>
      <c r="C30" s="29" t="s">
        <v>97</v>
      </c>
      <c r="D30" s="29" t="s">
        <v>132</v>
      </c>
      <c r="E30" s="29" t="s">
        <v>146</v>
      </c>
      <c r="F30" s="32" t="s">
        <v>21</v>
      </c>
      <c r="G30" s="32" t="s">
        <v>21</v>
      </c>
      <c r="H30" s="32" t="s">
        <v>21</v>
      </c>
      <c r="I30" s="32" t="s">
        <v>21</v>
      </c>
      <c r="J30" s="32" t="s">
        <v>21</v>
      </c>
      <c r="K30" s="56">
        <v>40825</v>
      </c>
      <c r="L30" s="28" t="s">
        <v>48</v>
      </c>
    </row>
    <row r="31" spans="1:12" ht="40.799999999999997">
      <c r="A31" s="29" t="str">
        <f t="shared" ref="A31:A42" si="6">IF(OR(B31&lt;&gt;"",E31&lt;&gt;""),"["&amp;TEXT($B$2,"#")&amp;"-"&amp;TEXT(ROW()-4,"##")&amp;"]","")</f>
        <v>[ER-27]</v>
      </c>
      <c r="B31" s="29" t="s">
        <v>166</v>
      </c>
      <c r="C31" s="29" t="s">
        <v>105</v>
      </c>
      <c r="D31" s="29" t="s">
        <v>164</v>
      </c>
      <c r="E31" s="29" t="s">
        <v>165</v>
      </c>
      <c r="F31" s="32" t="s">
        <v>21</v>
      </c>
      <c r="G31" s="32" t="s">
        <v>21</v>
      </c>
      <c r="H31" s="32" t="s">
        <v>21</v>
      </c>
      <c r="I31" s="32" t="s">
        <v>21</v>
      </c>
      <c r="J31" s="32" t="s">
        <v>21</v>
      </c>
      <c r="K31" s="56">
        <v>40825</v>
      </c>
      <c r="L31" s="28" t="s">
        <v>48</v>
      </c>
    </row>
    <row r="32" spans="1:12" ht="40.799999999999997">
      <c r="A32" s="29" t="str">
        <f t="shared" si="6"/>
        <v>[ER-28]</v>
      </c>
      <c r="B32" s="29" t="s">
        <v>189</v>
      </c>
      <c r="C32" s="29"/>
      <c r="D32" s="29" t="s">
        <v>131</v>
      </c>
      <c r="E32" s="29" t="s">
        <v>190</v>
      </c>
      <c r="F32" s="32" t="s">
        <v>21</v>
      </c>
      <c r="G32" s="32" t="s">
        <v>21</v>
      </c>
      <c r="H32" s="32" t="s">
        <v>21</v>
      </c>
      <c r="I32" s="32" t="s">
        <v>21</v>
      </c>
      <c r="J32" s="32" t="s">
        <v>21</v>
      </c>
      <c r="K32" s="56">
        <v>40825</v>
      </c>
      <c r="L32" s="28" t="s">
        <v>48</v>
      </c>
    </row>
    <row r="33" spans="1:12" ht="61.2">
      <c r="A33" s="26" t="str">
        <f t="shared" si="6"/>
        <v>[ER-29]</v>
      </c>
      <c r="B33" s="26" t="s">
        <v>107</v>
      </c>
      <c r="C33" s="26"/>
      <c r="D33" s="26" t="s">
        <v>106</v>
      </c>
      <c r="E33" s="29" t="s">
        <v>156</v>
      </c>
      <c r="F33" s="32" t="s">
        <v>21</v>
      </c>
      <c r="G33" s="32" t="s">
        <v>21</v>
      </c>
      <c r="H33" s="32" t="s">
        <v>21</v>
      </c>
      <c r="I33" s="32" t="s">
        <v>21</v>
      </c>
      <c r="J33" s="32" t="s">
        <v>21</v>
      </c>
      <c r="K33" s="56">
        <v>40825</v>
      </c>
      <c r="L33" s="28" t="s">
        <v>48</v>
      </c>
    </row>
    <row r="34" spans="1:12" ht="30.6">
      <c r="A34" s="29" t="str">
        <f t="shared" si="6"/>
        <v>[ER-30]</v>
      </c>
      <c r="B34" s="29" t="s">
        <v>157</v>
      </c>
      <c r="C34" s="29"/>
      <c r="D34" s="29" t="s">
        <v>159</v>
      </c>
      <c r="E34" s="29" t="s">
        <v>173</v>
      </c>
      <c r="F34" s="32" t="s">
        <v>21</v>
      </c>
      <c r="G34" s="32" t="s">
        <v>21</v>
      </c>
      <c r="H34" s="32" t="s">
        <v>21</v>
      </c>
      <c r="I34" s="32" t="s">
        <v>21</v>
      </c>
      <c r="J34" s="32" t="s">
        <v>21</v>
      </c>
      <c r="K34" s="56">
        <v>40825</v>
      </c>
      <c r="L34" s="28" t="s">
        <v>48</v>
      </c>
    </row>
    <row r="35" spans="1:12" ht="30.6">
      <c r="A35" s="29" t="str">
        <f t="shared" si="6"/>
        <v>[ER-31]</v>
      </c>
      <c r="B35" s="29" t="s">
        <v>158</v>
      </c>
      <c r="C35" s="29"/>
      <c r="D35" s="29" t="s">
        <v>160</v>
      </c>
      <c r="E35" s="29" t="s">
        <v>174</v>
      </c>
      <c r="F35" s="32" t="s">
        <v>21</v>
      </c>
      <c r="G35" s="32" t="s">
        <v>21</v>
      </c>
      <c r="H35" s="32" t="s">
        <v>21</v>
      </c>
      <c r="I35" s="32" t="s">
        <v>21</v>
      </c>
      <c r="J35" s="32" t="s">
        <v>21</v>
      </c>
      <c r="K35" s="56">
        <v>40825</v>
      </c>
      <c r="L35" s="28" t="s">
        <v>48</v>
      </c>
    </row>
    <row r="36" spans="1:12" ht="40.799999999999997">
      <c r="A36" s="29" t="str">
        <f t="shared" si="6"/>
        <v>[ER-32]</v>
      </c>
      <c r="B36" s="29" t="s">
        <v>175</v>
      </c>
      <c r="C36" s="29"/>
      <c r="D36" s="29" t="s">
        <v>176</v>
      </c>
      <c r="E36" s="29" t="s">
        <v>177</v>
      </c>
      <c r="F36" s="32" t="s">
        <v>21</v>
      </c>
      <c r="G36" s="32" t="s">
        <v>21</v>
      </c>
      <c r="H36" s="32" t="s">
        <v>21</v>
      </c>
      <c r="I36" s="32" t="s">
        <v>21</v>
      </c>
      <c r="J36" s="32" t="s">
        <v>21</v>
      </c>
      <c r="K36" s="56">
        <v>40825</v>
      </c>
      <c r="L36" s="28" t="s">
        <v>48</v>
      </c>
    </row>
    <row r="37" spans="1:12" ht="30.6">
      <c r="A37" s="29" t="str">
        <f t="shared" si="6"/>
        <v>[ER-33]</v>
      </c>
      <c r="B37" s="76" t="s">
        <v>187</v>
      </c>
      <c r="C37" s="29" t="s">
        <v>179</v>
      </c>
      <c r="D37" s="29" t="s">
        <v>181</v>
      </c>
      <c r="E37" s="29" t="s">
        <v>180</v>
      </c>
      <c r="F37" s="32" t="s">
        <v>21</v>
      </c>
      <c r="G37" s="32" t="s">
        <v>21</v>
      </c>
      <c r="H37" s="32" t="s">
        <v>21</v>
      </c>
      <c r="I37" s="32" t="s">
        <v>21</v>
      </c>
      <c r="J37" s="32" t="s">
        <v>21</v>
      </c>
      <c r="K37" s="56">
        <v>40825</v>
      </c>
      <c r="L37" s="28" t="s">
        <v>48</v>
      </c>
    </row>
    <row r="38" spans="1:12" ht="30.6">
      <c r="A38" s="29" t="str">
        <f t="shared" si="6"/>
        <v>[ER-34]</v>
      </c>
      <c r="B38" s="77"/>
      <c r="C38" s="29"/>
      <c r="D38" s="26" t="s">
        <v>182</v>
      </c>
      <c r="E38" s="29" t="s">
        <v>147</v>
      </c>
      <c r="F38" s="32" t="s">
        <v>21</v>
      </c>
      <c r="G38" s="32" t="s">
        <v>21</v>
      </c>
      <c r="H38" s="32" t="s">
        <v>21</v>
      </c>
      <c r="I38" s="32" t="s">
        <v>21</v>
      </c>
      <c r="J38" s="32" t="s">
        <v>21</v>
      </c>
      <c r="K38" s="56">
        <v>40825</v>
      </c>
      <c r="L38" s="28" t="s">
        <v>48</v>
      </c>
    </row>
    <row r="39" spans="1:12" ht="40.799999999999997">
      <c r="A39" s="29" t="str">
        <f t="shared" si="6"/>
        <v>[ER-35]</v>
      </c>
      <c r="B39" s="77"/>
      <c r="C39" s="29" t="s">
        <v>101</v>
      </c>
      <c r="D39" s="26" t="s">
        <v>183</v>
      </c>
      <c r="E39" s="29" t="s">
        <v>49</v>
      </c>
      <c r="F39" s="32" t="s">
        <v>21</v>
      </c>
      <c r="G39" s="32" t="s">
        <v>21</v>
      </c>
      <c r="H39" s="32" t="s">
        <v>21</v>
      </c>
      <c r="I39" s="32" t="s">
        <v>21</v>
      </c>
      <c r="J39" s="32" t="s">
        <v>21</v>
      </c>
      <c r="K39" s="56">
        <v>40825</v>
      </c>
      <c r="L39" s="28" t="s">
        <v>48</v>
      </c>
    </row>
    <row r="40" spans="1:12" ht="40.799999999999997">
      <c r="A40" s="29" t="str">
        <f t="shared" si="6"/>
        <v>[ER-36]</v>
      </c>
      <c r="B40" s="77"/>
      <c r="C40" s="29"/>
      <c r="D40" s="26" t="s">
        <v>184</v>
      </c>
      <c r="E40" s="29" t="s">
        <v>167</v>
      </c>
      <c r="F40" s="32" t="s">
        <v>21</v>
      </c>
      <c r="G40" s="32" t="s">
        <v>21</v>
      </c>
      <c r="H40" s="32" t="s">
        <v>21</v>
      </c>
      <c r="I40" s="32" t="s">
        <v>21</v>
      </c>
      <c r="J40" s="32" t="s">
        <v>21</v>
      </c>
      <c r="K40" s="56">
        <v>40825</v>
      </c>
      <c r="L40" s="28" t="s">
        <v>48</v>
      </c>
    </row>
    <row r="41" spans="1:12" ht="51">
      <c r="A41" s="29" t="str">
        <f t="shared" si="6"/>
        <v>[ER-37]</v>
      </c>
      <c r="B41" s="77"/>
      <c r="C41" s="29"/>
      <c r="D41" s="26" t="s">
        <v>186</v>
      </c>
      <c r="E41" s="29" t="s">
        <v>168</v>
      </c>
      <c r="F41" s="32" t="s">
        <v>21</v>
      </c>
      <c r="G41" s="32" t="s">
        <v>21</v>
      </c>
      <c r="H41" s="32" t="s">
        <v>21</v>
      </c>
      <c r="I41" s="32" t="s">
        <v>21</v>
      </c>
      <c r="J41" s="32" t="s">
        <v>21</v>
      </c>
      <c r="K41" s="56">
        <v>40825</v>
      </c>
      <c r="L41" s="28" t="s">
        <v>48</v>
      </c>
    </row>
    <row r="42" spans="1:12" ht="40.799999999999997">
      <c r="A42" s="29" t="str">
        <f t="shared" si="6"/>
        <v>[ER-38]</v>
      </c>
      <c r="B42" s="78"/>
      <c r="C42" s="29"/>
      <c r="D42" s="26" t="s">
        <v>185</v>
      </c>
      <c r="E42" s="29" t="s">
        <v>178</v>
      </c>
      <c r="F42" s="32" t="s">
        <v>21</v>
      </c>
      <c r="G42" s="32" t="s">
        <v>21</v>
      </c>
      <c r="H42" s="32" t="s">
        <v>21</v>
      </c>
      <c r="I42" s="32" t="s">
        <v>21</v>
      </c>
      <c r="J42" s="32" t="s">
        <v>21</v>
      </c>
      <c r="K42" s="56">
        <v>40825</v>
      </c>
      <c r="L42" s="28" t="s">
        <v>48</v>
      </c>
    </row>
  </sheetData>
  <sheetProtection selectLockedCells="1" selectUnlockedCells="1"/>
  <mergeCells count="1">
    <mergeCell ref="B37:B42"/>
  </mergeCells>
  <dataValidations count="1">
    <dataValidation type="list" operator="equal" allowBlank="1" sqref="F5:J42" xr:uid="{00000000-0002-0000-0400-000000000000}">
      <formula1>"Pass,Fail,Untest,N/A"</formula1>
    </dataValidation>
  </dataValidations>
  <hyperlinks>
    <hyperlink ref="A1" location="'Test report'!A1" display="Back to TestReport" xr:uid="{00000000-0004-0000-0400-000000000000}"/>
    <hyperlink ref="B1" location="BugList!A1" display="To Buglist" xr:uid="{00000000-0004-0000-0400-000001000000}"/>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5"/>
  <sheetViews>
    <sheetView zoomScaleNormal="100" workbookViewId="0">
      <pane xSplit="1" ySplit="4" topLeftCell="C19" activePane="bottomRight" state="frozen"/>
      <selection pane="topRight" activeCell="B1" sqref="B1"/>
      <selection pane="bottomLeft" activeCell="A5" sqref="A5"/>
      <selection pane="bottomRight" activeCell="D5" sqref="D5"/>
    </sheetView>
  </sheetViews>
  <sheetFormatPr defaultColWidth="9" defaultRowHeight="10.199999999999999"/>
  <cols>
    <col min="1" max="1" width="16.44140625" style="1" customWidth="1"/>
    <col min="2" max="3" width="22.109375" style="1" customWidth="1"/>
    <col min="4" max="4" width="39.44140625" style="1" customWidth="1"/>
    <col min="5" max="5" width="30.33203125" style="1" customWidth="1"/>
    <col min="6" max="6" width="10.3320312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23" t="s">
        <v>44</v>
      </c>
      <c r="B1" s="23" t="s">
        <v>45</v>
      </c>
      <c r="C1" s="23"/>
      <c r="D1" s="24" t="str">
        <f>"Pass: "&amp;COUNTIF($G$5:$K$1001,"Pass")</f>
        <v>Pass: 155</v>
      </c>
      <c r="E1" s="20" t="str">
        <f>"Untested: "&amp;COUNTIF($G$5:$K$1001,"Untest")</f>
        <v>Untested: 0</v>
      </c>
      <c r="F1" s="41"/>
      <c r="G1"/>
      <c r="H1"/>
      <c r="I1"/>
    </row>
    <row r="2" spans="1:13" ht="12.75" customHeight="1">
      <c r="A2" s="18" t="s">
        <v>35</v>
      </c>
      <c r="B2" s="19" t="s">
        <v>74</v>
      </c>
      <c r="C2" s="19"/>
      <c r="D2" s="24" t="str">
        <f>"Fail: "&amp;COUNTIF($G$5:$K$1001,"Fail")</f>
        <v>Fail: 0</v>
      </c>
      <c r="E2" s="20" t="str">
        <f>"N/A: "&amp;COUNTIF($G$5:$K$1001,"N/A")</f>
        <v>N/A: 0</v>
      </c>
      <c r="F2" s="41"/>
      <c r="G2"/>
      <c r="H2"/>
      <c r="I2"/>
    </row>
    <row r="3" spans="1:13" ht="12.75" customHeight="1">
      <c r="A3" s="18" t="s">
        <v>36</v>
      </c>
      <c r="B3" s="18" t="s">
        <v>3</v>
      </c>
      <c r="C3" s="18"/>
      <c r="D3" s="24" t="str">
        <f>"Percent Complete: "&amp;ROUND((COUNTIF($G$5:$K$1001,"Pass")*100)/((COUNTA($A$5:$A$1001)*5)-COUNTIF($G$5:$K$1020,"N/A")),2)&amp;"%"</f>
        <v>Percent Complete: 103.33%</v>
      </c>
      <c r="E3" s="21" t="str">
        <f>"Number of cases: "&amp;(COUNTA($A$5:$A$1001))</f>
        <v>Number of cases: 30</v>
      </c>
      <c r="F3" s="42"/>
      <c r="G3"/>
      <c r="H3"/>
      <c r="I3"/>
    </row>
    <row r="4" spans="1:13" ht="28.35" customHeight="1">
      <c r="A4" s="22" t="s">
        <v>37</v>
      </c>
      <c r="B4" s="22" t="s">
        <v>38</v>
      </c>
      <c r="C4" s="22" t="s">
        <v>89</v>
      </c>
      <c r="D4" s="22" t="s">
        <v>39</v>
      </c>
      <c r="E4" s="22" t="s">
        <v>40</v>
      </c>
      <c r="F4" s="55" t="s">
        <v>194</v>
      </c>
      <c r="G4" s="22" t="s">
        <v>207</v>
      </c>
      <c r="H4" s="22" t="s">
        <v>204</v>
      </c>
      <c r="I4" s="22" t="s">
        <v>205</v>
      </c>
      <c r="J4" s="22" t="s">
        <v>206</v>
      </c>
      <c r="K4" s="22" t="s">
        <v>208</v>
      </c>
      <c r="L4" s="22" t="s">
        <v>42</v>
      </c>
      <c r="M4" s="22" t="s">
        <v>43</v>
      </c>
    </row>
    <row r="5" spans="1:13" ht="163.19999999999999">
      <c r="A5" s="26" t="s">
        <v>572</v>
      </c>
      <c r="B5" s="27" t="s">
        <v>573</v>
      </c>
      <c r="C5" s="27" t="s">
        <v>681</v>
      </c>
      <c r="D5" s="27" t="s">
        <v>632</v>
      </c>
      <c r="E5" s="27" t="s">
        <v>633</v>
      </c>
      <c r="F5" s="27"/>
      <c r="G5" s="28" t="s">
        <v>21</v>
      </c>
      <c r="H5" s="28" t="s">
        <v>21</v>
      </c>
      <c r="I5" s="28" t="s">
        <v>21</v>
      </c>
      <c r="J5" s="28" t="s">
        <v>21</v>
      </c>
      <c r="K5" s="28" t="s">
        <v>21</v>
      </c>
      <c r="L5" s="64" t="s">
        <v>195</v>
      </c>
      <c r="M5" s="28" t="s">
        <v>48</v>
      </c>
    </row>
    <row r="6" spans="1:13" ht="163.19999999999999">
      <c r="A6" s="37" t="s">
        <v>574</v>
      </c>
      <c r="B6" s="37" t="s">
        <v>575</v>
      </c>
      <c r="C6" s="37"/>
      <c r="D6" s="37" t="s">
        <v>634</v>
      </c>
      <c r="E6" s="37" t="s">
        <v>635</v>
      </c>
      <c r="F6" s="37"/>
      <c r="G6" s="36" t="s">
        <v>21</v>
      </c>
      <c r="H6" s="36" t="s">
        <v>21</v>
      </c>
      <c r="I6" s="36" t="s">
        <v>21</v>
      </c>
      <c r="J6" s="36" t="s">
        <v>21</v>
      </c>
      <c r="K6" s="36" t="s">
        <v>21</v>
      </c>
      <c r="L6" s="64" t="s">
        <v>195</v>
      </c>
      <c r="M6" s="36" t="s">
        <v>47</v>
      </c>
    </row>
    <row r="7" spans="1:13" ht="163.19999999999999">
      <c r="A7" s="26" t="s">
        <v>576</v>
      </c>
      <c r="B7" s="27" t="s">
        <v>577</v>
      </c>
      <c r="C7" s="27"/>
      <c r="D7" s="27" t="s">
        <v>636</v>
      </c>
      <c r="E7" s="27" t="s">
        <v>220</v>
      </c>
      <c r="F7" s="27"/>
      <c r="G7" s="28" t="s">
        <v>21</v>
      </c>
      <c r="H7" s="28" t="s">
        <v>21</v>
      </c>
      <c r="I7" s="28" t="s">
        <v>21</v>
      </c>
      <c r="J7" s="28" t="s">
        <v>21</v>
      </c>
      <c r="K7" s="28" t="s">
        <v>21</v>
      </c>
      <c r="L7" s="64" t="s">
        <v>195</v>
      </c>
      <c r="M7" s="28" t="s">
        <v>48</v>
      </c>
    </row>
    <row r="8" spans="1:13" ht="163.19999999999999">
      <c r="A8" s="26" t="s">
        <v>578</v>
      </c>
      <c r="B8" s="27" t="s">
        <v>579</v>
      </c>
      <c r="C8" s="27"/>
      <c r="D8" s="27" t="s">
        <v>637</v>
      </c>
      <c r="E8" s="27" t="s">
        <v>638</v>
      </c>
      <c r="F8" s="27"/>
      <c r="G8" s="28" t="s">
        <v>21</v>
      </c>
      <c r="H8" s="28" t="s">
        <v>21</v>
      </c>
      <c r="I8" s="28" t="s">
        <v>21</v>
      </c>
      <c r="J8" s="28" t="s">
        <v>21</v>
      </c>
      <c r="K8" s="28" t="s">
        <v>21</v>
      </c>
      <c r="L8" s="64" t="s">
        <v>195</v>
      </c>
      <c r="M8" s="28" t="s">
        <v>48</v>
      </c>
    </row>
    <row r="9" spans="1:13" ht="163.19999999999999">
      <c r="A9" s="26" t="s">
        <v>580</v>
      </c>
      <c r="B9" s="27" t="s">
        <v>581</v>
      </c>
      <c r="C9" s="46"/>
      <c r="D9" s="46" t="s">
        <v>639</v>
      </c>
      <c r="E9" s="27" t="s">
        <v>640</v>
      </c>
      <c r="F9" s="27"/>
      <c r="G9" s="28" t="s">
        <v>21</v>
      </c>
      <c r="H9" s="28" t="s">
        <v>21</v>
      </c>
      <c r="I9" s="28" t="s">
        <v>21</v>
      </c>
      <c r="J9" s="28" t="s">
        <v>21</v>
      </c>
      <c r="K9" s="28" t="s">
        <v>21</v>
      </c>
      <c r="L9" s="64" t="s">
        <v>195</v>
      </c>
      <c r="M9" s="28" t="s">
        <v>48</v>
      </c>
    </row>
    <row r="10" spans="1:13" ht="163.19999999999999">
      <c r="A10" s="26" t="s">
        <v>582</v>
      </c>
      <c r="B10" s="27" t="s">
        <v>583</v>
      </c>
      <c r="C10" s="27"/>
      <c r="D10" s="27" t="s">
        <v>641</v>
      </c>
      <c r="E10" s="27" t="s">
        <v>642</v>
      </c>
      <c r="F10" s="27"/>
      <c r="G10" s="28" t="s">
        <v>21</v>
      </c>
      <c r="H10" s="28" t="s">
        <v>21</v>
      </c>
      <c r="I10" s="28" t="s">
        <v>21</v>
      </c>
      <c r="J10" s="28" t="s">
        <v>21</v>
      </c>
      <c r="K10" s="28" t="s">
        <v>21</v>
      </c>
      <c r="L10" s="64" t="s">
        <v>195</v>
      </c>
      <c r="M10" s="28" t="s">
        <v>48</v>
      </c>
    </row>
    <row r="11" spans="1:13" ht="163.19999999999999">
      <c r="A11" s="27" t="s">
        <v>584</v>
      </c>
      <c r="B11" s="27" t="s">
        <v>585</v>
      </c>
      <c r="C11" s="27"/>
      <c r="D11" s="27" t="s">
        <v>643</v>
      </c>
      <c r="E11" s="27" t="s">
        <v>553</v>
      </c>
      <c r="F11" s="27"/>
      <c r="G11" s="28" t="s">
        <v>21</v>
      </c>
      <c r="H11" s="28" t="s">
        <v>21</v>
      </c>
      <c r="I11" s="28" t="s">
        <v>21</v>
      </c>
      <c r="J11" s="28" t="s">
        <v>21</v>
      </c>
      <c r="K11" s="28" t="s">
        <v>21</v>
      </c>
      <c r="L11" s="64" t="s">
        <v>195</v>
      </c>
      <c r="M11" s="28" t="s">
        <v>48</v>
      </c>
    </row>
    <row r="12" spans="1:13" ht="173.4">
      <c r="A12" s="26" t="s">
        <v>586</v>
      </c>
      <c r="B12" s="27" t="s">
        <v>587</v>
      </c>
      <c r="C12" s="27"/>
      <c r="D12" s="27" t="s">
        <v>644</v>
      </c>
      <c r="E12" s="27" t="s">
        <v>555</v>
      </c>
      <c r="F12" s="27"/>
      <c r="G12" s="28" t="s">
        <v>21</v>
      </c>
      <c r="H12" s="28" t="s">
        <v>21</v>
      </c>
      <c r="I12" s="28" t="s">
        <v>21</v>
      </c>
      <c r="J12" s="28" t="s">
        <v>21</v>
      </c>
      <c r="K12" s="28" t="s">
        <v>21</v>
      </c>
      <c r="L12" s="64" t="s">
        <v>195</v>
      </c>
      <c r="M12" s="28" t="s">
        <v>48</v>
      </c>
    </row>
    <row r="13" spans="1:13" ht="173.4">
      <c r="A13" s="26" t="s">
        <v>588</v>
      </c>
      <c r="B13" s="27" t="s">
        <v>589</v>
      </c>
      <c r="C13" s="27"/>
      <c r="D13" s="27" t="s">
        <v>645</v>
      </c>
      <c r="E13" s="27" t="s">
        <v>557</v>
      </c>
      <c r="F13" s="27"/>
      <c r="G13" s="28" t="s">
        <v>21</v>
      </c>
      <c r="H13" s="28" t="s">
        <v>21</v>
      </c>
      <c r="I13" s="28" t="s">
        <v>21</v>
      </c>
      <c r="J13" s="28" t="s">
        <v>21</v>
      </c>
      <c r="K13" s="28" t="s">
        <v>21</v>
      </c>
      <c r="L13" s="64" t="s">
        <v>195</v>
      </c>
      <c r="M13" s="28" t="s">
        <v>48</v>
      </c>
    </row>
    <row r="14" spans="1:13" ht="163.19999999999999">
      <c r="A14" s="26" t="s">
        <v>590</v>
      </c>
      <c r="B14" s="27" t="s">
        <v>591</v>
      </c>
      <c r="C14" s="27"/>
      <c r="D14" s="27" t="s">
        <v>646</v>
      </c>
      <c r="E14" s="27" t="s">
        <v>559</v>
      </c>
      <c r="F14" s="27"/>
      <c r="G14" s="28" t="s">
        <v>21</v>
      </c>
      <c r="H14" s="28" t="s">
        <v>21</v>
      </c>
      <c r="I14" s="28" t="s">
        <v>21</v>
      </c>
      <c r="J14" s="28" t="s">
        <v>21</v>
      </c>
      <c r="K14" s="28" t="s">
        <v>21</v>
      </c>
      <c r="L14" s="64" t="s">
        <v>195</v>
      </c>
      <c r="M14" s="28" t="s">
        <v>48</v>
      </c>
    </row>
    <row r="15" spans="1:13" ht="173.4">
      <c r="A15" s="26" t="s">
        <v>592</v>
      </c>
      <c r="B15" s="27" t="s">
        <v>593</v>
      </c>
      <c r="C15" s="27"/>
      <c r="D15" s="27" t="s">
        <v>647</v>
      </c>
      <c r="E15" s="27" t="s">
        <v>561</v>
      </c>
      <c r="F15" s="27">
        <v>1568439</v>
      </c>
      <c r="G15" s="28" t="s">
        <v>21</v>
      </c>
      <c r="H15" s="28" t="s">
        <v>21</v>
      </c>
      <c r="I15" s="28" t="s">
        <v>21</v>
      </c>
      <c r="J15" s="28" t="s">
        <v>21</v>
      </c>
      <c r="K15" s="28" t="s">
        <v>21</v>
      </c>
      <c r="L15" s="64" t="s">
        <v>195</v>
      </c>
      <c r="M15" s="28" t="s">
        <v>48</v>
      </c>
    </row>
    <row r="16" spans="1:13" ht="163.19999999999999">
      <c r="A16" s="37" t="s">
        <v>594</v>
      </c>
      <c r="B16" s="37" t="s">
        <v>595</v>
      </c>
      <c r="C16" s="37"/>
      <c r="D16" s="37" t="s">
        <v>648</v>
      </c>
      <c r="E16" s="37" t="s">
        <v>649</v>
      </c>
      <c r="F16" s="37"/>
      <c r="G16" s="37" t="s">
        <v>21</v>
      </c>
      <c r="H16" s="37" t="s">
        <v>21</v>
      </c>
      <c r="I16" s="37" t="s">
        <v>21</v>
      </c>
      <c r="J16" s="37" t="s">
        <v>21</v>
      </c>
      <c r="K16" s="37" t="s">
        <v>21</v>
      </c>
      <c r="L16" s="64" t="s">
        <v>195</v>
      </c>
      <c r="M16" s="36" t="s">
        <v>47</v>
      </c>
    </row>
    <row r="17" spans="1:13" ht="163.19999999999999">
      <c r="A17" s="26" t="s">
        <v>596</v>
      </c>
      <c r="B17" s="27" t="s">
        <v>597</v>
      </c>
      <c r="C17" s="27"/>
      <c r="D17" s="27" t="s">
        <v>650</v>
      </c>
      <c r="E17" s="27" t="s">
        <v>651</v>
      </c>
      <c r="F17" s="27"/>
      <c r="G17" s="28" t="s">
        <v>21</v>
      </c>
      <c r="H17" s="28" t="s">
        <v>21</v>
      </c>
      <c r="I17" s="28" t="s">
        <v>21</v>
      </c>
      <c r="J17" s="28" t="s">
        <v>21</v>
      </c>
      <c r="K17" s="28" t="s">
        <v>21</v>
      </c>
      <c r="L17" s="64" t="s">
        <v>195</v>
      </c>
      <c r="M17" s="28" t="s">
        <v>48</v>
      </c>
    </row>
    <row r="18" spans="1:13" ht="163.19999999999999">
      <c r="A18" s="45" t="s">
        <v>598</v>
      </c>
      <c r="B18" s="46" t="s">
        <v>599</v>
      </c>
      <c r="C18" s="46"/>
      <c r="D18" s="46" t="s">
        <v>652</v>
      </c>
      <c r="E18" s="46" t="s">
        <v>653</v>
      </c>
      <c r="F18" s="46"/>
      <c r="G18" s="28" t="s">
        <v>21</v>
      </c>
      <c r="H18" s="28" t="s">
        <v>21</v>
      </c>
      <c r="I18" s="28" t="s">
        <v>21</v>
      </c>
      <c r="J18" s="28" t="s">
        <v>21</v>
      </c>
      <c r="K18" s="28" t="s">
        <v>21</v>
      </c>
      <c r="L18" s="64" t="s">
        <v>195</v>
      </c>
      <c r="M18" s="28" t="s">
        <v>48</v>
      </c>
    </row>
    <row r="19" spans="1:13" ht="173.4">
      <c r="A19" s="26" t="s">
        <v>600</v>
      </c>
      <c r="B19" s="29" t="s">
        <v>601</v>
      </c>
      <c r="C19" s="29"/>
      <c r="D19" s="26" t="s">
        <v>654</v>
      </c>
      <c r="E19" s="29" t="s">
        <v>655</v>
      </c>
      <c r="F19" s="29"/>
      <c r="G19" s="30" t="s">
        <v>21</v>
      </c>
      <c r="H19" s="30" t="s">
        <v>21</v>
      </c>
      <c r="I19" s="30" t="s">
        <v>21</v>
      </c>
      <c r="J19" s="30" t="s">
        <v>21</v>
      </c>
      <c r="K19" s="30" t="s">
        <v>21</v>
      </c>
      <c r="L19" s="64" t="s">
        <v>195</v>
      </c>
      <c r="M19" s="28" t="s">
        <v>48</v>
      </c>
    </row>
    <row r="20" spans="1:13" ht="163.19999999999999">
      <c r="A20" s="26" t="s">
        <v>602</v>
      </c>
      <c r="B20" s="29" t="s">
        <v>603</v>
      </c>
      <c r="C20" s="29"/>
      <c r="D20" s="26" t="s">
        <v>632</v>
      </c>
      <c r="E20" s="29" t="s">
        <v>656</v>
      </c>
      <c r="F20" s="29"/>
      <c r="G20" s="30" t="s">
        <v>21</v>
      </c>
      <c r="H20" s="30" t="s">
        <v>21</v>
      </c>
      <c r="I20" s="30" t="s">
        <v>21</v>
      </c>
      <c r="J20" s="30" t="s">
        <v>21</v>
      </c>
      <c r="K20" s="30" t="s">
        <v>21</v>
      </c>
      <c r="L20" s="64" t="s">
        <v>195</v>
      </c>
      <c r="M20" s="28" t="s">
        <v>48</v>
      </c>
    </row>
    <row r="21" spans="1:13" ht="163.19999999999999">
      <c r="A21" s="26" t="s">
        <v>604</v>
      </c>
      <c r="B21" s="29" t="s">
        <v>605</v>
      </c>
      <c r="C21" s="29"/>
      <c r="D21" s="26" t="s">
        <v>632</v>
      </c>
      <c r="E21" s="29" t="s">
        <v>657</v>
      </c>
      <c r="F21" s="29"/>
      <c r="G21" s="30" t="s">
        <v>21</v>
      </c>
      <c r="H21" s="30" t="s">
        <v>21</v>
      </c>
      <c r="I21" s="30" t="s">
        <v>21</v>
      </c>
      <c r="J21" s="30" t="s">
        <v>21</v>
      </c>
      <c r="K21" s="30" t="s">
        <v>21</v>
      </c>
      <c r="L21" s="64" t="s">
        <v>195</v>
      </c>
      <c r="M21" s="28" t="s">
        <v>48</v>
      </c>
    </row>
    <row r="22" spans="1:13" ht="163.19999999999999">
      <c r="A22" s="26" t="s">
        <v>606</v>
      </c>
      <c r="B22" s="29" t="s">
        <v>607</v>
      </c>
      <c r="C22" s="29"/>
      <c r="D22" s="26" t="s">
        <v>632</v>
      </c>
      <c r="E22" s="29" t="s">
        <v>658</v>
      </c>
      <c r="F22" s="29"/>
      <c r="G22" s="30" t="s">
        <v>21</v>
      </c>
      <c r="H22" s="30" t="s">
        <v>21</v>
      </c>
      <c r="I22" s="30" t="s">
        <v>21</v>
      </c>
      <c r="J22" s="30" t="s">
        <v>21</v>
      </c>
      <c r="K22" s="30" t="s">
        <v>21</v>
      </c>
      <c r="L22" s="64" t="s">
        <v>195</v>
      </c>
      <c r="M22" s="28" t="s">
        <v>48</v>
      </c>
    </row>
    <row r="23" spans="1:13" ht="163.19999999999999">
      <c r="A23" s="26" t="s">
        <v>608</v>
      </c>
      <c r="B23" s="29" t="s">
        <v>609</v>
      </c>
      <c r="C23" s="29"/>
      <c r="D23" s="29" t="s">
        <v>632</v>
      </c>
      <c r="E23" s="29" t="s">
        <v>659</v>
      </c>
      <c r="F23" s="29"/>
      <c r="G23" s="30" t="s">
        <v>21</v>
      </c>
      <c r="H23" s="30" t="s">
        <v>21</v>
      </c>
      <c r="I23" s="30" t="s">
        <v>21</v>
      </c>
      <c r="J23" s="30" t="s">
        <v>21</v>
      </c>
      <c r="K23" s="30" t="s">
        <v>21</v>
      </c>
      <c r="L23" s="64" t="s">
        <v>195</v>
      </c>
      <c r="M23" s="28" t="s">
        <v>48</v>
      </c>
    </row>
    <row r="24" spans="1:13" ht="163.19999999999999">
      <c r="A24" s="26" t="s">
        <v>610</v>
      </c>
      <c r="B24" s="26" t="s">
        <v>611</v>
      </c>
      <c r="C24" s="26"/>
      <c r="D24" s="26" t="s">
        <v>632</v>
      </c>
      <c r="E24" s="26" t="s">
        <v>660</v>
      </c>
      <c r="F24" s="26"/>
      <c r="G24" s="30" t="s">
        <v>21</v>
      </c>
      <c r="H24" s="28" t="s">
        <v>21</v>
      </c>
      <c r="I24" s="30" t="s">
        <v>21</v>
      </c>
      <c r="J24" s="30" t="s">
        <v>21</v>
      </c>
      <c r="K24" s="30" t="s">
        <v>21</v>
      </c>
      <c r="L24" s="64" t="s">
        <v>195</v>
      </c>
      <c r="M24" s="28" t="s">
        <v>48</v>
      </c>
    </row>
    <row r="25" spans="1:13" ht="163.19999999999999">
      <c r="A25" s="26" t="s">
        <v>612</v>
      </c>
      <c r="B25" s="26" t="s">
        <v>613</v>
      </c>
      <c r="C25" s="26"/>
      <c r="D25" s="26" t="s">
        <v>661</v>
      </c>
      <c r="E25" s="26" t="s">
        <v>662</v>
      </c>
      <c r="F25" s="26"/>
      <c r="G25" s="30" t="s">
        <v>21</v>
      </c>
      <c r="H25" s="30" t="s">
        <v>21</v>
      </c>
      <c r="I25" s="30" t="s">
        <v>21</v>
      </c>
      <c r="J25" s="30" t="s">
        <v>21</v>
      </c>
      <c r="K25" s="30" t="s">
        <v>21</v>
      </c>
      <c r="L25" s="64" t="s">
        <v>195</v>
      </c>
      <c r="M25" s="28" t="s">
        <v>48</v>
      </c>
    </row>
    <row r="26" spans="1:13" ht="163.19999999999999">
      <c r="A26" s="29" t="s">
        <v>614</v>
      </c>
      <c r="B26" s="29" t="s">
        <v>615</v>
      </c>
      <c r="C26" s="29"/>
      <c r="D26" s="29" t="s">
        <v>663</v>
      </c>
      <c r="E26" s="29" t="s">
        <v>664</v>
      </c>
      <c r="F26" s="29"/>
      <c r="G26" s="30" t="s">
        <v>21</v>
      </c>
      <c r="H26" s="30" t="s">
        <v>21</v>
      </c>
      <c r="I26" s="30" t="s">
        <v>21</v>
      </c>
      <c r="J26" s="30" t="s">
        <v>21</v>
      </c>
      <c r="K26" s="30" t="s">
        <v>21</v>
      </c>
      <c r="L26" s="64" t="s">
        <v>195</v>
      </c>
      <c r="M26" s="28" t="s">
        <v>48</v>
      </c>
    </row>
    <row r="27" spans="1:13" ht="163.19999999999999">
      <c r="A27" s="26" t="s">
        <v>616</v>
      </c>
      <c r="B27" s="26" t="s">
        <v>617</v>
      </c>
      <c r="C27" s="26"/>
      <c r="D27" s="26" t="s">
        <v>665</v>
      </c>
      <c r="E27" s="29" t="s">
        <v>666</v>
      </c>
      <c r="F27" s="29"/>
      <c r="G27" s="30" t="s">
        <v>21</v>
      </c>
      <c r="H27" s="30" t="s">
        <v>21</v>
      </c>
      <c r="I27" s="30" t="s">
        <v>21</v>
      </c>
      <c r="J27" s="30" t="s">
        <v>21</v>
      </c>
      <c r="K27" s="30" t="s">
        <v>21</v>
      </c>
      <c r="L27" s="64" t="s">
        <v>195</v>
      </c>
      <c r="M27" s="28" t="s">
        <v>48</v>
      </c>
    </row>
    <row r="28" spans="1:13" ht="163.19999999999999">
      <c r="A28" s="29" t="s">
        <v>618</v>
      </c>
      <c r="B28" s="29" t="s">
        <v>619</v>
      </c>
      <c r="C28" s="29"/>
      <c r="D28" s="29" t="s">
        <v>667</v>
      </c>
      <c r="E28" s="29" t="s">
        <v>668</v>
      </c>
      <c r="F28" s="29"/>
      <c r="G28" s="30" t="s">
        <v>21</v>
      </c>
      <c r="H28" s="30" t="s">
        <v>21</v>
      </c>
      <c r="I28" s="30" t="s">
        <v>21</v>
      </c>
      <c r="J28" s="30" t="s">
        <v>21</v>
      </c>
      <c r="K28" s="30" t="s">
        <v>21</v>
      </c>
      <c r="L28" s="64" t="s">
        <v>195</v>
      </c>
      <c r="M28" s="28" t="s">
        <v>48</v>
      </c>
    </row>
    <row r="29" spans="1:13" ht="163.19999999999999">
      <c r="A29" s="29" t="s">
        <v>620</v>
      </c>
      <c r="B29" s="29" t="s">
        <v>621</v>
      </c>
      <c r="C29" s="29"/>
      <c r="D29" s="29" t="s">
        <v>669</v>
      </c>
      <c r="E29" s="29" t="s">
        <v>670</v>
      </c>
      <c r="F29" s="29"/>
      <c r="G29" s="30" t="s">
        <v>21</v>
      </c>
      <c r="H29" s="30" t="s">
        <v>21</v>
      </c>
      <c r="I29" s="30" t="s">
        <v>21</v>
      </c>
      <c r="J29" s="30" t="s">
        <v>21</v>
      </c>
      <c r="K29" s="30" t="s">
        <v>21</v>
      </c>
      <c r="L29" s="64" t="s">
        <v>195</v>
      </c>
      <c r="M29" s="28" t="s">
        <v>48</v>
      </c>
    </row>
    <row r="30" spans="1:13" ht="163.19999999999999">
      <c r="A30" s="29" t="s">
        <v>622</v>
      </c>
      <c r="B30" s="84" t="s">
        <v>623</v>
      </c>
      <c r="C30" s="26"/>
      <c r="D30" s="29" t="s">
        <v>671</v>
      </c>
      <c r="E30" s="29" t="s">
        <v>672</v>
      </c>
      <c r="F30" s="29"/>
      <c r="G30" s="30" t="s">
        <v>21</v>
      </c>
      <c r="H30" s="30" t="s">
        <v>21</v>
      </c>
      <c r="I30" s="30" t="s">
        <v>21</v>
      </c>
      <c r="J30" s="30" t="s">
        <v>21</v>
      </c>
      <c r="K30" s="30" t="s">
        <v>21</v>
      </c>
      <c r="L30" s="64" t="s">
        <v>195</v>
      </c>
      <c r="M30" s="28" t="s">
        <v>48</v>
      </c>
    </row>
    <row r="31" spans="1:13" ht="163.19999999999999">
      <c r="A31" s="29" t="s">
        <v>624</v>
      </c>
      <c r="B31" s="85" t="s">
        <v>625</v>
      </c>
      <c r="C31" s="29"/>
      <c r="D31" s="26" t="s">
        <v>673</v>
      </c>
      <c r="E31" s="29" t="s">
        <v>674</v>
      </c>
      <c r="F31" s="29"/>
      <c r="G31" s="30" t="s">
        <v>21</v>
      </c>
      <c r="H31" s="30" t="s">
        <v>21</v>
      </c>
      <c r="I31" s="30" t="s">
        <v>21</v>
      </c>
      <c r="J31" s="30" t="s">
        <v>21</v>
      </c>
      <c r="K31" s="30" t="s">
        <v>21</v>
      </c>
      <c r="L31" s="64" t="s">
        <v>195</v>
      </c>
      <c r="M31" s="28" t="s">
        <v>48</v>
      </c>
    </row>
    <row r="32" spans="1:13" ht="163.19999999999999">
      <c r="A32" s="29" t="s">
        <v>626</v>
      </c>
      <c r="B32" s="85" t="s">
        <v>627</v>
      </c>
      <c r="C32" s="29"/>
      <c r="D32" s="26" t="s">
        <v>675</v>
      </c>
      <c r="E32" s="29" t="s">
        <v>676</v>
      </c>
      <c r="F32" s="29"/>
      <c r="G32" s="30" t="s">
        <v>21</v>
      </c>
      <c r="H32" s="30" t="s">
        <v>21</v>
      </c>
      <c r="I32" s="30" t="s">
        <v>21</v>
      </c>
      <c r="J32" s="30" t="s">
        <v>21</v>
      </c>
      <c r="K32" s="30" t="s">
        <v>21</v>
      </c>
      <c r="L32" s="64" t="s">
        <v>195</v>
      </c>
      <c r="M32" s="28" t="s">
        <v>48</v>
      </c>
    </row>
    <row r="33" spans="1:13" ht="163.19999999999999">
      <c r="A33" s="29" t="s">
        <v>628</v>
      </c>
      <c r="B33" s="85" t="s">
        <v>629</v>
      </c>
      <c r="C33" s="29"/>
      <c r="D33" s="26" t="s">
        <v>677</v>
      </c>
      <c r="E33" s="29" t="s">
        <v>678</v>
      </c>
      <c r="F33" s="29"/>
      <c r="G33" s="30" t="s">
        <v>21</v>
      </c>
      <c r="H33" s="30" t="s">
        <v>21</v>
      </c>
      <c r="I33" s="30" t="s">
        <v>21</v>
      </c>
      <c r="J33" s="30" t="s">
        <v>21</v>
      </c>
      <c r="K33" s="30" t="s">
        <v>21</v>
      </c>
      <c r="L33" s="64" t="s">
        <v>195</v>
      </c>
      <c r="M33" s="28" t="s">
        <v>48</v>
      </c>
    </row>
    <row r="34" spans="1:13" ht="163.19999999999999">
      <c r="A34" s="29" t="s">
        <v>630</v>
      </c>
      <c r="B34" s="85" t="s">
        <v>631</v>
      </c>
      <c r="C34" s="29"/>
      <c r="D34" s="26" t="s">
        <v>679</v>
      </c>
      <c r="E34" s="29" t="s">
        <v>680</v>
      </c>
      <c r="F34" s="29"/>
      <c r="G34" s="30" t="s">
        <v>21</v>
      </c>
      <c r="H34" s="30" t="s">
        <v>21</v>
      </c>
      <c r="I34" s="30" t="s">
        <v>21</v>
      </c>
      <c r="J34" s="30" t="s">
        <v>21</v>
      </c>
      <c r="K34" s="30" t="s">
        <v>21</v>
      </c>
      <c r="L34" s="64" t="s">
        <v>195</v>
      </c>
      <c r="M34" s="28" t="s">
        <v>48</v>
      </c>
    </row>
    <row r="35" spans="1:13">
      <c r="A35" s="29"/>
      <c r="B35" s="86"/>
      <c r="C35" s="29"/>
      <c r="D35" s="26"/>
      <c r="E35" s="29"/>
      <c r="F35" s="29"/>
      <c r="G35" s="30" t="s">
        <v>21</v>
      </c>
      <c r="H35" s="30" t="s">
        <v>21</v>
      </c>
      <c r="I35" s="30" t="s">
        <v>21</v>
      </c>
      <c r="J35" s="30" t="s">
        <v>21</v>
      </c>
      <c r="K35" s="30" t="s">
        <v>21</v>
      </c>
      <c r="L35" s="64" t="s">
        <v>195</v>
      </c>
      <c r="M35" s="28" t="s">
        <v>48</v>
      </c>
    </row>
  </sheetData>
  <sheetProtection selectLockedCells="1" selectUnlockedCells="1"/>
  <dataValidations count="1">
    <dataValidation type="list" operator="equal" allowBlank="1" sqref="G5:K35" xr:uid="{00000000-0002-0000-0600-000000000000}">
      <formula1>"Pass,Fail,Untest,N/A"</formula1>
    </dataValidation>
  </dataValidations>
  <hyperlinks>
    <hyperlink ref="A1" location="'Test report'!A1" display="Back to TestReport" xr:uid="{00000000-0004-0000-0600-000000000000}"/>
    <hyperlink ref="B1" location="BugList!A1" display="To Buglist" xr:uid="{00000000-0004-0000-0600-000001000000}"/>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7"/>
  <sheetViews>
    <sheetView workbookViewId="0">
      <pane xSplit="1" ySplit="4" topLeftCell="B5" activePane="bottomRight" state="frozen"/>
      <selection pane="topRight" activeCell="B1" sqref="B1"/>
      <selection pane="bottomLeft" activeCell="A5" sqref="A5"/>
      <selection pane="bottomRight" activeCell="D5" sqref="D5"/>
    </sheetView>
  </sheetViews>
  <sheetFormatPr defaultColWidth="9" defaultRowHeight="10.199999999999999"/>
  <cols>
    <col min="1" max="1" width="16.6640625" style="1" customWidth="1"/>
    <col min="2" max="3" width="22.109375" style="1" customWidth="1"/>
    <col min="4" max="4" width="53.88671875" style="1" customWidth="1"/>
    <col min="5" max="5" width="30.33203125" style="1" customWidth="1"/>
    <col min="6" max="7" width="9.109375" style="1" customWidth="1"/>
    <col min="8" max="8" width="9.6640625" style="1" customWidth="1"/>
    <col min="9" max="9" width="10.88671875" style="1" customWidth="1"/>
    <col min="10" max="10" width="10.77734375" style="1" customWidth="1"/>
    <col min="11" max="11" width="9" style="1"/>
    <col min="12" max="12" width="17.21875" style="1" customWidth="1"/>
    <col min="13" max="16384" width="9" style="1"/>
  </cols>
  <sheetData>
    <row r="1" spans="1:12" ht="12.75" customHeight="1">
      <c r="A1" s="23" t="s">
        <v>44</v>
      </c>
      <c r="B1" s="23" t="s">
        <v>45</v>
      </c>
      <c r="C1" s="23"/>
      <c r="D1" s="24" t="str">
        <f>"Pass: "&amp;COUNTIF($F$5:$J$986,"Pass")</f>
        <v>Pass: 115</v>
      </c>
      <c r="E1" s="20" t="str">
        <f>"Untested: "&amp;COUNTIF($F$5:$J$986,"Untest")</f>
        <v>Untested: 0</v>
      </c>
      <c r="F1"/>
      <c r="G1"/>
      <c r="H1"/>
    </row>
    <row r="2" spans="1:12" ht="12.75" customHeight="1">
      <c r="A2" s="18" t="s">
        <v>35</v>
      </c>
      <c r="B2" s="19" t="s">
        <v>75</v>
      </c>
      <c r="C2" s="19"/>
      <c r="D2" s="24" t="str">
        <f>"Fail: "&amp;COUNTIF($F$5:$J$986,"Fail")</f>
        <v>Fail: 0</v>
      </c>
      <c r="E2" s="20" t="str">
        <f>"N/A: "&amp;COUNTIF($F$5:$J$986,"N/A")</f>
        <v>N/A: 0</v>
      </c>
      <c r="F2"/>
      <c r="G2"/>
      <c r="H2"/>
    </row>
    <row r="3" spans="1:12" ht="12.75" customHeight="1">
      <c r="A3" s="18" t="s">
        <v>36</v>
      </c>
      <c r="B3" s="18" t="s">
        <v>3</v>
      </c>
      <c r="C3" s="18"/>
      <c r="D3" s="24" t="str">
        <f>"Percent Complete: "&amp;ROUND((COUNTIF($F$5:$J$986,"Pass")*100)/((COUNTA($A$5:$A$986)*5)-COUNTIF($F$5:$J$1021,"N/A")),2)&amp;"%"</f>
        <v>Percent Complete: 115%</v>
      </c>
      <c r="E3" s="21" t="str">
        <f>"Number of cases: "&amp;(COUNTA($A$5:$A$986))</f>
        <v>Number of cases: 20</v>
      </c>
      <c r="F3"/>
      <c r="G3"/>
      <c r="H3"/>
    </row>
    <row r="4" spans="1:12" ht="28.35" customHeight="1">
      <c r="A4" s="22" t="s">
        <v>37</v>
      </c>
      <c r="B4" s="22" t="s">
        <v>38</v>
      </c>
      <c r="C4" s="22" t="s">
        <v>89</v>
      </c>
      <c r="D4" s="22" t="s">
        <v>39</v>
      </c>
      <c r="E4" s="22" t="s">
        <v>40</v>
      </c>
      <c r="F4" s="22" t="s">
        <v>135</v>
      </c>
      <c r="G4" s="22" t="s">
        <v>98</v>
      </c>
      <c r="H4" s="22" t="s">
        <v>41</v>
      </c>
      <c r="I4" s="22" t="s">
        <v>63</v>
      </c>
      <c r="J4" s="22" t="s">
        <v>64</v>
      </c>
      <c r="K4" s="22" t="s">
        <v>42</v>
      </c>
      <c r="L4" s="22" t="s">
        <v>43</v>
      </c>
    </row>
    <row r="5" spans="1:12" ht="163.19999999999999">
      <c r="A5" s="35" t="s">
        <v>682</v>
      </c>
      <c r="B5" s="37" t="s">
        <v>683</v>
      </c>
      <c r="C5" s="37" t="s">
        <v>744</v>
      </c>
      <c r="D5" s="37" t="s">
        <v>722</v>
      </c>
      <c r="E5" s="37" t="s">
        <v>723</v>
      </c>
      <c r="F5" s="36" t="s">
        <v>21</v>
      </c>
      <c r="G5" s="36" t="s">
        <v>21</v>
      </c>
      <c r="H5" s="36" t="s">
        <v>21</v>
      </c>
      <c r="I5" s="36" t="s">
        <v>21</v>
      </c>
      <c r="J5" s="36" t="s">
        <v>21</v>
      </c>
      <c r="K5" s="57">
        <v>40829</v>
      </c>
      <c r="L5" s="36" t="s">
        <v>47</v>
      </c>
    </row>
    <row r="6" spans="1:12" ht="163.19999999999999">
      <c r="A6" s="27" t="s">
        <v>684</v>
      </c>
      <c r="B6" s="27" t="s">
        <v>685</v>
      </c>
      <c r="C6" s="27"/>
      <c r="D6" s="27" t="s">
        <v>724</v>
      </c>
      <c r="E6" s="27" t="s">
        <v>725</v>
      </c>
      <c r="F6" s="30" t="s">
        <v>21</v>
      </c>
      <c r="G6" s="30" t="s">
        <v>21</v>
      </c>
      <c r="H6" s="30" t="s">
        <v>21</v>
      </c>
      <c r="I6" s="30" t="s">
        <v>21</v>
      </c>
      <c r="J6" s="30" t="s">
        <v>21</v>
      </c>
      <c r="K6" s="59">
        <v>40829</v>
      </c>
      <c r="L6" s="28" t="s">
        <v>48</v>
      </c>
    </row>
    <row r="7" spans="1:12" ht="163.19999999999999">
      <c r="A7" s="27" t="s">
        <v>686</v>
      </c>
      <c r="B7" s="27" t="s">
        <v>687</v>
      </c>
      <c r="C7" s="27"/>
      <c r="D7" s="27" t="s">
        <v>726</v>
      </c>
      <c r="E7" s="27" t="s">
        <v>727</v>
      </c>
      <c r="F7" s="30" t="s">
        <v>21</v>
      </c>
      <c r="G7" s="30" t="s">
        <v>21</v>
      </c>
      <c r="H7" s="30" t="s">
        <v>21</v>
      </c>
      <c r="I7" s="28" t="s">
        <v>21</v>
      </c>
      <c r="J7" s="28" t="s">
        <v>21</v>
      </c>
      <c r="K7" s="59">
        <v>40829</v>
      </c>
      <c r="L7" s="28" t="s">
        <v>48</v>
      </c>
    </row>
    <row r="8" spans="1:12" ht="163.19999999999999">
      <c r="A8" s="27" t="s">
        <v>688</v>
      </c>
      <c r="B8" s="27" t="s">
        <v>689</v>
      </c>
      <c r="C8" s="27"/>
      <c r="D8" s="27" t="s">
        <v>728</v>
      </c>
      <c r="E8" s="27" t="s">
        <v>729</v>
      </c>
      <c r="F8" s="30" t="s">
        <v>21</v>
      </c>
      <c r="G8" s="30" t="s">
        <v>21</v>
      </c>
      <c r="H8" s="30" t="s">
        <v>21</v>
      </c>
      <c r="I8" s="30" t="s">
        <v>21</v>
      </c>
      <c r="J8" s="30" t="s">
        <v>21</v>
      </c>
      <c r="K8" s="59">
        <v>40829</v>
      </c>
      <c r="L8" s="28" t="s">
        <v>48</v>
      </c>
    </row>
    <row r="9" spans="1:12" ht="163.19999999999999">
      <c r="A9" s="27" t="s">
        <v>690</v>
      </c>
      <c r="B9" s="27" t="s">
        <v>691</v>
      </c>
      <c r="C9" s="27"/>
      <c r="D9" s="27" t="s">
        <v>730</v>
      </c>
      <c r="E9" s="27" t="s">
        <v>553</v>
      </c>
      <c r="F9" s="30" t="s">
        <v>21</v>
      </c>
      <c r="G9" s="30" t="s">
        <v>21</v>
      </c>
      <c r="H9" s="30" t="s">
        <v>21</v>
      </c>
      <c r="I9" s="30" t="s">
        <v>21</v>
      </c>
      <c r="J9" s="30" t="s">
        <v>21</v>
      </c>
      <c r="K9" s="59">
        <v>40829</v>
      </c>
      <c r="L9" s="28" t="s">
        <v>48</v>
      </c>
    </row>
    <row r="10" spans="1:12" ht="163.19999999999999">
      <c r="A10" s="27" t="s">
        <v>692</v>
      </c>
      <c r="B10" s="27" t="s">
        <v>693</v>
      </c>
      <c r="C10" s="27"/>
      <c r="D10" s="27" t="s">
        <v>730</v>
      </c>
      <c r="E10" s="27" t="s">
        <v>555</v>
      </c>
      <c r="F10" s="30" t="s">
        <v>21</v>
      </c>
      <c r="G10" s="30" t="s">
        <v>21</v>
      </c>
      <c r="H10" s="30" t="s">
        <v>21</v>
      </c>
      <c r="I10" s="30" t="s">
        <v>21</v>
      </c>
      <c r="J10" s="30" t="s">
        <v>21</v>
      </c>
      <c r="K10" s="59">
        <v>40829</v>
      </c>
      <c r="L10" s="28" t="s">
        <v>48</v>
      </c>
    </row>
    <row r="11" spans="1:12" ht="53.25" customHeight="1">
      <c r="A11" s="26" t="s">
        <v>694</v>
      </c>
      <c r="B11" s="29" t="s">
        <v>695</v>
      </c>
      <c r="C11" s="29"/>
      <c r="D11" s="26" t="s">
        <v>730</v>
      </c>
      <c r="E11" s="29" t="s">
        <v>557</v>
      </c>
      <c r="F11" s="30" t="s">
        <v>21</v>
      </c>
      <c r="G11" s="30" t="s">
        <v>21</v>
      </c>
      <c r="H11" s="30" t="s">
        <v>21</v>
      </c>
      <c r="I11" s="30" t="s">
        <v>21</v>
      </c>
      <c r="J11" s="30" t="s">
        <v>21</v>
      </c>
      <c r="K11" s="59">
        <v>40829</v>
      </c>
      <c r="L11" s="28" t="s">
        <v>48</v>
      </c>
    </row>
    <row r="12" spans="1:12" ht="163.19999999999999">
      <c r="A12" s="26" t="s">
        <v>696</v>
      </c>
      <c r="B12" s="29" t="s">
        <v>697</v>
      </c>
      <c r="C12" s="29"/>
      <c r="D12" s="26" t="s">
        <v>730</v>
      </c>
      <c r="E12" s="46" t="s">
        <v>559</v>
      </c>
      <c r="F12" s="30" t="s">
        <v>21</v>
      </c>
      <c r="G12" s="30" t="s">
        <v>21</v>
      </c>
      <c r="H12" s="30" t="s">
        <v>21</v>
      </c>
      <c r="I12" s="30" t="s">
        <v>21</v>
      </c>
      <c r="J12" s="30" t="s">
        <v>21</v>
      </c>
      <c r="K12" s="59">
        <v>40829</v>
      </c>
      <c r="L12" s="28" t="s">
        <v>48</v>
      </c>
    </row>
    <row r="13" spans="1:12" ht="163.19999999999999">
      <c r="A13" s="26" t="s">
        <v>698</v>
      </c>
      <c r="B13" s="29" t="s">
        <v>699</v>
      </c>
      <c r="C13" s="29"/>
      <c r="D13" s="26" t="s">
        <v>730</v>
      </c>
      <c r="E13" s="29" t="s">
        <v>561</v>
      </c>
      <c r="F13" s="30" t="s">
        <v>21</v>
      </c>
      <c r="G13" s="30" t="s">
        <v>21</v>
      </c>
      <c r="H13" s="30" t="s">
        <v>21</v>
      </c>
      <c r="I13" s="30" t="s">
        <v>21</v>
      </c>
      <c r="J13" s="30" t="s">
        <v>21</v>
      </c>
      <c r="K13" s="59">
        <v>40829</v>
      </c>
      <c r="L13" s="28" t="s">
        <v>48</v>
      </c>
    </row>
    <row r="14" spans="1:12" ht="163.19999999999999">
      <c r="A14" s="26" t="s">
        <v>700</v>
      </c>
      <c r="B14" s="29" t="s">
        <v>701</v>
      </c>
      <c r="C14" s="29"/>
      <c r="D14" s="29" t="s">
        <v>731</v>
      </c>
      <c r="E14" s="29" t="s">
        <v>649</v>
      </c>
      <c r="F14" s="30" t="s">
        <v>21</v>
      </c>
      <c r="G14" s="30" t="s">
        <v>21</v>
      </c>
      <c r="H14" s="30" t="s">
        <v>21</v>
      </c>
      <c r="I14" s="30" t="s">
        <v>21</v>
      </c>
      <c r="J14" s="30" t="s">
        <v>21</v>
      </c>
      <c r="K14" s="59">
        <v>40829</v>
      </c>
      <c r="L14" s="28" t="s">
        <v>48</v>
      </c>
    </row>
    <row r="15" spans="1:12" ht="163.19999999999999">
      <c r="A15" s="26" t="s">
        <v>702</v>
      </c>
      <c r="B15" s="26" t="s">
        <v>703</v>
      </c>
      <c r="C15" s="26"/>
      <c r="D15" s="26" t="s">
        <v>732</v>
      </c>
      <c r="E15" s="26" t="s">
        <v>651</v>
      </c>
      <c r="F15" s="30" t="s">
        <v>21</v>
      </c>
      <c r="G15" s="30" t="s">
        <v>21</v>
      </c>
      <c r="H15" s="30" t="s">
        <v>21</v>
      </c>
      <c r="I15" s="30" t="s">
        <v>21</v>
      </c>
      <c r="J15" s="30" t="s">
        <v>21</v>
      </c>
      <c r="K15" s="59">
        <v>40829</v>
      </c>
      <c r="L15" s="28" t="s">
        <v>48</v>
      </c>
    </row>
    <row r="16" spans="1:12" ht="163.19999999999999">
      <c r="A16" s="26" t="s">
        <v>704</v>
      </c>
      <c r="B16" s="26" t="s">
        <v>705</v>
      </c>
      <c r="C16" s="26"/>
      <c r="D16" s="26" t="s">
        <v>733</v>
      </c>
      <c r="E16" s="26" t="s">
        <v>734</v>
      </c>
      <c r="F16" s="30" t="s">
        <v>21</v>
      </c>
      <c r="G16" s="30" t="s">
        <v>21</v>
      </c>
      <c r="H16" s="30" t="s">
        <v>21</v>
      </c>
      <c r="I16" s="30" t="s">
        <v>21</v>
      </c>
      <c r="J16" s="30" t="s">
        <v>21</v>
      </c>
      <c r="K16" s="59">
        <v>40829</v>
      </c>
      <c r="L16" s="28" t="s">
        <v>48</v>
      </c>
    </row>
    <row r="17" spans="1:12" ht="163.19999999999999">
      <c r="A17" s="29" t="s">
        <v>706</v>
      </c>
      <c r="B17" s="29" t="s">
        <v>707</v>
      </c>
      <c r="C17" s="29"/>
      <c r="D17" s="29" t="s">
        <v>735</v>
      </c>
      <c r="E17" s="29" t="s">
        <v>736</v>
      </c>
      <c r="F17" s="30" t="s">
        <v>21</v>
      </c>
      <c r="G17" s="30" t="s">
        <v>21</v>
      </c>
      <c r="H17" s="30" t="s">
        <v>21</v>
      </c>
      <c r="I17" s="30" t="s">
        <v>21</v>
      </c>
      <c r="J17" s="30" t="s">
        <v>21</v>
      </c>
      <c r="K17" s="59">
        <v>40829</v>
      </c>
      <c r="L17" s="28" t="s">
        <v>48</v>
      </c>
    </row>
    <row r="18" spans="1:12" ht="163.19999999999999">
      <c r="A18" s="26" t="s">
        <v>708</v>
      </c>
      <c r="B18" s="26" t="s">
        <v>709</v>
      </c>
      <c r="C18" s="26"/>
      <c r="D18" s="26" t="s">
        <v>737</v>
      </c>
      <c r="E18" s="29" t="s">
        <v>738</v>
      </c>
      <c r="F18" s="30" t="s">
        <v>21</v>
      </c>
      <c r="G18" s="30" t="s">
        <v>21</v>
      </c>
      <c r="H18" s="30" t="s">
        <v>21</v>
      </c>
      <c r="I18" s="30" t="s">
        <v>21</v>
      </c>
      <c r="J18" s="30" t="s">
        <v>21</v>
      </c>
      <c r="K18" s="59">
        <v>40829</v>
      </c>
      <c r="L18" s="28" t="s">
        <v>48</v>
      </c>
    </row>
    <row r="19" spans="1:12" ht="214.2">
      <c r="A19" s="29" t="s">
        <v>710</v>
      </c>
      <c r="B19" s="29" t="s">
        <v>711</v>
      </c>
      <c r="C19" s="29"/>
      <c r="D19" s="29" t="s">
        <v>739</v>
      </c>
      <c r="E19" s="29" t="s">
        <v>656</v>
      </c>
      <c r="F19" s="30" t="s">
        <v>21</v>
      </c>
      <c r="G19" s="30" t="s">
        <v>21</v>
      </c>
      <c r="H19" s="30" t="s">
        <v>21</v>
      </c>
      <c r="I19" s="30" t="s">
        <v>21</v>
      </c>
      <c r="J19" s="30" t="s">
        <v>21</v>
      </c>
      <c r="K19" s="59">
        <v>40829</v>
      </c>
      <c r="L19" s="28" t="s">
        <v>48</v>
      </c>
    </row>
    <row r="20" spans="1:12" ht="214.2">
      <c r="A20" s="29" t="s">
        <v>712</v>
      </c>
      <c r="B20" s="29" t="s">
        <v>713</v>
      </c>
      <c r="C20" s="29"/>
      <c r="D20" s="29" t="s">
        <v>740</v>
      </c>
      <c r="E20" s="29" t="s">
        <v>657</v>
      </c>
      <c r="F20" s="30" t="s">
        <v>21</v>
      </c>
      <c r="G20" s="30" t="s">
        <v>21</v>
      </c>
      <c r="H20" s="30" t="s">
        <v>21</v>
      </c>
      <c r="I20" s="30" t="s">
        <v>21</v>
      </c>
      <c r="J20" s="30" t="s">
        <v>21</v>
      </c>
      <c r="K20" s="59">
        <v>40829</v>
      </c>
      <c r="L20" s="28" t="s">
        <v>48</v>
      </c>
    </row>
    <row r="21" spans="1:12" ht="214.2">
      <c r="A21" s="29" t="s">
        <v>714</v>
      </c>
      <c r="B21" s="29" t="s">
        <v>715</v>
      </c>
      <c r="C21" s="29"/>
      <c r="D21" s="29" t="s">
        <v>741</v>
      </c>
      <c r="E21" s="29" t="s">
        <v>658</v>
      </c>
      <c r="F21" s="30" t="s">
        <v>21</v>
      </c>
      <c r="G21" s="30" t="s">
        <v>21</v>
      </c>
      <c r="H21" s="30" t="s">
        <v>21</v>
      </c>
      <c r="I21" s="30" t="s">
        <v>21</v>
      </c>
      <c r="J21" s="30" t="s">
        <v>21</v>
      </c>
      <c r="K21" s="59">
        <v>40829</v>
      </c>
      <c r="L21" s="28" t="s">
        <v>48</v>
      </c>
    </row>
    <row r="22" spans="1:12" ht="214.2">
      <c r="A22" s="29" t="s">
        <v>716</v>
      </c>
      <c r="B22" s="84" t="s">
        <v>717</v>
      </c>
      <c r="C22" s="26"/>
      <c r="D22" s="29" t="s">
        <v>742</v>
      </c>
      <c r="E22" s="29" t="s">
        <v>659</v>
      </c>
      <c r="F22" s="30" t="s">
        <v>21</v>
      </c>
      <c r="G22" s="30" t="s">
        <v>21</v>
      </c>
      <c r="H22" s="30" t="s">
        <v>21</v>
      </c>
      <c r="I22" s="30" t="s">
        <v>21</v>
      </c>
      <c r="J22" s="30" t="s">
        <v>21</v>
      </c>
      <c r="K22" s="59">
        <v>40829</v>
      </c>
      <c r="L22" s="28" t="s">
        <v>48</v>
      </c>
    </row>
    <row r="23" spans="1:12" ht="214.2">
      <c r="A23" s="29" t="s">
        <v>718</v>
      </c>
      <c r="B23" s="85" t="s">
        <v>719</v>
      </c>
      <c r="C23" s="29"/>
      <c r="D23" s="26" t="s">
        <v>743</v>
      </c>
      <c r="E23" s="29" t="s">
        <v>660</v>
      </c>
      <c r="F23" s="30" t="s">
        <v>21</v>
      </c>
      <c r="G23" s="30" t="s">
        <v>21</v>
      </c>
      <c r="H23" s="30" t="s">
        <v>21</v>
      </c>
      <c r="I23" s="30" t="s">
        <v>21</v>
      </c>
      <c r="J23" s="30" t="s">
        <v>21</v>
      </c>
      <c r="K23" s="59">
        <v>40829</v>
      </c>
      <c r="L23" s="28" t="s">
        <v>48</v>
      </c>
    </row>
    <row r="24" spans="1:12" ht="163.19999999999999">
      <c r="A24" s="29" t="s">
        <v>720</v>
      </c>
      <c r="B24" s="85" t="s">
        <v>721</v>
      </c>
      <c r="C24" s="29"/>
      <c r="D24" s="26" t="s">
        <v>730</v>
      </c>
      <c r="E24" s="29" t="s">
        <v>680</v>
      </c>
      <c r="F24" s="30" t="s">
        <v>21</v>
      </c>
      <c r="G24" s="30" t="s">
        <v>21</v>
      </c>
      <c r="H24" s="30" t="s">
        <v>21</v>
      </c>
      <c r="I24" s="30" t="s">
        <v>21</v>
      </c>
      <c r="J24" s="30" t="s">
        <v>21</v>
      </c>
      <c r="K24" s="59">
        <v>40829</v>
      </c>
      <c r="L24" s="28" t="s">
        <v>48</v>
      </c>
    </row>
    <row r="25" spans="1:12">
      <c r="A25" s="29"/>
      <c r="B25" s="85"/>
      <c r="C25" s="29"/>
      <c r="D25" s="26"/>
      <c r="E25" s="29"/>
      <c r="F25" s="30" t="s">
        <v>21</v>
      </c>
      <c r="G25" s="30" t="s">
        <v>21</v>
      </c>
      <c r="H25" s="30" t="s">
        <v>21</v>
      </c>
      <c r="I25" s="30" t="s">
        <v>21</v>
      </c>
      <c r="J25" s="30" t="s">
        <v>21</v>
      </c>
      <c r="K25" s="59">
        <v>40829</v>
      </c>
      <c r="L25" s="28" t="s">
        <v>48</v>
      </c>
    </row>
    <row r="26" spans="1:12">
      <c r="A26" s="29"/>
      <c r="B26" s="85"/>
      <c r="C26" s="29"/>
      <c r="D26" s="26"/>
      <c r="E26" s="29"/>
      <c r="F26" s="30" t="s">
        <v>21</v>
      </c>
      <c r="G26" s="30" t="s">
        <v>21</v>
      </c>
      <c r="H26" s="30" t="s">
        <v>21</v>
      </c>
      <c r="I26" s="30" t="s">
        <v>21</v>
      </c>
      <c r="J26" s="30" t="s">
        <v>21</v>
      </c>
      <c r="K26" s="59">
        <v>40829</v>
      </c>
      <c r="L26" s="28" t="s">
        <v>48</v>
      </c>
    </row>
    <row r="27" spans="1:12">
      <c r="A27" s="29"/>
      <c r="B27" s="86"/>
      <c r="C27" s="29"/>
      <c r="D27" s="26"/>
      <c r="E27" s="29"/>
      <c r="F27" s="30" t="s">
        <v>21</v>
      </c>
      <c r="G27" s="30" t="s">
        <v>21</v>
      </c>
      <c r="H27" s="30" t="s">
        <v>21</v>
      </c>
      <c r="I27" s="30" t="s">
        <v>21</v>
      </c>
      <c r="J27" s="30" t="s">
        <v>21</v>
      </c>
      <c r="K27" s="59">
        <v>40829</v>
      </c>
      <c r="L27" s="28" t="s">
        <v>48</v>
      </c>
    </row>
  </sheetData>
  <dataValidations count="1">
    <dataValidation type="list" operator="equal" allowBlank="1" sqref="F5:J27" xr:uid="{00000000-0002-0000-0700-000000000000}">
      <formula1>"Pass,Fail,Untest,N/A"</formula1>
    </dataValidation>
  </dataValidations>
  <hyperlinks>
    <hyperlink ref="A1" location="'Test report'!A1" display="Back to TestReport" xr:uid="{00000000-0004-0000-0700-000000000000}"/>
    <hyperlink ref="B1" location="BugList!A1" display="To Buglist" xr:uid="{00000000-0004-0000-0700-000001000000}"/>
  </hyperlink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0"/>
  <sheetViews>
    <sheetView workbookViewId="0">
      <pane xSplit="1" ySplit="4" topLeftCell="B12" activePane="bottomRight" state="frozen"/>
      <selection pane="topRight" activeCell="B1" sqref="B1"/>
      <selection pane="bottomLeft" activeCell="A5" sqref="A5"/>
      <selection pane="bottomRight" activeCell="D6" sqref="D6"/>
    </sheetView>
  </sheetViews>
  <sheetFormatPr defaultColWidth="9" defaultRowHeight="10.199999999999999"/>
  <cols>
    <col min="1" max="1" width="15.88671875" style="1" customWidth="1"/>
    <col min="2" max="3" width="22.109375" style="1" customWidth="1"/>
    <col min="4" max="4" width="44.6640625" style="1" customWidth="1"/>
    <col min="5" max="5" width="30.33203125" style="1" customWidth="1"/>
    <col min="6" max="7" width="9.109375" style="1" customWidth="1"/>
    <col min="8" max="8" width="9.6640625" style="1" customWidth="1"/>
    <col min="9" max="9" width="10.88671875" style="1" customWidth="1"/>
    <col min="10" max="10" width="10.77734375" style="1" customWidth="1"/>
    <col min="11" max="11" width="9" style="1"/>
    <col min="12" max="12" width="17.21875" style="1" customWidth="1"/>
    <col min="13" max="16384" width="9" style="1"/>
  </cols>
  <sheetData>
    <row r="1" spans="1:12" ht="12.75" customHeight="1">
      <c r="A1" s="23" t="s">
        <v>44</v>
      </c>
      <c r="B1" s="23" t="s">
        <v>45</v>
      </c>
      <c r="C1" s="23"/>
      <c r="D1" s="24" t="str">
        <f>"Pass: "&amp;COUNTIF($F$5:$J$1021,"Pass")</f>
        <v>Pass: 230</v>
      </c>
      <c r="E1" s="20" t="str">
        <f>"Untested: "&amp;COUNTIF($F$5:$J$1021,"Untest")</f>
        <v>Untested: 0</v>
      </c>
      <c r="F1"/>
      <c r="G1"/>
      <c r="H1"/>
    </row>
    <row r="2" spans="1:12" ht="12.75" customHeight="1">
      <c r="A2" s="18" t="s">
        <v>35</v>
      </c>
      <c r="B2" s="19" t="s">
        <v>76</v>
      </c>
      <c r="C2" s="19"/>
      <c r="D2" s="24" t="str">
        <f>"Fail: "&amp;COUNTIF($F$5:$J$1021,"Fail")</f>
        <v>Fail: 0</v>
      </c>
      <c r="E2" s="20" t="str">
        <f>"N/A: "&amp;COUNTIF($F$5:$J$1021,"N/A")</f>
        <v>N/A: 0</v>
      </c>
      <c r="F2"/>
      <c r="G2"/>
      <c r="H2"/>
    </row>
    <row r="3" spans="1:12" ht="12.75" customHeight="1">
      <c r="A3" s="18" t="s">
        <v>36</v>
      </c>
      <c r="B3" s="18" t="s">
        <v>3</v>
      </c>
      <c r="C3" s="18"/>
      <c r="D3" s="24" t="str">
        <f>"Percent Complete: "&amp;ROUND((COUNTIF($F$5:$J$50,"Pass")*100)/((COUNTA($A$5:$A$1021)*5)-COUNTIF($F$5:$J$1021,"N/A")),2)&amp;"%"</f>
        <v>Percent Complete: 230%</v>
      </c>
      <c r="E3" s="21" t="str">
        <f>"Number of cases: "&amp;(COUNTA($A$5:$A$1021))</f>
        <v>Number of cases: 20</v>
      </c>
      <c r="F3"/>
      <c r="G3"/>
      <c r="H3"/>
    </row>
    <row r="4" spans="1:12" ht="28.35" customHeight="1">
      <c r="A4" s="22" t="s">
        <v>37</v>
      </c>
      <c r="B4" s="22" t="s">
        <v>38</v>
      </c>
      <c r="C4" s="22" t="s">
        <v>89</v>
      </c>
      <c r="D4" s="22" t="s">
        <v>39</v>
      </c>
      <c r="E4" s="22" t="s">
        <v>40</v>
      </c>
      <c r="F4" s="22" t="s">
        <v>135</v>
      </c>
      <c r="G4" s="22" t="s">
        <v>98</v>
      </c>
      <c r="H4" s="22" t="s">
        <v>41</v>
      </c>
      <c r="I4" s="22" t="s">
        <v>63</v>
      </c>
      <c r="J4" s="22" t="s">
        <v>64</v>
      </c>
      <c r="K4" s="22" t="s">
        <v>42</v>
      </c>
      <c r="L4" s="22" t="s">
        <v>43</v>
      </c>
    </row>
    <row r="5" spans="1:12" ht="163.19999999999999">
      <c r="A5" s="35" t="s">
        <v>745</v>
      </c>
      <c r="B5" s="37" t="s">
        <v>746</v>
      </c>
      <c r="C5" s="37" t="s">
        <v>744</v>
      </c>
      <c r="D5" s="37" t="s">
        <v>785</v>
      </c>
      <c r="E5" s="37" t="s">
        <v>786</v>
      </c>
      <c r="F5" s="36" t="s">
        <v>21</v>
      </c>
      <c r="G5" s="36" t="s">
        <v>21</v>
      </c>
      <c r="H5" s="36" t="s">
        <v>21</v>
      </c>
      <c r="I5" s="36" t="s">
        <v>21</v>
      </c>
      <c r="J5" s="36" t="s">
        <v>21</v>
      </c>
      <c r="K5" s="64">
        <v>40829</v>
      </c>
      <c r="L5" s="36" t="s">
        <v>47</v>
      </c>
    </row>
    <row r="6" spans="1:12" ht="163.19999999999999">
      <c r="A6" s="27" t="s">
        <v>747</v>
      </c>
      <c r="B6" s="27" t="s">
        <v>748</v>
      </c>
      <c r="C6" s="27"/>
      <c r="D6" s="27" t="s">
        <v>787</v>
      </c>
      <c r="E6" s="27" t="s">
        <v>788</v>
      </c>
      <c r="F6" s="28" t="s">
        <v>21</v>
      </c>
      <c r="G6" s="28" t="s">
        <v>21</v>
      </c>
      <c r="H6" s="28" t="s">
        <v>21</v>
      </c>
      <c r="I6" s="28" t="s">
        <v>21</v>
      </c>
      <c r="J6" s="28" t="s">
        <v>21</v>
      </c>
      <c r="K6" s="64">
        <v>40829</v>
      </c>
      <c r="L6" s="28" t="s">
        <v>48</v>
      </c>
    </row>
    <row r="7" spans="1:12" ht="163.19999999999999">
      <c r="A7" s="26" t="s">
        <v>749</v>
      </c>
      <c r="B7" s="27" t="s">
        <v>750</v>
      </c>
      <c r="C7" s="27"/>
      <c r="D7" s="27" t="s">
        <v>789</v>
      </c>
      <c r="E7" s="27" t="s">
        <v>790</v>
      </c>
      <c r="F7" s="28" t="s">
        <v>21</v>
      </c>
      <c r="G7" s="28" t="s">
        <v>21</v>
      </c>
      <c r="H7" s="28" t="s">
        <v>21</v>
      </c>
      <c r="I7" s="28" t="s">
        <v>21</v>
      </c>
      <c r="J7" s="28" t="s">
        <v>21</v>
      </c>
      <c r="K7" s="64">
        <v>40829</v>
      </c>
      <c r="L7" s="28"/>
    </row>
    <row r="8" spans="1:12" ht="163.19999999999999">
      <c r="A8" s="26" t="s">
        <v>751</v>
      </c>
      <c r="B8" s="27" t="s">
        <v>752</v>
      </c>
      <c r="C8" s="27"/>
      <c r="D8" s="27" t="s">
        <v>791</v>
      </c>
      <c r="E8" s="27" t="s">
        <v>792</v>
      </c>
      <c r="F8" s="28" t="s">
        <v>21</v>
      </c>
      <c r="G8" s="28" t="s">
        <v>21</v>
      </c>
      <c r="H8" s="28" t="s">
        <v>21</v>
      </c>
      <c r="I8" s="28" t="s">
        <v>21</v>
      </c>
      <c r="J8" s="28" t="s">
        <v>21</v>
      </c>
      <c r="K8" s="64">
        <v>40829</v>
      </c>
      <c r="L8" s="28"/>
    </row>
    <row r="9" spans="1:12" ht="163.19999999999999">
      <c r="A9" s="26" t="s">
        <v>753</v>
      </c>
      <c r="B9" s="27" t="s">
        <v>754</v>
      </c>
      <c r="C9" s="27"/>
      <c r="D9" s="27" t="s">
        <v>793</v>
      </c>
      <c r="E9" s="27" t="s">
        <v>553</v>
      </c>
      <c r="F9" s="28" t="s">
        <v>21</v>
      </c>
      <c r="G9" s="28" t="s">
        <v>21</v>
      </c>
      <c r="H9" s="28" t="s">
        <v>21</v>
      </c>
      <c r="I9" s="28" t="s">
        <v>21</v>
      </c>
      <c r="J9" s="28" t="s">
        <v>21</v>
      </c>
      <c r="K9" s="64">
        <v>40829</v>
      </c>
      <c r="L9" s="28"/>
    </row>
    <row r="10" spans="1:12" ht="163.19999999999999">
      <c r="A10" s="26" t="s">
        <v>755</v>
      </c>
      <c r="B10" s="27" t="s">
        <v>756</v>
      </c>
      <c r="C10" s="27"/>
      <c r="D10" s="27" t="s">
        <v>793</v>
      </c>
      <c r="E10" s="27" t="s">
        <v>555</v>
      </c>
      <c r="F10" s="28" t="s">
        <v>21</v>
      </c>
      <c r="G10" s="28" t="s">
        <v>21</v>
      </c>
      <c r="H10" s="28" t="s">
        <v>21</v>
      </c>
      <c r="I10" s="28" t="s">
        <v>21</v>
      </c>
      <c r="J10" s="28" t="s">
        <v>21</v>
      </c>
      <c r="K10" s="64">
        <v>40829</v>
      </c>
      <c r="L10" s="28"/>
    </row>
    <row r="11" spans="1:12" ht="163.19999999999999">
      <c r="A11" s="26" t="s">
        <v>757</v>
      </c>
      <c r="B11" s="27" t="s">
        <v>758</v>
      </c>
      <c r="C11" s="27"/>
      <c r="D11" s="27" t="s">
        <v>793</v>
      </c>
      <c r="E11" s="27" t="s">
        <v>557</v>
      </c>
      <c r="F11" s="28" t="s">
        <v>21</v>
      </c>
      <c r="G11" s="28" t="s">
        <v>21</v>
      </c>
      <c r="H11" s="28" t="s">
        <v>21</v>
      </c>
      <c r="I11" s="28" t="s">
        <v>21</v>
      </c>
      <c r="J11" s="28" t="s">
        <v>21</v>
      </c>
      <c r="K11" s="64">
        <v>40829</v>
      </c>
      <c r="L11" s="28"/>
    </row>
    <row r="12" spans="1:12" ht="163.19999999999999">
      <c r="A12" s="26" t="s">
        <v>759</v>
      </c>
      <c r="B12" s="27" t="s">
        <v>760</v>
      </c>
      <c r="C12" s="27"/>
      <c r="D12" s="27" t="s">
        <v>793</v>
      </c>
      <c r="E12" s="27" t="s">
        <v>559</v>
      </c>
      <c r="F12" s="28" t="s">
        <v>21</v>
      </c>
      <c r="G12" s="28" t="s">
        <v>21</v>
      </c>
      <c r="H12" s="28" t="s">
        <v>21</v>
      </c>
      <c r="I12" s="28" t="s">
        <v>21</v>
      </c>
      <c r="J12" s="28" t="s">
        <v>21</v>
      </c>
      <c r="K12" s="64">
        <v>40829</v>
      </c>
      <c r="L12" s="28"/>
    </row>
    <row r="13" spans="1:12" ht="163.19999999999999">
      <c r="A13" s="26" t="s">
        <v>761</v>
      </c>
      <c r="B13" s="27" t="s">
        <v>762</v>
      </c>
      <c r="C13" s="27"/>
      <c r="D13" s="27" t="s">
        <v>793</v>
      </c>
      <c r="E13" s="27" t="s">
        <v>561</v>
      </c>
      <c r="F13" s="28" t="s">
        <v>21</v>
      </c>
      <c r="G13" s="28" t="s">
        <v>21</v>
      </c>
      <c r="H13" s="28" t="s">
        <v>21</v>
      </c>
      <c r="I13" s="28" t="s">
        <v>21</v>
      </c>
      <c r="J13" s="28" t="s">
        <v>21</v>
      </c>
      <c r="K13" s="64">
        <v>40829</v>
      </c>
      <c r="L13" s="28"/>
    </row>
    <row r="14" spans="1:12" ht="163.19999999999999">
      <c r="A14" s="26" t="s">
        <v>763</v>
      </c>
      <c r="B14" s="27" t="s">
        <v>764</v>
      </c>
      <c r="C14" s="27"/>
      <c r="D14" s="27" t="s">
        <v>794</v>
      </c>
      <c r="E14" s="27" t="s">
        <v>649</v>
      </c>
      <c r="F14" s="28" t="s">
        <v>21</v>
      </c>
      <c r="G14" s="28" t="s">
        <v>21</v>
      </c>
      <c r="H14" s="28" t="s">
        <v>21</v>
      </c>
      <c r="I14" s="28" t="s">
        <v>21</v>
      </c>
      <c r="J14" s="28" t="s">
        <v>21</v>
      </c>
      <c r="K14" s="64">
        <v>40829</v>
      </c>
      <c r="L14" s="28"/>
    </row>
    <row r="15" spans="1:12" ht="163.19999999999999">
      <c r="A15" s="27" t="s">
        <v>765</v>
      </c>
      <c r="B15" s="27" t="s">
        <v>766</v>
      </c>
      <c r="C15" s="27"/>
      <c r="D15" s="27" t="s">
        <v>795</v>
      </c>
      <c r="E15" s="27" t="s">
        <v>651</v>
      </c>
      <c r="F15" s="28" t="s">
        <v>21</v>
      </c>
      <c r="G15" s="28" t="s">
        <v>21</v>
      </c>
      <c r="H15" s="28" t="s">
        <v>21</v>
      </c>
      <c r="I15" s="28" t="s">
        <v>21</v>
      </c>
      <c r="J15" s="28" t="s">
        <v>21</v>
      </c>
      <c r="K15" s="64">
        <v>40829</v>
      </c>
      <c r="L15" s="28" t="s">
        <v>48</v>
      </c>
    </row>
    <row r="16" spans="1:12" ht="163.19999999999999">
      <c r="A16" s="27" t="s">
        <v>767</v>
      </c>
      <c r="B16" s="27" t="s">
        <v>768</v>
      </c>
      <c r="C16" s="27"/>
      <c r="D16" s="27" t="s">
        <v>796</v>
      </c>
      <c r="E16" s="27" t="s">
        <v>734</v>
      </c>
      <c r="F16" s="28" t="s">
        <v>21</v>
      </c>
      <c r="G16" s="28" t="s">
        <v>21</v>
      </c>
      <c r="H16" s="28" t="s">
        <v>21</v>
      </c>
      <c r="I16" s="28" t="s">
        <v>21</v>
      </c>
      <c r="J16" s="28" t="s">
        <v>21</v>
      </c>
      <c r="K16" s="64">
        <v>40829</v>
      </c>
      <c r="L16" s="28" t="s">
        <v>48</v>
      </c>
    </row>
    <row r="17" spans="1:12" ht="163.19999999999999">
      <c r="A17" s="27" t="s">
        <v>769</v>
      </c>
      <c r="B17" s="27" t="s">
        <v>770</v>
      </c>
      <c r="C17" s="27"/>
      <c r="D17" s="27" t="s">
        <v>797</v>
      </c>
      <c r="E17" s="27" t="s">
        <v>736</v>
      </c>
      <c r="F17" s="28" t="s">
        <v>21</v>
      </c>
      <c r="G17" s="28" t="s">
        <v>21</v>
      </c>
      <c r="H17" s="28" t="s">
        <v>21</v>
      </c>
      <c r="I17" s="28" t="s">
        <v>21</v>
      </c>
      <c r="J17" s="28" t="s">
        <v>21</v>
      </c>
      <c r="K17" s="64">
        <v>40829</v>
      </c>
      <c r="L17" s="28" t="s">
        <v>48</v>
      </c>
    </row>
    <row r="18" spans="1:12" ht="163.19999999999999">
      <c r="A18" s="27" t="s">
        <v>771</v>
      </c>
      <c r="B18" s="27" t="s">
        <v>772</v>
      </c>
      <c r="C18" s="27"/>
      <c r="D18" s="27" t="s">
        <v>798</v>
      </c>
      <c r="E18" s="27" t="s">
        <v>738</v>
      </c>
      <c r="F18" s="28" t="s">
        <v>21</v>
      </c>
      <c r="G18" s="28" t="s">
        <v>21</v>
      </c>
      <c r="H18" s="28" t="s">
        <v>21</v>
      </c>
      <c r="I18" s="28" t="s">
        <v>21</v>
      </c>
      <c r="J18" s="28" t="s">
        <v>21</v>
      </c>
      <c r="K18" s="64">
        <v>40829</v>
      </c>
      <c r="L18" s="28" t="s">
        <v>48</v>
      </c>
    </row>
    <row r="19" spans="1:12" ht="214.2">
      <c r="A19" s="27" t="s">
        <v>773</v>
      </c>
      <c r="B19" s="27" t="s">
        <v>774</v>
      </c>
      <c r="C19" s="27"/>
      <c r="D19" s="27" t="s">
        <v>799</v>
      </c>
      <c r="E19" s="27" t="s">
        <v>656</v>
      </c>
      <c r="F19" s="28" t="s">
        <v>21</v>
      </c>
      <c r="G19" s="28" t="s">
        <v>21</v>
      </c>
      <c r="H19" s="28" t="s">
        <v>21</v>
      </c>
      <c r="I19" s="28" t="s">
        <v>21</v>
      </c>
      <c r="J19" s="28" t="s">
        <v>21</v>
      </c>
      <c r="K19" s="64">
        <v>40829</v>
      </c>
      <c r="L19" s="28" t="s">
        <v>48</v>
      </c>
    </row>
    <row r="20" spans="1:12" ht="214.2">
      <c r="A20" s="27" t="s">
        <v>775</v>
      </c>
      <c r="B20" s="27" t="s">
        <v>776</v>
      </c>
      <c r="C20" s="27"/>
      <c r="D20" s="27" t="s">
        <v>800</v>
      </c>
      <c r="E20" s="27" t="s">
        <v>657</v>
      </c>
      <c r="F20" s="28" t="s">
        <v>21</v>
      </c>
      <c r="G20" s="28" t="s">
        <v>21</v>
      </c>
      <c r="H20" s="28" t="s">
        <v>21</v>
      </c>
      <c r="I20" s="28" t="s">
        <v>21</v>
      </c>
      <c r="J20" s="28" t="s">
        <v>21</v>
      </c>
      <c r="K20" s="64">
        <v>40829</v>
      </c>
      <c r="L20" s="28" t="s">
        <v>48</v>
      </c>
    </row>
    <row r="21" spans="1:12" ht="214.2">
      <c r="A21" s="27" t="s">
        <v>777</v>
      </c>
      <c r="B21" s="27" t="s">
        <v>778</v>
      </c>
      <c r="C21" s="27"/>
      <c r="D21" s="27" t="s">
        <v>801</v>
      </c>
      <c r="E21" s="27" t="s">
        <v>658</v>
      </c>
      <c r="F21" s="28" t="s">
        <v>21</v>
      </c>
      <c r="G21" s="28" t="s">
        <v>21</v>
      </c>
      <c r="H21" s="28" t="s">
        <v>21</v>
      </c>
      <c r="I21" s="28" t="s">
        <v>21</v>
      </c>
      <c r="J21" s="28" t="s">
        <v>21</v>
      </c>
      <c r="K21" s="64">
        <v>40829</v>
      </c>
      <c r="L21" s="28" t="s">
        <v>48</v>
      </c>
    </row>
    <row r="22" spans="1:12" ht="214.2">
      <c r="A22" s="27" t="s">
        <v>779</v>
      </c>
      <c r="B22" s="27" t="s">
        <v>780</v>
      </c>
      <c r="C22" s="27"/>
      <c r="D22" s="27" t="s">
        <v>802</v>
      </c>
      <c r="E22" s="27" t="s">
        <v>659</v>
      </c>
      <c r="F22" s="28" t="s">
        <v>21</v>
      </c>
      <c r="G22" s="28" t="s">
        <v>21</v>
      </c>
      <c r="H22" s="28" t="s">
        <v>21</v>
      </c>
      <c r="I22" s="28" t="s">
        <v>21</v>
      </c>
      <c r="J22" s="28" t="s">
        <v>21</v>
      </c>
      <c r="K22" s="64">
        <v>40829</v>
      </c>
      <c r="L22" s="28" t="s">
        <v>48</v>
      </c>
    </row>
    <row r="23" spans="1:12" ht="214.2">
      <c r="A23" s="27" t="s">
        <v>781</v>
      </c>
      <c r="B23" s="27" t="s">
        <v>782</v>
      </c>
      <c r="C23" s="27"/>
      <c r="D23" s="27" t="s">
        <v>803</v>
      </c>
      <c r="E23" s="27" t="s">
        <v>660</v>
      </c>
      <c r="F23" s="28" t="s">
        <v>21</v>
      </c>
      <c r="G23" s="28" t="s">
        <v>21</v>
      </c>
      <c r="H23" s="28" t="s">
        <v>21</v>
      </c>
      <c r="I23" s="28" t="s">
        <v>21</v>
      </c>
      <c r="J23" s="28" t="s">
        <v>21</v>
      </c>
      <c r="K23" s="64">
        <v>40829</v>
      </c>
      <c r="L23" s="28" t="s">
        <v>48</v>
      </c>
    </row>
    <row r="24" spans="1:12" ht="20.399999999999999">
      <c r="A24" s="27" t="s">
        <v>783</v>
      </c>
      <c r="B24" s="27" t="s">
        <v>784</v>
      </c>
      <c r="C24" s="27"/>
      <c r="D24" s="27"/>
      <c r="E24" s="27"/>
      <c r="F24" s="28" t="s">
        <v>21</v>
      </c>
      <c r="G24" s="28" t="s">
        <v>21</v>
      </c>
      <c r="H24" s="28" t="s">
        <v>21</v>
      </c>
      <c r="I24" s="28" t="s">
        <v>21</v>
      </c>
      <c r="J24" s="28" t="s">
        <v>21</v>
      </c>
      <c r="K24" s="64">
        <v>40829</v>
      </c>
      <c r="L24" s="28" t="s">
        <v>48</v>
      </c>
    </row>
    <row r="25" spans="1:12">
      <c r="A25" s="27"/>
      <c r="B25" s="27"/>
      <c r="C25" s="27"/>
      <c r="D25" s="27"/>
      <c r="E25" s="27"/>
      <c r="F25" s="28" t="s">
        <v>21</v>
      </c>
      <c r="G25" s="28" t="s">
        <v>21</v>
      </c>
      <c r="H25" s="28" t="s">
        <v>21</v>
      </c>
      <c r="I25" s="28" t="s">
        <v>21</v>
      </c>
      <c r="J25" s="28" t="s">
        <v>21</v>
      </c>
      <c r="K25" s="64">
        <v>40829</v>
      </c>
      <c r="L25" s="28" t="s">
        <v>48</v>
      </c>
    </row>
    <row r="26" spans="1:12">
      <c r="A26" s="27"/>
      <c r="B26" s="27"/>
      <c r="C26" s="27"/>
      <c r="D26" s="27"/>
      <c r="E26" s="27"/>
      <c r="F26" s="28" t="s">
        <v>21</v>
      </c>
      <c r="G26" s="28" t="s">
        <v>21</v>
      </c>
      <c r="H26" s="28" t="s">
        <v>21</v>
      </c>
      <c r="I26" s="28" t="s">
        <v>21</v>
      </c>
      <c r="J26" s="28" t="s">
        <v>21</v>
      </c>
      <c r="K26" s="64">
        <v>40829</v>
      </c>
      <c r="L26" s="28" t="s">
        <v>48</v>
      </c>
    </row>
    <row r="27" spans="1:12">
      <c r="A27" s="27"/>
      <c r="B27" s="27"/>
      <c r="C27" s="27"/>
      <c r="D27" s="27"/>
      <c r="E27" s="27"/>
      <c r="F27" s="28" t="s">
        <v>21</v>
      </c>
      <c r="G27" s="28" t="s">
        <v>21</v>
      </c>
      <c r="H27" s="28" t="s">
        <v>21</v>
      </c>
      <c r="I27" s="28" t="s">
        <v>21</v>
      </c>
      <c r="J27" s="28" t="s">
        <v>21</v>
      </c>
      <c r="K27" s="64">
        <v>40829</v>
      </c>
      <c r="L27" s="28" t="s">
        <v>48</v>
      </c>
    </row>
    <row r="28" spans="1:12">
      <c r="A28" s="27"/>
      <c r="B28" s="27"/>
      <c r="C28" s="27"/>
      <c r="D28" s="27"/>
      <c r="E28" s="27"/>
      <c r="F28" s="28" t="s">
        <v>21</v>
      </c>
      <c r="G28" s="28" t="s">
        <v>21</v>
      </c>
      <c r="H28" s="28" t="s">
        <v>21</v>
      </c>
      <c r="I28" s="28" t="s">
        <v>21</v>
      </c>
      <c r="J28" s="28" t="s">
        <v>21</v>
      </c>
      <c r="K28" s="64">
        <v>40829</v>
      </c>
      <c r="L28" s="28" t="s">
        <v>48</v>
      </c>
    </row>
    <row r="29" spans="1:12">
      <c r="A29" s="27"/>
      <c r="B29" s="27"/>
      <c r="C29" s="27"/>
      <c r="D29" s="27"/>
      <c r="E29" s="27"/>
      <c r="F29" s="28" t="s">
        <v>21</v>
      </c>
      <c r="G29" s="28" t="s">
        <v>21</v>
      </c>
      <c r="H29" s="28" t="s">
        <v>21</v>
      </c>
      <c r="I29" s="28" t="s">
        <v>21</v>
      </c>
      <c r="J29" s="28" t="s">
        <v>21</v>
      </c>
      <c r="K29" s="64">
        <v>40829</v>
      </c>
      <c r="L29" s="28" t="s">
        <v>48</v>
      </c>
    </row>
    <row r="30" spans="1:12">
      <c r="A30" s="27"/>
      <c r="B30" s="27"/>
      <c r="C30" s="27"/>
      <c r="D30" s="27"/>
      <c r="E30" s="27"/>
      <c r="F30" s="28" t="s">
        <v>21</v>
      </c>
      <c r="G30" s="28" t="s">
        <v>21</v>
      </c>
      <c r="H30" s="28" t="s">
        <v>21</v>
      </c>
      <c r="I30" s="28" t="s">
        <v>21</v>
      </c>
      <c r="J30" s="28" t="s">
        <v>21</v>
      </c>
      <c r="K30" s="64">
        <v>40829</v>
      </c>
      <c r="L30" s="28" t="s">
        <v>48</v>
      </c>
    </row>
    <row r="31" spans="1:12">
      <c r="A31" s="26"/>
      <c r="B31" s="29"/>
      <c r="C31" s="27"/>
      <c r="D31" s="26"/>
      <c r="E31" s="29"/>
      <c r="F31" s="28" t="s">
        <v>21</v>
      </c>
      <c r="G31" s="30" t="s">
        <v>21</v>
      </c>
      <c r="H31" s="28" t="s">
        <v>21</v>
      </c>
      <c r="I31" s="28" t="s">
        <v>21</v>
      </c>
      <c r="J31" s="28" t="s">
        <v>21</v>
      </c>
      <c r="K31" s="64">
        <v>40829</v>
      </c>
      <c r="L31" s="28" t="s">
        <v>48</v>
      </c>
    </row>
    <row r="32" spans="1:12">
      <c r="A32" s="27"/>
      <c r="B32" s="27"/>
      <c r="C32" s="27"/>
      <c r="D32" s="27"/>
      <c r="E32" s="27"/>
      <c r="F32" s="28" t="s">
        <v>21</v>
      </c>
      <c r="G32" s="28" t="s">
        <v>21</v>
      </c>
      <c r="H32" s="28" t="s">
        <v>21</v>
      </c>
      <c r="I32" s="28" t="s">
        <v>21</v>
      </c>
      <c r="J32" s="28" t="s">
        <v>21</v>
      </c>
      <c r="K32" s="64">
        <v>40829</v>
      </c>
      <c r="L32" s="28" t="s">
        <v>48</v>
      </c>
    </row>
    <row r="33" spans="1:12">
      <c r="A33" s="27"/>
      <c r="B33" s="27"/>
      <c r="C33" s="27"/>
      <c r="D33" s="27"/>
      <c r="E33" s="27"/>
      <c r="F33" s="28" t="s">
        <v>21</v>
      </c>
      <c r="G33" s="28" t="s">
        <v>21</v>
      </c>
      <c r="H33" s="28" t="s">
        <v>21</v>
      </c>
      <c r="I33" s="28" t="s">
        <v>21</v>
      </c>
      <c r="J33" s="28" t="s">
        <v>21</v>
      </c>
      <c r="K33" s="64">
        <v>40829</v>
      </c>
      <c r="L33" s="28" t="s">
        <v>48</v>
      </c>
    </row>
    <row r="34" spans="1:12">
      <c r="A34" s="27"/>
      <c r="B34" s="27"/>
      <c r="C34" s="27"/>
      <c r="D34" s="27"/>
      <c r="E34" s="27"/>
      <c r="F34" s="28" t="s">
        <v>21</v>
      </c>
      <c r="G34" s="28" t="s">
        <v>21</v>
      </c>
      <c r="H34" s="28" t="s">
        <v>21</v>
      </c>
      <c r="I34" s="28" t="s">
        <v>21</v>
      </c>
      <c r="J34" s="28" t="s">
        <v>21</v>
      </c>
      <c r="K34" s="64">
        <v>40829</v>
      </c>
      <c r="L34" s="28" t="s">
        <v>48</v>
      </c>
    </row>
    <row r="35" spans="1:12">
      <c r="A35" s="26"/>
      <c r="B35" s="29"/>
      <c r="C35" s="29"/>
      <c r="D35" s="26"/>
      <c r="E35" s="29"/>
      <c r="F35" s="28" t="s">
        <v>21</v>
      </c>
      <c r="G35" s="30" t="s">
        <v>21</v>
      </c>
      <c r="H35" s="28" t="s">
        <v>21</v>
      </c>
      <c r="I35" s="28" t="s">
        <v>21</v>
      </c>
      <c r="J35" s="28" t="s">
        <v>21</v>
      </c>
      <c r="K35" s="64">
        <v>40829</v>
      </c>
      <c r="L35" s="28" t="s">
        <v>48</v>
      </c>
    </row>
    <row r="36" spans="1:12">
      <c r="A36" s="26"/>
      <c r="B36" s="29"/>
      <c r="C36" s="29"/>
      <c r="D36" s="26"/>
      <c r="E36" s="29"/>
      <c r="F36" s="28" t="s">
        <v>21</v>
      </c>
      <c r="G36" s="30" t="s">
        <v>21</v>
      </c>
      <c r="H36" s="28" t="s">
        <v>21</v>
      </c>
      <c r="I36" s="28" t="s">
        <v>21</v>
      </c>
      <c r="J36" s="28" t="s">
        <v>21</v>
      </c>
      <c r="K36" s="64">
        <v>40829</v>
      </c>
      <c r="L36" s="28" t="s">
        <v>48</v>
      </c>
    </row>
    <row r="37" spans="1:12">
      <c r="A37" s="26"/>
      <c r="B37" s="29"/>
      <c r="C37" s="29"/>
      <c r="D37" s="29"/>
      <c r="E37" s="29"/>
      <c r="F37" s="28" t="s">
        <v>21</v>
      </c>
      <c r="G37" s="30" t="s">
        <v>21</v>
      </c>
      <c r="H37" s="28" t="s">
        <v>21</v>
      </c>
      <c r="I37" s="28" t="s">
        <v>21</v>
      </c>
      <c r="J37" s="28" t="s">
        <v>21</v>
      </c>
      <c r="K37" s="64">
        <v>40829</v>
      </c>
      <c r="L37" s="28" t="s">
        <v>48</v>
      </c>
    </row>
    <row r="38" spans="1:12">
      <c r="A38" s="26"/>
      <c r="B38" s="26"/>
      <c r="C38" s="26"/>
      <c r="D38" s="26"/>
      <c r="E38" s="26"/>
      <c r="F38" s="28" t="s">
        <v>21</v>
      </c>
      <c r="G38" s="28" t="s">
        <v>21</v>
      </c>
      <c r="H38" s="28" t="s">
        <v>21</v>
      </c>
      <c r="I38" s="28" t="s">
        <v>21</v>
      </c>
      <c r="J38" s="28" t="s">
        <v>21</v>
      </c>
      <c r="K38" s="64">
        <v>40829</v>
      </c>
      <c r="L38" s="28" t="s">
        <v>48</v>
      </c>
    </row>
    <row r="39" spans="1:12">
      <c r="A39" s="26"/>
      <c r="B39" s="26"/>
      <c r="C39" s="26"/>
      <c r="D39" s="26"/>
      <c r="E39" s="26"/>
      <c r="F39" s="28" t="s">
        <v>21</v>
      </c>
      <c r="G39" s="30" t="s">
        <v>21</v>
      </c>
      <c r="H39" s="28" t="s">
        <v>21</v>
      </c>
      <c r="I39" s="28" t="s">
        <v>21</v>
      </c>
      <c r="J39" s="28" t="s">
        <v>21</v>
      </c>
      <c r="K39" s="64">
        <v>40829</v>
      </c>
      <c r="L39" s="28" t="s">
        <v>48</v>
      </c>
    </row>
    <row r="40" spans="1:12">
      <c r="A40" s="29"/>
      <c r="B40" s="29"/>
      <c r="C40" s="29"/>
      <c r="D40" s="29"/>
      <c r="E40" s="29"/>
      <c r="F40" s="28" t="s">
        <v>21</v>
      </c>
      <c r="G40" s="30" t="s">
        <v>21</v>
      </c>
      <c r="H40" s="28" t="s">
        <v>21</v>
      </c>
      <c r="I40" s="28" t="s">
        <v>21</v>
      </c>
      <c r="J40" s="28" t="s">
        <v>21</v>
      </c>
      <c r="K40" s="64">
        <v>40829</v>
      </c>
      <c r="L40" s="28" t="s">
        <v>48</v>
      </c>
    </row>
    <row r="41" spans="1:12">
      <c r="A41" s="26"/>
      <c r="B41" s="26"/>
      <c r="C41" s="26"/>
      <c r="D41" s="26"/>
      <c r="E41" s="29"/>
      <c r="F41" s="28" t="s">
        <v>21</v>
      </c>
      <c r="G41" s="28" t="s">
        <v>21</v>
      </c>
      <c r="H41" s="28" t="s">
        <v>21</v>
      </c>
      <c r="I41" s="28" t="s">
        <v>21</v>
      </c>
      <c r="J41" s="28" t="s">
        <v>21</v>
      </c>
      <c r="K41" s="64">
        <v>40829</v>
      </c>
      <c r="L41" s="28" t="s">
        <v>48</v>
      </c>
    </row>
    <row r="42" spans="1:12">
      <c r="A42" s="29"/>
      <c r="B42" s="29"/>
      <c r="C42" s="29"/>
      <c r="D42" s="29"/>
      <c r="E42" s="29"/>
      <c r="F42" s="28" t="s">
        <v>21</v>
      </c>
      <c r="G42" s="30" t="s">
        <v>21</v>
      </c>
      <c r="H42" s="30" t="s">
        <v>21</v>
      </c>
      <c r="I42" s="30" t="s">
        <v>21</v>
      </c>
      <c r="J42" s="30" t="s">
        <v>21</v>
      </c>
      <c r="K42" s="64">
        <v>40829</v>
      </c>
      <c r="L42" s="28" t="s">
        <v>48</v>
      </c>
    </row>
    <row r="43" spans="1:12">
      <c r="A43" s="29"/>
      <c r="B43" s="29"/>
      <c r="C43" s="29"/>
      <c r="D43" s="29"/>
      <c r="E43" s="29"/>
      <c r="F43" s="28" t="s">
        <v>21</v>
      </c>
      <c r="G43" s="30" t="s">
        <v>21</v>
      </c>
      <c r="H43" s="30" t="s">
        <v>21</v>
      </c>
      <c r="I43" s="30" t="s">
        <v>21</v>
      </c>
      <c r="J43" s="30" t="s">
        <v>21</v>
      </c>
      <c r="K43" s="64">
        <v>40829</v>
      </c>
      <c r="L43" s="28" t="s">
        <v>48</v>
      </c>
    </row>
    <row r="44" spans="1:12">
      <c r="A44" s="29"/>
      <c r="B44" s="29"/>
      <c r="C44" s="29"/>
      <c r="D44" s="29"/>
      <c r="E44" s="29"/>
      <c r="F44" s="28" t="s">
        <v>21</v>
      </c>
      <c r="G44" s="30" t="s">
        <v>21</v>
      </c>
      <c r="H44" s="30" t="s">
        <v>21</v>
      </c>
      <c r="I44" s="30" t="s">
        <v>21</v>
      </c>
      <c r="J44" s="30" t="s">
        <v>21</v>
      </c>
      <c r="K44" s="64">
        <v>40829</v>
      </c>
      <c r="L44" s="28" t="s">
        <v>48</v>
      </c>
    </row>
    <row r="45" spans="1:12">
      <c r="A45" s="29"/>
      <c r="B45" s="67"/>
      <c r="C45" s="26"/>
      <c r="D45" s="29"/>
      <c r="E45" s="29"/>
      <c r="F45" s="28" t="s">
        <v>21</v>
      </c>
      <c r="G45" s="30" t="s">
        <v>21</v>
      </c>
      <c r="H45" s="28" t="s">
        <v>21</v>
      </c>
      <c r="I45" s="28" t="s">
        <v>21</v>
      </c>
      <c r="J45" s="28" t="s">
        <v>21</v>
      </c>
      <c r="K45" s="64">
        <v>40829</v>
      </c>
      <c r="L45" s="28" t="s">
        <v>48</v>
      </c>
    </row>
    <row r="46" spans="1:12">
      <c r="A46" s="29"/>
      <c r="B46" s="68"/>
      <c r="C46" s="29"/>
      <c r="D46" s="26"/>
      <c r="E46" s="29"/>
      <c r="F46" s="28" t="s">
        <v>21</v>
      </c>
      <c r="G46" s="30" t="s">
        <v>21</v>
      </c>
      <c r="H46" s="28" t="s">
        <v>21</v>
      </c>
      <c r="I46" s="28" t="s">
        <v>21</v>
      </c>
      <c r="J46" s="28" t="s">
        <v>21</v>
      </c>
      <c r="K46" s="64">
        <v>40829</v>
      </c>
      <c r="L46" s="28" t="s">
        <v>48</v>
      </c>
    </row>
    <row r="47" spans="1:12">
      <c r="A47" s="29"/>
      <c r="B47" s="68"/>
      <c r="C47" s="29"/>
      <c r="D47" s="26"/>
      <c r="E47" s="29"/>
      <c r="F47" s="28" t="s">
        <v>21</v>
      </c>
      <c r="G47" s="30" t="s">
        <v>21</v>
      </c>
      <c r="H47" s="28" t="s">
        <v>21</v>
      </c>
      <c r="I47" s="28" t="s">
        <v>21</v>
      </c>
      <c r="J47" s="28" t="s">
        <v>21</v>
      </c>
      <c r="K47" s="64">
        <v>40829</v>
      </c>
      <c r="L47" s="28" t="s">
        <v>48</v>
      </c>
    </row>
    <row r="48" spans="1:12">
      <c r="A48" s="29"/>
      <c r="B48" s="68"/>
      <c r="C48" s="29"/>
      <c r="D48" s="26"/>
      <c r="E48" s="29"/>
      <c r="F48" s="28" t="s">
        <v>21</v>
      </c>
      <c r="G48" s="30" t="s">
        <v>21</v>
      </c>
      <c r="H48" s="28" t="s">
        <v>21</v>
      </c>
      <c r="I48" s="28" t="s">
        <v>21</v>
      </c>
      <c r="J48" s="28" t="s">
        <v>21</v>
      </c>
      <c r="K48" s="64">
        <v>40829</v>
      </c>
      <c r="L48" s="28" t="s">
        <v>48</v>
      </c>
    </row>
    <row r="49" spans="1:12">
      <c r="A49" s="29"/>
      <c r="B49" s="68"/>
      <c r="C49" s="29"/>
      <c r="D49" s="26"/>
      <c r="E49" s="29"/>
      <c r="F49" s="28" t="s">
        <v>21</v>
      </c>
      <c r="G49" s="30" t="s">
        <v>21</v>
      </c>
      <c r="H49" s="28" t="s">
        <v>21</v>
      </c>
      <c r="I49" s="28" t="s">
        <v>21</v>
      </c>
      <c r="J49" s="28" t="s">
        <v>21</v>
      </c>
      <c r="K49" s="64">
        <v>40829</v>
      </c>
      <c r="L49" s="28" t="s">
        <v>48</v>
      </c>
    </row>
    <row r="50" spans="1:12">
      <c r="A50" s="29"/>
      <c r="B50" s="69"/>
      <c r="C50" s="29"/>
      <c r="D50" s="26"/>
      <c r="E50" s="29"/>
      <c r="F50" s="28" t="s">
        <v>21</v>
      </c>
      <c r="G50" s="30" t="s">
        <v>21</v>
      </c>
      <c r="H50" s="28" t="s">
        <v>21</v>
      </c>
      <c r="I50" s="28" t="s">
        <v>21</v>
      </c>
      <c r="J50" s="28" t="s">
        <v>21</v>
      </c>
      <c r="K50" s="64">
        <v>40829</v>
      </c>
      <c r="L50" s="28" t="s">
        <v>48</v>
      </c>
    </row>
  </sheetData>
  <dataValidations count="1">
    <dataValidation type="list" operator="equal" allowBlank="1" sqref="F5:J50" xr:uid="{00000000-0002-0000-0800-000000000000}">
      <formula1>"Pass,Fail,Untest,N/A"</formula1>
    </dataValidation>
  </dataValidations>
  <hyperlinks>
    <hyperlink ref="A1" location="'Test report'!A1" display="Back to TestReport" xr:uid="{00000000-0004-0000-0800-000000000000}"/>
    <hyperlink ref="B1" location="BugList!A1" display="To Buglist" xr:uid="{00000000-0004-0000-0800-000001000000}"/>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582</TotalTime>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Cover</vt:lpstr>
      <vt:lpstr>Test report</vt:lpstr>
      <vt:lpstr>User Registration</vt:lpstr>
      <vt:lpstr>User Login</vt:lpstr>
      <vt:lpstr>Forgot Password</vt:lpstr>
      <vt:lpstr>ER</vt:lpstr>
      <vt:lpstr>Profile Update</vt:lpstr>
      <vt:lpstr>Job Search</vt:lpstr>
      <vt:lpstr>Job Filtering</vt:lpstr>
      <vt:lpstr> Job Application</vt:lpstr>
      <vt:lpstr>Job Posting</vt:lpstr>
      <vt:lpstr>Job Editing</vt:lpstr>
      <vt:lpstr>Job Deletion</vt:lpstr>
      <vt:lpstr>Report Generation</vt:lpstr>
      <vt:lpstr>User Analytics</vt:lpstr>
      <vt:lpstr>Document Upload</vt:lpstr>
      <vt:lpstr>'Test report'!Print_Area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v1.1</dc:subject>
  <dc:creator>Anh Pham</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Thái Đình Chinh</cp:lastModifiedBy>
  <cp:revision>53</cp:revision>
  <cp:lastPrinted>2011-08-16T02:31:25Z</cp:lastPrinted>
  <dcterms:created xsi:type="dcterms:W3CDTF">2010-11-08T07:29:48Z</dcterms:created>
  <dcterms:modified xsi:type="dcterms:W3CDTF">2024-03-04T04:23:03Z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umber Of Viewer">
    <vt:lpwstr>0</vt:lpwstr>
  </property>
</Properties>
</file>