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S Template" sheetId="1" state="visible" r:id="rId3"/>
    <sheet name="Flavour_Map" sheetId="2" state="visible" r:id="rId4"/>
  </sheets>
  <definedNames>
    <definedName function="false" hidden="false" name="AB" vbProcedure="false">'ECS Template'!$S$4</definedName>
    <definedName function="false" hidden="false" name="AC" vbProcedure="false">'ECS Template'!$S$4</definedName>
    <definedName function="false" hidden="false" name="AK" vbProcedure="false">'ECS Template'!$S$5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<sst xmlns="http://schemas.openxmlformats.org/spreadsheetml/2006/main" count="271" uniqueCount="109">
  <si>
    <t xml:space="preserve">Production VM</t>
  </si>
  <si>
    <t xml:space="preserve">ECS Flavour Mapping</t>
  </si>
  <si>
    <t xml:space="preserve">Storage
</t>
  </si>
  <si>
    <t xml:space="preserve">License</t>
  </si>
  <si>
    <t xml:space="preserve">Image and Snapshots</t>
  </si>
  <si>
    <t xml:space="preserve">Cloud Server Backup Service (CSBS)</t>
  </si>
  <si>
    <t xml:space="preserve">Full Backup</t>
  </si>
  <si>
    <t xml:space="preserve">Incremental Backup</t>
  </si>
  <si>
    <t xml:space="preserve">CSBS Replication</t>
  </si>
  <si>
    <t xml:space="preserve">DR Requirement</t>
  </si>
  <si>
    <t xml:space="preserve">Cold DR</t>
  </si>
  <si>
    <t xml:space="preserve">Warm DR</t>
  </si>
  <si>
    <t xml:space="preserve">Replication using DR</t>
  </si>
  <si>
    <t xml:space="preserve">Region</t>
  </si>
  <si>
    <t xml:space="preserve">VM Name</t>
  </si>
  <si>
    <t xml:space="preserve">Pin</t>
  </si>
  <si>
    <t xml:space="preserve">GPU</t>
  </si>
  <si>
    <t xml:space="preserve">DDH</t>
  </si>
  <si>
    <t xml:space="preserve">vcpu</t>
  </si>
  <si>
    <t xml:space="preserve">vram</t>
  </si>
  <si>
    <t xml:space="preserve">Flavour Mapping</t>
  </si>
  <si>
    <t xml:space="preserve">System Disk (GB)</t>
  </si>
  <si>
    <t xml:space="preserve">Data Disk (GB)</t>
  </si>
  <si>
    <t xml:space="preserve">Operating System</t>
  </si>
  <si>
    <t xml:space="preserve">RDS License</t>
  </si>
  <si>
    <t xml:space="preserve">Microsoft SQL</t>
  </si>
  <si>
    <t xml:space="preserve">Snapshot Copies</t>
  </si>
  <si>
    <t xml:space="preserve">Additional Capacity (GB)</t>
  </si>
  <si>
    <t xml:space="preserve">Image Copies</t>
  </si>
  <si>
    <t xml:space="preserve">Standard Policy</t>
  </si>
  <si>
    <t xml:space="preserve">Total CSBS Storage</t>
  </si>
  <si>
    <t xml:space="preserve">Initial Data Size</t>
  </si>
  <si>
    <t xml:space="preserve">Incremental Change (%)</t>
  </si>
  <si>
    <t xml:space="preserve">Estimated Incremental Data Change (GB)</t>
  </si>
  <si>
    <t xml:space="preserve">Daily</t>
  </si>
  <si>
    <t xml:space="preserve">Weekly</t>
  </si>
  <si>
    <t xml:space="preserve">Monthly</t>
  </si>
  <si>
    <t xml:space="preserve">Yearly</t>
  </si>
  <si>
    <t xml:space="preserve">Total CSBS Full Copies</t>
  </si>
  <si>
    <t xml:space="preserve">Suggestion CSBS Full Backup Storage(GB)</t>
  </si>
  <si>
    <t xml:space="preserve">CSBS Full Backup Storage(GB)</t>
  </si>
  <si>
    <t xml:space="preserve">Total CSBS Incremental Copies</t>
  </si>
  <si>
    <t xml:space="preserve">Suggestion CSBS Incremental Backup Storage (GB)</t>
  </si>
  <si>
    <t xml:space="preserve">CSBS Incremental Backup Storage(GB)</t>
  </si>
  <si>
    <t xml:space="preserve">CSBS Replication Required?</t>
  </si>
  <si>
    <t xml:space="preserve">Total CSBS Storage from Primary Site</t>
  </si>
  <si>
    <t xml:space="preserve">Additional Storage (GB)</t>
  </si>
  <si>
    <t xml:space="preserve">Total CSBS Replication Storage (GB)</t>
  </si>
  <si>
    <t xml:space="preserve">RTO</t>
  </si>
  <si>
    <t xml:space="preserve">RPO</t>
  </si>
  <si>
    <t xml:space="preserve">DR Activation Required?</t>
  </si>
  <si>
    <t xml:space="preserve">Seed VM Required?</t>
  </si>
  <si>
    <t xml:space="preserve">CSDR Needed?</t>
  </si>
  <si>
    <t xml:space="preserve">CSDR Storage</t>
  </si>
  <si>
    <t xml:space="preserve"> </t>
  </si>
  <si>
    <t xml:space="preserve">Flavour</t>
  </si>
  <si>
    <t xml:space="preserve">vCPU</t>
  </si>
  <si>
    <t xml:space="preserve">vRAM</t>
  </si>
  <si>
    <t xml:space="preserve">PIN</t>
  </si>
  <si>
    <t xml:space="preserve">m3.micro</t>
  </si>
  <si>
    <t xml:space="preserve">No</t>
  </si>
  <si>
    <t xml:space="preserve">m3.small</t>
  </si>
  <si>
    <t xml:space="preserve">c3.large</t>
  </si>
  <si>
    <t xml:space="preserve">m3.large</t>
  </si>
  <si>
    <t xml:space="preserve">r3.large</t>
  </si>
  <si>
    <t xml:space="preserve">c3.xlarge</t>
  </si>
  <si>
    <t xml:space="preserve">m3.xlarge</t>
  </si>
  <si>
    <t xml:space="preserve">r3.xlarge</t>
  </si>
  <si>
    <t xml:space="preserve">c3.2xlarge</t>
  </si>
  <si>
    <t xml:space="preserve">m3.2xlarge</t>
  </si>
  <si>
    <t xml:space="preserve">r3.2xlarge</t>
  </si>
  <si>
    <t xml:space="preserve">m3.3xlarge</t>
  </si>
  <si>
    <t xml:space="preserve">c3.4xlarge</t>
  </si>
  <si>
    <t xml:space="preserve">m3.4xlarge</t>
  </si>
  <si>
    <t xml:space="preserve">r3.4xlarge</t>
  </si>
  <si>
    <t xml:space="preserve">m3.6xlarge</t>
  </si>
  <si>
    <t xml:space="preserve">c3.8xlarge</t>
  </si>
  <si>
    <t xml:space="preserve">m3.8xlarge</t>
  </si>
  <si>
    <t xml:space="preserve">r3.8xlarge</t>
  </si>
  <si>
    <t xml:space="preserve">r3.12xlarge</t>
  </si>
  <si>
    <t xml:space="preserve">c3.16xlarge</t>
  </si>
  <si>
    <t xml:space="preserve">Yes</t>
  </si>
  <si>
    <t xml:space="preserve">m3.16xlarge</t>
  </si>
  <si>
    <t xml:space="preserve">r3.16xlarge</t>
  </si>
  <si>
    <t xml:space="preserve">c3p.xlarge</t>
  </si>
  <si>
    <t xml:space="preserve">m3p.xlarge</t>
  </si>
  <si>
    <t xml:space="preserve">r3p.xlarge</t>
  </si>
  <si>
    <t xml:space="preserve">c3p.2xlarge</t>
  </si>
  <si>
    <t xml:space="preserve">m3p.2xlarge</t>
  </si>
  <si>
    <t xml:space="preserve">r3p.2xlarge</t>
  </si>
  <si>
    <t xml:space="preserve">m3p.3xlarge</t>
  </si>
  <si>
    <t xml:space="preserve">c3p.4xlarge</t>
  </si>
  <si>
    <t xml:space="preserve">m3p.4xlarge</t>
  </si>
  <si>
    <t xml:space="preserve">r3p.4xlarge</t>
  </si>
  <si>
    <t xml:space="preserve">m3p.6xlarge</t>
  </si>
  <si>
    <t xml:space="preserve">c3p.8xlarge</t>
  </si>
  <si>
    <t xml:space="preserve">m3p.8xlarge</t>
  </si>
  <si>
    <t xml:space="preserve">r3p.8xlarge</t>
  </si>
  <si>
    <t xml:space="preserve">r3p.12xlarge</t>
  </si>
  <si>
    <t xml:space="preserve">c3p.16xlarge</t>
  </si>
  <si>
    <t xml:space="preserve">m3p.16xlarge</t>
  </si>
  <si>
    <t xml:space="preserve">r3p.16xlarge</t>
  </si>
  <si>
    <t xml:space="preserve">r3p.16xlarge.metal</t>
  </si>
  <si>
    <t xml:space="preserve">m3gnt4.xlarge</t>
  </si>
  <si>
    <t xml:space="preserve">m3gnt4.2xlarge</t>
  </si>
  <si>
    <t xml:space="preserve">m3gnt4.4xlarge</t>
  </si>
  <si>
    <t xml:space="preserve">m3gnt4.8xlarge</t>
  </si>
  <si>
    <t xml:space="preserve">m3gnt4.16xlarge</t>
  </si>
  <si>
    <t xml:space="preserve">r3p.46xlarge.ddh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</si>
</sst>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B2B2B2"/>
        <bgColor rgb="FFB4C7DC"/>
      </patternFill>
    </fill>
    <fill>
      <patternFill patternType="solid">
        <fgColor rgb="FFDEE6EF"/>
        <bgColor rgb="FFCCFFFF"/>
      </patternFill>
    </fill>
    <fill>
      <patternFill patternType="solid">
        <fgColor rgb="FFB4C7DC"/>
        <bgColor rgb="FFCCCCCC"/>
      </patternFill>
    </fill>
    <fill>
      <patternFill patternType="solid">
        <fgColor rgb="FF000000"/>
        <bgColor rgb="FF003300"/>
      </patternFill>
    </fill>
    <fill>
      <patternFill patternType="solid">
        <fgColor rgb="FF729FCF"/>
        <bgColor rgb="FF808080"/>
      </patternFill>
    </fill>
    <fill>
      <patternFill patternType="solid">
        <fgColor rgb="FF2A6099"/>
        <bgColor rgb="FF6666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A60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EE6E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EE6EF"/>
      <rgbColor rgb="FF660066"/>
      <rgbColor rgb="FFFF8080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49" headerRowCount="1" totalsRowCount="0" totalsRowShown="0">
  <autoFilter ref="A1:F49"/>
  <tableColumns count="6">
    <tableColumn id="1" name="Flavour"/>
    <tableColumn id="2" name="vCPU"/>
    <tableColumn id="3" name="vRAM"/>
    <tableColumn id="4" name="PIN"/>
    <tableColumn id="5" name="GPU"/>
    <tableColumn id="6" name="DDH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3" topLeftCell="AQ4" activePane="bottomRight" state="frozen"/>
      <selection pane="topLeft" activeCell="A1" activeCellId="0" sqref="A1"/>
      <selection pane="topRight" activeCell="AQ1" activeCellId="0" sqref="AQ1"/>
      <selection pane="bottomLeft" activeCell="A4" activeCellId="0" sqref="A4"/>
      <selection pane="bottomRight" activeCell="AT3" activeCellId="0" sqref="AT3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40.17"/>
    <col collapsed="false" customWidth="true" hidden="false" outlineLevel="0" max="9" min="3" style="0" width="18.83"/>
    <col collapsed="false" customWidth="true" hidden="false" outlineLevel="0" max="10" min="10" style="0" width="28.83"/>
    <col collapsed="false" customWidth="true" hidden="false" outlineLevel="0" max="17" min="11" style="0" width="33.33"/>
    <col collapsed="false" customWidth="true" hidden="false" outlineLevel="0" max="18" min="18" style="0" width="18.67"/>
    <col collapsed="false" customWidth="true" hidden="false" outlineLevel="0" max="19" min="19" style="0" width="18.17"/>
    <col collapsed="false" customWidth="true" hidden="false" outlineLevel="0" max="20" min="20" style="0" width="21.83"/>
    <col collapsed="false" customWidth="true" hidden="false" outlineLevel="0" max="21" min="21" style="0" width="24.5"/>
    <col collapsed="false" customWidth="true" hidden="false" outlineLevel="0" max="26" min="26" style="0" width="21.83"/>
    <col collapsed="false" customWidth="true" hidden="false" outlineLevel="0" max="27" min="27" style="0" width="25.66"/>
    <col collapsed="false" customWidth="true" hidden="false" outlineLevel="0" max="28" min="28" style="0" width="31.33"/>
    <col collapsed="false" customWidth="true" hidden="false" outlineLevel="0" max="29" min="29" style="0" width="20.67"/>
    <col collapsed="false" customWidth="true" hidden="false" outlineLevel="0" max="30" min="30" style="0" width="21"/>
    <col collapsed="false" customWidth="true" hidden="false" outlineLevel="0" max="31" min="31" style="0" width="22.67"/>
    <col collapsed="false" customWidth="true" hidden="false" outlineLevel="0" max="32" min="32" style="0" width="32"/>
    <col collapsed="false" customWidth="true" hidden="false" outlineLevel="0" max="33" min="33" style="0" width="53.17"/>
    <col collapsed="false" customWidth="true" hidden="false" outlineLevel="0" max="34" min="34" style="0" width="51.67"/>
    <col collapsed="false" customWidth="true" hidden="false" outlineLevel="0" max="35" min="35" style="0" width="38.34"/>
    <col collapsed="false" customWidth="true" hidden="false" outlineLevel="0" max="36" min="36" style="0" width="24.17"/>
    <col collapsed="false" customWidth="true" hidden="false" outlineLevel="0" max="37" min="37" style="0" width="39.36"/>
    <col collapsed="false" customWidth="true" hidden="false" outlineLevel="0" max="38" min="38" style="0" width="20.33"/>
    <col collapsed="false" customWidth="true" hidden="false" outlineLevel="0" max="39" min="39" style="0" width="40.52"/>
    <col collapsed="false" customWidth="true" hidden="false" outlineLevel="0" max="42" min="42" style="0" width="23.17"/>
    <col collapsed="false" customWidth="true" hidden="false" outlineLevel="0" max="43" min="43" style="0" width="29.33"/>
    <col collapsed="false" customWidth="true" hidden="false" outlineLevel="0" max="44" min="44" style="0" width="18"/>
    <col collapsed="false" customWidth="true" hidden="false" outlineLevel="0" max="45" min="45" style="0" width="23.5"/>
  </cols>
  <sheetData>
    <row r="1" customFormat="false" ht="12.75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3" t="s">
        <v>2</v>
      </c>
      <c r="J1" s="3"/>
      <c r="K1" s="4" t="s">
        <v>3</v>
      </c>
      <c r="L1" s="4"/>
      <c r="M1" s="4"/>
      <c r="N1" s="5" t="s">
        <v>4</v>
      </c>
      <c r="O1" s="5"/>
      <c r="P1" s="5"/>
      <c r="Q1" s="2" t="s">
        <v>5</v>
      </c>
      <c r="R1" s="2"/>
      <c r="S1" s="2"/>
      <c r="T1" s="2"/>
      <c r="U1" s="2"/>
      <c r="V1" s="6" t="s">
        <v>6</v>
      </c>
      <c r="W1" s="6"/>
      <c r="X1" s="6"/>
      <c r="Y1" s="6"/>
      <c r="Z1" s="6"/>
      <c r="AA1" s="6"/>
      <c r="AB1" s="6"/>
      <c r="AC1" s="2" t="s">
        <v>7</v>
      </c>
      <c r="AD1" s="2"/>
      <c r="AE1" s="2"/>
      <c r="AF1" s="2"/>
      <c r="AG1" s="2"/>
      <c r="AH1" s="2"/>
      <c r="AI1" s="2"/>
      <c r="AJ1" s="6" t="s">
        <v>8</v>
      </c>
      <c r="AK1" s="6"/>
      <c r="AL1" s="6"/>
      <c r="AM1" s="6"/>
      <c r="AN1" s="6"/>
      <c r="AO1" s="6"/>
      <c r="AP1" s="7" t="s">
        <v>9</v>
      </c>
      <c r="AQ1" s="7" t="s">
        <v>10</v>
      </c>
      <c r="AR1" s="8" t="s">
        <v>11</v>
      </c>
      <c r="AS1" s="8"/>
    </row>
    <row r="2" customFormat="false" ht="27.7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3"/>
      <c r="J2" s="3"/>
      <c r="K2" s="4"/>
      <c r="L2" s="4"/>
      <c r="M2" s="4"/>
      <c r="N2" s="5"/>
      <c r="O2" s="5"/>
      <c r="P2" s="5"/>
      <c r="Q2" s="2"/>
      <c r="R2" s="2"/>
      <c r="S2" s="2"/>
      <c r="T2" s="2"/>
      <c r="U2" s="2"/>
      <c r="V2" s="6"/>
      <c r="W2" s="6"/>
      <c r="X2" s="6"/>
      <c r="Y2" s="6"/>
      <c r="Z2" s="6"/>
      <c r="AA2" s="6"/>
      <c r="AB2" s="6"/>
      <c r="AC2" s="2"/>
      <c r="AD2" s="2"/>
      <c r="AE2" s="2"/>
      <c r="AF2" s="2"/>
      <c r="AG2" s="2"/>
      <c r="AH2" s="2"/>
      <c r="AI2" s="2"/>
      <c r="AJ2" s="6"/>
      <c r="AK2" s="6"/>
      <c r="AL2" s="6"/>
      <c r="AM2" s="6"/>
      <c r="AN2" s="6"/>
      <c r="AO2" s="6"/>
      <c r="AP2" s="9" t="s">
        <v>9</v>
      </c>
      <c r="AQ2" s="9"/>
      <c r="AR2" s="10" t="s">
        <v>12</v>
      </c>
      <c r="AS2" s="10"/>
    </row>
    <row r="3" customFormat="false" ht="15" hidden="false" customHeight="true" outlineLevel="0" collapsed="false">
      <c r="A3" s="11" t="s">
        <v>13</v>
      </c>
      <c r="B3" s="11" t="s">
        <v>14</v>
      </c>
      <c r="C3" s="12" t="s">
        <v>15</v>
      </c>
      <c r="D3" s="12" t="s">
        <v>16</v>
      </c>
      <c r="E3" s="12" t="s">
        <v>17</v>
      </c>
      <c r="F3" s="12" t="s">
        <v>18</v>
      </c>
      <c r="G3" s="12" t="s">
        <v>19</v>
      </c>
      <c r="H3" s="12" t="s">
        <v>20</v>
      </c>
      <c r="I3" s="12" t="s">
        <v>21</v>
      </c>
      <c r="J3" s="12" t="s">
        <v>22</v>
      </c>
      <c r="K3" s="12" t="s">
        <v>23</v>
      </c>
      <c r="L3" s="12" t="s">
        <v>24</v>
      </c>
      <c r="M3" s="12" t="s">
        <v>25</v>
      </c>
      <c r="N3" s="12" t="s">
        <v>26</v>
      </c>
      <c r="O3" s="12" t="s">
        <v>27</v>
      </c>
      <c r="P3" s="12" t="s">
        <v>28</v>
      </c>
      <c r="Q3" s="12" t="s">
        <v>29</v>
      </c>
      <c r="R3" s="12" t="s">
        <v>30</v>
      </c>
      <c r="S3" s="12" t="s">
        <v>31</v>
      </c>
      <c r="T3" s="12" t="s">
        <v>32</v>
      </c>
      <c r="U3" s="12" t="s">
        <v>33</v>
      </c>
      <c r="V3" s="12" t="s">
        <v>34</v>
      </c>
      <c r="W3" s="12" t="s">
        <v>35</v>
      </c>
      <c r="X3" s="12" t="s">
        <v>36</v>
      </c>
      <c r="Y3" s="12" t="s">
        <v>37</v>
      </c>
      <c r="Z3" s="12" t="s">
        <v>38</v>
      </c>
      <c r="AA3" s="12" t="s">
        <v>39</v>
      </c>
      <c r="AB3" s="12" t="s">
        <v>40</v>
      </c>
      <c r="AC3" s="12" t="s">
        <v>34</v>
      </c>
      <c r="AD3" s="12" t="s">
        <v>35</v>
      </c>
      <c r="AE3" s="12" t="s">
        <v>36</v>
      </c>
      <c r="AF3" s="12" t="s">
        <v>37</v>
      </c>
      <c r="AG3" s="12" t="s">
        <v>41</v>
      </c>
      <c r="AH3" s="12" t="s">
        <v>42</v>
      </c>
      <c r="AI3" s="12" t="s">
        <v>43</v>
      </c>
      <c r="AJ3" s="12" t="s">
        <v>44</v>
      </c>
      <c r="AK3" s="12" t="s">
        <v>45</v>
      </c>
      <c r="AL3" s="12" t="s">
        <v>46</v>
      </c>
      <c r="AM3" s="12" t="s">
        <v>47</v>
      </c>
      <c r="AN3" s="12" t="s">
        <v>48</v>
      </c>
      <c r="AO3" s="12" t="s">
        <v>49</v>
      </c>
      <c r="AP3" s="12" t="s">
        <v>50</v>
      </c>
      <c r="AQ3" s="12" t="s">
        <v>51</v>
      </c>
      <c r="AR3" s="12" t="s">
        <v>52</v>
      </c>
      <c r="AS3" s="12" t="s">
        <v>53</v>
      </c>
    </row>
    <row r="4" customFormat="false" ht="15" hidden="false" customHeight="false" outlineLevel="0" collapsed="false">
      <c r="A4" s="13"/>
      <c r="B4" s="13"/>
      <c r="C4" s="13"/>
      <c r="D4" s="13"/>
      <c r="E4" s="13"/>
      <c r="F4" s="13"/>
      <c r="G4" s="14"/>
      <c r="H4" s="15" t="str">
        <f aca="false" t="array" ref="H4:H4">IF(OR(F4="",F4=0),"",    INDEX(Table1[Flavour],       MATCH(          MIN(             IF(                (Table1[vCPU]&gt;=F4)*                (Table1[vRAM]&gt;=G4)*                (((C4="")+(Table1[PIN]=C4))&gt;0)*                (((D4="")+(Table1[GPU]=D4))&gt;0)*                (((E4="")+(Table1[DDH]=E4))&gt;0),                Table1[vCPU]*1000000 + Table1[vRAM]*1000 + ROW(Table1[vCPU])             )          ),          IF(             (Table1[vCPU]&gt;=F4)*             (Table1[vRAM]&gt;=G4)*             (((C4="")+(Table1[PIN]=C4))&gt;0)*             (((D4="")+(Table1[GPU]=D4))&gt;0)*             (((E4="")+(Table1[DDH]=E4))&gt;0),             Table1[vCPU]*1000000 + Table1[vRAM]*1000 + ROW(Table1[vCPU])          ),       0)    ) )</f>
        <v/>
      </c>
      <c r="I4" s="13"/>
      <c r="J4" s="13"/>
      <c r="K4" s="16"/>
      <c r="L4" s="13"/>
      <c r="M4" s="16"/>
      <c r="N4" s="13"/>
      <c r="O4" s="13"/>
      <c r="P4" s="13"/>
      <c r="Q4" s="16"/>
      <c r="R4" s="17" t="n">
        <f aca="false">IF((S4=0)*(Z4=0)*(U4=0)*(AG4=0), 0, ROUNDUP(S4 + (S4*Z4) + (U4*AG4), 0))</f>
        <v>0</v>
      </c>
      <c r="S4" s="17" t="n">
        <f aca="false">SUM(I4:J4)*0.7</f>
        <v>0</v>
      </c>
      <c r="T4" s="13"/>
      <c r="U4" s="17" t="n">
        <f aca="false">ROUND(S4 * (T4 / 100), 0)</f>
        <v>0</v>
      </c>
      <c r="V4" s="13"/>
      <c r="W4" s="13"/>
      <c r="X4" s="13"/>
      <c r="Y4" s="13"/>
      <c r="Z4" s="17" t="n">
        <f aca="false">(V4+W4+X4+Y4)</f>
        <v>0</v>
      </c>
      <c r="AA4" s="17" t="n">
        <f aca="false">SUM(V4:Y4,1)*S4</f>
        <v>0</v>
      </c>
      <c r="AB4" s="17" t="n">
        <f aca="false">AA4</f>
        <v>0</v>
      </c>
      <c r="AC4" s="13"/>
      <c r="AD4" s="13"/>
      <c r="AE4" s="13"/>
      <c r="AF4" s="13"/>
      <c r="AG4" s="17" t="n">
        <f aca="false">AC4+AD4+AE4+AF4</f>
        <v>0</v>
      </c>
      <c r="AH4" s="17" t="n">
        <f aca="false">(AG4*U4)</f>
        <v>0</v>
      </c>
      <c r="AI4" s="17" t="n">
        <f aca="false">AH4</f>
        <v>0</v>
      </c>
      <c r="AJ4" s="16"/>
      <c r="AK4" s="17" t="n">
        <f aca="false">IF(AJ4="",0,AB4+AI4)</f>
        <v>0</v>
      </c>
      <c r="AL4" s="13"/>
      <c r="AM4" s="17" t="n">
        <f aca="false">AK4+AL4</f>
        <v>0</v>
      </c>
      <c r="AN4" s="13"/>
      <c r="AO4" s="17" t="str">
        <f aca="false">IF(AN4&lt;&gt;"","24 Hours","N/A")</f>
        <v>N/A</v>
      </c>
      <c r="AP4" s="16"/>
      <c r="AQ4" s="16"/>
      <c r="AR4" s="16"/>
      <c r="AS4" s="17" t="n">
        <f aca="false">IF(AR4="Yes", I4+J4, 0)</f>
        <v>0</v>
      </c>
    </row>
    <row r="5" customFormat="false" ht="15" hidden="false" customHeight="false" outlineLevel="0" collapsed="false">
      <c r="A5" s="13"/>
      <c r="B5" s="13"/>
      <c r="C5" s="13"/>
      <c r="D5" s="13"/>
      <c r="E5" s="13"/>
      <c r="F5" s="13"/>
      <c r="G5" s="14"/>
      <c r="H5" s="15" t="str">
        <f aca="false" t="array" ref="H5:H5">IF(OR(F5="",F5=0),"",    INDEX(Table1[Flavour],       MATCH(          MIN(             IF(                (Table1[vCPU]&gt;=F5)*                (Table1[vRAM]&gt;=G5)*                (((C5="")+(Table1[PIN]=C5))&gt;0)*                (((D5="")+(Table1[GPU]=D5))&gt;0)*                (((E5="")+(Table1[DDH]=E5))&gt;0),                Table1[vCPU]*1000000 + Table1[vRAM]*1000 + ROW(Table1[vCPU])             )          ),          IF(             (Table1[vCPU]&gt;=F5)*             (Table1[vRAM]&gt;=G5)*             (((C5="")+(Table1[PIN]=C5))&gt;0)*             (((D5="")+(Table1[GPU]=D5))&gt;0)*             (((E5="")+(Table1[DDH]=E5))&gt;0),             Table1[vCPU]*1000000 + Table1[vRAM]*1000 + ROW(Table1[vCPU])          ),       0)    ) )</f>
        <v/>
      </c>
      <c r="I5" s="13"/>
      <c r="J5" s="13"/>
      <c r="K5" s="16"/>
      <c r="L5" s="13"/>
      <c r="M5" s="16"/>
      <c r="N5" s="13"/>
      <c r="O5" s="13"/>
      <c r="P5" s="13"/>
      <c r="Q5" s="16"/>
      <c r="R5" s="17" t="n">
        <f aca="false">IF((S5=0)*(Z5=0)*(U5=0)*(AG5=0), 0, ROUNDUP(S5 + (S5*Z5) + (U5*AG5), 0))</f>
        <v>0</v>
      </c>
      <c r="S5" s="17" t="n">
        <f aca="false">SUM(I5:J5)*0.7</f>
        <v>0</v>
      </c>
      <c r="T5" s="13"/>
      <c r="U5" s="17" t="n">
        <f aca="false">ROUND(S5 * (T5 / 100), 0)</f>
        <v>0</v>
      </c>
      <c r="V5" s="13"/>
      <c r="W5" s="13"/>
      <c r="X5" s="13"/>
      <c r="Y5" s="13"/>
      <c r="Z5" s="17" t="n">
        <f aca="false">(V5+W5+X5+Y5)</f>
        <v>0</v>
      </c>
      <c r="AA5" s="17" t="n">
        <f aca="false">SUM(V5:Y5,1)*S5</f>
        <v>0</v>
      </c>
      <c r="AB5" s="17" t="n">
        <f aca="false">AA5</f>
        <v>0</v>
      </c>
      <c r="AC5" s="13"/>
      <c r="AD5" s="13"/>
      <c r="AE5" s="13"/>
      <c r="AF5" s="13"/>
      <c r="AG5" s="17" t="n">
        <f aca="false">AC5+AD5+AE5+AF5</f>
        <v>0</v>
      </c>
      <c r="AH5" s="17" t="n">
        <f aca="false">(AG5*U5)</f>
        <v>0</v>
      </c>
      <c r="AI5" s="17" t="n">
        <f aca="false">AH5</f>
        <v>0</v>
      </c>
      <c r="AJ5" s="16"/>
      <c r="AK5" s="17" t="n">
        <f aca="false">IF(AJ5="",0,AB5+AI5)</f>
        <v>0</v>
      </c>
      <c r="AL5" s="13"/>
      <c r="AM5" s="17" t="n">
        <f aca="false">AK5+AL5</f>
        <v>0</v>
      </c>
      <c r="AN5" s="13"/>
      <c r="AO5" s="17" t="str">
        <f aca="false">IF(AN5&lt;&gt;"","24 Hours","N/A")</f>
        <v>N/A</v>
      </c>
      <c r="AP5" s="16"/>
      <c r="AQ5" s="16"/>
      <c r="AR5" s="16"/>
      <c r="AS5" s="17" t="n">
        <f aca="false">IF(AR5="Yes", I5+J5, 0)</f>
        <v>0</v>
      </c>
    </row>
    <row r="6" customFormat="false" ht="15" hidden="false" customHeight="false" outlineLevel="0" collapsed="false">
      <c r="A6" s="13"/>
      <c r="B6" s="13"/>
      <c r="C6" s="13"/>
      <c r="D6" s="13"/>
      <c r="E6" s="13"/>
      <c r="F6" s="13"/>
      <c r="G6" s="14"/>
      <c r="H6" s="15" t="str">
        <f aca="false" t="array" ref="H6:H6">IF(OR(F6="",F6=0),"",    INDEX(Table1[Flavour],       MATCH(          MIN(             IF(                (Table1[vCPU]&gt;=F6)*                (Table1[vRAM]&gt;=G6)*                (((C6="")+(Table1[PIN]=C6))&gt;0)*                (((D6="")+(Table1[GPU]=D6))&gt;0)*                (((E6="")+(Table1[DDH]=E6))&gt;0),                Table1[vCPU]*1000000 + Table1[vRAM]*1000 + ROW(Table1[vCPU])             )          ),          IF(             (Table1[vCPU]&gt;=F6)*             (Table1[vRAM]&gt;=G6)*             (((C6="")+(Table1[PIN]=C6))&gt;0)*             (((D6="")+(Table1[GPU]=D6))&gt;0)*             (((E6="")+(Table1[DDH]=E6))&gt;0),             Table1[vCPU]*1000000 + Table1[vRAM]*1000 + ROW(Table1[vCPU])          ),       0)    ) )</f>
        <v/>
      </c>
      <c r="I6" s="13"/>
      <c r="J6" s="13"/>
      <c r="K6" s="16"/>
      <c r="L6" s="13"/>
      <c r="M6" s="16"/>
      <c r="N6" s="13"/>
      <c r="O6" s="13"/>
      <c r="P6" s="13"/>
      <c r="Q6" s="16"/>
      <c r="R6" s="17" t="n">
        <f aca="false">IF((S6=0)*(Z6=0)*(U6=0)*(AG6=0), 0, ROUNDUP(S6 + (S6*Z6) + (U6*AG6), 0))</f>
        <v>0</v>
      </c>
      <c r="S6" s="17" t="n">
        <f aca="false">SUM(I6:J6)*0.7</f>
        <v>0</v>
      </c>
      <c r="T6" s="13"/>
      <c r="U6" s="17" t="n">
        <f aca="false">ROUND(S6 * (T6 / 100), 0)</f>
        <v>0</v>
      </c>
      <c r="V6" s="13"/>
      <c r="W6" s="13"/>
      <c r="X6" s="13"/>
      <c r="Y6" s="13"/>
      <c r="Z6" s="17" t="n">
        <f aca="false">(V6+W6+X6+Y6)</f>
        <v>0</v>
      </c>
      <c r="AA6" s="17" t="n">
        <f aca="false">SUM(V6:Y6,1)*S6</f>
        <v>0</v>
      </c>
      <c r="AB6" s="17" t="n">
        <f aca="false">AA6</f>
        <v>0</v>
      </c>
      <c r="AC6" s="13"/>
      <c r="AD6" s="13"/>
      <c r="AE6" s="13"/>
      <c r="AF6" s="13"/>
      <c r="AG6" s="17" t="n">
        <f aca="false">AC6+AD6+AE6+AF6</f>
        <v>0</v>
      </c>
      <c r="AH6" s="17" t="n">
        <f aca="false">(AG6*U6)</f>
        <v>0</v>
      </c>
      <c r="AI6" s="17" t="n">
        <f aca="false">AH6</f>
        <v>0</v>
      </c>
      <c r="AJ6" s="16"/>
      <c r="AK6" s="17" t="n">
        <f aca="false">IF(AJ6="",0,AB6+AI6)</f>
        <v>0</v>
      </c>
      <c r="AL6" s="13"/>
      <c r="AM6" s="17" t="n">
        <f aca="false">AK6+AL6</f>
        <v>0</v>
      </c>
      <c r="AN6" s="13"/>
      <c r="AO6" s="17" t="str">
        <f aca="false">IF(AN6&lt;&gt;"","24 Hours","N/A")</f>
        <v>N/A</v>
      </c>
      <c r="AP6" s="16"/>
      <c r="AQ6" s="16"/>
      <c r="AR6" s="16"/>
      <c r="AS6" s="17" t="n">
        <f aca="false">IF(AR6="Yes", I6+J6, 0)</f>
        <v>0</v>
      </c>
    </row>
    <row r="7" customFormat="false" ht="15" hidden="false" customHeight="false" outlineLevel="0" collapsed="false">
      <c r="A7" s="13"/>
      <c r="B7" s="13"/>
      <c r="C7" s="13"/>
      <c r="D7" s="13"/>
      <c r="E7" s="13"/>
      <c r="F7" s="13"/>
      <c r="G7" s="14"/>
      <c r="H7" s="15" t="str">
        <f aca="false" t="array" ref="H7:H7">IF(OR(F7="",F7=0),"",    INDEX(Table1[Flavour],       MATCH(          MIN(             IF(                (Table1[vCPU]&gt;=F7)*                (Table1[vRAM]&gt;=G7)*                (((C7="")+(Table1[PIN]=C7))&gt;0)*                (((D7="")+(Table1[GPU]=D7))&gt;0)*                (((E7="")+(Table1[DDH]=E7))&gt;0),                Table1[vCPU]*1000000 + Table1[vRAM]*1000 + ROW(Table1[vCPU])             )          ),          IF(             (Table1[vCPU]&gt;=F7)*             (Table1[vRAM]&gt;=G7)*             (((C7="")+(Table1[PIN]=C7))&gt;0)*             (((D7="")+(Table1[GPU]=D7))&gt;0)*             (((E7="")+(Table1[DDH]=E7))&gt;0),             Table1[vCPU]*1000000 + Table1[vRAM]*1000 + ROW(Table1[vCPU])          ),       0)    ) )</f>
        <v/>
      </c>
      <c r="I7" s="13"/>
      <c r="J7" s="13"/>
      <c r="K7" s="16"/>
      <c r="L7" s="13"/>
      <c r="M7" s="16"/>
      <c r="N7" s="13"/>
      <c r="O7" s="13"/>
      <c r="P7" s="13"/>
      <c r="Q7" s="16"/>
      <c r="R7" s="17" t="n">
        <f aca="false">IF((S7=0)*(Z7=0)*(U7=0)*(AG7=0), 0, ROUNDUP(S7 + (S7*Z7) + (U7*AG7), 0))</f>
        <v>0</v>
      </c>
      <c r="S7" s="17" t="n">
        <f aca="false">SUM(I7:J7)*0.7</f>
        <v>0</v>
      </c>
      <c r="T7" s="13"/>
      <c r="U7" s="17" t="n">
        <f aca="false">ROUND(S7 * (T7 / 100), 0)</f>
        <v>0</v>
      </c>
      <c r="V7" s="13"/>
      <c r="W7" s="13"/>
      <c r="X7" s="13"/>
      <c r="Y7" s="13"/>
      <c r="Z7" s="17" t="n">
        <f aca="false">(V7+W7+X7+Y7)</f>
        <v>0</v>
      </c>
      <c r="AA7" s="17" t="n">
        <f aca="false">SUM(V7:Y7,1)*S7</f>
        <v>0</v>
      </c>
      <c r="AB7" s="17" t="n">
        <f aca="false">AA7</f>
        <v>0</v>
      </c>
      <c r="AC7" s="13"/>
      <c r="AD7" s="13"/>
      <c r="AE7" s="13"/>
      <c r="AF7" s="13"/>
      <c r="AG7" s="17" t="n">
        <f aca="false">AC7+AD7+AE7+AF7</f>
        <v>0</v>
      </c>
      <c r="AH7" s="17" t="n">
        <f aca="false">(AG7*U7)</f>
        <v>0</v>
      </c>
      <c r="AI7" s="17" t="n">
        <f aca="false">AH7</f>
        <v>0</v>
      </c>
      <c r="AJ7" s="16"/>
      <c r="AK7" s="17" t="n">
        <f aca="false">IF(AJ7="",0,AB7+AI7)</f>
        <v>0</v>
      </c>
      <c r="AL7" s="13"/>
      <c r="AM7" s="17" t="n">
        <f aca="false">AK7+AL7</f>
        <v>0</v>
      </c>
      <c r="AN7" s="13"/>
      <c r="AO7" s="17" t="str">
        <f aca="false">IF(AN7&lt;&gt;"","24 Hours","N/A")</f>
        <v>N/A</v>
      </c>
      <c r="AP7" s="16"/>
      <c r="AQ7" s="16"/>
      <c r="AR7" s="16"/>
      <c r="AS7" s="17" t="n">
        <f aca="false">IF(AR7="Yes", I7+J7, 0)</f>
        <v>0</v>
      </c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  <c r="G8" s="14"/>
      <c r="H8" s="15" t="str">
        <f aca="false" t="array" ref="H8:H8">IF(OR(F8="",F8=0),"",    INDEX(Table1[Flavour],       MATCH(          MIN(             IF(                (Table1[vCPU]&gt;=F8)*                (Table1[vRAM]&gt;=G8)*                (((C8="")+(Table1[PIN]=C8))&gt;0)*                (((D8="")+(Table1[GPU]=D8))&gt;0)*                (((E8="")+(Table1[DDH]=E8))&gt;0),                Table1[vCPU]*1000000 + Table1[vRAM]*1000 + ROW(Table1[vCPU])             )          ),          IF(             (Table1[vCPU]&gt;=F8)*             (Table1[vRAM]&gt;=G8)*             (((C8="")+(Table1[PIN]=C8))&gt;0)*             (((D8="")+(Table1[GPU]=D8))&gt;0)*             (((E8="")+(Table1[DDH]=E8))&gt;0),             Table1[vCPU]*1000000 + Table1[vRAM]*1000 + ROW(Table1[vCPU])          ),       0)    ) )</f>
        <v/>
      </c>
      <c r="I8" s="13"/>
      <c r="J8" s="13"/>
      <c r="K8" s="16"/>
      <c r="L8" s="13"/>
      <c r="M8" s="16"/>
      <c r="N8" s="13"/>
      <c r="O8" s="13"/>
      <c r="P8" s="13"/>
      <c r="Q8" s="16"/>
      <c r="R8" s="17" t="n">
        <f aca="false">IF((S8=0)*(Z8=0)*(U8=0)*(AG8=0), 0, ROUNDUP(S8 + (S8*Z8) + (U8*AG8), 0))</f>
        <v>0</v>
      </c>
      <c r="S8" s="17" t="n">
        <f aca="false">SUM(I8:J8)*0.7</f>
        <v>0</v>
      </c>
      <c r="T8" s="13"/>
      <c r="U8" s="17" t="n">
        <f aca="false">ROUND(S8 * (T8 / 100), 0)</f>
        <v>0</v>
      </c>
      <c r="V8" s="13"/>
      <c r="W8" s="13"/>
      <c r="X8" s="13"/>
      <c r="Y8" s="13"/>
      <c r="Z8" s="17" t="n">
        <f aca="false">(V8+W8+X8+Y8)</f>
        <v>0</v>
      </c>
      <c r="AA8" s="17" t="n">
        <f aca="false">SUM(V8:Y8,1)*S8</f>
        <v>0</v>
      </c>
      <c r="AB8" s="17" t="n">
        <f aca="false">AA8</f>
        <v>0</v>
      </c>
      <c r="AC8" s="13"/>
      <c r="AD8" s="13"/>
      <c r="AE8" s="13"/>
      <c r="AF8" s="13"/>
      <c r="AG8" s="17" t="n">
        <f aca="false">AC8+AD8+AE8+AF8</f>
        <v>0</v>
      </c>
      <c r="AH8" s="17" t="n">
        <f aca="false">(AG8*U8)</f>
        <v>0</v>
      </c>
      <c r="AI8" s="17" t="n">
        <f aca="false">AH8</f>
        <v>0</v>
      </c>
      <c r="AJ8" s="16"/>
      <c r="AK8" s="17" t="n">
        <f aca="false">IF(AJ8="",0,AB8+AI8)</f>
        <v>0</v>
      </c>
      <c r="AL8" s="13"/>
      <c r="AM8" s="17" t="n">
        <f aca="false">AK8+AL8</f>
        <v>0</v>
      </c>
      <c r="AN8" s="13"/>
      <c r="AO8" s="17" t="str">
        <f aca="false">IF(AN8&lt;&gt;"","24 Hours","N/A")</f>
        <v>N/A</v>
      </c>
      <c r="AP8" s="16"/>
      <c r="AQ8" s="16"/>
      <c r="AR8" s="16"/>
      <c r="AS8" s="17" t="n">
        <f aca="false">IF(AR8="Yes", I8+J8, 0)</f>
        <v>0</v>
      </c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  <c r="G9" s="14"/>
      <c r="H9" s="15" t="str">
        <f aca="false" t="array" ref="H9:H9">IF(OR(F9="",F9=0),"",    INDEX(Table1[Flavour],       MATCH(          MIN(             IF(                (Table1[vCPU]&gt;=F9)*                (Table1[vRAM]&gt;=G9)*                (((C9="")+(Table1[PIN]=C9))&gt;0)*                (((D9="")+(Table1[GPU]=D9))&gt;0)*                (((E9="")+(Table1[DDH]=E9))&gt;0),                Table1[vCPU]*1000000 + Table1[vRAM]*1000 + ROW(Table1[vCPU])             )          ),          IF(             (Table1[vCPU]&gt;=F9)*             (Table1[vRAM]&gt;=G9)*             (((C9="")+(Table1[PIN]=C9))&gt;0)*             (((D9="")+(Table1[GPU]=D9))&gt;0)*             (((E9="")+(Table1[DDH]=E9))&gt;0),             Table1[vCPU]*1000000 + Table1[vRAM]*1000 + ROW(Table1[vCPU])          ),       0)    ) )</f>
        <v/>
      </c>
      <c r="I9" s="13"/>
      <c r="J9" s="13"/>
      <c r="K9" s="16"/>
      <c r="L9" s="13"/>
      <c r="M9" s="16"/>
      <c r="N9" s="13"/>
      <c r="O9" s="13"/>
      <c r="P9" s="13"/>
      <c r="Q9" s="16"/>
      <c r="R9" s="17" t="n">
        <f aca="false">IF((S9=0)*(Z9=0)*(U9=0)*(AG9=0), 0, ROUNDUP(S9 + (S9*Z9) + (U9*AG9), 0))</f>
        <v>0</v>
      </c>
      <c r="S9" s="17" t="n">
        <f aca="false">SUM(I9:J9)*0.7</f>
        <v>0</v>
      </c>
      <c r="T9" s="13"/>
      <c r="U9" s="17" t="n">
        <f aca="false">ROUND(S9 * (T9 / 100), 0)</f>
        <v>0</v>
      </c>
      <c r="V9" s="13"/>
      <c r="W9" s="13"/>
      <c r="X9" s="13"/>
      <c r="Y9" s="13"/>
      <c r="Z9" s="17" t="n">
        <f aca="false">(V9+W9+X9+Y9)</f>
        <v>0</v>
      </c>
      <c r="AA9" s="17" t="n">
        <f aca="false">SUM(V9:Y9,1)*S9</f>
        <v>0</v>
      </c>
      <c r="AB9" s="17" t="n">
        <f aca="false">AA9</f>
        <v>0</v>
      </c>
      <c r="AC9" s="13"/>
      <c r="AD9" s="13"/>
      <c r="AE9" s="13"/>
      <c r="AF9" s="13"/>
      <c r="AG9" s="17" t="n">
        <f aca="false">AC9+AD9+AE9+AF9</f>
        <v>0</v>
      </c>
      <c r="AH9" s="17" t="n">
        <f aca="false">(AG9*U9)</f>
        <v>0</v>
      </c>
      <c r="AI9" s="17" t="n">
        <f aca="false">AH9</f>
        <v>0</v>
      </c>
      <c r="AJ9" s="16"/>
      <c r="AK9" s="17" t="n">
        <f aca="false">IF(AJ9="",0,AB9+AI9)</f>
        <v>0</v>
      </c>
      <c r="AL9" s="13"/>
      <c r="AM9" s="17" t="n">
        <f aca="false">AK9+AL9</f>
        <v>0</v>
      </c>
      <c r="AN9" s="13"/>
      <c r="AO9" s="17" t="str">
        <f aca="false">IF(AN9&lt;&gt;"","24 Hours","N/A")</f>
        <v>N/A</v>
      </c>
      <c r="AP9" s="16"/>
      <c r="AQ9" s="16"/>
      <c r="AR9" s="16"/>
      <c r="AS9" s="17" t="n">
        <f aca="false">IF(AR9="Yes", I9+J9, 0)</f>
        <v>0</v>
      </c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  <c r="G10" s="14"/>
      <c r="H10" s="15" t="str">
        <f aca="false" t="array" ref="H10:H10">IF(OR(F10="",F10=0),"",    INDEX(Table1[Flavour],       MATCH(          MIN(             IF(                (Table1[vCPU]&gt;=F10)*                (Table1[vRAM]&gt;=G10)*                (((C10="")+(Table1[PIN]=C10))&gt;0)*                (((D10="")+(Table1[GPU]=D10))&gt;0)*                (((E10="")+(Table1[DDH]=E10))&gt;0),                Table1[vCPU]*1000000 + Table1[vRAM]*1000 + ROW(Table1[vCPU])             )          ),          IF(             (Table1[vCPU]&gt;=F10)*             (Table1[vRAM]&gt;=G10)*             (((C10="")+(Table1[PIN]=C10))&gt;0)*             (((D10="")+(Table1[GPU]=D10))&gt;0)*             (((E10="")+(Table1[DDH]=E10))&gt;0),             Table1[vCPU]*1000000 + Table1[vRAM]*1000 + ROW(Table1[vCPU])          ),       0)    ) )</f>
        <v/>
      </c>
      <c r="I10" s="13"/>
      <c r="J10" s="13"/>
      <c r="K10" s="16"/>
      <c r="L10" s="13"/>
      <c r="M10" s="16"/>
      <c r="N10" s="13"/>
      <c r="O10" s="13"/>
      <c r="P10" s="13"/>
      <c r="Q10" s="16"/>
      <c r="R10" s="17" t="n">
        <f aca="false">IF((S10=0)*(Z10=0)*(U10=0)*(AG10=0), 0, ROUNDUP(S10 + (S10*Z10) + (U10*AG10), 0))</f>
        <v>0</v>
      </c>
      <c r="S10" s="17" t="n">
        <f aca="false">SUM(I10:J10)*0.7</f>
        <v>0</v>
      </c>
      <c r="T10" s="13"/>
      <c r="U10" s="17" t="n">
        <f aca="false">ROUND(S10 * (T10 / 100), 0)</f>
        <v>0</v>
      </c>
      <c r="V10" s="13"/>
      <c r="W10" s="13"/>
      <c r="X10" s="13"/>
      <c r="Y10" s="13"/>
      <c r="Z10" s="17" t="n">
        <f aca="false">(V10+W10+X10+Y10)</f>
        <v>0</v>
      </c>
      <c r="AA10" s="17" t="n">
        <f aca="false">SUM(V10:Y10,1)*S10</f>
        <v>0</v>
      </c>
      <c r="AB10" s="17" t="n">
        <f aca="false">AA10</f>
        <v>0</v>
      </c>
      <c r="AC10" s="13"/>
      <c r="AD10" s="13"/>
      <c r="AE10" s="13"/>
      <c r="AF10" s="13"/>
      <c r="AG10" s="17" t="n">
        <f aca="false">AC10+AD10+AE10+AF10</f>
        <v>0</v>
      </c>
      <c r="AH10" s="17" t="n">
        <f aca="false">(AG10*U10)</f>
        <v>0</v>
      </c>
      <c r="AI10" s="17" t="n">
        <f aca="false">AH10</f>
        <v>0</v>
      </c>
      <c r="AJ10" s="16"/>
      <c r="AK10" s="17" t="n">
        <f aca="false">IF(AJ10="",0,AB10+AI10)</f>
        <v>0</v>
      </c>
      <c r="AL10" s="13"/>
      <c r="AM10" s="17" t="n">
        <f aca="false">AK10+AL10</f>
        <v>0</v>
      </c>
      <c r="AN10" s="13"/>
      <c r="AO10" s="17" t="str">
        <f aca="false">IF(AN10&lt;&gt;"","24 Hours","N/A")</f>
        <v>N/A</v>
      </c>
      <c r="AP10" s="16"/>
      <c r="AQ10" s="16"/>
      <c r="AR10" s="16"/>
      <c r="AS10" s="17" t="n">
        <f aca="false">IF(AR10="Yes", I10+J10, 0)</f>
        <v>0</v>
      </c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  <c r="G11" s="14"/>
      <c r="H11" s="15" t="str">
        <f aca="false" t="array" ref="H11:H11">IF(OR(F11="",F11=0),"",    INDEX(Table1[Flavour],       MATCH(          MIN(             IF(                (Table1[vCPU]&gt;=F11)*                (Table1[vRAM]&gt;=G11)*                (((C11="")+(Table1[PIN]=C11))&gt;0)*                (((D11="")+(Table1[GPU]=D11))&gt;0)*                (((E11="")+(Table1[DDH]=E11))&gt;0),                Table1[vCPU]*1000000 + Table1[vRAM]*1000 + ROW(Table1[vCPU])             )          ),          IF(             (Table1[vCPU]&gt;=F11)*             (Table1[vRAM]&gt;=G11)*             (((C11="")+(Table1[PIN]=C11))&gt;0)*             (((D11="")+(Table1[GPU]=D11))&gt;0)*             (((E11="")+(Table1[DDH]=E11))&gt;0),             Table1[vCPU]*1000000 + Table1[vRAM]*1000 + ROW(Table1[vCPU])          ),       0)    ) )</f>
        <v/>
      </c>
      <c r="I11" s="13"/>
      <c r="J11" s="13"/>
      <c r="K11" s="16"/>
      <c r="L11" s="13"/>
      <c r="M11" s="16"/>
      <c r="N11" s="13"/>
      <c r="O11" s="13"/>
      <c r="P11" s="13"/>
      <c r="Q11" s="16"/>
      <c r="R11" s="17" t="n">
        <f aca="false">IF((S11=0)*(Z11=0)*(U11=0)*(AG11=0), 0, ROUNDUP(S11 + (S11*Z11) + (U11*AG11), 0))</f>
        <v>0</v>
      </c>
      <c r="S11" s="17" t="n">
        <f aca="false">SUM(I11:J11)*0.7</f>
        <v>0</v>
      </c>
      <c r="T11" s="13"/>
      <c r="U11" s="17" t="n">
        <f aca="false">ROUND(S11 * (T11 / 100), 0)</f>
        <v>0</v>
      </c>
      <c r="V11" s="13"/>
      <c r="W11" s="13"/>
      <c r="X11" s="13"/>
      <c r="Y11" s="13"/>
      <c r="Z11" s="17" t="n">
        <f aca="false">(V11+W11+X11+Y11)</f>
        <v>0</v>
      </c>
      <c r="AA11" s="17" t="n">
        <f aca="false">SUM(V11:Y11,1)*S11</f>
        <v>0</v>
      </c>
      <c r="AB11" s="17" t="n">
        <f aca="false">AA11</f>
        <v>0</v>
      </c>
      <c r="AC11" s="13"/>
      <c r="AD11" s="13"/>
      <c r="AE11" s="13"/>
      <c r="AF11" s="13"/>
      <c r="AG11" s="17" t="n">
        <f aca="false">AC11+AD11+AE11+AF11</f>
        <v>0</v>
      </c>
      <c r="AH11" s="17" t="n">
        <f aca="false">(AG11*U11)</f>
        <v>0</v>
      </c>
      <c r="AI11" s="17" t="n">
        <f aca="false">AH11</f>
        <v>0</v>
      </c>
      <c r="AJ11" s="16"/>
      <c r="AK11" s="17" t="n">
        <f aca="false">IF(AJ11="",0,AB11+AI11)</f>
        <v>0</v>
      </c>
      <c r="AL11" s="13"/>
      <c r="AM11" s="17" t="n">
        <f aca="false">AK11+AL11</f>
        <v>0</v>
      </c>
      <c r="AN11" s="13"/>
      <c r="AO11" s="17" t="str">
        <f aca="false">IF(AN11&lt;&gt;"","24 Hours","N/A")</f>
        <v>N/A</v>
      </c>
      <c r="AP11" s="16"/>
      <c r="AQ11" s="16"/>
      <c r="AR11" s="16"/>
      <c r="AS11" s="17" t="n">
        <f aca="false">IF(AR11="Yes", I11+J11, 0)</f>
        <v>0</v>
      </c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  <c r="G12" s="14"/>
      <c r="H12" s="15" t="str">
        <f aca="false" t="array" ref="H12:H12">IF(OR(F12="",F12=0),"",    INDEX(Table1[Flavour],       MATCH(          MIN(             IF(                (Table1[vCPU]&gt;=F12)*                (Table1[vRAM]&gt;=G12)*                (((C12="")+(Table1[PIN]=C12))&gt;0)*                (((D12="")+(Table1[GPU]=D12))&gt;0)*                (((E12="")+(Table1[DDH]=E12))&gt;0),                Table1[vCPU]*1000000 + Table1[vRAM]*1000 + ROW(Table1[vCPU])             )          ),          IF(             (Table1[vCPU]&gt;=F12)*             (Table1[vRAM]&gt;=G12)*             (((C12="")+(Table1[PIN]=C12))&gt;0)*             (((D12="")+(Table1[GPU]=D12))&gt;0)*             (((E12="")+(Table1[DDH]=E12))&gt;0),             Table1[vCPU]*1000000 + Table1[vRAM]*1000 + ROW(Table1[vCPU])          ),       0)    ) )</f>
        <v/>
      </c>
      <c r="I12" s="13"/>
      <c r="J12" s="13"/>
      <c r="K12" s="16"/>
      <c r="L12" s="13"/>
      <c r="M12" s="16"/>
      <c r="N12" s="13"/>
      <c r="O12" s="13"/>
      <c r="P12" s="13"/>
      <c r="Q12" s="16"/>
      <c r="R12" s="17" t="n">
        <f aca="false">IF((S12=0)*(Z12=0)*(U12=0)*(AG12=0), 0, ROUNDUP(S12 + (S12*Z12) + (U12*AG12), 0))</f>
        <v>0</v>
      </c>
      <c r="S12" s="17" t="n">
        <f aca="false">SUM(I12:J12)*0.7</f>
        <v>0</v>
      </c>
      <c r="T12" s="13"/>
      <c r="U12" s="17" t="n">
        <f aca="false">ROUND(S12 * (T12 / 100), 0)</f>
        <v>0</v>
      </c>
      <c r="V12" s="13"/>
      <c r="W12" s="13"/>
      <c r="X12" s="13"/>
      <c r="Y12" s="13"/>
      <c r="Z12" s="17" t="n">
        <f aca="false">(V12+W12+X12+Y12)</f>
        <v>0</v>
      </c>
      <c r="AA12" s="17" t="n">
        <f aca="false">SUM(V12:Y12,1)*S12</f>
        <v>0</v>
      </c>
      <c r="AB12" s="17" t="n">
        <f aca="false">AA12</f>
        <v>0</v>
      </c>
      <c r="AC12" s="13"/>
      <c r="AD12" s="13"/>
      <c r="AE12" s="13"/>
      <c r="AF12" s="13"/>
      <c r="AG12" s="17" t="n">
        <f aca="false">AC12+AD12+AE12+AF12</f>
        <v>0</v>
      </c>
      <c r="AH12" s="17" t="n">
        <f aca="false">(AG12*U12)</f>
        <v>0</v>
      </c>
      <c r="AI12" s="17" t="n">
        <f aca="false">AH12</f>
        <v>0</v>
      </c>
      <c r="AJ12" s="16"/>
      <c r="AK12" s="17" t="n">
        <f aca="false">IF(AJ12="",0,AB12+AI12)</f>
        <v>0</v>
      </c>
      <c r="AL12" s="13"/>
      <c r="AM12" s="17" t="n">
        <f aca="false">AK12+AL12</f>
        <v>0</v>
      </c>
      <c r="AN12" s="13"/>
      <c r="AO12" s="17" t="str">
        <f aca="false">IF(AN12&lt;&gt;"","24 Hours","N/A")</f>
        <v>N/A</v>
      </c>
      <c r="AP12" s="16"/>
      <c r="AQ12" s="16"/>
      <c r="AR12" s="16"/>
      <c r="AS12" s="17" t="n">
        <f aca="false">IF(AR12="Yes", I12+J12, 0)</f>
        <v>0</v>
      </c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  <c r="G13" s="14"/>
      <c r="H13" s="15" t="str">
        <f aca="false" t="array" ref="H13:H13">IF(OR(F13="",F13=0),"",    INDEX(Table1[Flavour],       MATCH(          MIN(             IF(                (Table1[vCPU]&gt;=F13)*                (Table1[vRAM]&gt;=G13)*                (((C13="")+(Table1[PIN]=C13))&gt;0)*                (((D13="")+(Table1[GPU]=D13))&gt;0)*                (((E13="")+(Table1[DDH]=E13))&gt;0),                Table1[vCPU]*1000000 + Table1[vRAM]*1000 + ROW(Table1[vCPU])             )          ),          IF(             (Table1[vCPU]&gt;=F13)*             (Table1[vRAM]&gt;=G13)*             (((C13="")+(Table1[PIN]=C13))&gt;0)*             (((D13="")+(Table1[GPU]=D13))&gt;0)*             (((E13="")+(Table1[DDH]=E13))&gt;0),             Table1[vCPU]*1000000 + Table1[vRAM]*1000 + ROW(Table1[vCPU])          ),       0)    ) )</f>
        <v/>
      </c>
      <c r="I13" s="13"/>
      <c r="J13" s="13"/>
      <c r="K13" s="16"/>
      <c r="L13" s="13"/>
      <c r="M13" s="16"/>
      <c r="N13" s="13"/>
      <c r="O13" s="13"/>
      <c r="P13" s="13"/>
      <c r="Q13" s="16"/>
      <c r="R13" s="17" t="n">
        <f aca="false">IF((S13=0)*(Z13=0)*(U13=0)*(AG13=0), 0, ROUNDUP(S13 + (S13*Z13) + (U13*AG13), 0))</f>
        <v>0</v>
      </c>
      <c r="S13" s="17" t="n">
        <f aca="false">SUM(I13:J13)*0.7</f>
        <v>0</v>
      </c>
      <c r="T13" s="13"/>
      <c r="U13" s="17" t="n">
        <f aca="false">ROUND(S13 * (T13 / 100), 0)</f>
        <v>0</v>
      </c>
      <c r="V13" s="13"/>
      <c r="W13" s="13"/>
      <c r="X13" s="13"/>
      <c r="Y13" s="13"/>
      <c r="Z13" s="17" t="n">
        <f aca="false">(V13+W13+X13+Y13)</f>
        <v>0</v>
      </c>
      <c r="AA13" s="17" t="n">
        <f aca="false">SUM(V13:Y13,1)*S13</f>
        <v>0</v>
      </c>
      <c r="AB13" s="17" t="n">
        <f aca="false">AA13</f>
        <v>0</v>
      </c>
      <c r="AC13" s="13"/>
      <c r="AD13" s="13"/>
      <c r="AE13" s="13"/>
      <c r="AF13" s="13"/>
      <c r="AG13" s="17" t="n">
        <f aca="false">AC13+AD13+AE13+AF13</f>
        <v>0</v>
      </c>
      <c r="AH13" s="17" t="n">
        <f aca="false">(AG13*U13)</f>
        <v>0</v>
      </c>
      <c r="AI13" s="17" t="n">
        <f aca="false">AH13</f>
        <v>0</v>
      </c>
      <c r="AJ13" s="16"/>
      <c r="AK13" s="17" t="n">
        <f aca="false">IF(AJ13="",0,AB13+AI13)</f>
        <v>0</v>
      </c>
      <c r="AL13" s="13"/>
      <c r="AM13" s="17" t="n">
        <f aca="false">AK13+AL13</f>
        <v>0</v>
      </c>
      <c r="AN13" s="13"/>
      <c r="AO13" s="17" t="str">
        <f aca="false">IF(AN13&lt;&gt;"","24 Hours","N/A")</f>
        <v>N/A</v>
      </c>
      <c r="AP13" s="16"/>
      <c r="AQ13" s="16"/>
      <c r="AR13" s="16"/>
      <c r="AS13" s="17" t="n">
        <f aca="false">IF(AR13="Yes", I13+J13, 0)</f>
        <v>0</v>
      </c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  <c r="G14" s="14"/>
      <c r="H14" s="15" t="str">
        <f aca="false" t="array" ref="H14:H14">IF(OR(F14="",F14=0),"",    INDEX(Table1[Flavour],       MATCH(          MIN(             IF(                (Table1[vCPU]&gt;=F14)*                (Table1[vRAM]&gt;=G14)*                (((C14="")+(Table1[PIN]=C14))&gt;0)*                (((D14="")+(Table1[GPU]=D14))&gt;0)*                (((E14="")+(Table1[DDH]=E14))&gt;0),                Table1[vCPU]*1000000 + Table1[vRAM]*1000 + ROW(Table1[vCPU])             )          ),          IF(             (Table1[vCPU]&gt;=F14)*             (Table1[vRAM]&gt;=G14)*             (((C14="")+(Table1[PIN]=C14))&gt;0)*             (((D14="")+(Table1[GPU]=D14))&gt;0)*             (((E14="")+(Table1[DDH]=E14))&gt;0),             Table1[vCPU]*1000000 + Table1[vRAM]*1000 + ROW(Table1[vCPU])          ),       0)    ) )</f>
        <v/>
      </c>
      <c r="I14" s="13"/>
      <c r="J14" s="13"/>
      <c r="K14" s="16"/>
      <c r="L14" s="13"/>
      <c r="M14" s="16"/>
      <c r="N14" s="13"/>
      <c r="O14" s="13"/>
      <c r="P14" s="13"/>
      <c r="Q14" s="16"/>
      <c r="R14" s="17" t="n">
        <f aca="false">IF((S14=0)*(Z14=0)*(U14=0)*(AG14=0), 0, ROUNDUP(S14 + (S14*Z14) + (U14*AG14), 0))</f>
        <v>0</v>
      </c>
      <c r="S14" s="17" t="n">
        <f aca="false">SUM(I14:J14)*0.7</f>
        <v>0</v>
      </c>
      <c r="T14" s="13"/>
      <c r="U14" s="17" t="n">
        <f aca="false">ROUND(S14 * (T14 / 100), 0)</f>
        <v>0</v>
      </c>
      <c r="V14" s="13"/>
      <c r="W14" s="13"/>
      <c r="X14" s="13"/>
      <c r="Y14" s="13"/>
      <c r="Z14" s="17" t="n">
        <f aca="false">(V14+W14+X14+Y14)</f>
        <v>0</v>
      </c>
      <c r="AA14" s="17" t="n">
        <f aca="false">SUM(V14:Y14,1)*S14</f>
        <v>0</v>
      </c>
      <c r="AB14" s="17" t="n">
        <f aca="false">AA14</f>
        <v>0</v>
      </c>
      <c r="AC14" s="13"/>
      <c r="AD14" s="13"/>
      <c r="AE14" s="13"/>
      <c r="AF14" s="13"/>
      <c r="AG14" s="17" t="n">
        <f aca="false">AC14+AD14+AE14+AF14</f>
        <v>0</v>
      </c>
      <c r="AH14" s="17" t="n">
        <f aca="false">(AG14*U14)</f>
        <v>0</v>
      </c>
      <c r="AI14" s="17" t="n">
        <f aca="false">AH14</f>
        <v>0</v>
      </c>
      <c r="AJ14" s="16"/>
      <c r="AK14" s="17" t="n">
        <f aca="false">IF(AJ14="",0,AB14+AI14)</f>
        <v>0</v>
      </c>
      <c r="AL14" s="13"/>
      <c r="AM14" s="17" t="n">
        <f aca="false">AK14+AL14</f>
        <v>0</v>
      </c>
      <c r="AN14" s="13"/>
      <c r="AO14" s="17" t="str">
        <f aca="false">IF(AN14&lt;&gt;"","24 Hours","N/A")</f>
        <v>N/A</v>
      </c>
      <c r="AP14" s="16"/>
      <c r="AQ14" s="16"/>
      <c r="AR14" s="16"/>
      <c r="AS14" s="17" t="n">
        <f aca="false">IF(AR14="Yes", I14+J14, 0)</f>
        <v>0</v>
      </c>
    </row>
    <row r="15" customFormat="false" ht="15" hidden="false" customHeight="false" outlineLevel="0" collapsed="false">
      <c r="A15" s="13"/>
      <c r="B15" s="13"/>
      <c r="C15" s="13"/>
      <c r="D15" s="13"/>
      <c r="E15" s="13"/>
      <c r="F15" s="13"/>
      <c r="G15" s="14"/>
      <c r="H15" s="15" t="str">
        <f aca="false" t="array" ref="H15:H15">IF(OR(F15="",F15=0),"",    INDEX(Table1[Flavour],       MATCH(          MIN(             IF(                (Table1[vCPU]&gt;=F15)*                (Table1[vRAM]&gt;=G15)*                (((C15="")+(Table1[PIN]=C15))&gt;0)*                (((D15="")+(Table1[GPU]=D15))&gt;0)*                (((E15="")+(Table1[DDH]=E15))&gt;0),                Table1[vCPU]*1000000 + Table1[vRAM]*1000 + ROW(Table1[vCPU])             )          ),          IF(             (Table1[vCPU]&gt;=F15)*             (Table1[vRAM]&gt;=G15)*             (((C15="")+(Table1[PIN]=C15))&gt;0)*             (((D15="")+(Table1[GPU]=D15))&gt;0)*             (((E15="")+(Table1[DDH]=E15))&gt;0),             Table1[vCPU]*1000000 + Table1[vRAM]*1000 + ROW(Table1[vCPU])          ),       0)    ) )</f>
        <v/>
      </c>
      <c r="I15" s="13"/>
      <c r="J15" s="13"/>
      <c r="K15" s="16"/>
      <c r="L15" s="13"/>
      <c r="M15" s="16"/>
      <c r="N15" s="13"/>
      <c r="O15" s="13"/>
      <c r="P15" s="13"/>
      <c r="Q15" s="16"/>
      <c r="R15" s="17" t="n">
        <f aca="false">IF((S15=0)*(Z15=0)*(U15=0)*(AG15=0), 0, ROUNDUP(S15 + (S15*Z15) + (U15*AG15), 0))</f>
        <v>0</v>
      </c>
      <c r="S15" s="17" t="n">
        <f aca="false">SUM(I15:J15)*0.7</f>
        <v>0</v>
      </c>
      <c r="T15" s="13"/>
      <c r="U15" s="17" t="n">
        <f aca="false">ROUND(S15 * (T15 / 100), 0)</f>
        <v>0</v>
      </c>
      <c r="V15" s="13"/>
      <c r="W15" s="13"/>
      <c r="X15" s="13"/>
      <c r="Y15" s="13"/>
      <c r="Z15" s="17" t="n">
        <f aca="false">(V15+W15+X15+Y15)</f>
        <v>0</v>
      </c>
      <c r="AA15" s="17" t="n">
        <f aca="false">SUM(V15:Y15,1)*S15</f>
        <v>0</v>
      </c>
      <c r="AB15" s="17" t="n">
        <f aca="false">AA15</f>
        <v>0</v>
      </c>
      <c r="AC15" s="13"/>
      <c r="AD15" s="13"/>
      <c r="AE15" s="13"/>
      <c r="AF15" s="13"/>
      <c r="AG15" s="17" t="n">
        <f aca="false">AC15+AD15+AE15+AF15</f>
        <v>0</v>
      </c>
      <c r="AH15" s="17" t="n">
        <f aca="false">(AG15*U15)</f>
        <v>0</v>
      </c>
      <c r="AI15" s="17" t="n">
        <f aca="false">AH15</f>
        <v>0</v>
      </c>
      <c r="AJ15" s="16"/>
      <c r="AK15" s="17" t="n">
        <f aca="false">IF(AJ15="",0,AB15+AI15)</f>
        <v>0</v>
      </c>
      <c r="AL15" s="13"/>
      <c r="AM15" s="17" t="n">
        <f aca="false">AK15+AL15</f>
        <v>0</v>
      </c>
      <c r="AN15" s="13"/>
      <c r="AO15" s="17" t="str">
        <f aca="false">IF(AN15&lt;&gt;"","24 Hours","N/A")</f>
        <v>N/A</v>
      </c>
      <c r="AP15" s="16"/>
      <c r="AQ15" s="16"/>
      <c r="AR15" s="16"/>
      <c r="AS15" s="17" t="n">
        <f aca="false">IF(AR15="Yes", I15+J15, 0)</f>
        <v>0</v>
      </c>
    </row>
    <row r="16" customFormat="false" ht="15" hidden="false" customHeight="false" outlineLevel="0" collapsed="false">
      <c r="A16" s="13"/>
      <c r="B16" s="13"/>
      <c r="C16" s="13"/>
      <c r="D16" s="13"/>
      <c r="E16" s="13"/>
      <c r="F16" s="13"/>
      <c r="G16" s="14"/>
      <c r="H16" s="15" t="str">
        <f aca="false" t="array" ref="H16:H16">IF(OR(F16="",F16=0),"",    INDEX(Table1[Flavour],       MATCH(          MIN(             IF(                (Table1[vCPU]&gt;=F16)*                (Table1[vRAM]&gt;=G16)*                (((C16="")+(Table1[PIN]=C16))&gt;0)*                (((D16="")+(Table1[GPU]=D16))&gt;0)*                (((E16="")+(Table1[DDH]=E16))&gt;0),                Table1[vCPU]*1000000 + Table1[vRAM]*1000 + ROW(Table1[vCPU])             )          ),          IF(             (Table1[vCPU]&gt;=F16)*             (Table1[vRAM]&gt;=G16)*             (((C16="")+(Table1[PIN]=C16))&gt;0)*             (((D16="")+(Table1[GPU]=D16))&gt;0)*             (((E16="")+(Table1[DDH]=E16))&gt;0),             Table1[vCPU]*1000000 + Table1[vRAM]*1000 + ROW(Table1[vCPU])          ),       0)    ) )</f>
        <v/>
      </c>
      <c r="I16" s="13"/>
      <c r="J16" s="13"/>
      <c r="K16" s="16"/>
      <c r="L16" s="13"/>
      <c r="M16" s="16"/>
      <c r="N16" s="13"/>
      <c r="O16" s="13"/>
      <c r="P16" s="13"/>
      <c r="Q16" s="16"/>
      <c r="R16" s="17" t="n">
        <f aca="false">IF((S16=0)*(Z16=0)*(U16=0)*(AG16=0), 0, ROUNDUP(S16 + (S16*Z16) + (U16*AG16), 0))</f>
        <v>0</v>
      </c>
      <c r="S16" s="17" t="n">
        <f aca="false">SUM(I16:J16)*0.7</f>
        <v>0</v>
      </c>
      <c r="T16" s="13"/>
      <c r="U16" s="17" t="n">
        <f aca="false">ROUND(S16 * (T16 / 100), 0)</f>
        <v>0</v>
      </c>
      <c r="V16" s="13"/>
      <c r="W16" s="13"/>
      <c r="X16" s="13"/>
      <c r="Y16" s="13"/>
      <c r="Z16" s="17" t="n">
        <f aca="false">(V16+W16+X16+Y16)</f>
        <v>0</v>
      </c>
      <c r="AA16" s="17" t="n">
        <f aca="false">SUM(V16:Y16,1)*S16</f>
        <v>0</v>
      </c>
      <c r="AB16" s="17" t="n">
        <f aca="false">AA16</f>
        <v>0</v>
      </c>
      <c r="AC16" s="13"/>
      <c r="AD16" s="13"/>
      <c r="AE16" s="13"/>
      <c r="AF16" s="13"/>
      <c r="AG16" s="17" t="n">
        <f aca="false">AC16+AD16+AE16+AF16</f>
        <v>0</v>
      </c>
      <c r="AH16" s="17" t="n">
        <f aca="false">(AG16*U16)</f>
        <v>0</v>
      </c>
      <c r="AI16" s="17" t="n">
        <f aca="false">AH16</f>
        <v>0</v>
      </c>
      <c r="AJ16" s="16"/>
      <c r="AK16" s="17" t="n">
        <f aca="false">IF(AJ16="",0,AB16+AI16)</f>
        <v>0</v>
      </c>
      <c r="AL16" s="13"/>
      <c r="AM16" s="17" t="n">
        <f aca="false">AK16+AL16</f>
        <v>0</v>
      </c>
      <c r="AN16" s="13"/>
      <c r="AO16" s="17" t="str">
        <f aca="false">IF(AN16&lt;&gt;"","24 Hours","N/A")</f>
        <v>N/A</v>
      </c>
      <c r="AP16" s="16"/>
      <c r="AQ16" s="16"/>
      <c r="AR16" s="16"/>
      <c r="AS16" s="17" t="n">
        <f aca="false">IF(AR16="Yes", I16+J16, 0)</f>
        <v>0</v>
      </c>
    </row>
    <row r="17" customFormat="false" ht="15" hidden="false" customHeight="false" outlineLevel="0" collapsed="false">
      <c r="A17" s="13"/>
      <c r="B17" s="13"/>
      <c r="C17" s="13"/>
      <c r="D17" s="13"/>
      <c r="E17" s="13"/>
      <c r="F17" s="13"/>
      <c r="G17" s="14"/>
      <c r="H17" s="15" t="str">
        <f aca="false" t="array" ref="H17:H17">IF(OR(F17="",F17=0),"",    INDEX(Table1[Flavour],       MATCH(          MIN(             IF(                (Table1[vCPU]&gt;=F17)*                (Table1[vRAM]&gt;=G17)*                (((C17="")+(Table1[PIN]=C17))&gt;0)*                (((D17="")+(Table1[GPU]=D17))&gt;0)*                (((E17="")+(Table1[DDH]=E17))&gt;0),                Table1[vCPU]*1000000 + Table1[vRAM]*1000 + ROW(Table1[vCPU])             )          ),          IF(             (Table1[vCPU]&gt;=F17)*             (Table1[vRAM]&gt;=G17)*             (((C17="")+(Table1[PIN]=C17))&gt;0)*             (((D17="")+(Table1[GPU]=D17))&gt;0)*             (((E17="")+(Table1[DDH]=E17))&gt;0),             Table1[vCPU]*1000000 + Table1[vRAM]*1000 + ROW(Table1[vCPU])          ),       0)    ) )</f>
        <v/>
      </c>
      <c r="I17" s="13"/>
      <c r="J17" s="13"/>
      <c r="K17" s="16"/>
      <c r="L17" s="13"/>
      <c r="M17" s="16"/>
      <c r="N17" s="13"/>
      <c r="O17" s="13"/>
      <c r="P17" s="13"/>
      <c r="Q17" s="16"/>
      <c r="R17" s="17" t="n">
        <f aca="false">IF((S17=0)*(Z17=0)*(U17=0)*(AG17=0), 0, ROUNDUP(S17 + (S17*Z17) + (U17*AG17), 0))</f>
        <v>0</v>
      </c>
      <c r="S17" s="17" t="n">
        <f aca="false">SUM(I17:J17)*0.7</f>
        <v>0</v>
      </c>
      <c r="T17" s="13"/>
      <c r="U17" s="17" t="n">
        <f aca="false">ROUND(S17 * (T17 / 100), 0)</f>
        <v>0</v>
      </c>
      <c r="V17" s="13"/>
      <c r="W17" s="13"/>
      <c r="X17" s="13"/>
      <c r="Y17" s="13"/>
      <c r="Z17" s="17" t="n">
        <f aca="false">(V17+W17+X17+Y17)</f>
        <v>0</v>
      </c>
      <c r="AA17" s="17" t="n">
        <f aca="false">SUM(V17:Y17,1)*S17</f>
        <v>0</v>
      </c>
      <c r="AB17" s="17" t="n">
        <f aca="false">AA17</f>
        <v>0</v>
      </c>
      <c r="AC17" s="13"/>
      <c r="AD17" s="13"/>
      <c r="AE17" s="13"/>
      <c r="AF17" s="13"/>
      <c r="AG17" s="17" t="n">
        <f aca="false">AC17+AD17+AE17+AF17</f>
        <v>0</v>
      </c>
      <c r="AH17" s="17" t="n">
        <f aca="false">(AG17*U17)</f>
        <v>0</v>
      </c>
      <c r="AI17" s="17" t="n">
        <f aca="false">AH17</f>
        <v>0</v>
      </c>
      <c r="AJ17" s="16"/>
      <c r="AK17" s="17" t="n">
        <f aca="false">IF(AJ17="",0,AB17+AI17)</f>
        <v>0</v>
      </c>
      <c r="AL17" s="13"/>
      <c r="AM17" s="17" t="n">
        <f aca="false">AK17+AL17</f>
        <v>0</v>
      </c>
      <c r="AN17" s="13"/>
      <c r="AO17" s="17" t="str">
        <f aca="false">IF(AN17&lt;&gt;"","24 Hours","N/A")</f>
        <v>N/A</v>
      </c>
      <c r="AP17" s="16"/>
      <c r="AQ17" s="16"/>
      <c r="AR17" s="16"/>
      <c r="AS17" s="17" t="n">
        <f aca="false">IF(AR17="Yes", I17+J17, 0)</f>
        <v>0</v>
      </c>
    </row>
    <row r="18" customFormat="false" ht="15" hidden="false" customHeight="false" outlineLevel="0" collapsed="false">
      <c r="A18" s="13"/>
      <c r="B18" s="13"/>
      <c r="C18" s="13"/>
      <c r="D18" s="13"/>
      <c r="E18" s="13"/>
      <c r="F18" s="13"/>
      <c r="G18" s="14"/>
      <c r="H18" s="15" t="str">
        <f aca="false" t="array" ref="H18:H18">IF(OR(F18="",F18=0),"",    INDEX(Table1[Flavour],       MATCH(          MIN(             IF(                (Table1[vCPU]&gt;=F18)*                (Table1[vRAM]&gt;=G18)*                (((C18="")+(Table1[PIN]=C18))&gt;0)*                (((D18="")+(Table1[GPU]=D18))&gt;0)*                (((E18="")+(Table1[DDH]=E18))&gt;0),                Table1[vCPU]*1000000 + Table1[vRAM]*1000 + ROW(Table1[vCPU])             )          ),          IF(             (Table1[vCPU]&gt;=F18)*             (Table1[vRAM]&gt;=G18)*             (((C18="")+(Table1[PIN]=C18))&gt;0)*             (((D18="")+(Table1[GPU]=D18))&gt;0)*             (((E18="")+(Table1[DDH]=E18))&gt;0),             Table1[vCPU]*1000000 + Table1[vRAM]*1000 + ROW(Table1[vCPU])          ),       0)    ) )</f>
        <v/>
      </c>
      <c r="I18" s="13"/>
      <c r="J18" s="13"/>
      <c r="K18" s="16"/>
      <c r="L18" s="13"/>
      <c r="M18" s="16"/>
      <c r="N18" s="13"/>
      <c r="O18" s="13"/>
      <c r="P18" s="13"/>
      <c r="Q18" s="16"/>
      <c r="R18" s="17" t="n">
        <f aca="false">IF((S18=0)*(Z18=0)*(U18=0)*(AG18=0), 0, ROUNDUP(S18 + (S18*Z18) + (U18*AG18), 0))</f>
        <v>0</v>
      </c>
      <c r="S18" s="17" t="n">
        <f aca="false">SUM(I18:J18)*0.7</f>
        <v>0</v>
      </c>
      <c r="T18" s="13"/>
      <c r="U18" s="17" t="n">
        <f aca="false">ROUND(S18 * (T18 / 100), 0)</f>
        <v>0</v>
      </c>
      <c r="V18" s="13"/>
      <c r="W18" s="13"/>
      <c r="X18" s="13"/>
      <c r="Y18" s="13"/>
      <c r="Z18" s="17" t="n">
        <f aca="false">(V18+W18+X18+Y18)</f>
        <v>0</v>
      </c>
      <c r="AA18" s="17" t="n">
        <f aca="false">SUM(V18:Y18,1)*S18</f>
        <v>0</v>
      </c>
      <c r="AB18" s="17" t="n">
        <f aca="false">AA18</f>
        <v>0</v>
      </c>
      <c r="AC18" s="13"/>
      <c r="AD18" s="13"/>
      <c r="AE18" s="13"/>
      <c r="AF18" s="13"/>
      <c r="AG18" s="17" t="n">
        <f aca="false">AC18+AD18+AE18+AF18</f>
        <v>0</v>
      </c>
      <c r="AH18" s="17" t="n">
        <f aca="false">(AG18*U18)</f>
        <v>0</v>
      </c>
      <c r="AI18" s="17" t="n">
        <f aca="false">AH18</f>
        <v>0</v>
      </c>
      <c r="AJ18" s="16"/>
      <c r="AK18" s="17" t="n">
        <f aca="false">IF(AJ18="",0,AB18+AI18)</f>
        <v>0</v>
      </c>
      <c r="AL18" s="13"/>
      <c r="AM18" s="17" t="n">
        <f aca="false">AK18+AL18</f>
        <v>0</v>
      </c>
      <c r="AN18" s="13"/>
      <c r="AO18" s="17" t="str">
        <f aca="false">IF(AN18&lt;&gt;"","24 Hours","N/A")</f>
        <v>N/A</v>
      </c>
      <c r="AP18" s="16"/>
      <c r="AQ18" s="16"/>
      <c r="AR18" s="16"/>
      <c r="AS18" s="17" t="n">
        <f aca="false">IF(AR18="Yes", I18+J18, 0)</f>
        <v>0</v>
      </c>
    </row>
    <row r="19" customFormat="false" ht="15" hidden="false" customHeight="false" outlineLevel="0" collapsed="false">
      <c r="A19" s="13"/>
      <c r="B19" s="13"/>
      <c r="C19" s="13"/>
      <c r="D19" s="13"/>
      <c r="E19" s="13"/>
      <c r="F19" s="13"/>
      <c r="G19" s="14" t="s">
        <v>54</v>
      </c>
      <c r="H19" s="15" t="str">
        <f aca="false" t="array" ref="H19:H19">IF(OR(F19="",F19=0),"",    INDEX(Table1[Flavour],       MATCH(          MIN(             IF(                (Table1[vCPU]&gt;=F19)*                (Table1[vRAM]&gt;=G19)*                (((C19="")+(Table1[PIN]=C19))&gt;0)*                (((D19="")+(Table1[GPU]=D19))&gt;0)*                (((E19="")+(Table1[DDH]=E19))&gt;0),                Table1[vCPU]*1000000 + Table1[vRAM]*1000 + ROW(Table1[vCPU])             )          ),          IF(             (Table1[vCPU]&gt;=F19)*             (Table1[vRAM]&gt;=G19)*             (((C19="")+(Table1[PIN]=C19))&gt;0)*             (((D19="")+(Table1[GPU]=D19))&gt;0)*             (((E19="")+(Table1[DDH]=E19))&gt;0),             Table1[vCPU]*1000000 + Table1[vRAM]*1000 + ROW(Table1[vCPU])          ),       0)    ) )</f>
        <v/>
      </c>
      <c r="I19" s="13"/>
      <c r="J19" s="13"/>
      <c r="K19" s="16"/>
      <c r="L19" s="13"/>
      <c r="M19" s="16"/>
      <c r="N19" s="13"/>
      <c r="O19" s="13"/>
      <c r="P19" s="13"/>
      <c r="Q19" s="16"/>
      <c r="R19" s="17" t="n">
        <f aca="false">IF((S19=0)*(Z19=0)*(U19=0)*(AG19=0), 0, ROUNDUP(S19 + (S19*Z19) + (U19*AG19), 0))</f>
        <v>0</v>
      </c>
      <c r="S19" s="17" t="n">
        <f aca="false">SUM(I19:J19)*0.7</f>
        <v>0</v>
      </c>
      <c r="T19" s="13"/>
      <c r="U19" s="17" t="n">
        <f aca="false">ROUND(S19 * (T19 / 100), 0)</f>
        <v>0</v>
      </c>
      <c r="V19" s="13"/>
      <c r="W19" s="13"/>
      <c r="X19" s="13"/>
      <c r="Y19" s="13"/>
      <c r="Z19" s="17" t="n">
        <f aca="false">(V19+W19+X19+Y19)</f>
        <v>0</v>
      </c>
      <c r="AA19" s="17" t="n">
        <f aca="false">SUM(V19:Y19,1)*S19</f>
        <v>0</v>
      </c>
      <c r="AB19" s="17" t="n">
        <f aca="false">AA19</f>
        <v>0</v>
      </c>
      <c r="AC19" s="13"/>
      <c r="AD19" s="13"/>
      <c r="AE19" s="13"/>
      <c r="AF19" s="13"/>
      <c r="AG19" s="17" t="n">
        <f aca="false">AC19+AD19+AE19+AF19</f>
        <v>0</v>
      </c>
      <c r="AH19" s="17" t="n">
        <f aca="false">(AG19*U19)</f>
        <v>0</v>
      </c>
      <c r="AI19" s="17" t="n">
        <f aca="false">AH19</f>
        <v>0</v>
      </c>
      <c r="AJ19" s="16"/>
      <c r="AK19" s="17" t="n">
        <f aca="false">IF(AJ19="",0,AB19+AI19)</f>
        <v>0</v>
      </c>
      <c r="AL19" s="13"/>
      <c r="AM19" s="17" t="n">
        <f aca="false">AK19+AL19</f>
        <v>0</v>
      </c>
      <c r="AN19" s="13"/>
      <c r="AO19" s="17" t="str">
        <f aca="false">IF(AN19&lt;&gt;"","24 Hours","N/A")</f>
        <v>N/A</v>
      </c>
      <c r="AP19" s="16"/>
      <c r="AQ19" s="16"/>
      <c r="AR19" s="16"/>
      <c r="AS19" s="17" t="n">
        <f aca="false">IF(AR19="Yes", I19+J19, 0)</f>
        <v>0</v>
      </c>
    </row>
    <row r="20" customFormat="false" ht="15" hidden="false" customHeight="false" outlineLevel="0" collapsed="false">
      <c r="A20" s="13"/>
      <c r="B20" s="13"/>
      <c r="C20" s="13"/>
      <c r="D20" s="13"/>
      <c r="E20" s="13"/>
      <c r="F20" s="13"/>
      <c r="G20" s="14" t="s">
        <v>54</v>
      </c>
      <c r="H20" s="15" t="str">
        <f aca="false" t="array" ref="H20:H20">IF(OR(F20="",F20=0),"",    INDEX(Table1[Flavour],       MATCH(          MIN(             IF(                (Table1[vCPU]&gt;=F20)*                (Table1[vRAM]&gt;=G20)*                (((C20="")+(Table1[PIN]=C20))&gt;0)*                (((D20="")+(Table1[GPU]=D20))&gt;0)*                (((E20="")+(Table1[DDH]=E20))&gt;0),                Table1[vCPU]*1000000 + Table1[vRAM]*1000 + ROW(Table1[vCPU])             )          ),          IF(             (Table1[vCPU]&gt;=F20)*             (Table1[vRAM]&gt;=G20)*             (((C20="")+(Table1[PIN]=C20))&gt;0)*             (((D20="")+(Table1[GPU]=D20))&gt;0)*             (((E20="")+(Table1[DDH]=E20))&gt;0),             Table1[vCPU]*1000000 + Table1[vRAM]*1000 + ROW(Table1[vCPU])          ),       0)    ) )</f>
        <v/>
      </c>
      <c r="I20" s="13"/>
      <c r="J20" s="13"/>
      <c r="K20" s="16"/>
      <c r="L20" s="13"/>
      <c r="M20" s="16"/>
      <c r="N20" s="13"/>
      <c r="O20" s="13"/>
      <c r="P20" s="13"/>
      <c r="Q20" s="16"/>
      <c r="R20" s="17" t="n">
        <f aca="false">IF((S20=0)*(Z20=0)*(U20=0)*(AG20=0), 0, ROUNDUP(S20 + (S20*Z20) + (U20*AG20), 0))</f>
        <v>0</v>
      </c>
      <c r="S20" s="17" t="n">
        <f aca="false">SUM(I20:J20)*0.7</f>
        <v>0</v>
      </c>
      <c r="T20" s="13"/>
      <c r="U20" s="17" t="n">
        <f aca="false">ROUND(S20 * (T20 / 100), 0)</f>
        <v>0</v>
      </c>
      <c r="V20" s="13"/>
      <c r="W20" s="13"/>
      <c r="X20" s="13"/>
      <c r="Y20" s="13"/>
      <c r="Z20" s="17" t="n">
        <f aca="false">(V20+W20+X20+Y20)</f>
        <v>0</v>
      </c>
      <c r="AA20" s="17" t="n">
        <f aca="false">SUM(V20:Y20,1)*S20</f>
        <v>0</v>
      </c>
      <c r="AB20" s="17" t="n">
        <f aca="false">AA20</f>
        <v>0</v>
      </c>
      <c r="AC20" s="13"/>
      <c r="AD20" s="13"/>
      <c r="AE20" s="13"/>
      <c r="AF20" s="13"/>
      <c r="AG20" s="17" t="n">
        <f aca="false">AC20+AD20+AE20+AF20</f>
        <v>0</v>
      </c>
      <c r="AH20" s="17" t="n">
        <f aca="false">(AG20*U20)</f>
        <v>0</v>
      </c>
      <c r="AI20" s="17" t="n">
        <f aca="false">AH20</f>
        <v>0</v>
      </c>
      <c r="AJ20" s="16"/>
      <c r="AK20" s="17" t="n">
        <f aca="false">IF(AJ20="",0,AB20+AI20)</f>
        <v>0</v>
      </c>
      <c r="AL20" s="13"/>
      <c r="AM20" s="17" t="n">
        <f aca="false">AK20+AL20</f>
        <v>0</v>
      </c>
      <c r="AN20" s="13"/>
      <c r="AO20" s="17" t="str">
        <f aca="false">IF(AN20&lt;&gt;"","24 Hours","N/A")</f>
        <v>N/A</v>
      </c>
      <c r="AP20" s="16"/>
      <c r="AQ20" s="16"/>
      <c r="AR20" s="16"/>
      <c r="AS20" s="17" t="n">
        <f aca="false">IF(AR20="Yes", I20+J20, 0)</f>
        <v>0</v>
      </c>
    </row>
    <row r="21" customFormat="false" ht="15" hidden="false" customHeight="false" outlineLevel="0" collapsed="false">
      <c r="A21" s="13"/>
      <c r="B21" s="13"/>
      <c r="C21" s="13"/>
      <c r="D21" s="13"/>
      <c r="E21" s="13"/>
      <c r="F21" s="13"/>
      <c r="G21" s="14" t="s">
        <v>54</v>
      </c>
      <c r="H21" s="15" t="str">
        <f aca="false" t="array" ref="H21:H21">IF(OR(F21="",F21=0),"",    INDEX(Table1[Flavour],       MATCH(          MIN(             IF(                (Table1[vCPU]&gt;=F21)*                (Table1[vRAM]&gt;=G21)*                (((C21="")+(Table1[PIN]=C21))&gt;0)*                (((D21="")+(Table1[GPU]=D21))&gt;0)*                (((E21="")+(Table1[DDH]=E21))&gt;0),                Table1[vCPU]*1000000 + Table1[vRAM]*1000 + ROW(Table1[vCPU])             )          ),          IF(             (Table1[vCPU]&gt;=F21)*             (Table1[vRAM]&gt;=G21)*             (((C21="")+(Table1[PIN]=C21))&gt;0)*             (((D21="")+(Table1[GPU]=D21))&gt;0)*             (((E21="")+(Table1[DDH]=E21))&gt;0),             Table1[vCPU]*1000000 + Table1[vRAM]*1000 + ROW(Table1[vCPU])          ),       0)    ) )</f>
        <v/>
      </c>
      <c r="I21" s="13"/>
      <c r="J21" s="13"/>
      <c r="K21" s="16"/>
      <c r="L21" s="13"/>
      <c r="M21" s="16"/>
      <c r="N21" s="13"/>
      <c r="O21" s="13"/>
      <c r="P21" s="13"/>
      <c r="Q21" s="16"/>
      <c r="R21" s="17" t="n">
        <f aca="false">IF((S21=0)*(Z21=0)*(U21=0)*(AG21=0), 0, ROUNDUP(S21 + (S21*Z21) + (U21*AG21), 0))</f>
        <v>0</v>
      </c>
      <c r="S21" s="17" t="n">
        <f aca="false">SUM(I21:J21)*0.7</f>
        <v>0</v>
      </c>
      <c r="T21" s="13"/>
      <c r="U21" s="17" t="n">
        <f aca="false">ROUND(S21 * (T21 / 100), 0)</f>
        <v>0</v>
      </c>
      <c r="V21" s="13"/>
      <c r="W21" s="13"/>
      <c r="X21" s="13"/>
      <c r="Y21" s="13"/>
      <c r="Z21" s="17" t="n">
        <f aca="false">(V21+W21+X21+Y21)</f>
        <v>0</v>
      </c>
      <c r="AA21" s="17" t="n">
        <f aca="false">SUM(V21:Y21,1)*S21</f>
        <v>0</v>
      </c>
      <c r="AB21" s="17" t="n">
        <f aca="false">AA21</f>
        <v>0</v>
      </c>
      <c r="AC21" s="13"/>
      <c r="AD21" s="13"/>
      <c r="AE21" s="13"/>
      <c r="AF21" s="13"/>
      <c r="AG21" s="17" t="n">
        <f aca="false">AC21+AD21+AE21+AF21</f>
        <v>0</v>
      </c>
      <c r="AH21" s="17" t="n">
        <f aca="false">(AG21*U21)</f>
        <v>0</v>
      </c>
      <c r="AI21" s="17" t="n">
        <f aca="false">AH21</f>
        <v>0</v>
      </c>
      <c r="AJ21" s="16"/>
      <c r="AK21" s="17" t="n">
        <f aca="false">IF(AJ21="",0,AB21+AI21)</f>
        <v>0</v>
      </c>
      <c r="AL21" s="13"/>
      <c r="AM21" s="17" t="n">
        <f aca="false">AK21+AL21</f>
        <v>0</v>
      </c>
      <c r="AN21" s="13"/>
      <c r="AO21" s="17" t="str">
        <f aca="false">IF(AN21&lt;&gt;"","24 Hours","N/A")</f>
        <v>N/A</v>
      </c>
      <c r="AP21" s="16"/>
      <c r="AQ21" s="16"/>
      <c r="AR21" s="16"/>
      <c r="AS21" s="17" t="n">
        <f aca="false">IF(AR21="Yes", I21+J21, 0)</f>
        <v>0</v>
      </c>
    </row>
    <row r="22" customFormat="false" ht="15" hidden="false" customHeight="false" outlineLevel="0" collapsed="false">
      <c r="A22" s="13"/>
      <c r="B22" s="13"/>
      <c r="C22" s="13"/>
      <c r="D22" s="13"/>
      <c r="E22" s="13"/>
      <c r="F22" s="13"/>
      <c r="G22" s="14" t="s">
        <v>54</v>
      </c>
      <c r="H22" s="15" t="str">
        <f aca="false" t="array" ref="H22:H22">IF(OR(F22="",F22=0),"",    INDEX(Table1[Flavour],       MATCH(          MIN(             IF(                (Table1[vCPU]&gt;=F22)*                (Table1[vRAM]&gt;=G22)*                (((C22="")+(Table1[PIN]=C22))&gt;0)*                (((D22="")+(Table1[GPU]=D22))&gt;0)*                (((E22="")+(Table1[DDH]=E22))&gt;0),                Table1[vCPU]*1000000 + Table1[vRAM]*1000 + ROW(Table1[vCPU])             )          ),          IF(             (Table1[vCPU]&gt;=F22)*             (Table1[vRAM]&gt;=G22)*             (((C22="")+(Table1[PIN]=C22))&gt;0)*             (((D22="")+(Table1[GPU]=D22))&gt;0)*             (((E22="")+(Table1[DDH]=E22))&gt;0),             Table1[vCPU]*1000000 + Table1[vRAM]*1000 + ROW(Table1[vCPU])          ),       0)    ) )</f>
        <v/>
      </c>
      <c r="I22" s="13"/>
      <c r="J22" s="13"/>
      <c r="K22" s="16"/>
      <c r="L22" s="13"/>
      <c r="M22" s="16"/>
      <c r="N22" s="13"/>
      <c r="O22" s="13"/>
      <c r="P22" s="13"/>
      <c r="Q22" s="16"/>
      <c r="R22" s="17" t="n">
        <f aca="false">IF((S22=0)*(Z22=0)*(U22=0)*(AG22=0), 0, ROUNDUP(S22 + (S22*Z22) + (U22*AG22), 0))</f>
        <v>0</v>
      </c>
      <c r="S22" s="17" t="n">
        <f aca="false">SUM(I22:J22)*0.7</f>
        <v>0</v>
      </c>
      <c r="T22" s="13"/>
      <c r="U22" s="17" t="n">
        <f aca="false">ROUND(S22 * (T22 / 100), 0)</f>
        <v>0</v>
      </c>
      <c r="V22" s="13"/>
      <c r="W22" s="13"/>
      <c r="X22" s="13"/>
      <c r="Y22" s="13"/>
      <c r="Z22" s="17" t="n">
        <f aca="false">(V22+W22+X22+Y22)</f>
        <v>0</v>
      </c>
      <c r="AA22" s="17" t="n">
        <f aca="false">SUM(V22:Y22,1)*S22</f>
        <v>0</v>
      </c>
      <c r="AB22" s="17" t="n">
        <f aca="false">AA22</f>
        <v>0</v>
      </c>
      <c r="AC22" s="13"/>
      <c r="AD22" s="13"/>
      <c r="AE22" s="13"/>
      <c r="AF22" s="13"/>
      <c r="AG22" s="17" t="n">
        <f aca="false">AC22+AD22+AE22+AF22</f>
        <v>0</v>
      </c>
      <c r="AH22" s="17" t="n">
        <f aca="false">(AG22*U22)</f>
        <v>0</v>
      </c>
      <c r="AI22" s="17" t="n">
        <f aca="false">AH22</f>
        <v>0</v>
      </c>
      <c r="AJ22" s="16"/>
      <c r="AK22" s="17" t="n">
        <f aca="false">IF(AJ22="",0,AB22+AI22)</f>
        <v>0</v>
      </c>
      <c r="AL22" s="13"/>
      <c r="AM22" s="17" t="n">
        <f aca="false">AK22+AL22</f>
        <v>0</v>
      </c>
      <c r="AN22" s="13"/>
      <c r="AO22" s="17" t="str">
        <f aca="false">IF(AN22&lt;&gt;"","24 Hours","N/A")</f>
        <v>N/A</v>
      </c>
      <c r="AP22" s="16"/>
      <c r="AQ22" s="16"/>
      <c r="AR22" s="16"/>
      <c r="AS22" s="17" t="n">
        <f aca="false">IF(AR22="Yes", I22+J22, 0)</f>
        <v>0</v>
      </c>
    </row>
    <row r="23" customFormat="false" ht="15" hidden="false" customHeight="false" outlineLevel="0" collapsed="false">
      <c r="A23" s="13"/>
      <c r="B23" s="13"/>
      <c r="C23" s="13"/>
      <c r="D23" s="13"/>
      <c r="E23" s="13"/>
      <c r="F23" s="13"/>
      <c r="G23" s="14" t="s">
        <v>54</v>
      </c>
      <c r="H23" s="15" t="str">
        <f aca="false" t="array" ref="H23:H23">IF(OR(F23="",F23=0),"",    INDEX(Table1[Flavour],       MATCH(          MIN(             IF(                (Table1[vCPU]&gt;=F23)*                (Table1[vRAM]&gt;=G23)*                (((C23="")+(Table1[PIN]=C23))&gt;0)*                (((D23="")+(Table1[GPU]=D23))&gt;0)*                (((E23="")+(Table1[DDH]=E23))&gt;0),                Table1[vCPU]*1000000 + Table1[vRAM]*1000 + ROW(Table1[vCPU])             )          ),          IF(             (Table1[vCPU]&gt;=F23)*             (Table1[vRAM]&gt;=G23)*             (((C23="")+(Table1[PIN]=C23))&gt;0)*             (((D23="")+(Table1[GPU]=D23))&gt;0)*             (((E23="")+(Table1[DDH]=E23))&gt;0),             Table1[vCPU]*1000000 + Table1[vRAM]*1000 + ROW(Table1[vCPU])          ),       0)    ) )</f>
        <v/>
      </c>
      <c r="I23" s="13"/>
      <c r="J23" s="13"/>
      <c r="K23" s="16"/>
      <c r="L23" s="13"/>
      <c r="M23" s="16"/>
      <c r="N23" s="13"/>
      <c r="O23" s="13"/>
      <c r="P23" s="13"/>
      <c r="Q23" s="16"/>
      <c r="R23" s="17" t="n">
        <f aca="false">IF((S23=0)*(Z23=0)*(U23=0)*(AG23=0), 0, ROUNDUP(S23 + (S23*Z23) + (U23*AG23), 0))</f>
        <v>0</v>
      </c>
      <c r="S23" s="17" t="n">
        <f aca="false">SUM(I23:J23)*0.7</f>
        <v>0</v>
      </c>
      <c r="T23" s="13"/>
      <c r="U23" s="17" t="n">
        <f aca="false">ROUND(S23 * (T23 / 100), 0)</f>
        <v>0</v>
      </c>
      <c r="V23" s="13"/>
      <c r="W23" s="13"/>
      <c r="X23" s="13"/>
      <c r="Y23" s="13"/>
      <c r="Z23" s="17" t="n">
        <f aca="false">(V23+W23+X23+Y23)</f>
        <v>0</v>
      </c>
      <c r="AA23" s="17" t="n">
        <f aca="false">SUM(V23:Y23,1)*S23</f>
        <v>0</v>
      </c>
      <c r="AB23" s="17" t="n">
        <f aca="false">AA23</f>
        <v>0</v>
      </c>
      <c r="AC23" s="13"/>
      <c r="AD23" s="13"/>
      <c r="AE23" s="13"/>
      <c r="AF23" s="13"/>
      <c r="AG23" s="17" t="n">
        <f aca="false">AC23+AD23+AE23+AF23</f>
        <v>0</v>
      </c>
      <c r="AH23" s="17" t="n">
        <f aca="false">(AG23*U23)</f>
        <v>0</v>
      </c>
      <c r="AI23" s="17" t="n">
        <f aca="false">AH23</f>
        <v>0</v>
      </c>
      <c r="AJ23" s="16"/>
      <c r="AK23" s="17" t="n">
        <f aca="false">IF(AJ23="",0,AB23+AI23)</f>
        <v>0</v>
      </c>
      <c r="AL23" s="13"/>
      <c r="AM23" s="17" t="n">
        <f aca="false">AK23+AL23</f>
        <v>0</v>
      </c>
      <c r="AN23" s="13"/>
      <c r="AO23" s="17" t="str">
        <f aca="false">IF(AN23&lt;&gt;"","24 Hours","N/A")</f>
        <v>N/A</v>
      </c>
      <c r="AP23" s="16"/>
      <c r="AQ23" s="16"/>
      <c r="AR23" s="16"/>
      <c r="AS23" s="17" t="n">
        <f aca="false">IF(AR23="Yes", I23+J23, 0)</f>
        <v>0</v>
      </c>
    </row>
    <row r="24" customFormat="false" ht="15" hidden="false" customHeight="false" outlineLevel="0" collapsed="false">
      <c r="A24" s="13"/>
      <c r="B24" s="13"/>
      <c r="C24" s="13"/>
      <c r="D24" s="13"/>
      <c r="E24" s="13"/>
      <c r="F24" s="13"/>
      <c r="G24" s="14" t="s">
        <v>54</v>
      </c>
      <c r="H24" s="15" t="str">
        <f aca="false" t="array" ref="H24:H24">IF(OR(F24="",F24=0),"",    INDEX(Table1[Flavour],       MATCH(          MIN(             IF(                (Table1[vCPU]&gt;=F24)*                (Table1[vRAM]&gt;=G24)*                (((C24="")+(Table1[PIN]=C24))&gt;0)*                (((D24="")+(Table1[GPU]=D24))&gt;0)*                (((E24="")+(Table1[DDH]=E24))&gt;0),                Table1[vCPU]*1000000 + Table1[vRAM]*1000 + ROW(Table1[vCPU])             )          ),          IF(             (Table1[vCPU]&gt;=F24)*             (Table1[vRAM]&gt;=G24)*             (((C24="")+(Table1[PIN]=C24))&gt;0)*             (((D24="")+(Table1[GPU]=D24))&gt;0)*             (((E24="")+(Table1[DDH]=E24))&gt;0),             Table1[vCPU]*1000000 + Table1[vRAM]*1000 + ROW(Table1[vCPU])          ),       0)    ) )</f>
        <v/>
      </c>
      <c r="I24" s="13"/>
      <c r="J24" s="13"/>
      <c r="K24" s="16"/>
      <c r="L24" s="13"/>
      <c r="M24" s="16"/>
      <c r="N24" s="13"/>
      <c r="O24" s="13"/>
      <c r="P24" s="13"/>
      <c r="Q24" s="16"/>
      <c r="R24" s="17" t="n">
        <f aca="false">IF((S24=0)*(Z24=0)*(U24=0)*(AG24=0), 0, ROUNDUP(S24 + (S24*Z24) + (U24*AG24), 0))</f>
        <v>0</v>
      </c>
      <c r="S24" s="17" t="n">
        <f aca="false">SUM(I24:J24)*0.7</f>
        <v>0</v>
      </c>
      <c r="T24" s="13"/>
      <c r="U24" s="17" t="n">
        <f aca="false">ROUND(S24 * (T24 / 100), 0)</f>
        <v>0</v>
      </c>
      <c r="V24" s="13"/>
      <c r="W24" s="13"/>
      <c r="X24" s="13"/>
      <c r="Y24" s="13"/>
      <c r="Z24" s="17" t="n">
        <f aca="false">(V24+W24+X24+Y24)</f>
        <v>0</v>
      </c>
      <c r="AA24" s="17" t="n">
        <f aca="false">SUM(V24:Y24,1)*S24</f>
        <v>0</v>
      </c>
      <c r="AB24" s="17" t="n">
        <f aca="false">AA24</f>
        <v>0</v>
      </c>
      <c r="AC24" s="13"/>
      <c r="AD24" s="13"/>
      <c r="AE24" s="13"/>
      <c r="AF24" s="13"/>
      <c r="AG24" s="17" t="n">
        <f aca="false">AC24+AD24+AE24+AF24</f>
        <v>0</v>
      </c>
      <c r="AH24" s="17" t="n">
        <f aca="false">(AG24*U24)</f>
        <v>0</v>
      </c>
      <c r="AI24" s="17" t="n">
        <f aca="false">AH24</f>
        <v>0</v>
      </c>
      <c r="AJ24" s="16"/>
      <c r="AK24" s="17" t="n">
        <f aca="false">IF(AJ24="",0,AB24+AI24)</f>
        <v>0</v>
      </c>
      <c r="AL24" s="13"/>
      <c r="AM24" s="17" t="n">
        <f aca="false">AK24+AL24</f>
        <v>0</v>
      </c>
      <c r="AN24" s="13"/>
      <c r="AO24" s="17" t="str">
        <f aca="false">IF(AN24&lt;&gt;"","24 Hours","N/A")</f>
        <v>N/A</v>
      </c>
      <c r="AP24" s="16"/>
      <c r="AQ24" s="16"/>
      <c r="AR24" s="16"/>
      <c r="AS24" s="17" t="n">
        <f aca="false">IF(AR24="Yes", I24+J24, 0)</f>
        <v>0</v>
      </c>
    </row>
    <row r="25" customFormat="false" ht="15" hidden="false" customHeight="false" outlineLevel="0" collapsed="false">
      <c r="A25" s="13"/>
      <c r="B25" s="13"/>
      <c r="C25" s="13"/>
      <c r="D25" s="13"/>
      <c r="E25" s="13"/>
      <c r="F25" s="13"/>
      <c r="G25" s="14" t="s">
        <v>54</v>
      </c>
      <c r="H25" s="15" t="str">
        <f aca="false" t="array" ref="H25:H25">IF(OR(F25="",F25=0),"",    INDEX(Table1[Flavour],       MATCH(          MIN(             IF(                (Table1[vCPU]&gt;=F25)*                (Table1[vRAM]&gt;=G25)*                (((C25="")+(Table1[PIN]=C25))&gt;0)*                (((D25="")+(Table1[GPU]=D25))&gt;0)*                (((E25="")+(Table1[DDH]=E25))&gt;0),                Table1[vCPU]*1000000 + Table1[vRAM]*1000 + ROW(Table1[vCPU])             )          ),          IF(             (Table1[vCPU]&gt;=F25)*             (Table1[vRAM]&gt;=G25)*             (((C25="")+(Table1[PIN]=C25))&gt;0)*             (((D25="")+(Table1[GPU]=D25))&gt;0)*             (((E25="")+(Table1[DDH]=E25))&gt;0),             Table1[vCPU]*1000000 + Table1[vRAM]*1000 + ROW(Table1[vCPU])          ),       0)    ) )</f>
        <v/>
      </c>
      <c r="I25" s="13"/>
      <c r="J25" s="13"/>
      <c r="K25" s="16"/>
      <c r="L25" s="13"/>
      <c r="M25" s="16"/>
      <c r="N25" s="13"/>
      <c r="O25" s="13"/>
      <c r="P25" s="13"/>
      <c r="Q25" s="16"/>
      <c r="R25" s="17" t="n">
        <f aca="false">IF((S25=0)*(Z25=0)*(U25=0)*(AG25=0), 0, ROUNDUP(S25 + (S25*Z25) + (U25*AG25), 0))</f>
        <v>0</v>
      </c>
      <c r="S25" s="17" t="n">
        <f aca="false">SUM(I25:J25)*0.7</f>
        <v>0</v>
      </c>
      <c r="T25" s="13"/>
      <c r="U25" s="17" t="n">
        <f aca="false">ROUND(S25 * (T25 / 100), 0)</f>
        <v>0</v>
      </c>
      <c r="V25" s="13"/>
      <c r="W25" s="13"/>
      <c r="X25" s="13"/>
      <c r="Y25" s="13"/>
      <c r="Z25" s="17" t="n">
        <f aca="false">(V25+W25+X25+Y25)</f>
        <v>0</v>
      </c>
      <c r="AA25" s="17" t="n">
        <f aca="false">SUM(V25:Y25,1)*S25</f>
        <v>0</v>
      </c>
      <c r="AB25" s="17" t="n">
        <f aca="false">AA25</f>
        <v>0</v>
      </c>
      <c r="AC25" s="13"/>
      <c r="AD25" s="13"/>
      <c r="AE25" s="13"/>
      <c r="AF25" s="13"/>
      <c r="AG25" s="17" t="n">
        <f aca="false">AC25+AD25+AE25+AF25</f>
        <v>0</v>
      </c>
      <c r="AH25" s="17" t="n">
        <f aca="false">(AG25*U25)</f>
        <v>0</v>
      </c>
      <c r="AI25" s="17" t="n">
        <f aca="false">AH25</f>
        <v>0</v>
      </c>
      <c r="AJ25" s="16"/>
      <c r="AK25" s="17" t="n">
        <f aca="false">IF(AJ25="",0,AB25+AI25)</f>
        <v>0</v>
      </c>
      <c r="AL25" s="13"/>
      <c r="AM25" s="17" t="n">
        <f aca="false">AK25+AL25</f>
        <v>0</v>
      </c>
      <c r="AN25" s="13"/>
      <c r="AO25" s="17" t="str">
        <f aca="false">IF(AN25&lt;&gt;"","24 Hours","N/A")</f>
        <v>N/A</v>
      </c>
      <c r="AP25" s="16"/>
      <c r="AQ25" s="16"/>
      <c r="AR25" s="16"/>
      <c r="AS25" s="17" t="n">
        <f aca="false">IF(AR25="Yes", I25+J25, 0)</f>
        <v>0</v>
      </c>
    </row>
    <row r="26" customFormat="false" ht="15" hidden="false" customHeight="false" outlineLevel="0" collapsed="false">
      <c r="A26" s="13"/>
      <c r="B26" s="13"/>
      <c r="C26" s="13"/>
      <c r="D26" s="13"/>
      <c r="E26" s="13"/>
      <c r="F26" s="13"/>
      <c r="G26" s="14" t="s">
        <v>54</v>
      </c>
      <c r="H26" s="15" t="str">
        <f aca="false" t="array" ref="H26:H26">IF(OR(F26="",F26=0),"",    INDEX(Table1[Flavour],       MATCH(          MIN(             IF(                (Table1[vCPU]&gt;=F26)*                (Table1[vRAM]&gt;=G26)*                (((C26="")+(Table1[PIN]=C26))&gt;0)*                (((D26="")+(Table1[GPU]=D26))&gt;0)*                (((E26="")+(Table1[DDH]=E26))&gt;0),                Table1[vCPU]*1000000 + Table1[vRAM]*1000 + ROW(Table1[vCPU])             )          ),          IF(             (Table1[vCPU]&gt;=F26)*             (Table1[vRAM]&gt;=G26)*             (((C26="")+(Table1[PIN]=C26))&gt;0)*             (((D26="")+(Table1[GPU]=D26))&gt;0)*             (((E26="")+(Table1[DDH]=E26))&gt;0),             Table1[vCPU]*1000000 + Table1[vRAM]*1000 + ROW(Table1[vCPU])          ),       0)    ) )</f>
        <v/>
      </c>
      <c r="I26" s="13"/>
      <c r="J26" s="13"/>
      <c r="K26" s="16"/>
      <c r="L26" s="13"/>
      <c r="M26" s="16"/>
      <c r="N26" s="13"/>
      <c r="O26" s="13"/>
      <c r="P26" s="13"/>
      <c r="Q26" s="16"/>
      <c r="R26" s="17" t="n">
        <f aca="false">IF((S26=0)*(Z26=0)*(U26=0)*(AG26=0), 0, ROUNDUP(S26 + (S26*Z26) + (U26*AG26), 0))</f>
        <v>0</v>
      </c>
      <c r="S26" s="17" t="n">
        <f aca="false">SUM(I26:J26)*0.7</f>
        <v>0</v>
      </c>
      <c r="T26" s="13"/>
      <c r="U26" s="17" t="n">
        <f aca="false">ROUND(S26 * (T26 / 100), 0)</f>
        <v>0</v>
      </c>
      <c r="V26" s="13"/>
      <c r="W26" s="13"/>
      <c r="X26" s="13"/>
      <c r="Y26" s="13"/>
      <c r="Z26" s="17" t="n">
        <f aca="false">(V26+W26+X26+Y26)</f>
        <v>0</v>
      </c>
      <c r="AA26" s="17" t="n">
        <f aca="false">SUM(V26:Y26,1)*S26</f>
        <v>0</v>
      </c>
      <c r="AB26" s="17" t="n">
        <f aca="false">AA26</f>
        <v>0</v>
      </c>
      <c r="AC26" s="13"/>
      <c r="AD26" s="13"/>
      <c r="AE26" s="13"/>
      <c r="AF26" s="13"/>
      <c r="AG26" s="17" t="n">
        <f aca="false">AC26+AD26+AE26+AF26</f>
        <v>0</v>
      </c>
      <c r="AH26" s="17" t="n">
        <f aca="false">(AG26*U26)</f>
        <v>0</v>
      </c>
      <c r="AI26" s="17" t="n">
        <f aca="false">AH26</f>
        <v>0</v>
      </c>
      <c r="AJ26" s="16"/>
      <c r="AK26" s="17" t="n">
        <f aca="false">IF(AJ26="",0,AB26+AI26)</f>
        <v>0</v>
      </c>
      <c r="AL26" s="13"/>
      <c r="AM26" s="17" t="n">
        <f aca="false">AK26+AL26</f>
        <v>0</v>
      </c>
      <c r="AN26" s="13"/>
      <c r="AO26" s="17" t="str">
        <f aca="false">IF(AN26&lt;&gt;"","24 Hours","N/A")</f>
        <v>N/A</v>
      </c>
      <c r="AP26" s="16"/>
      <c r="AQ26" s="16"/>
      <c r="AR26" s="16"/>
      <c r="AS26" s="17" t="n">
        <f aca="false">IF(AR26="Yes", I26+J26, 0)</f>
        <v>0</v>
      </c>
    </row>
    <row r="27" customFormat="false" ht="15" hidden="false" customHeight="false" outlineLevel="0" collapsed="false">
      <c r="A27" s="13"/>
      <c r="B27" s="13"/>
      <c r="C27" s="13"/>
      <c r="D27" s="13"/>
      <c r="E27" s="13"/>
      <c r="F27" s="13"/>
      <c r="G27" s="14" t="s">
        <v>54</v>
      </c>
      <c r="H27" s="15" t="str">
        <f aca="false" t="array" ref="H27:H27">IF(OR(F27="",F27=0),"",    INDEX(Table1[Flavour],       MATCH(          MIN(             IF(                (Table1[vCPU]&gt;=F27)*                (Table1[vRAM]&gt;=G27)*                (((C27="")+(Table1[PIN]=C27))&gt;0)*                (((D27="")+(Table1[GPU]=D27))&gt;0)*                (((E27="")+(Table1[DDH]=E27))&gt;0),                Table1[vCPU]*1000000 + Table1[vRAM]*1000 + ROW(Table1[vCPU])             )          ),          IF(             (Table1[vCPU]&gt;=F27)*             (Table1[vRAM]&gt;=G27)*             (((C27="")+(Table1[PIN]=C27))&gt;0)*             (((D27="")+(Table1[GPU]=D27))&gt;0)*             (((E27="")+(Table1[DDH]=E27))&gt;0),             Table1[vCPU]*1000000 + Table1[vRAM]*1000 + ROW(Table1[vCPU])          ),       0)    ) )</f>
        <v/>
      </c>
      <c r="I27" s="13"/>
      <c r="J27" s="13"/>
      <c r="K27" s="16"/>
      <c r="L27" s="13"/>
      <c r="M27" s="16"/>
      <c r="N27" s="13"/>
      <c r="O27" s="13"/>
      <c r="P27" s="13"/>
      <c r="Q27" s="16"/>
      <c r="R27" s="17" t="n">
        <f aca="false">IF((S27=0)*(Z27=0)*(U27=0)*(AG27=0), 0, ROUNDUP(S27 + (S27*Z27) + (U27*AG27), 0))</f>
        <v>0</v>
      </c>
      <c r="S27" s="17" t="n">
        <f aca="false">SUM(I27:J27)*0.7</f>
        <v>0</v>
      </c>
      <c r="T27" s="13"/>
      <c r="U27" s="17" t="n">
        <f aca="false">ROUND(S27 * (T27 / 100), 0)</f>
        <v>0</v>
      </c>
      <c r="V27" s="13"/>
      <c r="W27" s="13"/>
      <c r="X27" s="13"/>
      <c r="Y27" s="13"/>
      <c r="Z27" s="17" t="n">
        <f aca="false">(V27+W27+X27+Y27)</f>
        <v>0</v>
      </c>
      <c r="AA27" s="17" t="n">
        <f aca="false">SUM(V27:Y27,1)*S27</f>
        <v>0</v>
      </c>
      <c r="AB27" s="17" t="n">
        <f aca="false">AA27</f>
        <v>0</v>
      </c>
      <c r="AC27" s="13"/>
      <c r="AD27" s="13"/>
      <c r="AE27" s="13"/>
      <c r="AF27" s="13"/>
      <c r="AG27" s="17" t="n">
        <f aca="false">AC27+AD27+AE27+AF27</f>
        <v>0</v>
      </c>
      <c r="AH27" s="17" t="n">
        <f aca="false">(AG27*U27)</f>
        <v>0</v>
      </c>
      <c r="AI27" s="17" t="n">
        <f aca="false">AH27</f>
        <v>0</v>
      </c>
      <c r="AJ27" s="16"/>
      <c r="AK27" s="17" t="n">
        <f aca="false">IF(AJ27="",0,AB27+AI27)</f>
        <v>0</v>
      </c>
      <c r="AL27" s="13"/>
      <c r="AM27" s="17" t="n">
        <f aca="false">AK27+AL27</f>
        <v>0</v>
      </c>
      <c r="AN27" s="13"/>
      <c r="AO27" s="17" t="str">
        <f aca="false">IF(AN27&lt;&gt;"","24 Hours","N/A")</f>
        <v>N/A</v>
      </c>
      <c r="AP27" s="16"/>
      <c r="AQ27" s="16"/>
      <c r="AR27" s="16"/>
      <c r="AS27" s="17" t="n">
        <f aca="false">IF(AR27="Yes", I27+J27, 0)</f>
        <v>0</v>
      </c>
    </row>
    <row r="28" customFormat="false" ht="15" hidden="false" customHeight="false" outlineLevel="0" collapsed="false">
      <c r="A28" s="13"/>
      <c r="B28" s="13"/>
      <c r="C28" s="13"/>
      <c r="D28" s="13"/>
      <c r="E28" s="13"/>
      <c r="F28" s="13"/>
      <c r="G28" s="14" t="s">
        <v>54</v>
      </c>
      <c r="H28" s="15" t="str">
        <f aca="false" t="array" ref="H28:H28">IF(OR(F28="",F28=0),"",    INDEX(Table1[Flavour],       MATCH(          MIN(             IF(                (Table1[vCPU]&gt;=F28)*                (Table1[vRAM]&gt;=G28)*                (((C28="")+(Table1[PIN]=C28))&gt;0)*                (((D28="")+(Table1[GPU]=D28))&gt;0)*                (((E28="")+(Table1[DDH]=E28))&gt;0),                Table1[vCPU]*1000000 + Table1[vRAM]*1000 + ROW(Table1[vCPU])             )          ),          IF(             (Table1[vCPU]&gt;=F28)*             (Table1[vRAM]&gt;=G28)*             (((C28="")+(Table1[PIN]=C28))&gt;0)*             (((D28="")+(Table1[GPU]=D28))&gt;0)*             (((E28="")+(Table1[DDH]=E28))&gt;0),             Table1[vCPU]*1000000 + Table1[vRAM]*1000 + ROW(Table1[vCPU])          ),       0)    ) )</f>
        <v/>
      </c>
      <c r="I28" s="13"/>
      <c r="J28" s="13"/>
      <c r="K28" s="16"/>
      <c r="L28" s="13"/>
      <c r="M28" s="16"/>
      <c r="N28" s="13"/>
      <c r="O28" s="13"/>
      <c r="P28" s="13"/>
      <c r="Q28" s="16"/>
      <c r="R28" s="17" t="n">
        <f aca="false">IF((S28=0)*(Z28=0)*(U28=0)*(AG28=0), 0, ROUNDUP(S28 + (S28*Z28) + (U28*AG28), 0))</f>
        <v>0</v>
      </c>
      <c r="S28" s="17" t="n">
        <f aca="false">SUM(I28:J28)*0.7</f>
        <v>0</v>
      </c>
      <c r="T28" s="13"/>
      <c r="U28" s="17" t="n">
        <f aca="false">ROUND(S28 * (T28 / 100), 0)</f>
        <v>0</v>
      </c>
      <c r="V28" s="13"/>
      <c r="W28" s="13"/>
      <c r="X28" s="13"/>
      <c r="Y28" s="13"/>
      <c r="Z28" s="17" t="n">
        <f aca="false">(V28+W28+X28+Y28)</f>
        <v>0</v>
      </c>
      <c r="AA28" s="17" t="n">
        <f aca="false">SUM(V28:Y28,1)*S28</f>
        <v>0</v>
      </c>
      <c r="AB28" s="17" t="n">
        <f aca="false">AA28</f>
        <v>0</v>
      </c>
      <c r="AC28" s="13"/>
      <c r="AD28" s="13"/>
      <c r="AE28" s="13"/>
      <c r="AF28" s="13"/>
      <c r="AG28" s="17" t="n">
        <f aca="false">AC28+AD28+AE28+AF28</f>
        <v>0</v>
      </c>
      <c r="AH28" s="17" t="n">
        <f aca="false">(AG28*U28)</f>
        <v>0</v>
      </c>
      <c r="AI28" s="17" t="n">
        <f aca="false">AH28</f>
        <v>0</v>
      </c>
      <c r="AJ28" s="16"/>
      <c r="AK28" s="17" t="n">
        <f aca="false">IF(AJ28="",0,AB28+AI28)</f>
        <v>0</v>
      </c>
      <c r="AL28" s="13"/>
      <c r="AM28" s="17" t="n">
        <f aca="false">AK28+AL28</f>
        <v>0</v>
      </c>
      <c r="AN28" s="13"/>
      <c r="AO28" s="17" t="str">
        <f aca="false">IF(AN28&lt;&gt;"","24 Hours","N/A")</f>
        <v>N/A</v>
      </c>
      <c r="AP28" s="16"/>
      <c r="AQ28" s="16"/>
      <c r="AR28" s="16"/>
      <c r="AS28" s="17" t="n">
        <f aca="false">IF(AR28="Yes", I28+J28, 0)</f>
        <v>0</v>
      </c>
    </row>
    <row r="29" customFormat="false" ht="15" hidden="false" customHeight="false" outlineLevel="0" collapsed="false">
      <c r="A29" s="13"/>
      <c r="B29" s="13"/>
      <c r="C29" s="13"/>
      <c r="D29" s="13"/>
      <c r="E29" s="13"/>
      <c r="F29" s="13"/>
      <c r="G29" s="14" t="s">
        <v>54</v>
      </c>
      <c r="H29" s="15" t="str">
        <f aca="false" t="array" ref="H29:H29">IF(OR(F29="",F29=0),"",    INDEX(Table1[Flavour],       MATCH(          MIN(             IF(                (Table1[vCPU]&gt;=F29)*                (Table1[vRAM]&gt;=G29)*                (((C29="")+(Table1[PIN]=C29))&gt;0)*                (((D29="")+(Table1[GPU]=D29))&gt;0)*                (((E29="")+(Table1[DDH]=E29))&gt;0),                Table1[vCPU]*1000000 + Table1[vRAM]*1000 + ROW(Table1[vCPU])             )          ),          IF(             (Table1[vCPU]&gt;=F29)*             (Table1[vRAM]&gt;=G29)*             (((C29="")+(Table1[PIN]=C29))&gt;0)*             (((D29="")+(Table1[GPU]=D29))&gt;0)*             (((E29="")+(Table1[DDH]=E29))&gt;0),             Table1[vCPU]*1000000 + Table1[vRAM]*1000 + ROW(Table1[vCPU])          ),       0)    ) )</f>
        <v/>
      </c>
      <c r="I29" s="13"/>
      <c r="J29" s="13"/>
      <c r="K29" s="16"/>
      <c r="L29" s="13"/>
      <c r="M29" s="16"/>
      <c r="N29" s="13"/>
      <c r="O29" s="13"/>
      <c r="P29" s="13"/>
      <c r="Q29" s="16"/>
      <c r="R29" s="17" t="n">
        <f aca="false">IF((S29=0)*(Z29=0)*(U29=0)*(AG29=0), 0, ROUNDUP(S29 + (S29*Z29) + (U29*AG29), 0))</f>
        <v>0</v>
      </c>
      <c r="S29" s="17" t="n">
        <f aca="false">SUM(I29:J29)*0.7</f>
        <v>0</v>
      </c>
      <c r="T29" s="13"/>
      <c r="U29" s="17" t="n">
        <f aca="false">ROUND(S29 * (T29 / 100), 0)</f>
        <v>0</v>
      </c>
      <c r="V29" s="13"/>
      <c r="W29" s="13"/>
      <c r="X29" s="13"/>
      <c r="Y29" s="13"/>
      <c r="Z29" s="17" t="n">
        <f aca="false">(V29+W29+X29+Y29)</f>
        <v>0</v>
      </c>
      <c r="AA29" s="17" t="n">
        <f aca="false">SUM(V29:Y29,1)*S29</f>
        <v>0</v>
      </c>
      <c r="AB29" s="17" t="n">
        <f aca="false">AA29</f>
        <v>0</v>
      </c>
      <c r="AC29" s="13"/>
      <c r="AD29" s="13"/>
      <c r="AE29" s="13"/>
      <c r="AF29" s="13"/>
      <c r="AG29" s="17" t="n">
        <f aca="false">AC29+AD29+AE29+AF29</f>
        <v>0</v>
      </c>
      <c r="AH29" s="17" t="n">
        <f aca="false">(AG29*U29)</f>
        <v>0</v>
      </c>
      <c r="AI29" s="17" t="n">
        <f aca="false">AH29</f>
        <v>0</v>
      </c>
      <c r="AJ29" s="16"/>
      <c r="AK29" s="17" t="n">
        <f aca="false">IF(AJ29="",0,AB29+AI29)</f>
        <v>0</v>
      </c>
      <c r="AL29" s="13"/>
      <c r="AM29" s="17" t="n">
        <f aca="false">AK29+AL29</f>
        <v>0</v>
      </c>
      <c r="AN29" s="13"/>
      <c r="AO29" s="17" t="str">
        <f aca="false">IF(AN29&lt;&gt;"","24 Hours","N/A")</f>
        <v>N/A</v>
      </c>
      <c r="AP29" s="16"/>
      <c r="AQ29" s="16"/>
      <c r="AR29" s="16"/>
      <c r="AS29" s="17" t="n">
        <f aca="false">IF(AR29="Yes", I29+J29, 0)</f>
        <v>0</v>
      </c>
    </row>
    <row r="30" customFormat="false" ht="15" hidden="false" customHeight="false" outlineLevel="0" collapsed="false">
      <c r="A30" s="13"/>
      <c r="B30" s="13"/>
      <c r="C30" s="13"/>
      <c r="D30" s="13"/>
      <c r="E30" s="13"/>
      <c r="F30" s="13"/>
      <c r="G30" s="14" t="s">
        <v>54</v>
      </c>
      <c r="H30" s="15" t="str">
        <f aca="false" t="array" ref="H30:H30">IF(OR(F30="",F30=0),"",    INDEX(Table1[Flavour],       MATCH(          MIN(             IF(                (Table1[vCPU]&gt;=F30)*                (Table1[vRAM]&gt;=G30)*                (((C30="")+(Table1[PIN]=C30))&gt;0)*                (((D30="")+(Table1[GPU]=D30))&gt;0)*                (((E30="")+(Table1[DDH]=E30))&gt;0),                Table1[vCPU]*1000000 + Table1[vRAM]*1000 + ROW(Table1[vCPU])             )          ),          IF(             (Table1[vCPU]&gt;=F30)*             (Table1[vRAM]&gt;=G30)*             (((C30="")+(Table1[PIN]=C30))&gt;0)*             (((D30="")+(Table1[GPU]=D30))&gt;0)*             (((E30="")+(Table1[DDH]=E30))&gt;0),             Table1[vCPU]*1000000 + Table1[vRAM]*1000 + ROW(Table1[vCPU])          ),       0)    ) )</f>
        <v/>
      </c>
      <c r="I30" s="13"/>
      <c r="J30" s="13"/>
      <c r="K30" s="16"/>
      <c r="L30" s="13"/>
      <c r="M30" s="16"/>
      <c r="N30" s="13"/>
      <c r="O30" s="13"/>
      <c r="P30" s="13"/>
      <c r="Q30" s="16"/>
      <c r="R30" s="17" t="n">
        <f aca="false">IF((S30=0)*(Z30=0)*(U30=0)*(AG30=0), 0, ROUNDUP(S30 + (S30*Z30) + (U30*AG30), 0))</f>
        <v>0</v>
      </c>
      <c r="S30" s="17" t="n">
        <f aca="false">SUM(I30:J30)*0.7</f>
        <v>0</v>
      </c>
      <c r="T30" s="13"/>
      <c r="U30" s="17" t="n">
        <f aca="false">ROUND(S30 * (T30 / 100), 0)</f>
        <v>0</v>
      </c>
      <c r="V30" s="13"/>
      <c r="W30" s="13"/>
      <c r="X30" s="13"/>
      <c r="Y30" s="13"/>
      <c r="Z30" s="17" t="n">
        <f aca="false">(V30+W30+X30+Y30)</f>
        <v>0</v>
      </c>
      <c r="AA30" s="17" t="n">
        <f aca="false">SUM(V30:Y30,1)*S30</f>
        <v>0</v>
      </c>
      <c r="AB30" s="17" t="n">
        <f aca="false">AA30</f>
        <v>0</v>
      </c>
      <c r="AC30" s="13"/>
      <c r="AD30" s="13"/>
      <c r="AE30" s="13"/>
      <c r="AF30" s="13"/>
      <c r="AG30" s="17" t="n">
        <f aca="false">AC30+AD30+AE30+AF30</f>
        <v>0</v>
      </c>
      <c r="AH30" s="17" t="n">
        <f aca="false">(AG30*U30)</f>
        <v>0</v>
      </c>
      <c r="AI30" s="17" t="n">
        <f aca="false">AH30</f>
        <v>0</v>
      </c>
      <c r="AJ30" s="16"/>
      <c r="AK30" s="17" t="n">
        <f aca="false">IF(AJ30="",0,AB30+AI30)</f>
        <v>0</v>
      </c>
      <c r="AL30" s="13"/>
      <c r="AM30" s="17" t="n">
        <f aca="false">AK30+AL30</f>
        <v>0</v>
      </c>
      <c r="AN30" s="13"/>
      <c r="AO30" s="17" t="str">
        <f aca="false">IF(AN30&lt;&gt;"","24 Hours","N/A")</f>
        <v>N/A</v>
      </c>
      <c r="AP30" s="16"/>
      <c r="AQ30" s="16"/>
      <c r="AR30" s="16"/>
      <c r="AS30" s="17" t="n">
        <f aca="false">IF(AR30="Yes", I30+J30, 0)</f>
        <v>0</v>
      </c>
    </row>
    <row r="31" customFormat="false" ht="15" hidden="false" customHeight="false" outlineLevel="0" collapsed="false">
      <c r="A31" s="13"/>
      <c r="B31" s="13"/>
      <c r="C31" s="13"/>
      <c r="D31" s="13"/>
      <c r="E31" s="13"/>
      <c r="F31" s="13"/>
      <c r="G31" s="14" t="s">
        <v>54</v>
      </c>
      <c r="H31" s="15" t="str">
        <f aca="false" t="array" ref="H31:H31">IF(OR(F31="",F31=0),"",    INDEX(Table1[Flavour],       MATCH(          MIN(             IF(                (Table1[vCPU]&gt;=F31)*                (Table1[vRAM]&gt;=G31)*                (((C31="")+(Table1[PIN]=C31))&gt;0)*                (((D31="")+(Table1[GPU]=D31))&gt;0)*                (((E31="")+(Table1[DDH]=E31))&gt;0),                Table1[vCPU]*1000000 + Table1[vRAM]*1000 + ROW(Table1[vCPU])             )          ),          IF(             (Table1[vCPU]&gt;=F31)*             (Table1[vRAM]&gt;=G31)*             (((C31="")+(Table1[PIN]=C31))&gt;0)*             (((D31="")+(Table1[GPU]=D31))&gt;0)*             (((E31="")+(Table1[DDH]=E31))&gt;0),             Table1[vCPU]*1000000 + Table1[vRAM]*1000 + ROW(Table1[vCPU])          ),       0)    ) )</f>
        <v/>
      </c>
      <c r="I31" s="13"/>
      <c r="J31" s="13"/>
      <c r="K31" s="16"/>
      <c r="L31" s="13"/>
      <c r="M31" s="16"/>
      <c r="N31" s="13"/>
      <c r="O31" s="13"/>
      <c r="P31" s="13"/>
      <c r="Q31" s="16"/>
      <c r="R31" s="17" t="n">
        <f aca="false">IF((S31=0)*(Z31=0)*(U31=0)*(AG31=0), 0, ROUNDUP(S31 + (S31*Z31) + (U31*AG31), 0))</f>
        <v>0</v>
      </c>
      <c r="S31" s="17" t="n">
        <f aca="false">SUM(I31:J31)*0.7</f>
        <v>0</v>
      </c>
      <c r="T31" s="13"/>
      <c r="U31" s="17" t="n">
        <f aca="false">ROUND(S31 * (T31 / 100), 0)</f>
        <v>0</v>
      </c>
      <c r="V31" s="13"/>
      <c r="W31" s="13"/>
      <c r="X31" s="13"/>
      <c r="Y31" s="13"/>
      <c r="Z31" s="17" t="n">
        <f aca="false">(V31+W31+X31+Y31)</f>
        <v>0</v>
      </c>
      <c r="AA31" s="17" t="n">
        <f aca="false">SUM(V31:Y31,1)*S31</f>
        <v>0</v>
      </c>
      <c r="AB31" s="17" t="n">
        <f aca="false">AA31</f>
        <v>0</v>
      </c>
      <c r="AC31" s="13"/>
      <c r="AD31" s="13"/>
      <c r="AE31" s="13"/>
      <c r="AF31" s="13"/>
      <c r="AG31" s="17" t="n">
        <f aca="false">AC31+AD31+AE31+AF31</f>
        <v>0</v>
      </c>
      <c r="AH31" s="17" t="n">
        <f aca="false">(AG31*U31)</f>
        <v>0</v>
      </c>
      <c r="AI31" s="17" t="n">
        <f aca="false">AH31</f>
        <v>0</v>
      </c>
      <c r="AJ31" s="16"/>
      <c r="AK31" s="17" t="n">
        <f aca="false">IF(AJ31="",0,AB31+AI31)</f>
        <v>0</v>
      </c>
      <c r="AL31" s="13"/>
      <c r="AM31" s="17" t="n">
        <f aca="false">AK31+AL31</f>
        <v>0</v>
      </c>
      <c r="AN31" s="13"/>
      <c r="AO31" s="17" t="str">
        <f aca="false">IF(AN31&lt;&gt;"","24 Hours","N/A")</f>
        <v>N/A</v>
      </c>
      <c r="AP31" s="16"/>
      <c r="AQ31" s="16"/>
      <c r="AR31" s="16"/>
      <c r="AS31" s="17" t="n">
        <f aca="false">IF(AR31="Yes", I31+J31, 0)</f>
        <v>0</v>
      </c>
    </row>
    <row r="32" customFormat="false" ht="15" hidden="false" customHeight="false" outlineLevel="0" collapsed="false">
      <c r="A32" s="13"/>
      <c r="B32" s="13"/>
      <c r="C32" s="13"/>
      <c r="D32" s="13"/>
      <c r="E32" s="13"/>
      <c r="F32" s="13"/>
      <c r="G32" s="14" t="s">
        <v>54</v>
      </c>
      <c r="H32" s="15" t="str">
        <f aca="false" t="array" ref="H32:H32">IF(OR(F32="",F32=0),"",    INDEX(Table1[Flavour],       MATCH(          MIN(             IF(                (Table1[vCPU]&gt;=F32)*                (Table1[vRAM]&gt;=G32)*                (((C32="")+(Table1[PIN]=C32))&gt;0)*                (((D32="")+(Table1[GPU]=D32))&gt;0)*                (((E32="")+(Table1[DDH]=E32))&gt;0),                Table1[vCPU]*1000000 + Table1[vRAM]*1000 + ROW(Table1[vCPU])             )          ),          IF(             (Table1[vCPU]&gt;=F32)*             (Table1[vRAM]&gt;=G32)*             (((C32="")+(Table1[PIN]=C32))&gt;0)*             (((D32="")+(Table1[GPU]=D32))&gt;0)*             (((E32="")+(Table1[DDH]=E32))&gt;0),             Table1[vCPU]*1000000 + Table1[vRAM]*1000 + ROW(Table1[vCPU])          ),       0)    ) )</f>
        <v/>
      </c>
      <c r="I32" s="13"/>
      <c r="J32" s="13"/>
      <c r="K32" s="16"/>
      <c r="L32" s="13"/>
      <c r="M32" s="16"/>
      <c r="N32" s="13"/>
      <c r="O32" s="13"/>
      <c r="P32" s="13"/>
      <c r="Q32" s="16"/>
      <c r="R32" s="17" t="n">
        <f aca="false">IF((S32=0)*(Z32=0)*(U32=0)*(AG32=0), 0, ROUNDUP(S32 + (S32*Z32) + (U32*AG32), 0))</f>
        <v>0</v>
      </c>
      <c r="S32" s="17" t="n">
        <f aca="false">SUM(I32:J32)*0.7</f>
        <v>0</v>
      </c>
      <c r="T32" s="13"/>
      <c r="U32" s="17" t="n">
        <f aca="false">ROUND(S32 * (T32 / 100), 0)</f>
        <v>0</v>
      </c>
      <c r="V32" s="13"/>
      <c r="W32" s="13"/>
      <c r="X32" s="13"/>
      <c r="Y32" s="13"/>
      <c r="Z32" s="17" t="n">
        <f aca="false">(V32+W32+X32+Y32)</f>
        <v>0</v>
      </c>
      <c r="AA32" s="17" t="n">
        <f aca="false">SUM(V32:Y32,1)*S32</f>
        <v>0</v>
      </c>
      <c r="AB32" s="17" t="n">
        <f aca="false">AA32</f>
        <v>0</v>
      </c>
      <c r="AC32" s="13"/>
      <c r="AD32" s="13"/>
      <c r="AE32" s="13"/>
      <c r="AF32" s="13"/>
      <c r="AG32" s="17" t="n">
        <f aca="false">AC32+AD32+AE32+AF32</f>
        <v>0</v>
      </c>
      <c r="AH32" s="17" t="n">
        <f aca="false">(AG32*U32)</f>
        <v>0</v>
      </c>
      <c r="AI32" s="17" t="n">
        <f aca="false">AH32</f>
        <v>0</v>
      </c>
      <c r="AJ32" s="16"/>
      <c r="AK32" s="17" t="n">
        <f aca="false">IF(AJ32="",0,AB32+AI32)</f>
        <v>0</v>
      </c>
      <c r="AL32" s="13"/>
      <c r="AM32" s="17" t="n">
        <f aca="false">AK32+AL32</f>
        <v>0</v>
      </c>
      <c r="AN32" s="13"/>
      <c r="AO32" s="17" t="str">
        <f aca="false">IF(AN32&lt;&gt;"","24 Hours","N/A")</f>
        <v>N/A</v>
      </c>
      <c r="AP32" s="16"/>
      <c r="AQ32" s="16"/>
      <c r="AR32" s="16"/>
      <c r="AS32" s="17" t="n">
        <f aca="false">IF(AR32="Yes", I32+J32, 0)</f>
        <v>0</v>
      </c>
    </row>
    <row r="1048089" customFormat="false" ht="12.75" hidden="false" customHeight="true" outlineLevel="0" collapsed="false"/>
    <row r="1048090" customFormat="false" ht="12.75" hidden="false" customHeight="true" outlineLevel="0" collapsed="false"/>
    <row r="1048091" customFormat="false" ht="12.75" hidden="false" customHeight="true" outlineLevel="0" collapsed="false"/>
    <row r="1048092" customFormat="false" ht="12.75" hidden="false" customHeight="true" outlineLevel="0" collapsed="false"/>
    <row r="1048093" customFormat="false" ht="12.75" hidden="false" customHeight="true" outlineLevel="0" collapsed="false"/>
    <row r="1048094" customFormat="false" ht="12.75" hidden="false" customHeight="true" outlineLevel="0" collapsed="false"/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12">
    <mergeCell ref="A1:B2"/>
    <mergeCell ref="C1:H2"/>
    <mergeCell ref="I1:J2"/>
    <mergeCell ref="K1:M2"/>
    <mergeCell ref="N1:P2"/>
    <mergeCell ref="Q1:U2"/>
    <mergeCell ref="V1:AB2"/>
    <mergeCell ref="AC1:AI2"/>
    <mergeCell ref="AJ1:AO2"/>
    <mergeCell ref="AR1:AS1"/>
    <mergeCell ref="AP2:AQ2"/>
    <mergeCell ref="AR2:AS2"/>
  </mergeCells>
  <dataValidations count="9">
    <dataValidation allowBlank="true" errorStyle="stop" operator="equal" showDropDown="false" showErrorMessage="true" showInputMessage="false" sqref="A4:A32" type="list">
      <formula1>"Kuala Lumpur ,Cyberjaya"</formula1>
      <formula2>0</formula2>
    </dataValidation>
    <dataValidation allowBlank="true" errorStyle="stop" operator="equal" showDropDown="false" showErrorMessage="true" showInputMessage="false" sqref="C4:E32" type="list">
      <formula1>"No,Yes"</formula1>
      <formula2>0</formula2>
    </dataValidation>
    <dataValidation allowBlank="true" errorStyle="stop" operator="equal" showDropDown="false" showErrorMessage="true" showInputMessage="false" sqref="K4:K32" type="list">
      <formula1>"Linux,Microsoft Windows Std,Microsoft Windows DC,Red Hat Enterprise Linux"</formula1>
      <formula2>0</formula2>
    </dataValidation>
    <dataValidation allowBlank="true" errorStyle="stop" operator="equal" showDropDown="false" showErrorMessage="true" showInputMessage="false" sqref="M4:M32" type="list">
      <formula1>"None,Web,Standard,Enterprise"</formula1>
      <formula2>0</formula2>
    </dataValidation>
    <dataValidation allowBlank="true" error="Invalid option" errorStyle="stop" operator="equal" prompt="Select a value for csbs_standard_policy" showDropDown="false" showErrorMessage="true" showInputMessage="true" sqref="Q4:Q32" type="list">
      <formula1>"No Backup,Custom,"</formula1>
      <formula2>0</formula2>
    </dataValidation>
    <dataValidation allowBlank="true" error="Invalid option" errorStyle="stop" operator="equal" prompt="Select a value for required" showDropDown="false" showErrorMessage="true" showInputMessage="true" sqref="AJ4:AJ32" type="list">
      <formula1>"No,Yes,"</formula1>
      <formula2>0</formula2>
    </dataValidation>
    <dataValidation allowBlank="true" error="Invalid option" errorStyle="stop" operator="equal" prompt="Select a value for dr_activation" showDropDown="false" showErrorMessage="true" showInputMessage="true" sqref="AP4:AP32" type="list">
      <formula1>"No,Yes"</formula1>
      <formula2>0</formula2>
    </dataValidation>
    <dataValidation allowBlank="true" error="Invalid option" errorStyle="stop" operator="equal" prompt="Select a value for seed_vm_required" showDropDown="false" showErrorMessage="true" showInputMessage="true" sqref="AQ4:AQ32" type="list">
      <formula1>"No,Yes"</formula1>
      <formula2>0</formula2>
    </dataValidation>
    <dataValidation allowBlank="true" error="Invalid option" errorStyle="stop" operator="equal" prompt="Select a value for csdr_needed" showDropDown="false" showErrorMessage="true" showInputMessage="true" sqref="AR4:AR32" type="list">
      <formula1>"No,Yes,"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16796875" defaultRowHeight="15" zeroHeight="false" outlineLevelRow="0" outlineLevelCol="0"/>
  <cols>
    <col collapsed="false" customWidth="true" hidden="false" outlineLevel="0" max="1" min="1" style="0" width="49.33"/>
  </cols>
  <sheetData>
    <row r="1" customFormat="false" ht="15" hidden="false" customHeight="false" outlineLevel="0" collapsed="false">
      <c r="A1" s="18" t="s">
        <v>55</v>
      </c>
      <c r="B1" s="19" t="s">
        <v>56</v>
      </c>
      <c r="C1" s="19" t="s">
        <v>57</v>
      </c>
      <c r="D1" s="19" t="s">
        <v>58</v>
      </c>
      <c r="E1" s="20" t="s">
        <v>16</v>
      </c>
      <c r="F1" s="21" t="s">
        <v>17</v>
      </c>
    </row>
    <row r="2" customFormat="false" ht="15.75" hidden="false" customHeight="false" outlineLevel="0" collapsed="false">
      <c r="A2" s="22" t="s">
        <v>59</v>
      </c>
      <c r="B2" s="13" t="n">
        <v>1</v>
      </c>
      <c r="C2" s="13" t="n">
        <v>1</v>
      </c>
      <c r="D2" s="7" t="s">
        <v>60</v>
      </c>
      <c r="E2" s="7" t="s">
        <v>60</v>
      </c>
      <c r="F2" s="23" t="s">
        <v>60</v>
      </c>
    </row>
    <row r="3" customFormat="false" ht="15.75" hidden="false" customHeight="false" outlineLevel="0" collapsed="false">
      <c r="A3" s="22" t="s">
        <v>61</v>
      </c>
      <c r="B3" s="13" t="n">
        <v>1</v>
      </c>
      <c r="C3" s="13" t="n">
        <v>2</v>
      </c>
      <c r="D3" s="7" t="s">
        <v>60</v>
      </c>
      <c r="E3" s="7" t="s">
        <v>60</v>
      </c>
      <c r="F3" s="23" t="s">
        <v>60</v>
      </c>
    </row>
    <row r="4" customFormat="false" ht="15.75" hidden="false" customHeight="false" outlineLevel="0" collapsed="false">
      <c r="A4" s="22" t="s">
        <v>62</v>
      </c>
      <c r="B4" s="13" t="n">
        <v>2</v>
      </c>
      <c r="C4" s="13" t="n">
        <v>4</v>
      </c>
      <c r="D4" s="7" t="s">
        <v>60</v>
      </c>
      <c r="E4" s="7" t="s">
        <v>60</v>
      </c>
      <c r="F4" s="23" t="s">
        <v>60</v>
      </c>
    </row>
    <row r="5" customFormat="false" ht="15.75" hidden="false" customHeight="false" outlineLevel="0" collapsed="false">
      <c r="A5" s="22" t="s">
        <v>63</v>
      </c>
      <c r="B5" s="13" t="n">
        <v>2</v>
      </c>
      <c r="C5" s="13" t="n">
        <v>8</v>
      </c>
      <c r="D5" s="7" t="s">
        <v>60</v>
      </c>
      <c r="E5" s="7" t="s">
        <v>60</v>
      </c>
      <c r="F5" s="23" t="s">
        <v>60</v>
      </c>
    </row>
    <row r="6" customFormat="false" ht="15.75" hidden="false" customHeight="false" outlineLevel="0" collapsed="false">
      <c r="A6" s="22" t="s">
        <v>64</v>
      </c>
      <c r="B6" s="13" t="n">
        <v>2</v>
      </c>
      <c r="C6" s="13" t="n">
        <v>16</v>
      </c>
      <c r="D6" s="7" t="s">
        <v>60</v>
      </c>
      <c r="E6" s="7" t="s">
        <v>60</v>
      </c>
      <c r="F6" s="23" t="s">
        <v>60</v>
      </c>
    </row>
    <row r="7" customFormat="false" ht="15.75" hidden="false" customHeight="false" outlineLevel="0" collapsed="false">
      <c r="A7" s="22" t="s">
        <v>65</v>
      </c>
      <c r="B7" s="13" t="n">
        <v>4</v>
      </c>
      <c r="C7" s="13" t="n">
        <v>8</v>
      </c>
      <c r="D7" s="7" t="s">
        <v>60</v>
      </c>
      <c r="E7" s="7" t="s">
        <v>60</v>
      </c>
      <c r="F7" s="23" t="s">
        <v>60</v>
      </c>
    </row>
    <row r="8" customFormat="false" ht="15.75" hidden="false" customHeight="false" outlineLevel="0" collapsed="false">
      <c r="A8" s="22" t="s">
        <v>66</v>
      </c>
      <c r="B8" s="13" t="n">
        <v>4</v>
      </c>
      <c r="C8" s="13" t="n">
        <v>16</v>
      </c>
      <c r="D8" s="7" t="s">
        <v>60</v>
      </c>
      <c r="E8" s="7" t="s">
        <v>60</v>
      </c>
      <c r="F8" s="23" t="s">
        <v>60</v>
      </c>
    </row>
    <row r="9" customFormat="false" ht="15.75" hidden="false" customHeight="false" outlineLevel="0" collapsed="false">
      <c r="A9" s="22" t="s">
        <v>67</v>
      </c>
      <c r="B9" s="13" t="n">
        <v>4</v>
      </c>
      <c r="C9" s="13" t="n">
        <v>32</v>
      </c>
      <c r="D9" s="7" t="s">
        <v>60</v>
      </c>
      <c r="E9" s="7" t="s">
        <v>60</v>
      </c>
      <c r="F9" s="23" t="s">
        <v>60</v>
      </c>
    </row>
    <row r="10" customFormat="false" ht="15.75" hidden="false" customHeight="false" outlineLevel="0" collapsed="false">
      <c r="A10" s="22" t="s">
        <v>68</v>
      </c>
      <c r="B10" s="13" t="n">
        <v>8</v>
      </c>
      <c r="C10" s="13" t="n">
        <v>16</v>
      </c>
      <c r="D10" s="7" t="s">
        <v>60</v>
      </c>
      <c r="E10" s="7" t="s">
        <v>60</v>
      </c>
      <c r="F10" s="23" t="s">
        <v>60</v>
      </c>
    </row>
    <row r="11" customFormat="false" ht="15.75" hidden="false" customHeight="false" outlineLevel="0" collapsed="false">
      <c r="A11" s="22" t="s">
        <v>69</v>
      </c>
      <c r="B11" s="13" t="n">
        <v>8</v>
      </c>
      <c r="C11" s="13" t="n">
        <v>32</v>
      </c>
      <c r="D11" s="7" t="s">
        <v>60</v>
      </c>
      <c r="E11" s="7" t="s">
        <v>60</v>
      </c>
      <c r="F11" s="23" t="s">
        <v>60</v>
      </c>
    </row>
    <row r="12" customFormat="false" ht="15.75" hidden="false" customHeight="false" outlineLevel="0" collapsed="false">
      <c r="A12" s="22" t="s">
        <v>70</v>
      </c>
      <c r="B12" s="13" t="n">
        <v>8</v>
      </c>
      <c r="C12" s="13" t="n">
        <v>64</v>
      </c>
      <c r="D12" s="7" t="s">
        <v>60</v>
      </c>
      <c r="E12" s="7" t="s">
        <v>60</v>
      </c>
      <c r="F12" s="23" t="s">
        <v>60</v>
      </c>
    </row>
    <row r="13" customFormat="false" ht="15.75" hidden="false" customHeight="false" outlineLevel="0" collapsed="false">
      <c r="A13" s="22" t="s">
        <v>71</v>
      </c>
      <c r="B13" s="13" t="n">
        <v>12</v>
      </c>
      <c r="C13" s="13" t="n">
        <v>48</v>
      </c>
      <c r="D13" s="7" t="s">
        <v>60</v>
      </c>
      <c r="E13" s="7" t="s">
        <v>60</v>
      </c>
      <c r="F13" s="23" t="s">
        <v>60</v>
      </c>
    </row>
    <row r="14" customFormat="false" ht="15.75" hidden="false" customHeight="false" outlineLevel="0" collapsed="false">
      <c r="A14" s="22" t="s">
        <v>72</v>
      </c>
      <c r="B14" s="13" t="n">
        <v>16</v>
      </c>
      <c r="C14" s="13" t="n">
        <v>32</v>
      </c>
      <c r="D14" s="7" t="s">
        <v>60</v>
      </c>
      <c r="E14" s="7" t="s">
        <v>60</v>
      </c>
      <c r="F14" s="23" t="s">
        <v>60</v>
      </c>
    </row>
    <row r="15" customFormat="false" ht="15.75" hidden="false" customHeight="false" outlineLevel="0" collapsed="false">
      <c r="A15" s="22" t="s">
        <v>73</v>
      </c>
      <c r="B15" s="13" t="n">
        <v>16</v>
      </c>
      <c r="C15" s="13" t="n">
        <v>64</v>
      </c>
      <c r="D15" s="7" t="s">
        <v>60</v>
      </c>
      <c r="E15" s="7" t="s">
        <v>60</v>
      </c>
      <c r="F15" s="23" t="s">
        <v>60</v>
      </c>
    </row>
    <row r="16" customFormat="false" ht="15.75" hidden="false" customHeight="false" outlineLevel="0" collapsed="false">
      <c r="A16" s="22" t="s">
        <v>74</v>
      </c>
      <c r="B16" s="13" t="n">
        <v>16</v>
      </c>
      <c r="C16" s="13" t="n">
        <v>128</v>
      </c>
      <c r="D16" s="7" t="s">
        <v>60</v>
      </c>
      <c r="E16" s="7" t="s">
        <v>60</v>
      </c>
      <c r="F16" s="23" t="s">
        <v>60</v>
      </c>
    </row>
    <row r="17" customFormat="false" ht="15.75" hidden="false" customHeight="false" outlineLevel="0" collapsed="false">
      <c r="A17" s="22" t="s">
        <v>75</v>
      </c>
      <c r="B17" s="13" t="n">
        <v>24</v>
      </c>
      <c r="C17" s="13" t="n">
        <v>96</v>
      </c>
      <c r="D17" s="7" t="s">
        <v>60</v>
      </c>
      <c r="E17" s="7" t="s">
        <v>60</v>
      </c>
      <c r="F17" s="23" t="s">
        <v>60</v>
      </c>
    </row>
    <row r="18" customFormat="false" ht="15.75" hidden="false" customHeight="false" outlineLevel="0" collapsed="false">
      <c r="A18" s="22" t="s">
        <v>76</v>
      </c>
      <c r="B18" s="13" t="n">
        <v>32</v>
      </c>
      <c r="C18" s="13" t="n">
        <v>64</v>
      </c>
      <c r="D18" s="7" t="s">
        <v>60</v>
      </c>
      <c r="E18" s="7" t="s">
        <v>60</v>
      </c>
      <c r="F18" s="23" t="s">
        <v>60</v>
      </c>
    </row>
    <row r="19" customFormat="false" ht="15.75" hidden="false" customHeight="false" outlineLevel="0" collapsed="false">
      <c r="A19" s="22" t="s">
        <v>77</v>
      </c>
      <c r="B19" s="13" t="n">
        <v>32</v>
      </c>
      <c r="C19" s="13" t="n">
        <v>128</v>
      </c>
      <c r="D19" s="7" t="s">
        <v>60</v>
      </c>
      <c r="E19" s="7" t="s">
        <v>60</v>
      </c>
      <c r="F19" s="23" t="s">
        <v>60</v>
      </c>
    </row>
    <row r="20" customFormat="false" ht="15.75" hidden="false" customHeight="false" outlineLevel="0" collapsed="false">
      <c r="A20" s="22" t="s">
        <v>78</v>
      </c>
      <c r="B20" s="13" t="n">
        <v>32</v>
      </c>
      <c r="C20" s="13" t="n">
        <v>256</v>
      </c>
      <c r="D20" s="7" t="s">
        <v>60</v>
      </c>
      <c r="E20" s="7" t="s">
        <v>60</v>
      </c>
      <c r="F20" s="23" t="s">
        <v>60</v>
      </c>
    </row>
    <row r="21" customFormat="false" ht="15.75" hidden="false" customHeight="false" outlineLevel="0" collapsed="false">
      <c r="A21" s="22" t="s">
        <v>79</v>
      </c>
      <c r="B21" s="13" t="n">
        <v>48</v>
      </c>
      <c r="C21" s="13" t="n">
        <v>384</v>
      </c>
      <c r="D21" s="7" t="s">
        <v>60</v>
      </c>
      <c r="E21" s="7" t="s">
        <v>60</v>
      </c>
      <c r="F21" s="23" t="s">
        <v>60</v>
      </c>
    </row>
    <row r="22" customFormat="false" ht="15.75" hidden="false" customHeight="false" outlineLevel="0" collapsed="false">
      <c r="A22" s="22" t="s">
        <v>80</v>
      </c>
      <c r="B22" s="13" t="n">
        <v>64</v>
      </c>
      <c r="C22" s="13" t="n">
        <v>128</v>
      </c>
      <c r="D22" s="7" t="s">
        <v>81</v>
      </c>
      <c r="E22" s="7" t="s">
        <v>60</v>
      </c>
      <c r="F22" s="23" t="s">
        <v>60</v>
      </c>
    </row>
    <row r="23" customFormat="false" ht="15.75" hidden="false" customHeight="false" outlineLevel="0" collapsed="false">
      <c r="A23" s="22" t="s">
        <v>82</v>
      </c>
      <c r="B23" s="13" t="n">
        <v>64</v>
      </c>
      <c r="C23" s="13" t="n">
        <v>256</v>
      </c>
      <c r="D23" s="7" t="s">
        <v>81</v>
      </c>
      <c r="E23" s="7" t="s">
        <v>60</v>
      </c>
      <c r="F23" s="23" t="s">
        <v>60</v>
      </c>
    </row>
    <row r="24" customFormat="false" ht="15.75" hidden="false" customHeight="false" outlineLevel="0" collapsed="false">
      <c r="A24" s="22" t="s">
        <v>83</v>
      </c>
      <c r="B24" s="13" t="n">
        <v>64</v>
      </c>
      <c r="C24" s="13" t="n">
        <v>512</v>
      </c>
      <c r="D24" s="7" t="s">
        <v>81</v>
      </c>
      <c r="E24" s="7" t="s">
        <v>60</v>
      </c>
      <c r="F24" s="23" t="s">
        <v>60</v>
      </c>
    </row>
    <row r="25" customFormat="false" ht="15.75" hidden="false" customHeight="false" outlineLevel="0" collapsed="false">
      <c r="A25" s="22" t="s">
        <v>84</v>
      </c>
      <c r="B25" s="24" t="n">
        <v>4</v>
      </c>
      <c r="C25" s="24" t="n">
        <v>8</v>
      </c>
      <c r="D25" s="7" t="s">
        <v>81</v>
      </c>
      <c r="E25" s="7" t="s">
        <v>60</v>
      </c>
      <c r="F25" s="23" t="s">
        <v>60</v>
      </c>
    </row>
    <row r="26" customFormat="false" ht="15.75" hidden="false" customHeight="false" outlineLevel="0" collapsed="false">
      <c r="A26" s="22" t="s">
        <v>85</v>
      </c>
      <c r="B26" s="24" t="n">
        <v>4</v>
      </c>
      <c r="C26" s="24" t="n">
        <v>16</v>
      </c>
      <c r="D26" s="7" t="s">
        <v>81</v>
      </c>
      <c r="E26" s="7" t="s">
        <v>60</v>
      </c>
      <c r="F26" s="23" t="s">
        <v>60</v>
      </c>
    </row>
    <row r="27" customFormat="false" ht="15.75" hidden="false" customHeight="false" outlineLevel="0" collapsed="false">
      <c r="A27" s="22" t="s">
        <v>86</v>
      </c>
      <c r="B27" s="24" t="n">
        <v>4</v>
      </c>
      <c r="C27" s="24" t="n">
        <v>32</v>
      </c>
      <c r="D27" s="7" t="s">
        <v>81</v>
      </c>
      <c r="E27" s="7" t="s">
        <v>60</v>
      </c>
      <c r="F27" s="23" t="s">
        <v>60</v>
      </c>
    </row>
    <row r="28" customFormat="false" ht="15.75" hidden="false" customHeight="false" outlineLevel="0" collapsed="false">
      <c r="A28" s="22" t="s">
        <v>87</v>
      </c>
      <c r="B28" s="24" t="n">
        <v>8</v>
      </c>
      <c r="C28" s="24" t="n">
        <v>16</v>
      </c>
      <c r="D28" s="7" t="s">
        <v>81</v>
      </c>
      <c r="E28" s="7" t="s">
        <v>60</v>
      </c>
      <c r="F28" s="23" t="s">
        <v>60</v>
      </c>
    </row>
    <row r="29" customFormat="false" ht="15.75" hidden="false" customHeight="false" outlineLevel="0" collapsed="false">
      <c r="A29" s="22" t="s">
        <v>88</v>
      </c>
      <c r="B29" s="24" t="n">
        <v>8</v>
      </c>
      <c r="C29" s="24" t="n">
        <v>32</v>
      </c>
      <c r="D29" s="7" t="s">
        <v>81</v>
      </c>
      <c r="E29" s="7" t="s">
        <v>60</v>
      </c>
      <c r="F29" s="23" t="s">
        <v>60</v>
      </c>
    </row>
    <row r="30" customFormat="false" ht="15.75" hidden="false" customHeight="false" outlineLevel="0" collapsed="false">
      <c r="A30" s="22" t="s">
        <v>89</v>
      </c>
      <c r="B30" s="24" t="n">
        <v>8</v>
      </c>
      <c r="C30" s="24" t="n">
        <v>64</v>
      </c>
      <c r="D30" s="7" t="s">
        <v>81</v>
      </c>
      <c r="E30" s="7" t="s">
        <v>60</v>
      </c>
      <c r="F30" s="23" t="s">
        <v>60</v>
      </c>
    </row>
    <row r="31" customFormat="false" ht="15.75" hidden="false" customHeight="false" outlineLevel="0" collapsed="false">
      <c r="A31" s="22" t="s">
        <v>90</v>
      </c>
      <c r="B31" s="24" t="n">
        <v>12</v>
      </c>
      <c r="C31" s="24" t="n">
        <v>48</v>
      </c>
      <c r="D31" s="7" t="s">
        <v>81</v>
      </c>
      <c r="E31" s="7" t="s">
        <v>60</v>
      </c>
      <c r="F31" s="23" t="s">
        <v>60</v>
      </c>
    </row>
    <row r="32" customFormat="false" ht="15.75" hidden="false" customHeight="false" outlineLevel="0" collapsed="false">
      <c r="A32" s="22" t="s">
        <v>91</v>
      </c>
      <c r="B32" s="24" t="n">
        <v>16</v>
      </c>
      <c r="C32" s="24" t="n">
        <v>32</v>
      </c>
      <c r="D32" s="7" t="s">
        <v>81</v>
      </c>
      <c r="E32" s="7" t="s">
        <v>60</v>
      </c>
      <c r="F32" s="23" t="s">
        <v>60</v>
      </c>
    </row>
    <row r="33" customFormat="false" ht="15.75" hidden="false" customHeight="false" outlineLevel="0" collapsed="false">
      <c r="A33" s="22" t="s">
        <v>92</v>
      </c>
      <c r="B33" s="24" t="n">
        <v>16</v>
      </c>
      <c r="C33" s="24" t="n">
        <v>64</v>
      </c>
      <c r="D33" s="7" t="s">
        <v>81</v>
      </c>
      <c r="E33" s="7" t="s">
        <v>60</v>
      </c>
      <c r="F33" s="23" t="s">
        <v>60</v>
      </c>
    </row>
    <row r="34" customFormat="false" ht="15.75" hidden="false" customHeight="false" outlineLevel="0" collapsed="false">
      <c r="A34" s="22" t="s">
        <v>93</v>
      </c>
      <c r="B34" s="24" t="n">
        <v>16</v>
      </c>
      <c r="C34" s="24" t="n">
        <v>64</v>
      </c>
      <c r="D34" s="7" t="s">
        <v>81</v>
      </c>
      <c r="E34" s="7" t="s">
        <v>60</v>
      </c>
      <c r="F34" s="23" t="s">
        <v>60</v>
      </c>
    </row>
    <row r="35" customFormat="false" ht="15.75" hidden="false" customHeight="false" outlineLevel="0" collapsed="false">
      <c r="A35" s="22" t="s">
        <v>94</v>
      </c>
      <c r="B35" s="24" t="n">
        <v>24</v>
      </c>
      <c r="C35" s="24" t="n">
        <v>96</v>
      </c>
      <c r="D35" s="7" t="s">
        <v>81</v>
      </c>
      <c r="E35" s="7" t="s">
        <v>60</v>
      </c>
      <c r="F35" s="23" t="s">
        <v>60</v>
      </c>
    </row>
    <row r="36" customFormat="false" ht="15.75" hidden="false" customHeight="false" outlineLevel="0" collapsed="false">
      <c r="A36" s="22" t="s">
        <v>95</v>
      </c>
      <c r="B36" s="24" t="n">
        <v>32</v>
      </c>
      <c r="C36" s="24" t="n">
        <v>64</v>
      </c>
      <c r="D36" s="7" t="s">
        <v>81</v>
      </c>
      <c r="E36" s="7" t="s">
        <v>60</v>
      </c>
      <c r="F36" s="23" t="s">
        <v>60</v>
      </c>
    </row>
    <row r="37" customFormat="false" ht="15.75" hidden="false" customHeight="false" outlineLevel="0" collapsed="false">
      <c r="A37" s="22" t="s">
        <v>96</v>
      </c>
      <c r="B37" s="24" t="n">
        <v>32</v>
      </c>
      <c r="C37" s="24" t="n">
        <v>128</v>
      </c>
      <c r="D37" s="7" t="s">
        <v>81</v>
      </c>
      <c r="E37" s="7" t="s">
        <v>60</v>
      </c>
      <c r="F37" s="23" t="s">
        <v>60</v>
      </c>
    </row>
    <row r="38" customFormat="false" ht="15.75" hidden="false" customHeight="false" outlineLevel="0" collapsed="false">
      <c r="A38" s="22" t="s">
        <v>97</v>
      </c>
      <c r="B38" s="24" t="n">
        <v>32</v>
      </c>
      <c r="C38" s="24" t="n">
        <v>128</v>
      </c>
      <c r="D38" s="7" t="s">
        <v>81</v>
      </c>
      <c r="E38" s="7" t="s">
        <v>60</v>
      </c>
      <c r="F38" s="23" t="s">
        <v>60</v>
      </c>
    </row>
    <row r="39" customFormat="false" ht="15.75" hidden="false" customHeight="false" outlineLevel="0" collapsed="false">
      <c r="A39" s="22" t="s">
        <v>98</v>
      </c>
      <c r="B39" s="24" t="n">
        <v>48</v>
      </c>
      <c r="C39" s="24" t="n">
        <v>192</v>
      </c>
      <c r="D39" s="7" t="s">
        <v>81</v>
      </c>
      <c r="E39" s="7" t="s">
        <v>60</v>
      </c>
      <c r="F39" s="23" t="s">
        <v>60</v>
      </c>
    </row>
    <row r="40" customFormat="false" ht="15.75" hidden="false" customHeight="false" outlineLevel="0" collapsed="false">
      <c r="A40" s="22" t="s">
        <v>99</v>
      </c>
      <c r="B40" s="24" t="n">
        <v>48</v>
      </c>
      <c r="C40" s="24" t="n">
        <v>384</v>
      </c>
      <c r="D40" s="7" t="s">
        <v>81</v>
      </c>
      <c r="E40" s="7" t="s">
        <v>60</v>
      </c>
      <c r="F40" s="23" t="s">
        <v>60</v>
      </c>
    </row>
    <row r="41" customFormat="false" ht="15.75" hidden="false" customHeight="false" outlineLevel="0" collapsed="false">
      <c r="A41" s="22" t="s">
        <v>100</v>
      </c>
      <c r="B41" s="24" t="n">
        <v>64</v>
      </c>
      <c r="C41" s="24" t="n">
        <v>256</v>
      </c>
      <c r="D41" s="7" t="s">
        <v>60</v>
      </c>
      <c r="E41" s="7" t="s">
        <v>81</v>
      </c>
      <c r="F41" s="23" t="s">
        <v>60</v>
      </c>
    </row>
    <row r="42" customFormat="false" ht="15.75" hidden="false" customHeight="false" outlineLevel="0" collapsed="false">
      <c r="A42" s="22" t="s">
        <v>101</v>
      </c>
      <c r="B42" s="24" t="n">
        <v>64</v>
      </c>
      <c r="C42" s="24" t="n">
        <v>512</v>
      </c>
      <c r="D42" s="7" t="s">
        <v>60</v>
      </c>
      <c r="E42" s="7" t="s">
        <v>81</v>
      </c>
      <c r="F42" s="23" t="s">
        <v>60</v>
      </c>
    </row>
    <row r="43" customFormat="false" ht="15.75" hidden="false" customHeight="false" outlineLevel="0" collapsed="false">
      <c r="A43" s="22" t="s">
        <v>102</v>
      </c>
      <c r="B43" s="24" t="n">
        <v>64</v>
      </c>
      <c r="C43" s="24" t="n">
        <v>1408</v>
      </c>
      <c r="D43" s="7" t="s">
        <v>60</v>
      </c>
      <c r="E43" s="7" t="s">
        <v>81</v>
      </c>
      <c r="F43" s="23" t="s">
        <v>60</v>
      </c>
    </row>
    <row r="44" customFormat="false" ht="15.75" hidden="false" customHeight="false" outlineLevel="0" collapsed="false">
      <c r="A44" s="22" t="s">
        <v>103</v>
      </c>
      <c r="B44" s="24" t="n">
        <v>4</v>
      </c>
      <c r="C44" s="24" t="n">
        <v>16</v>
      </c>
      <c r="D44" s="7" t="s">
        <v>60</v>
      </c>
      <c r="E44" s="7" t="s">
        <v>81</v>
      </c>
      <c r="F44" s="23" t="s">
        <v>60</v>
      </c>
    </row>
    <row r="45" customFormat="false" ht="15.75" hidden="false" customHeight="false" outlineLevel="0" collapsed="false">
      <c r="A45" s="22" t="s">
        <v>104</v>
      </c>
      <c r="B45" s="24" t="n">
        <v>8</v>
      </c>
      <c r="C45" s="24" t="n">
        <v>32</v>
      </c>
      <c r="D45" s="7" t="s">
        <v>60</v>
      </c>
      <c r="E45" s="7" t="s">
        <v>81</v>
      </c>
      <c r="F45" s="23" t="s">
        <v>60</v>
      </c>
    </row>
    <row r="46" customFormat="false" ht="15.75" hidden="false" customHeight="false" outlineLevel="0" collapsed="false">
      <c r="A46" s="22" t="s">
        <v>105</v>
      </c>
      <c r="B46" s="24" t="n">
        <v>16</v>
      </c>
      <c r="C46" s="24" t="n">
        <v>64</v>
      </c>
      <c r="D46" s="7" t="s">
        <v>60</v>
      </c>
      <c r="E46" s="7" t="s">
        <v>81</v>
      </c>
      <c r="F46" s="23" t="s">
        <v>60</v>
      </c>
    </row>
    <row r="47" customFormat="false" ht="15.75" hidden="false" customHeight="false" outlineLevel="0" collapsed="false">
      <c r="A47" s="22" t="s">
        <v>106</v>
      </c>
      <c r="B47" s="24" t="n">
        <v>32</v>
      </c>
      <c r="C47" s="24" t="n">
        <v>128</v>
      </c>
      <c r="D47" s="7" t="s">
        <v>60</v>
      </c>
      <c r="E47" s="7" t="s">
        <v>60</v>
      </c>
      <c r="F47" s="23" t="s">
        <v>81</v>
      </c>
    </row>
    <row r="48" customFormat="false" ht="15.75" hidden="false" customHeight="false" outlineLevel="0" collapsed="false">
      <c r="A48" s="22" t="s">
        <v>107</v>
      </c>
      <c r="B48" s="24" t="n">
        <v>64</v>
      </c>
      <c r="C48" s="24" t="n">
        <v>256</v>
      </c>
      <c r="D48" s="7" t="s">
        <v>60</v>
      </c>
      <c r="E48" s="7" t="s">
        <v>60</v>
      </c>
      <c r="F48" s="23" t="s">
        <v>60</v>
      </c>
    </row>
    <row r="49" customFormat="false" ht="15.75" hidden="false" customHeight="false" outlineLevel="0" collapsed="false">
      <c r="A49" s="25" t="s">
        <v>108</v>
      </c>
      <c r="B49" s="26" t="n">
        <v>324</v>
      </c>
      <c r="C49" s="26" t="n">
        <v>1480</v>
      </c>
      <c r="D49" s="27" t="s">
        <v>60</v>
      </c>
      <c r="E49" s="27" t="s">
        <v>60</v>
      </c>
      <c r="F49" s="28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2025-07-11T06:35:10Z</dcterms:created>
  <dc:creator>openpyxl</dc:creator>
  <dc:description/>
  <dc:language>en-US</dc:language>
  <cp:lastModifiedBy/>
  <dcterms:modified xsi:type="dcterms:W3CDTF">2025-09-30T03:02:32Z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