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S Template" sheetId="1" state="visible" r:id="rId3"/>
    <sheet name="Flavour_Map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<sst xmlns="http://schemas.openxmlformats.org/spreadsheetml/2006/main" count="284" uniqueCount="111">
  <si>
    <t xml:space="preserve">Production VM</t>
  </si>
  <si>
    <t xml:space="preserve">ECS Flavour Mapping</t>
  </si>
  <si>
    <t xml:space="preserve">Storage
</t>
  </si>
  <si>
    <t xml:space="preserve">License</t>
  </si>
  <si>
    <t xml:space="preserve">Image and Snapshots</t>
  </si>
  <si>
    <t xml:space="preserve">Cloud Server Backup Service (CSBS)</t>
  </si>
  <si>
    <t xml:space="preserve">Full Backup</t>
  </si>
  <si>
    <t xml:space="preserve">Incremental Backup</t>
  </si>
  <si>
    <t xml:space="preserve">CSBS Replication</t>
  </si>
  <si>
    <t xml:space="preserve">DR Requirement</t>
  </si>
  <si>
    <t xml:space="preserve">Cold DR</t>
  </si>
  <si>
    <t xml:space="preserve">Warm DR</t>
  </si>
  <si>
    <t xml:space="preserve">Replication using DR</t>
  </si>
  <si>
    <t xml:space="preserve">Region</t>
  </si>
  <si>
    <t xml:space="preserve">VM Name</t>
  </si>
  <si>
    <t xml:space="preserve">Pin</t>
  </si>
  <si>
    <t xml:space="preserve">GPU</t>
  </si>
  <si>
    <t xml:space="preserve">DDH</t>
  </si>
  <si>
    <t xml:space="preserve">vcpu</t>
  </si>
  <si>
    <t xml:space="preserve">vram</t>
  </si>
  <si>
    <t xml:space="preserve">Flavour Mapping</t>
  </si>
  <si>
    <t xml:space="preserve">System Disk (GB)</t>
  </si>
  <si>
    <t xml:space="preserve">Data Disk (GB)</t>
  </si>
  <si>
    <t xml:space="preserve">Operating System</t>
  </si>
  <si>
    <t xml:space="preserve">RDS License</t>
  </si>
  <si>
    <t xml:space="preserve">Microsoft SQL</t>
  </si>
  <si>
    <t xml:space="preserve">Snapshot Copies</t>
  </si>
  <si>
    <t xml:space="preserve">Additional Capacity (GB)</t>
  </si>
  <si>
    <t xml:space="preserve">Image Copies</t>
  </si>
  <si>
    <t xml:space="preserve">Standard Policy</t>
  </si>
  <si>
    <t xml:space="preserve">Local Retention Copies</t>
  </si>
  <si>
    <t xml:space="preserve">Total Storage</t>
  </si>
  <si>
    <t xml:space="preserve">Initial Data Size</t>
  </si>
  <si>
    <t xml:space="preserve">Incremental Change (%)</t>
  </si>
  <si>
    <t xml:space="preserve">Estimated Incremental Data Change (GB)</t>
  </si>
  <si>
    <t xml:space="preserve">Daily</t>
  </si>
  <si>
    <t xml:space="preserve">Weekly</t>
  </si>
  <si>
    <t xml:space="preserve">Monthly</t>
  </si>
  <si>
    <t xml:space="preserve">Yearly</t>
  </si>
  <si>
    <t xml:space="preserve">Total Retention Full Copies</t>
  </si>
  <si>
    <t xml:space="preserve">Suggestion Estimated Storage Full Backup (GB)</t>
  </si>
  <si>
    <t xml:space="preserve">Estimated Storage Full Backup (GB)</t>
  </si>
  <si>
    <t xml:space="preserve">Total Retention Incremental Copies</t>
  </si>
  <si>
    <t xml:space="preserve">Suggestion Estimated Storage Incremental Backup (GB)</t>
  </si>
  <si>
    <t xml:space="preserve">Estimated Storage Incremental Backup (GB)</t>
  </si>
  <si>
    <t xml:space="preserve">CSBS Replication Required?</t>
  </si>
  <si>
    <t xml:space="preserve">Total Replication Copy Retained Second Site</t>
  </si>
  <si>
    <t xml:space="preserve">Additional Storage (GB)</t>
  </si>
  <si>
    <t xml:space="preserve">RTO</t>
  </si>
  <si>
    <t xml:space="preserve">RPO</t>
  </si>
  <si>
    <t xml:space="preserve">Suggestion Estimated Storage CSBS Replication</t>
  </si>
  <si>
    <t xml:space="preserve">Estimated Storage CSBS Replication</t>
  </si>
  <si>
    <t xml:space="preserve">DR Activation Required?</t>
  </si>
  <si>
    <t xml:space="preserve">Seed VM Required?</t>
  </si>
  <si>
    <t xml:space="preserve">CSDR Needed?</t>
  </si>
  <si>
    <t xml:space="preserve">CSDR Storage</t>
  </si>
  <si>
    <t xml:space="preserve"> </t>
  </si>
  <si>
    <t xml:space="preserve">Flavour</t>
  </si>
  <si>
    <t xml:space="preserve">vCPU</t>
  </si>
  <si>
    <t xml:space="preserve">vRAM</t>
  </si>
  <si>
    <t xml:space="preserve">PIN</t>
  </si>
  <si>
    <t xml:space="preserve">m3.micro</t>
  </si>
  <si>
    <t xml:space="preserve">No</t>
  </si>
  <si>
    <t xml:space="preserve">m3.small</t>
  </si>
  <si>
    <t xml:space="preserve">c3.large</t>
  </si>
  <si>
    <t xml:space="preserve">m3.large</t>
  </si>
  <si>
    <t xml:space="preserve">r3.large</t>
  </si>
  <si>
    <t xml:space="preserve">c3.xlarge</t>
  </si>
  <si>
    <t xml:space="preserve">m3.xlarge</t>
  </si>
  <si>
    <t xml:space="preserve">r3.xlarge</t>
  </si>
  <si>
    <t xml:space="preserve">c3.2xlarge</t>
  </si>
  <si>
    <t xml:space="preserve">m3.2xlarge</t>
  </si>
  <si>
    <t xml:space="preserve">r3.2xlarge</t>
  </si>
  <si>
    <t xml:space="preserve">m3.3xlarge</t>
  </si>
  <si>
    <t xml:space="preserve">c3.4xlarge</t>
  </si>
  <si>
    <t xml:space="preserve">m3.4xlarge</t>
  </si>
  <si>
    <t xml:space="preserve">r3.4xlarge</t>
  </si>
  <si>
    <t xml:space="preserve">m3.6xlarge</t>
  </si>
  <si>
    <t xml:space="preserve">c3.8xlarge</t>
  </si>
  <si>
    <t xml:space="preserve">m3.8xlarge</t>
  </si>
  <si>
    <t xml:space="preserve">r3.8xlarge</t>
  </si>
  <si>
    <t xml:space="preserve">r3.12xlarge</t>
  </si>
  <si>
    <t xml:space="preserve">c3.16xlarge</t>
  </si>
  <si>
    <t xml:space="preserve">Yes</t>
  </si>
  <si>
    <t xml:space="preserve">m3.16xlarge</t>
  </si>
  <si>
    <t xml:space="preserve">r3.16xlarge</t>
  </si>
  <si>
    <t xml:space="preserve">c3p.xlarge</t>
  </si>
  <si>
    <t xml:space="preserve">m3p.xlarge</t>
  </si>
  <si>
    <t xml:space="preserve">r3p.xlarge</t>
  </si>
  <si>
    <t xml:space="preserve">c3p.2xlarge</t>
  </si>
  <si>
    <t xml:space="preserve">m3p.2xlarge</t>
  </si>
  <si>
    <t xml:space="preserve">r3p.2xlarge</t>
  </si>
  <si>
    <t xml:space="preserve">m3p.3xlarge</t>
  </si>
  <si>
    <t xml:space="preserve">c3p.4xlarge</t>
  </si>
  <si>
    <t xml:space="preserve">m3p.4xlarge</t>
  </si>
  <si>
    <t xml:space="preserve">r3p.4xlarge</t>
  </si>
  <si>
    <t xml:space="preserve">m3p.6xlarge</t>
  </si>
  <si>
    <t xml:space="preserve">c3p.8xlarge</t>
  </si>
  <si>
    <t xml:space="preserve">m3p.8xlarge</t>
  </si>
  <si>
    <t xml:space="preserve">r3p.8xlarge</t>
  </si>
  <si>
    <t xml:space="preserve">r3p.12xlarge</t>
  </si>
  <si>
    <t xml:space="preserve">c3p.16xlarge</t>
  </si>
  <si>
    <t xml:space="preserve">m3p.16xlarge</t>
  </si>
  <si>
    <t xml:space="preserve">r3p.16xlarge</t>
  </si>
  <si>
    <t xml:space="preserve">r3p.16xlarge.metal</t>
  </si>
  <si>
    <t xml:space="preserve">m3gnt4.xlarge</t>
  </si>
  <si>
    <t xml:space="preserve">m3gnt4.2xlarge</t>
  </si>
  <si>
    <t xml:space="preserve">m3gnt4.4xlarge</t>
  </si>
  <si>
    <t xml:space="preserve">m3gnt4.8xlarge</t>
  </si>
  <si>
    <t xml:space="preserve">m3gnt4.16xlarge</t>
  </si>
  <si>
    <t xml:space="preserve">r3p.46xlarge.ddh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</si>
</sst>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B2B2B2"/>
        <bgColor rgb="FFB4C7DC"/>
      </patternFill>
    </fill>
    <fill>
      <patternFill patternType="solid">
        <fgColor rgb="FFDEE6EF"/>
        <bgColor rgb="FFCCFFFF"/>
      </patternFill>
    </fill>
    <fill>
      <patternFill patternType="solid">
        <fgColor rgb="FFB4C7DC"/>
        <bgColor rgb="FFCCCCCC"/>
      </patternFill>
    </fill>
    <fill>
      <patternFill patternType="solid">
        <fgColor rgb="FF2A6099"/>
        <bgColor rgb="FF666699"/>
      </patternFill>
    </fill>
    <fill>
      <patternFill patternType="solid">
        <fgColor rgb="FF729FCF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8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2A60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EE6E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DEE6EF"/>
      <rgbColor rgb="FF660066"/>
      <rgbColor rgb="FFFF8080"/>
      <rgbColor rgb="FF2A6099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49" headerRowCount="1" totalsRowCount="0" totalsRowShown="0">
  <autoFilter ref="A1:F49"/>
  <tableColumns count="6">
    <tableColumn id="1" name="Flavour"/>
    <tableColumn id="2" name="vCPU"/>
    <tableColumn id="3" name="vRAM"/>
    <tableColumn id="4" name="PIN"/>
    <tableColumn id="5" name="GPU"/>
    <tableColumn id="6" name="DDH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L4" activeCellId="0" sqref="AL4"/>
    </sheetView>
  </sheetViews>
  <sheetFormatPr defaultColWidth="8.66796875" defaultRowHeight="15" zeroHeight="false" outlineLevelRow="0" outlineLevelCol="0"/>
  <cols>
    <col collapsed="false" customWidth="true" hidden="false" outlineLevel="0" max="9" min="1" style="1" width="18.83"/>
    <col collapsed="false" customWidth="true" hidden="false" outlineLevel="0" max="10" min="10" style="1" width="28.83"/>
    <col collapsed="false" customWidth="true" hidden="false" outlineLevel="0" max="17" min="11" style="1" width="33.33"/>
    <col collapsed="false" customWidth="true" hidden="false" outlineLevel="0" max="18" min="18" style="1" width="23"/>
    <col collapsed="false" customWidth="true" hidden="false" outlineLevel="0" max="19" min="19" style="1" width="18.67"/>
    <col collapsed="false" customWidth="true" hidden="false" outlineLevel="0" max="20" min="20" style="1" width="27"/>
    <col collapsed="false" customWidth="true" hidden="false" outlineLevel="0" max="21" min="21" style="1" width="21.83"/>
    <col collapsed="false" customWidth="true" hidden="false" outlineLevel="0" max="22" min="22" style="1" width="40.5"/>
    <col collapsed="false" customWidth="true" hidden="false" outlineLevel="0" max="27" min="27" style="1" width="44.67"/>
    <col collapsed="false" customWidth="true" hidden="false" outlineLevel="0" max="28" min="28" style="1" width="42.28"/>
    <col collapsed="false" customWidth="true" hidden="false" outlineLevel="0" max="29" min="29" style="1" width="31.28"/>
    <col collapsed="false" customWidth="true" hidden="false" outlineLevel="0" max="30" min="30" style="1" width="20.67"/>
    <col collapsed="false" customWidth="true" hidden="false" outlineLevel="0" max="31" min="31" style="1" width="21"/>
    <col collapsed="false" customWidth="true" hidden="false" outlineLevel="0" max="32" min="32" style="1" width="22.67"/>
    <col collapsed="false" customWidth="true" hidden="false" outlineLevel="0" max="33" min="33" style="1" width="32"/>
    <col collapsed="false" customWidth="true" hidden="false" outlineLevel="0" max="34" min="34" style="1" width="53.17"/>
    <col collapsed="false" customWidth="true" hidden="false" outlineLevel="0" max="35" min="35" style="1" width="51.6"/>
    <col collapsed="false" customWidth="true" hidden="false" outlineLevel="0" max="36" min="36" style="1" width="38.34"/>
    <col collapsed="false" customWidth="true" hidden="false" outlineLevel="0" max="37" min="37" style="1" width="24.17"/>
    <col collapsed="false" customWidth="true" hidden="false" outlineLevel="0" max="38" min="38" style="1" width="55.51"/>
    <col collapsed="false" customWidth="true" hidden="false" outlineLevel="0" max="39" min="39" style="1" width="20.33"/>
    <col collapsed="false" customWidth="true" hidden="false" outlineLevel="0" max="42" min="42" style="1" width="52.45"/>
    <col collapsed="false" customWidth="true" hidden="false" outlineLevel="0" max="43" min="43" style="1" width="29.66"/>
    <col collapsed="false" customWidth="true" hidden="false" outlineLevel="0" max="44" min="44" style="1" width="23.17"/>
    <col collapsed="false" customWidth="true" hidden="false" outlineLevel="0" max="45" min="45" style="1" width="29.33"/>
    <col collapsed="false" customWidth="true" hidden="false" outlineLevel="0" max="46" min="46" style="1" width="18"/>
    <col collapsed="false" customWidth="true" hidden="false" outlineLevel="0" max="47" min="47" style="1" width="23.5"/>
  </cols>
  <sheetData>
    <row r="1" customFormat="false" ht="12.75" hidden="false" customHeight="tru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4" t="s">
        <v>2</v>
      </c>
      <c r="J1" s="4"/>
      <c r="K1" s="5" t="s">
        <v>3</v>
      </c>
      <c r="L1" s="5"/>
      <c r="M1" s="5"/>
      <c r="N1" s="6" t="s">
        <v>4</v>
      </c>
      <c r="O1" s="6"/>
      <c r="P1" s="6"/>
      <c r="Q1" s="3" t="s">
        <v>5</v>
      </c>
      <c r="R1" s="3"/>
      <c r="S1" s="3"/>
      <c r="T1" s="3"/>
      <c r="U1" s="3"/>
      <c r="V1" s="3"/>
      <c r="W1" s="7" t="s">
        <v>6</v>
      </c>
      <c r="X1" s="7"/>
      <c r="Y1" s="7"/>
      <c r="Z1" s="7"/>
      <c r="AA1" s="7"/>
      <c r="AB1" s="7"/>
      <c r="AC1" s="7"/>
      <c r="AD1" s="3" t="s">
        <v>7</v>
      </c>
      <c r="AE1" s="3"/>
      <c r="AF1" s="3"/>
      <c r="AG1" s="3"/>
      <c r="AH1" s="3"/>
      <c r="AI1" s="3"/>
      <c r="AJ1" s="3"/>
      <c r="AK1" s="7" t="s">
        <v>8</v>
      </c>
      <c r="AL1" s="7"/>
      <c r="AM1" s="7"/>
      <c r="AN1" s="7"/>
      <c r="AO1" s="7"/>
      <c r="AP1" s="7"/>
      <c r="AQ1" s="7"/>
      <c r="AR1" s="8" t="s">
        <v>9</v>
      </c>
      <c r="AS1" s="8" t="s">
        <v>10</v>
      </c>
      <c r="AT1" s="9" t="s">
        <v>11</v>
      </c>
      <c r="AU1" s="9"/>
    </row>
    <row r="2" customFormat="false" ht="27.7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4"/>
      <c r="J2" s="4"/>
      <c r="K2" s="5"/>
      <c r="L2" s="5"/>
      <c r="M2" s="5"/>
      <c r="N2" s="6"/>
      <c r="O2" s="6"/>
      <c r="P2" s="6"/>
      <c r="Q2" s="3"/>
      <c r="R2" s="3"/>
      <c r="S2" s="3"/>
      <c r="T2" s="3"/>
      <c r="U2" s="3"/>
      <c r="V2" s="3"/>
      <c r="W2" s="7"/>
      <c r="X2" s="7"/>
      <c r="Y2" s="7"/>
      <c r="Z2" s="7"/>
      <c r="AA2" s="7"/>
      <c r="AB2" s="7"/>
      <c r="AC2" s="7"/>
      <c r="AD2" s="3"/>
      <c r="AE2" s="3"/>
      <c r="AF2" s="3"/>
      <c r="AG2" s="3"/>
      <c r="AH2" s="3"/>
      <c r="AI2" s="3"/>
      <c r="AJ2" s="3"/>
      <c r="AK2" s="7"/>
      <c r="AL2" s="7"/>
      <c r="AM2" s="7"/>
      <c r="AN2" s="7"/>
      <c r="AO2" s="7"/>
      <c r="AP2" s="7"/>
      <c r="AQ2" s="7"/>
      <c r="AR2" s="10" t="s">
        <v>9</v>
      </c>
      <c r="AS2" s="10"/>
      <c r="AT2" s="11" t="s">
        <v>12</v>
      </c>
      <c r="AU2" s="11"/>
    </row>
    <row r="3" customFormat="false" ht="15" hidden="false" customHeight="true" outlineLevel="0" collapsed="false">
      <c r="A3" s="12" t="s">
        <v>13</v>
      </c>
      <c r="B3" s="12" t="s">
        <v>14</v>
      </c>
      <c r="C3" s="13" t="s">
        <v>15</v>
      </c>
      <c r="D3" s="13" t="s">
        <v>16</v>
      </c>
      <c r="E3" s="13" t="s">
        <v>17</v>
      </c>
      <c r="F3" s="13" t="s">
        <v>18</v>
      </c>
      <c r="G3" s="13" t="s">
        <v>19</v>
      </c>
      <c r="H3" s="13" t="s">
        <v>20</v>
      </c>
      <c r="I3" s="13" t="s">
        <v>21</v>
      </c>
      <c r="J3" s="13" t="s">
        <v>22</v>
      </c>
      <c r="K3" s="13" t="s">
        <v>23</v>
      </c>
      <c r="L3" s="13" t="s">
        <v>24</v>
      </c>
      <c r="M3" s="13" t="s">
        <v>25</v>
      </c>
      <c r="N3" s="13" t="s">
        <v>26</v>
      </c>
      <c r="O3" s="13" t="s">
        <v>27</v>
      </c>
      <c r="P3" s="13" t="s">
        <v>28</v>
      </c>
      <c r="Q3" s="13" t="s">
        <v>29</v>
      </c>
      <c r="R3" s="13" t="s">
        <v>30</v>
      </c>
      <c r="S3" s="13" t="s">
        <v>31</v>
      </c>
      <c r="T3" s="13" t="s">
        <v>32</v>
      </c>
      <c r="U3" s="13" t="s">
        <v>33</v>
      </c>
      <c r="V3" s="13" t="s">
        <v>34</v>
      </c>
      <c r="W3" s="13" t="s">
        <v>35</v>
      </c>
      <c r="X3" s="13" t="s">
        <v>36</v>
      </c>
      <c r="Y3" s="13" t="s">
        <v>37</v>
      </c>
      <c r="Z3" s="13" t="s">
        <v>38</v>
      </c>
      <c r="AA3" s="13" t="s">
        <v>39</v>
      </c>
      <c r="AB3" s="13" t="s">
        <v>40</v>
      </c>
      <c r="AC3" s="13" t="s">
        <v>41</v>
      </c>
      <c r="AD3" s="13" t="s">
        <v>35</v>
      </c>
      <c r="AE3" s="13" t="s">
        <v>36</v>
      </c>
      <c r="AF3" s="13" t="s">
        <v>37</v>
      </c>
      <c r="AG3" s="13" t="s">
        <v>38</v>
      </c>
      <c r="AH3" s="13" t="s">
        <v>42</v>
      </c>
      <c r="AI3" s="13" t="s">
        <v>43</v>
      </c>
      <c r="AJ3" s="13" t="s">
        <v>44</v>
      </c>
      <c r="AK3" s="13" t="s">
        <v>45</v>
      </c>
      <c r="AL3" s="13" t="s">
        <v>46</v>
      </c>
      <c r="AM3" s="13" t="s">
        <v>47</v>
      </c>
      <c r="AN3" s="13" t="s">
        <v>48</v>
      </c>
      <c r="AO3" s="13" t="s">
        <v>49</v>
      </c>
      <c r="AP3" s="13" t="s">
        <v>50</v>
      </c>
      <c r="AQ3" s="13" t="s">
        <v>51</v>
      </c>
      <c r="AR3" s="13" t="s">
        <v>52</v>
      </c>
      <c r="AS3" s="13" t="s">
        <v>53</v>
      </c>
      <c r="AT3" s="13" t="s">
        <v>54</v>
      </c>
      <c r="AU3" s="13" t="s">
        <v>55</v>
      </c>
    </row>
    <row r="4" customFormat="false" ht="15" hidden="false" customHeight="false" outlineLevel="0" collapsed="false">
      <c r="A4" s="14"/>
      <c r="B4" s="14"/>
      <c r="C4" s="14"/>
      <c r="D4" s="14"/>
      <c r="E4" s="14"/>
      <c r="F4" s="14"/>
      <c r="G4" s="15"/>
      <c r="H4" s="16" t="str">
        <f aca="false" t="array" ref="H4:H4">IF(OR(F4="",F4=0),"",    INDEX(Table1[Flavour],       MATCH(          MIN(             IF(                (Table1[vCPU]&gt;=F4)*                (Table1[vRAM]&gt;=G4)*                (((C4="")+(Table1[PIN]=C4))&gt;0)*                (((D4="")+(Table1[GPU]=D4))&gt;0)*                (((E4="")+(Table1[DDH]=E4))&gt;0),                Table1[vCPU]*1000000 + Table1[vRAM]*1000 + ROW(Table1[vCPU])             )          ),          IF(             (Table1[vCPU]&gt;=F4)*             (Table1[vRAM]&gt;=G4)*             (((C4="")+(Table1[PIN]=C4))&gt;0)*             (((D4="")+(Table1[GPU]=D4))&gt;0)*             (((E4="")+(Table1[DDH]=E4))&gt;0),             Table1[vCPU]*1000000 + Table1[vRAM]*1000 + ROW(Table1[vCPU])          ),       0)    ) )</f>
        <v/>
      </c>
      <c r="I4" s="14"/>
      <c r="J4" s="14"/>
      <c r="K4" s="17"/>
      <c r="L4" s="14"/>
      <c r="M4" s="17"/>
      <c r="N4" s="14"/>
      <c r="O4" s="14"/>
      <c r="P4" s="14"/>
      <c r="Q4" s="17"/>
      <c r="R4" s="18" t="str">
        <f aca="false">IF(Q4="Custom", AA4 + AH4 + 1, IF(Q4="No Backup", 0, ""))</f>
        <v/>
      </c>
      <c r="S4" s="18" t="n">
        <f aca="false">IF((T4=0)*(AA4=0)*(V4=0)*(AH4=0), 0, ROUNDUP(T4 + (T4*AA4) + (V4*AH4), 0))</f>
        <v>0</v>
      </c>
      <c r="T4" s="14"/>
      <c r="U4" s="14"/>
      <c r="V4" s="18" t="n">
        <f aca="false">ROUND(T4 * (U4 / 100), 0)</f>
        <v>0</v>
      </c>
      <c r="W4" s="14"/>
      <c r="X4" s="14"/>
      <c r="Y4" s="14"/>
      <c r="Z4" s="14"/>
      <c r="AA4" s="18" t="n">
        <f aca="false">(W4+X4+Y4+Z4)</f>
        <v>0</v>
      </c>
      <c r="AB4" s="18" t="str">
        <f aca="false" t="array" ref="AB4:AB4">IF(OR(AC4="",AC4=0),"", (I4+J4) + (IF(AA4="",1,AA4)-1)*AC4)</f>
        <v/>
      </c>
      <c r="AC4" s="14"/>
      <c r="AD4" s="14"/>
      <c r="AE4" s="14"/>
      <c r="AF4" s="14"/>
      <c r="AG4" s="14"/>
      <c r="AH4" s="18" t="n">
        <f aca="false">AD4+AE4+AF4+AG4</f>
        <v>0</v>
      </c>
      <c r="AI4" s="18" t="str">
        <f aca="false" t="array" ref="AI4:AI4">IF(OR(AJ4="",AJ4=0),"",AH4*V4)</f>
        <v/>
      </c>
      <c r="AJ4" s="14"/>
      <c r="AK4" s="17"/>
      <c r="AL4" s="18" t="e">
        <f aca="false">IF(at4k4="Yes", R4, 0)</f>
        <v>#NAME?</v>
      </c>
      <c r="AM4" s="14"/>
      <c r="AN4" s="14"/>
      <c r="AO4" s="18" t="str">
        <f aca="false">IF(AN4&lt;&gt;"","24 Hours","N/A")</f>
        <v>N/A</v>
      </c>
      <c r="AP4" s="18" t="str">
        <f aca="false" t="array" ref="AP4:AP4">IF(OR(AQ4="",AQ4=0),"",AB4+AI4)</f>
        <v/>
      </c>
      <c r="AQ4" s="14"/>
      <c r="AR4" s="17"/>
      <c r="AS4" s="17"/>
      <c r="AT4" s="17"/>
      <c r="AU4" s="18" t="n">
        <f aca="false">IF(AT4="Yes", I4+J4, 0)</f>
        <v>0</v>
      </c>
    </row>
    <row r="5" customFormat="false" ht="15" hidden="false" customHeight="false" outlineLevel="0" collapsed="false">
      <c r="A5" s="14"/>
      <c r="B5" s="14"/>
      <c r="C5" s="14"/>
      <c r="D5" s="14"/>
      <c r="E5" s="14"/>
      <c r="F5" s="14"/>
      <c r="G5" s="15"/>
      <c r="H5" s="16" t="str">
        <f aca="false" t="array" ref="H5:H5">IF(OR(F5="",F5=0),"",    INDEX(Table1[Flavour],       MATCH(          MIN(             IF(                (Table1[vCPU]&gt;=F5)*                (Table1[vRAM]&gt;=G5)*                (((C5="")+(Table1[PIN]=C5))&gt;0)*                (((D5="")+(Table1[GPU]=D5))&gt;0)*                (((E5="")+(Table1[DDH]=E5))&gt;0),                Table1[vCPU]*1000000 + Table1[vRAM]*1000 + ROW(Table1[vCPU])             )          ),          IF(             (Table1[vCPU]&gt;=F5)*             (Table1[vRAM]&gt;=G5)*             (((C5="")+(Table1[PIN]=C5))&gt;0)*             (((D5="")+(Table1[GPU]=D5))&gt;0)*             (((E5="")+(Table1[DDH]=E5))&gt;0),             Table1[vCPU]*1000000 + Table1[vRAM]*1000 + ROW(Table1[vCPU])          ),       0)    ) )</f>
        <v/>
      </c>
      <c r="I5" s="14"/>
      <c r="J5" s="14"/>
      <c r="K5" s="17"/>
      <c r="L5" s="14"/>
      <c r="M5" s="17"/>
      <c r="N5" s="14"/>
      <c r="O5" s="14"/>
      <c r="P5" s="14"/>
      <c r="Q5" s="17"/>
      <c r="R5" s="18" t="str">
        <f aca="false">IF(Q5="Custom", AA5 + AH5 + 1, IF(Q5="No Backup", 0, ""))</f>
        <v/>
      </c>
      <c r="S5" s="18" t="n">
        <f aca="false">IF((T5=0)*(AA5=0)*(V5=0)*(AH5=0), 0, ROUNDUP(T5 + (T5*AA5) + (V5*AH5), 0))</f>
        <v>0</v>
      </c>
      <c r="T5" s="14"/>
      <c r="U5" s="14"/>
      <c r="V5" s="18" t="n">
        <f aca="false">ROUND(T5 * (U5 / 100), 0)</f>
        <v>0</v>
      </c>
      <c r="W5" s="14"/>
      <c r="X5" s="14"/>
      <c r="Y5" s="14"/>
      <c r="Z5" s="14"/>
      <c r="AA5" s="18" t="n">
        <f aca="false">(W5+X5+Y5+Z5)</f>
        <v>0</v>
      </c>
      <c r="AB5" s="18" t="str">
        <f aca="false" t="array" ref="AB5:AB5">IF(OR(AC5="",AC5=0),"", (I5+J5) + (IF(AA5="",1,AA5)-1)*AC5)</f>
        <v/>
      </c>
      <c r="AC5" s="14"/>
      <c r="AD5" s="14"/>
      <c r="AE5" s="14"/>
      <c r="AF5" s="14"/>
      <c r="AG5" s="14"/>
      <c r="AH5" s="18" t="n">
        <f aca="false">AD5+AE5+AF5+AG5</f>
        <v>0</v>
      </c>
      <c r="AI5" s="18" t="str">
        <f aca="false" t="array" ref="AI5:AI5">IF(OR(AJ5="",AJ5=0),"",AH5*V5)</f>
        <v/>
      </c>
      <c r="AJ5" s="14"/>
      <c r="AK5" s="17"/>
      <c r="AL5" s="18" t="n">
        <f aca="false">IF(AK5="Yes", R5, 0)</f>
        <v>0</v>
      </c>
      <c r="AM5" s="14"/>
      <c r="AN5" s="14"/>
      <c r="AO5" s="18" t="str">
        <f aca="false">IF(AN5&lt;&gt;"","24 Hours","N/A")</f>
        <v>N/A</v>
      </c>
      <c r="AP5" s="18" t="str">
        <f aca="false" t="array" ref="AP5:AP5">IF(OR(AQ5="",AQ5=0),"",AB5+AI5)</f>
        <v/>
      </c>
      <c r="AQ5" s="14"/>
      <c r="AR5" s="17"/>
      <c r="AS5" s="17"/>
      <c r="AT5" s="17"/>
      <c r="AU5" s="18" t="n">
        <f aca="false">IF(AT5="Yes", I5+J5, 0)</f>
        <v>0</v>
      </c>
    </row>
    <row r="6" customFormat="false" ht="15" hidden="false" customHeight="false" outlineLevel="0" collapsed="false">
      <c r="A6" s="14"/>
      <c r="B6" s="14"/>
      <c r="C6" s="14"/>
      <c r="D6" s="14"/>
      <c r="E6" s="14"/>
      <c r="F6" s="14"/>
      <c r="G6" s="15"/>
      <c r="H6" s="16" t="str">
        <f aca="false" t="array" ref="H6:H6">IF(OR(F6="",F6=0),"",    INDEX(Table1[Flavour],       MATCH(          MIN(             IF(                (Table1[vCPU]&gt;=F6)*                (Table1[vRAM]&gt;=G6)*                (((C6="")+(Table1[PIN]=C6))&gt;0)*                (((D6="")+(Table1[GPU]=D6))&gt;0)*                (((E6="")+(Table1[DDH]=E6))&gt;0),                Table1[vCPU]*1000000 + Table1[vRAM]*1000 + ROW(Table1[vCPU])             )          ),          IF(             (Table1[vCPU]&gt;=F6)*             (Table1[vRAM]&gt;=G6)*             (((C6="")+(Table1[PIN]=C6))&gt;0)*             (((D6="")+(Table1[GPU]=D6))&gt;0)*             (((E6="")+(Table1[DDH]=E6))&gt;0),             Table1[vCPU]*1000000 + Table1[vRAM]*1000 + ROW(Table1[vCPU])          ),       0)    ) )</f>
        <v/>
      </c>
      <c r="I6" s="14"/>
      <c r="J6" s="14"/>
      <c r="K6" s="17"/>
      <c r="L6" s="14"/>
      <c r="M6" s="17"/>
      <c r="N6" s="14"/>
      <c r="O6" s="14"/>
      <c r="P6" s="14"/>
      <c r="Q6" s="17"/>
      <c r="R6" s="18" t="str">
        <f aca="false">IF(Q6="Custom", AA6 + AH6 + 1, IF(Q6="No Backup", 0, ""))</f>
        <v/>
      </c>
      <c r="S6" s="18" t="n">
        <f aca="false">IF((T6=0)*(AA6=0)*(V6=0)*(AH6=0), 0, ROUNDUP(T6 + (T6*AA6) + (V6*AH6), 0))</f>
        <v>0</v>
      </c>
      <c r="T6" s="14"/>
      <c r="U6" s="14"/>
      <c r="V6" s="18" t="n">
        <f aca="false">ROUND(T6 * (U6 / 100), 0)</f>
        <v>0</v>
      </c>
      <c r="W6" s="14"/>
      <c r="X6" s="14"/>
      <c r="Y6" s="14"/>
      <c r="Z6" s="14"/>
      <c r="AA6" s="18" t="n">
        <f aca="false">(W6+X6+Y6+Z6)</f>
        <v>0</v>
      </c>
      <c r="AB6" s="18" t="str">
        <f aca="false" t="array" ref="AB6:AB6">IF(OR(AC6="",AC6=0),"", (I6+J6) + (IF(AA6="",1,AA6)-1)*AC6)</f>
        <v/>
      </c>
      <c r="AC6" s="14"/>
      <c r="AD6" s="14"/>
      <c r="AE6" s="14"/>
      <c r="AF6" s="14"/>
      <c r="AG6" s="14"/>
      <c r="AH6" s="18" t="n">
        <f aca="false">AD6+AE6+AF6+AG6</f>
        <v>0</v>
      </c>
      <c r="AI6" s="18" t="str">
        <f aca="false" t="array" ref="AI6:AI6">IF(OR(AJ6="",AJ6=0),"",AH6*V6)</f>
        <v/>
      </c>
      <c r="AJ6" s="14"/>
      <c r="AK6" s="17"/>
      <c r="AL6" s="18" t="n">
        <f aca="false">IF(AK6="Yes", R6, 0)</f>
        <v>0</v>
      </c>
      <c r="AM6" s="14"/>
      <c r="AN6" s="14"/>
      <c r="AO6" s="18" t="str">
        <f aca="false">IF(AN6&lt;&gt;"","24 Hours","N/A")</f>
        <v>N/A</v>
      </c>
      <c r="AP6" s="18" t="str">
        <f aca="false" t="array" ref="AP6:AP6">IF(OR(AQ6="",AQ6=0),"",AB6+AI6)</f>
        <v/>
      </c>
      <c r="AQ6" s="14"/>
      <c r="AR6" s="17"/>
      <c r="AS6" s="17"/>
      <c r="AT6" s="17"/>
      <c r="AU6" s="18" t="n">
        <f aca="false">IF(AT6="Yes", I6+J6, 0)</f>
        <v>0</v>
      </c>
    </row>
    <row r="7" customFormat="false" ht="15" hidden="false" customHeight="false" outlineLevel="0" collapsed="false">
      <c r="A7" s="14"/>
      <c r="B7" s="14"/>
      <c r="C7" s="14"/>
      <c r="D7" s="14"/>
      <c r="E7" s="14"/>
      <c r="F7" s="14"/>
      <c r="G7" s="15"/>
      <c r="H7" s="16" t="str">
        <f aca="false" t="array" ref="H7:H7">IF(OR(F7="",F7=0),"",    INDEX(Table1[Flavour],       MATCH(          MIN(             IF(                (Table1[vCPU]&gt;=F7)*                (Table1[vRAM]&gt;=G7)*                (((C7="")+(Table1[PIN]=C7))&gt;0)*                (((D7="")+(Table1[GPU]=D7))&gt;0)*                (((E7="")+(Table1[DDH]=E7))&gt;0),                Table1[vCPU]*1000000 + Table1[vRAM]*1000 + ROW(Table1[vCPU])             )          ),          IF(             (Table1[vCPU]&gt;=F7)*             (Table1[vRAM]&gt;=G7)*             (((C7="")+(Table1[PIN]=C7))&gt;0)*             (((D7="")+(Table1[GPU]=D7))&gt;0)*             (((E7="")+(Table1[DDH]=E7))&gt;0),             Table1[vCPU]*1000000 + Table1[vRAM]*1000 + ROW(Table1[vCPU])          ),       0)    ) )</f>
        <v/>
      </c>
      <c r="I7" s="14"/>
      <c r="J7" s="14"/>
      <c r="K7" s="17"/>
      <c r="L7" s="14"/>
      <c r="M7" s="17"/>
      <c r="N7" s="14"/>
      <c r="O7" s="14"/>
      <c r="P7" s="14"/>
      <c r="Q7" s="17"/>
      <c r="R7" s="18" t="str">
        <f aca="false">IF(Q7="Custom", AA7 + AH7 + 1, IF(Q7="No Backup", 0, ""))</f>
        <v/>
      </c>
      <c r="S7" s="18" t="n">
        <f aca="false">IF((T7=0)*(AA7=0)*(V7=0)*(AH7=0), 0, ROUNDUP(T7 + (T7*AA7) + (V7*AH7), 0))</f>
        <v>0</v>
      </c>
      <c r="T7" s="14"/>
      <c r="U7" s="14"/>
      <c r="V7" s="18" t="n">
        <f aca="false">ROUND(T7 * (U7 / 100), 0)</f>
        <v>0</v>
      </c>
      <c r="W7" s="14"/>
      <c r="X7" s="14"/>
      <c r="Y7" s="14"/>
      <c r="Z7" s="14"/>
      <c r="AA7" s="18" t="n">
        <f aca="false">(W7+X7+Y7+Z7)</f>
        <v>0</v>
      </c>
      <c r="AB7" s="18" t="str">
        <f aca="false" t="array" ref="AB7:AB7">IF(OR(AC7="",AC7=0),"", (I7+J7) + (IF(AA7="",1,AA7)-1)*AC7)</f>
        <v/>
      </c>
      <c r="AC7" s="14"/>
      <c r="AD7" s="14"/>
      <c r="AE7" s="14"/>
      <c r="AF7" s="14"/>
      <c r="AG7" s="14"/>
      <c r="AH7" s="18" t="n">
        <f aca="false">AD7+AE7+AF7+AG7</f>
        <v>0</v>
      </c>
      <c r="AI7" s="18" t="str">
        <f aca="false" t="array" ref="AI7:AI7">IF(OR(AJ7="",AJ7=0),"",AH7*V7)</f>
        <v/>
      </c>
      <c r="AJ7" s="14"/>
      <c r="AK7" s="17"/>
      <c r="AL7" s="18" t="n">
        <f aca="false">IF(AK7="Yes", R7, 0)</f>
        <v>0</v>
      </c>
      <c r="AM7" s="14"/>
      <c r="AN7" s="14"/>
      <c r="AO7" s="18" t="str">
        <f aca="false">IF(AN7&lt;&gt;"","24 Hours","N/A")</f>
        <v>N/A</v>
      </c>
      <c r="AP7" s="18" t="str">
        <f aca="false" t="array" ref="AP7:AP7">IF(OR(AQ7="",AQ7=0),"",AB7+AI7)</f>
        <v/>
      </c>
      <c r="AQ7" s="14"/>
      <c r="AR7" s="17"/>
      <c r="AS7" s="17"/>
      <c r="AT7" s="17"/>
      <c r="AU7" s="18" t="n">
        <f aca="false">IF(AT7="Yes", I7+J7, 0)</f>
        <v>0</v>
      </c>
    </row>
    <row r="8" customFormat="false" ht="15" hidden="false" customHeight="false" outlineLevel="0" collapsed="false">
      <c r="A8" s="14"/>
      <c r="B8" s="14"/>
      <c r="C8" s="14"/>
      <c r="D8" s="14"/>
      <c r="E8" s="14"/>
      <c r="F8" s="14"/>
      <c r="G8" s="15" t="s">
        <v>56</v>
      </c>
      <c r="H8" s="16" t="str">
        <f aca="false" t="array" ref="H8:H8">IF(OR(F8="",F8=0),"",    INDEX(Table1[Flavour],       MATCH(          MIN(             IF(                (Table1[vCPU]&gt;=F8)*                (Table1[vRAM]&gt;=G8)*                (((C8="")+(Table1[PIN]=C8))&gt;0)*                (((D8="")+(Table1[GPU]=D8))&gt;0)*                (((E8="")+(Table1[DDH]=E8))&gt;0),                Table1[vCPU]*1000000 + Table1[vRAM]*1000 + ROW(Table1[vCPU])             )          ),          IF(             (Table1[vCPU]&gt;=F8)*             (Table1[vRAM]&gt;=G8)*             (((C8="")+(Table1[PIN]=C8))&gt;0)*             (((D8="")+(Table1[GPU]=D8))&gt;0)*             (((E8="")+(Table1[DDH]=E8))&gt;0),             Table1[vCPU]*1000000 + Table1[vRAM]*1000 + ROW(Table1[vCPU])          ),       0)    ) )</f>
        <v/>
      </c>
      <c r="I8" s="14"/>
      <c r="J8" s="14"/>
      <c r="K8" s="17"/>
      <c r="L8" s="14"/>
      <c r="M8" s="17"/>
      <c r="N8" s="14"/>
      <c r="O8" s="14"/>
      <c r="P8" s="14"/>
      <c r="Q8" s="17"/>
      <c r="R8" s="18" t="str">
        <f aca="false">IF(Q8="Custom", AA8 + AH8 + 1, IF(Q8="No Backup", 0, ""))</f>
        <v/>
      </c>
      <c r="S8" s="18" t="n">
        <f aca="false">IF((T8=0)*(AA8=0)*(V8=0)*(AH8=0), 0, ROUNDUP(T8 + (T8*AA8) + (V8*AH8), 0))</f>
        <v>0</v>
      </c>
      <c r="T8" s="14"/>
      <c r="U8" s="14"/>
      <c r="V8" s="18" t="n">
        <f aca="false">ROUND(T8 * (U8 / 100), 0)</f>
        <v>0</v>
      </c>
      <c r="W8" s="14"/>
      <c r="X8" s="14"/>
      <c r="Y8" s="14"/>
      <c r="Z8" s="14"/>
      <c r="AA8" s="18" t="n">
        <f aca="false">(W8+X8+Y8+Z8)</f>
        <v>0</v>
      </c>
      <c r="AB8" s="18" t="str">
        <f aca="false" t="array" ref="AB8:AB8">IF(OR(AC8="",AC8=0),"", (I8+J8) + (IF(AA8="",1,AA8)-1)*AC8)</f>
        <v/>
      </c>
      <c r="AC8" s="14"/>
      <c r="AD8" s="14"/>
      <c r="AE8" s="14"/>
      <c r="AF8" s="14"/>
      <c r="AG8" s="14"/>
      <c r="AH8" s="18" t="n">
        <f aca="false">AD8+AE8+AF8+AG8</f>
        <v>0</v>
      </c>
      <c r="AI8" s="18" t="str">
        <f aca="false" t="array" ref="AI8:AI8">IF(OR(AJ8="",AJ8=0),"",AH8*V8)</f>
        <v/>
      </c>
      <c r="AJ8" s="14"/>
      <c r="AK8" s="17"/>
      <c r="AL8" s="18" t="n">
        <f aca="false">IF(AK8="Yes", R8, 0)</f>
        <v>0</v>
      </c>
      <c r="AM8" s="14"/>
      <c r="AN8" s="14"/>
      <c r="AO8" s="18" t="str">
        <f aca="false">IF(AN8&lt;&gt;"","24 Hours","N/A")</f>
        <v>N/A</v>
      </c>
      <c r="AP8" s="18" t="str">
        <f aca="false" t="array" ref="AP8:AP8">IF(OR(AQ8="",AQ8=0),"",AB8+AI8)</f>
        <v/>
      </c>
      <c r="AQ8" s="14"/>
      <c r="AR8" s="17"/>
      <c r="AS8" s="17"/>
      <c r="AT8" s="17"/>
      <c r="AU8" s="18" t="n">
        <f aca="false">IF(AT8="Yes", I8+J8, 0)</f>
        <v>0</v>
      </c>
    </row>
    <row r="9" customFormat="false" ht="15" hidden="false" customHeight="false" outlineLevel="0" collapsed="false">
      <c r="A9" s="14"/>
      <c r="B9" s="14"/>
      <c r="C9" s="14"/>
      <c r="D9" s="14"/>
      <c r="E9" s="14"/>
      <c r="F9" s="14"/>
      <c r="G9" s="15" t="s">
        <v>56</v>
      </c>
      <c r="H9" s="16" t="str">
        <f aca="false" t="array" ref="H9:H9">IF(OR(F9="",F9=0),"",    INDEX(Table1[Flavour],       MATCH(          MIN(             IF(                (Table1[vCPU]&gt;=F9)*                (Table1[vRAM]&gt;=G9)*                (((C9="")+(Table1[PIN]=C9))&gt;0)*                (((D9="")+(Table1[GPU]=D9))&gt;0)*                (((E9="")+(Table1[DDH]=E9))&gt;0),                Table1[vCPU]*1000000 + Table1[vRAM]*1000 + ROW(Table1[vCPU])             )          ),          IF(             (Table1[vCPU]&gt;=F9)*             (Table1[vRAM]&gt;=G9)*             (((C9="")+(Table1[PIN]=C9))&gt;0)*             (((D9="")+(Table1[GPU]=D9))&gt;0)*             (((E9="")+(Table1[DDH]=E9))&gt;0),             Table1[vCPU]*1000000 + Table1[vRAM]*1000 + ROW(Table1[vCPU])          ),       0)    ) )</f>
        <v/>
      </c>
      <c r="I9" s="14"/>
      <c r="J9" s="14"/>
      <c r="K9" s="17"/>
      <c r="L9" s="14"/>
      <c r="M9" s="17"/>
      <c r="N9" s="14"/>
      <c r="O9" s="14"/>
      <c r="P9" s="14"/>
      <c r="Q9" s="17"/>
      <c r="R9" s="18" t="str">
        <f aca="false">IF(Q9="Custom", AA9 + AH9 + 1, IF(Q9="No Backup", 0, ""))</f>
        <v/>
      </c>
      <c r="S9" s="18" t="n">
        <f aca="false">IF((T9=0)*(AA9=0)*(V9=0)*(AH9=0), 0, ROUNDUP(T9 + (T9*AA9) + (V9*AH9), 0))</f>
        <v>0</v>
      </c>
      <c r="T9" s="14"/>
      <c r="U9" s="14"/>
      <c r="V9" s="18" t="n">
        <f aca="false">ROUND(T9 * (U9 / 100), 0)</f>
        <v>0</v>
      </c>
      <c r="W9" s="14"/>
      <c r="X9" s="14"/>
      <c r="Y9" s="14"/>
      <c r="Z9" s="14"/>
      <c r="AA9" s="18" t="n">
        <f aca="false">(W9+X9+Y9+Z9)</f>
        <v>0</v>
      </c>
      <c r="AB9" s="18" t="str">
        <f aca="false" t="array" ref="AB9:AB9">IF(OR(AC9="",AC9=0),"", (I9+J9) + (IF(AA9="",1,AA9)-1)*AC9)</f>
        <v/>
      </c>
      <c r="AC9" s="14"/>
      <c r="AD9" s="14"/>
      <c r="AE9" s="14"/>
      <c r="AF9" s="14"/>
      <c r="AG9" s="14"/>
      <c r="AH9" s="18" t="n">
        <f aca="false">AD9+AE9+AF9+AG9</f>
        <v>0</v>
      </c>
      <c r="AI9" s="18" t="str">
        <f aca="false" t="array" ref="AI9:AI9">IF(OR(AJ9="",AJ9=0),"",AH9*V9)</f>
        <v/>
      </c>
      <c r="AJ9" s="14"/>
      <c r="AK9" s="17"/>
      <c r="AL9" s="18" t="n">
        <f aca="false">IF(AK9="Yes", R9, 0)</f>
        <v>0</v>
      </c>
      <c r="AM9" s="14"/>
      <c r="AN9" s="14"/>
      <c r="AO9" s="18" t="str">
        <f aca="false">IF(AN9&lt;&gt;"","24 Hours","N/A")</f>
        <v>N/A</v>
      </c>
      <c r="AP9" s="18" t="str">
        <f aca="false" t="array" ref="AP9:AP9">IF(OR(AQ9="",AQ9=0),"",AB9+AI9)</f>
        <v/>
      </c>
      <c r="AQ9" s="14"/>
      <c r="AR9" s="17"/>
      <c r="AS9" s="17"/>
      <c r="AT9" s="17"/>
      <c r="AU9" s="18" t="n">
        <f aca="false">IF(AT9="Yes", I9+J9, 0)</f>
        <v>0</v>
      </c>
    </row>
    <row r="10" customFormat="false" ht="15" hidden="false" customHeight="false" outlineLevel="0" collapsed="false">
      <c r="A10" s="14"/>
      <c r="B10" s="14"/>
      <c r="C10" s="14"/>
      <c r="D10" s="14"/>
      <c r="E10" s="14"/>
      <c r="F10" s="14"/>
      <c r="G10" s="15" t="s">
        <v>56</v>
      </c>
      <c r="H10" s="16" t="str">
        <f aca="false" t="array" ref="H10:H10">IF(OR(F10="",F10=0),"",    INDEX(Table1[Flavour],       MATCH(          MIN(             IF(                (Table1[vCPU]&gt;=F10)*                (Table1[vRAM]&gt;=G10)*                (((C10="")+(Table1[PIN]=C10))&gt;0)*                (((D10="")+(Table1[GPU]=D10))&gt;0)*                (((E10="")+(Table1[DDH]=E10))&gt;0),                Table1[vCPU]*1000000 + Table1[vRAM]*1000 + ROW(Table1[vCPU])             )          ),          IF(             (Table1[vCPU]&gt;=F10)*             (Table1[vRAM]&gt;=G10)*             (((C10="")+(Table1[PIN]=C10))&gt;0)*             (((D10="")+(Table1[GPU]=D10))&gt;0)*             (((E10="")+(Table1[DDH]=E10))&gt;0),             Table1[vCPU]*1000000 + Table1[vRAM]*1000 + ROW(Table1[vCPU])          ),       0)    ) )</f>
        <v/>
      </c>
      <c r="I10" s="14"/>
      <c r="J10" s="14"/>
      <c r="K10" s="17"/>
      <c r="L10" s="14"/>
      <c r="M10" s="17"/>
      <c r="N10" s="14"/>
      <c r="O10" s="14"/>
      <c r="P10" s="14"/>
      <c r="Q10" s="17"/>
      <c r="R10" s="18" t="str">
        <f aca="false">IF(Q10="Custom", AA10 + AH10 + 1, IF(Q10="No Backup", 0, ""))</f>
        <v/>
      </c>
      <c r="S10" s="18" t="n">
        <f aca="false">IF((T10=0)*(AA10=0)*(V10=0)*(AH10=0), 0, ROUNDUP(T10 + (T10*AA10) + (V10*AH10), 0))</f>
        <v>0</v>
      </c>
      <c r="T10" s="14"/>
      <c r="U10" s="14"/>
      <c r="V10" s="18" t="n">
        <f aca="false">ROUND(T10 * (U10 / 100), 0)</f>
        <v>0</v>
      </c>
      <c r="W10" s="14"/>
      <c r="X10" s="14"/>
      <c r="Y10" s="14"/>
      <c r="Z10" s="14"/>
      <c r="AA10" s="18" t="n">
        <f aca="false">(W10+X10+Y10+Z10)</f>
        <v>0</v>
      </c>
      <c r="AB10" s="18" t="str">
        <f aca="false" t="array" ref="AB10:AB10">IF(OR(AC10="",AC10=0),"", (I10+J10) + (IF(AA10="",1,AA10)-1)*AC10)</f>
        <v/>
      </c>
      <c r="AC10" s="14"/>
      <c r="AD10" s="14"/>
      <c r="AE10" s="14"/>
      <c r="AF10" s="14"/>
      <c r="AG10" s="14"/>
      <c r="AH10" s="18" t="n">
        <f aca="false">AD10+AE10+AF10+AG10</f>
        <v>0</v>
      </c>
      <c r="AI10" s="18" t="str">
        <f aca="false" t="array" ref="AI10:AI10">IF(OR(AJ10="",AJ10=0),"",AH10*V10)</f>
        <v/>
      </c>
      <c r="AJ10" s="14"/>
      <c r="AK10" s="17"/>
      <c r="AL10" s="18" t="n">
        <f aca="false">IF(AK10="Yes", R10, 0)</f>
        <v>0</v>
      </c>
      <c r="AM10" s="14"/>
      <c r="AN10" s="14"/>
      <c r="AO10" s="18" t="str">
        <f aca="false">IF(AN10&lt;&gt;"","24 Hours","N/A")</f>
        <v>N/A</v>
      </c>
      <c r="AP10" s="18" t="str">
        <f aca="false" t="array" ref="AP10:AP10">IF(OR(AQ10="",AQ10=0),"",AB10+AI10)</f>
        <v/>
      </c>
      <c r="AQ10" s="14"/>
      <c r="AR10" s="17"/>
      <c r="AS10" s="17"/>
      <c r="AT10" s="17"/>
      <c r="AU10" s="18" t="n">
        <f aca="false">IF(AT10="Yes", I10+J10, 0)</f>
        <v>0</v>
      </c>
    </row>
    <row r="11" customFormat="false" ht="15" hidden="false" customHeight="false" outlineLevel="0" collapsed="false">
      <c r="A11" s="14"/>
      <c r="B11" s="14"/>
      <c r="C11" s="14"/>
      <c r="D11" s="14"/>
      <c r="E11" s="14"/>
      <c r="F11" s="14"/>
      <c r="G11" s="15" t="s">
        <v>56</v>
      </c>
      <c r="H11" s="16" t="str">
        <f aca="false" t="array" ref="H11:H11">IF(OR(F11="",F11=0),"",    INDEX(Table1[Flavour],       MATCH(          MIN(             IF(                (Table1[vCPU]&gt;=F11)*                (Table1[vRAM]&gt;=G11)*                (((C11="")+(Table1[PIN]=C11))&gt;0)*                (((D11="")+(Table1[GPU]=D11))&gt;0)*                (((E11="")+(Table1[DDH]=E11))&gt;0),                Table1[vCPU]*1000000 + Table1[vRAM]*1000 + ROW(Table1[vCPU])             )          ),          IF(             (Table1[vCPU]&gt;=F11)*             (Table1[vRAM]&gt;=G11)*             (((C11="")+(Table1[PIN]=C11))&gt;0)*             (((D11="")+(Table1[GPU]=D11))&gt;0)*             (((E11="")+(Table1[DDH]=E11))&gt;0),             Table1[vCPU]*1000000 + Table1[vRAM]*1000 + ROW(Table1[vCPU])          ),       0)    ) )</f>
        <v/>
      </c>
      <c r="I11" s="14"/>
      <c r="J11" s="14"/>
      <c r="K11" s="17"/>
      <c r="L11" s="14"/>
      <c r="M11" s="17"/>
      <c r="N11" s="14"/>
      <c r="O11" s="14"/>
      <c r="P11" s="14"/>
      <c r="Q11" s="17"/>
      <c r="R11" s="18" t="str">
        <f aca="false">IF(Q11="Custom", AA11 + AH11 + 1, IF(Q11="No Backup", 0, ""))</f>
        <v/>
      </c>
      <c r="S11" s="18" t="n">
        <f aca="false">IF((T11=0)*(AA11=0)*(V11=0)*(AH11=0), 0, ROUNDUP(T11 + (T11*AA11) + (V11*AH11), 0))</f>
        <v>0</v>
      </c>
      <c r="T11" s="14"/>
      <c r="U11" s="14"/>
      <c r="V11" s="18" t="n">
        <f aca="false">ROUND(T11 * (U11 / 100), 0)</f>
        <v>0</v>
      </c>
      <c r="W11" s="14"/>
      <c r="X11" s="14"/>
      <c r="Y11" s="14"/>
      <c r="Z11" s="14"/>
      <c r="AA11" s="18" t="n">
        <f aca="false">(W11+X11+Y11+Z11)</f>
        <v>0</v>
      </c>
      <c r="AB11" s="18" t="str">
        <f aca="false" t="array" ref="AB11:AB11">IF(OR(AC11="",AC11=0),"", (I11+J11) + (IF(AA11="",1,AA11)-1)*AC11)</f>
        <v/>
      </c>
      <c r="AC11" s="14"/>
      <c r="AD11" s="14"/>
      <c r="AE11" s="14"/>
      <c r="AF11" s="14"/>
      <c r="AG11" s="14"/>
      <c r="AH11" s="18" t="n">
        <f aca="false">AD11+AE11+AF11+AG11</f>
        <v>0</v>
      </c>
      <c r="AI11" s="18" t="str">
        <f aca="false" t="array" ref="AI11:AI11">IF(OR(AJ11="",AJ11=0),"",AH11*V11)</f>
        <v/>
      </c>
      <c r="AJ11" s="14"/>
      <c r="AK11" s="17"/>
      <c r="AL11" s="18" t="n">
        <f aca="false">IF(AK11="Yes", R11, 0)</f>
        <v>0</v>
      </c>
      <c r="AM11" s="14"/>
      <c r="AN11" s="14"/>
      <c r="AO11" s="18" t="str">
        <f aca="false">IF(AN11&lt;&gt;"","24 Hours","N/A")</f>
        <v>N/A</v>
      </c>
      <c r="AP11" s="18" t="str">
        <f aca="false" t="array" ref="AP11:AP11">IF(OR(AQ11="",AQ11=0),"",AB11+AI11)</f>
        <v/>
      </c>
      <c r="AQ11" s="14"/>
      <c r="AR11" s="17"/>
      <c r="AS11" s="17"/>
      <c r="AT11" s="17"/>
      <c r="AU11" s="18" t="n">
        <f aca="false">IF(AT11="Yes", I11+J11, 0)</f>
        <v>0</v>
      </c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  <c r="G12" s="15" t="s">
        <v>56</v>
      </c>
      <c r="H12" s="16" t="str">
        <f aca="false" t="array" ref="H12:H12">IF(OR(F12="",F12=0),"",    INDEX(Table1[Flavour],       MATCH(          MIN(             IF(                (Table1[vCPU]&gt;=F12)*                (Table1[vRAM]&gt;=G12)*                (((C12="")+(Table1[PIN]=C12))&gt;0)*                (((D12="")+(Table1[GPU]=D12))&gt;0)*                (((E12="")+(Table1[DDH]=E12))&gt;0),                Table1[vCPU]*1000000 + Table1[vRAM]*1000 + ROW(Table1[vCPU])             )          ),          IF(             (Table1[vCPU]&gt;=F12)*             (Table1[vRAM]&gt;=G12)*             (((C12="")+(Table1[PIN]=C12))&gt;0)*             (((D12="")+(Table1[GPU]=D12))&gt;0)*             (((E12="")+(Table1[DDH]=E12))&gt;0),             Table1[vCPU]*1000000 + Table1[vRAM]*1000 + ROW(Table1[vCPU])          ),       0)    ) )</f>
        <v/>
      </c>
      <c r="I12" s="14"/>
      <c r="J12" s="14"/>
      <c r="K12" s="17"/>
      <c r="L12" s="14"/>
      <c r="M12" s="17"/>
      <c r="N12" s="14"/>
      <c r="O12" s="14"/>
      <c r="P12" s="14"/>
      <c r="Q12" s="17"/>
      <c r="R12" s="18" t="str">
        <f aca="false">IF(Q12="Custom", AA12 + AH12 + 1, IF(Q12="No Backup", 0, ""))</f>
        <v/>
      </c>
      <c r="S12" s="18" t="n">
        <f aca="false">IF((T12=0)*(AA12=0)*(V12=0)*(AH12=0), 0, ROUNDUP(T12 + (T12*AA12) + (V12*AH12), 0))</f>
        <v>0</v>
      </c>
      <c r="T12" s="14"/>
      <c r="U12" s="14"/>
      <c r="V12" s="18" t="n">
        <f aca="false">ROUND(T12 * (U12 / 100), 0)</f>
        <v>0</v>
      </c>
      <c r="W12" s="14"/>
      <c r="X12" s="14"/>
      <c r="Y12" s="14"/>
      <c r="Z12" s="14"/>
      <c r="AA12" s="18" t="n">
        <f aca="false">(W12+X12+Y12+Z12)</f>
        <v>0</v>
      </c>
      <c r="AB12" s="18" t="str">
        <f aca="false" t="array" ref="AB12:AB12">IF(OR(AC12="",AC12=0),"", (I12+J12) + (IF(AA12="",1,AA12)-1)*AC12)</f>
        <v/>
      </c>
      <c r="AC12" s="14"/>
      <c r="AD12" s="14"/>
      <c r="AE12" s="14"/>
      <c r="AF12" s="14"/>
      <c r="AG12" s="14"/>
      <c r="AH12" s="18" t="n">
        <f aca="false">AD12+AE12+AF12+AG12</f>
        <v>0</v>
      </c>
      <c r="AI12" s="18" t="str">
        <f aca="false" t="array" ref="AI12:AI12">IF(OR(AJ12="",AJ12=0),"",AH12*V12)</f>
        <v/>
      </c>
      <c r="AJ12" s="14"/>
      <c r="AK12" s="17"/>
      <c r="AL12" s="18" t="n">
        <f aca="false">IF(AK12="Yes", R12, 0)</f>
        <v>0</v>
      </c>
      <c r="AM12" s="14"/>
      <c r="AN12" s="14"/>
      <c r="AO12" s="18" t="str">
        <f aca="false">IF(AN12&lt;&gt;"","24 Hours","N/A")</f>
        <v>N/A</v>
      </c>
      <c r="AP12" s="18" t="str">
        <f aca="false" t="array" ref="AP12:AP12">IF(OR(AQ12="",AQ12=0),"",AB12+AI12)</f>
        <v/>
      </c>
      <c r="AQ12" s="14"/>
      <c r="AR12" s="17"/>
      <c r="AS12" s="17"/>
      <c r="AT12" s="17"/>
      <c r="AU12" s="18" t="n">
        <f aca="false">IF(AT12="Yes", I12+J12, 0)</f>
        <v>0</v>
      </c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  <c r="G13" s="15" t="s">
        <v>56</v>
      </c>
      <c r="H13" s="16" t="str">
        <f aca="false" t="array" ref="H13:H13">IF(OR(F13="",F13=0),"",    INDEX(Table1[Flavour],       MATCH(          MIN(             IF(                (Table1[vCPU]&gt;=F13)*                (Table1[vRAM]&gt;=G13)*                (((C13="")+(Table1[PIN]=C13))&gt;0)*                (((D13="")+(Table1[GPU]=D13))&gt;0)*                (((E13="")+(Table1[DDH]=E13))&gt;0),                Table1[vCPU]*1000000 + Table1[vRAM]*1000 + ROW(Table1[vCPU])             )          ),          IF(             (Table1[vCPU]&gt;=F13)*             (Table1[vRAM]&gt;=G13)*             (((C13="")+(Table1[PIN]=C13))&gt;0)*             (((D13="")+(Table1[GPU]=D13))&gt;0)*             (((E13="")+(Table1[DDH]=E13))&gt;0),             Table1[vCPU]*1000000 + Table1[vRAM]*1000 + ROW(Table1[vCPU])          ),       0)    ) )</f>
        <v/>
      </c>
      <c r="I13" s="14"/>
      <c r="J13" s="14"/>
      <c r="K13" s="17"/>
      <c r="L13" s="14"/>
      <c r="M13" s="17"/>
      <c r="N13" s="14"/>
      <c r="O13" s="14"/>
      <c r="P13" s="14"/>
      <c r="Q13" s="17"/>
      <c r="R13" s="18" t="str">
        <f aca="false">IF(Q13="Custom", AA13 + AH13 + 1, IF(Q13="No Backup", 0, ""))</f>
        <v/>
      </c>
      <c r="S13" s="18" t="n">
        <f aca="false">IF((T13=0)*(AA13=0)*(V13=0)*(AH13=0), 0, ROUNDUP(T13 + (T13*AA13) + (V13*AH13), 0))</f>
        <v>0</v>
      </c>
      <c r="T13" s="14"/>
      <c r="U13" s="14"/>
      <c r="V13" s="18" t="n">
        <f aca="false">ROUND(T13 * (U13 / 100), 0)</f>
        <v>0</v>
      </c>
      <c r="W13" s="14"/>
      <c r="X13" s="14"/>
      <c r="Y13" s="14"/>
      <c r="Z13" s="14"/>
      <c r="AA13" s="18" t="n">
        <f aca="false">(W13+X13+Y13+Z13)</f>
        <v>0</v>
      </c>
      <c r="AB13" s="18" t="str">
        <f aca="false" t="array" ref="AB13:AB13">IF(OR(AC13="",AC13=0),"", (I13+J13) + (IF(AA13="",1,AA13)-1)*AC13)</f>
        <v/>
      </c>
      <c r="AC13" s="14"/>
      <c r="AD13" s="14"/>
      <c r="AE13" s="14"/>
      <c r="AF13" s="14"/>
      <c r="AG13" s="14"/>
      <c r="AH13" s="18" t="n">
        <f aca="false">AD13+AE13+AF13+AG13</f>
        <v>0</v>
      </c>
      <c r="AI13" s="18" t="str">
        <f aca="false" t="array" ref="AI13:AI13">IF(OR(AJ13="",AJ13=0),"",AH13*V13)</f>
        <v/>
      </c>
      <c r="AJ13" s="14"/>
      <c r="AK13" s="17"/>
      <c r="AL13" s="18" t="n">
        <f aca="false">IF(AK13="Yes", R13, 0)</f>
        <v>0</v>
      </c>
      <c r="AM13" s="14"/>
      <c r="AN13" s="14"/>
      <c r="AO13" s="18" t="str">
        <f aca="false">IF(AN13&lt;&gt;"","24 Hours","N/A")</f>
        <v>N/A</v>
      </c>
      <c r="AP13" s="18" t="str">
        <f aca="false" t="array" ref="AP13:AP13">IF(OR(AQ13="",AQ13=0),"",AB13+AI13)</f>
        <v/>
      </c>
      <c r="AQ13" s="14"/>
      <c r="AR13" s="17"/>
      <c r="AS13" s="17"/>
      <c r="AT13" s="17"/>
      <c r="AU13" s="18" t="n">
        <f aca="false">IF(AT13="Yes", I13+J13, 0)</f>
        <v>0</v>
      </c>
    </row>
    <row r="14" customFormat="false" ht="15" hidden="false" customHeight="false" outlineLevel="0" collapsed="false">
      <c r="A14" s="14"/>
      <c r="B14" s="14"/>
      <c r="C14" s="14"/>
      <c r="D14" s="14"/>
      <c r="E14" s="14"/>
      <c r="F14" s="14"/>
      <c r="G14" s="15" t="s">
        <v>56</v>
      </c>
      <c r="H14" s="16" t="str">
        <f aca="false" t="array" ref="H14:H14">IF(OR(F14="",F14=0),"",    INDEX(Table1[Flavour],       MATCH(          MIN(             IF(                (Table1[vCPU]&gt;=F14)*                (Table1[vRAM]&gt;=G14)*                (((C14="")+(Table1[PIN]=C14))&gt;0)*                (((D14="")+(Table1[GPU]=D14))&gt;0)*                (((E14="")+(Table1[DDH]=E14))&gt;0),                Table1[vCPU]*1000000 + Table1[vRAM]*1000 + ROW(Table1[vCPU])             )          ),          IF(             (Table1[vCPU]&gt;=F14)*             (Table1[vRAM]&gt;=G14)*             (((C14="")+(Table1[PIN]=C14))&gt;0)*             (((D14="")+(Table1[GPU]=D14))&gt;0)*             (((E14="")+(Table1[DDH]=E14))&gt;0),             Table1[vCPU]*1000000 + Table1[vRAM]*1000 + ROW(Table1[vCPU])          ),       0)    ) )</f>
        <v/>
      </c>
      <c r="I14" s="14"/>
      <c r="J14" s="14"/>
      <c r="K14" s="17"/>
      <c r="L14" s="14"/>
      <c r="M14" s="17"/>
      <c r="N14" s="14"/>
      <c r="O14" s="14"/>
      <c r="P14" s="14"/>
      <c r="Q14" s="17"/>
      <c r="R14" s="18" t="str">
        <f aca="false">IF(Q14="Custom", AA14 + AH14 + 1, IF(Q14="No Backup", 0, ""))</f>
        <v/>
      </c>
      <c r="S14" s="18" t="n">
        <f aca="false">IF((T14=0)*(AA14=0)*(V14=0)*(AH14=0), 0, ROUNDUP(T14 + (T14*AA14) + (V14*AH14), 0))</f>
        <v>0</v>
      </c>
      <c r="T14" s="14"/>
      <c r="U14" s="14"/>
      <c r="V14" s="18" t="n">
        <f aca="false">ROUND(T14 * (U14 / 100), 0)</f>
        <v>0</v>
      </c>
      <c r="W14" s="14"/>
      <c r="X14" s="14"/>
      <c r="Y14" s="14"/>
      <c r="Z14" s="14"/>
      <c r="AA14" s="18" t="n">
        <f aca="false">(W14+X14+Y14+Z14)</f>
        <v>0</v>
      </c>
      <c r="AB14" s="18" t="str">
        <f aca="false" t="array" ref="AB14:AB14">IF(OR(AC14="",AC14=0),"", (I14+J14) + (IF(AA14="",1,AA14)-1)*AC14)</f>
        <v/>
      </c>
      <c r="AC14" s="14"/>
      <c r="AD14" s="14"/>
      <c r="AE14" s="14"/>
      <c r="AF14" s="14"/>
      <c r="AG14" s="14"/>
      <c r="AH14" s="18" t="n">
        <f aca="false">AD14+AE14+AF14+AG14</f>
        <v>0</v>
      </c>
      <c r="AI14" s="18" t="str">
        <f aca="false" t="array" ref="AI14:AI14">IF(OR(AJ14="",AJ14=0),"",AH14*V14)</f>
        <v/>
      </c>
      <c r="AJ14" s="14"/>
      <c r="AK14" s="17"/>
      <c r="AL14" s="18" t="n">
        <f aca="false">IF(AK14="Yes", R14, 0)</f>
        <v>0</v>
      </c>
      <c r="AM14" s="14"/>
      <c r="AN14" s="14"/>
      <c r="AO14" s="18" t="str">
        <f aca="false">IF(AN14&lt;&gt;"","24 Hours","N/A")</f>
        <v>N/A</v>
      </c>
      <c r="AP14" s="18" t="str">
        <f aca="false" t="array" ref="AP14:AP14">IF(OR(AQ14="",AQ14=0),"",AB14+AI14)</f>
        <v/>
      </c>
      <c r="AQ14" s="14"/>
      <c r="AR14" s="17"/>
      <c r="AS14" s="17"/>
      <c r="AT14" s="17"/>
      <c r="AU14" s="18" t="n">
        <f aca="false">IF(AT14="Yes", I14+J14, 0)</f>
        <v>0</v>
      </c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  <c r="G15" s="15" t="s">
        <v>56</v>
      </c>
      <c r="H15" s="16" t="str">
        <f aca="false" t="array" ref="H15:H15">IF(OR(F15="",F15=0),"",    INDEX(Table1[Flavour],       MATCH(          MIN(             IF(                (Table1[vCPU]&gt;=F15)*                (Table1[vRAM]&gt;=G15)*                (((C15="")+(Table1[PIN]=C15))&gt;0)*                (((D15="")+(Table1[GPU]=D15))&gt;0)*                (((E15="")+(Table1[DDH]=E15))&gt;0),                Table1[vCPU]*1000000 + Table1[vRAM]*1000 + ROW(Table1[vCPU])             )          ),          IF(             (Table1[vCPU]&gt;=F15)*             (Table1[vRAM]&gt;=G15)*             (((C15="")+(Table1[PIN]=C15))&gt;0)*             (((D15="")+(Table1[GPU]=D15))&gt;0)*             (((E15="")+(Table1[DDH]=E15))&gt;0),             Table1[vCPU]*1000000 + Table1[vRAM]*1000 + ROW(Table1[vCPU])          ),       0)    ) )</f>
        <v/>
      </c>
      <c r="I15" s="14"/>
      <c r="J15" s="14"/>
      <c r="K15" s="17"/>
      <c r="L15" s="14"/>
      <c r="M15" s="17"/>
      <c r="N15" s="14"/>
      <c r="O15" s="14"/>
      <c r="P15" s="14"/>
      <c r="Q15" s="17"/>
      <c r="R15" s="18" t="str">
        <f aca="false">IF(Q15="Custom", AA15 + AH15 + 1, IF(Q15="No Backup", 0, ""))</f>
        <v/>
      </c>
      <c r="S15" s="18" t="n">
        <f aca="false">IF((T15=0)*(AA15=0)*(V15=0)*(AH15=0), 0, ROUNDUP(T15 + (T15*AA15) + (V15*AH15), 0))</f>
        <v>0</v>
      </c>
      <c r="T15" s="14"/>
      <c r="U15" s="14"/>
      <c r="V15" s="18" t="n">
        <f aca="false">ROUND(T15 * (U15 / 100), 0)</f>
        <v>0</v>
      </c>
      <c r="W15" s="14"/>
      <c r="X15" s="14"/>
      <c r="Y15" s="14"/>
      <c r="Z15" s="14"/>
      <c r="AA15" s="18" t="n">
        <f aca="false">(W15+X15+Y15+Z15)</f>
        <v>0</v>
      </c>
      <c r="AB15" s="18" t="str">
        <f aca="false" t="array" ref="AB15:AB15">IF(OR(AC15="",AC15=0),"", (I15+J15) + (IF(AA15="",1,AA15)-1)*AC15)</f>
        <v/>
      </c>
      <c r="AC15" s="14"/>
      <c r="AD15" s="14"/>
      <c r="AE15" s="14"/>
      <c r="AF15" s="14"/>
      <c r="AG15" s="14"/>
      <c r="AH15" s="18" t="n">
        <f aca="false">AD15+AE15+AF15+AG15</f>
        <v>0</v>
      </c>
      <c r="AI15" s="18" t="str">
        <f aca="false" t="array" ref="AI15:AI15">IF(OR(AJ15="",AJ15=0),"",AH15*V15)</f>
        <v/>
      </c>
      <c r="AJ15" s="14"/>
      <c r="AK15" s="17"/>
      <c r="AL15" s="18" t="n">
        <f aca="false">IF(AK15="Yes", R15, 0)</f>
        <v>0</v>
      </c>
      <c r="AM15" s="14"/>
      <c r="AN15" s="14"/>
      <c r="AO15" s="18" t="str">
        <f aca="false">IF(AN15&lt;&gt;"","24 Hours","N/A")</f>
        <v>N/A</v>
      </c>
      <c r="AP15" s="18" t="str">
        <f aca="false" t="array" ref="AP15:AP15">IF(OR(AQ15="",AQ15=0),"",AB15+AI15)</f>
        <v/>
      </c>
      <c r="AQ15" s="14"/>
      <c r="AR15" s="17"/>
      <c r="AS15" s="17"/>
      <c r="AT15" s="17"/>
      <c r="AU15" s="18" t="n">
        <f aca="false">IF(AT15="Yes", I15+J15, 0)</f>
        <v>0</v>
      </c>
    </row>
    <row r="16" customFormat="false" ht="15" hidden="false" customHeight="false" outlineLevel="0" collapsed="false">
      <c r="A16" s="14"/>
      <c r="B16" s="14"/>
      <c r="C16" s="14"/>
      <c r="D16" s="14"/>
      <c r="E16" s="14"/>
      <c r="F16" s="14"/>
      <c r="G16" s="15" t="s">
        <v>56</v>
      </c>
      <c r="H16" s="16" t="str">
        <f aca="false" t="array" ref="H16:H16">IF(OR(F16="",F16=0),"",    INDEX(Table1[Flavour],       MATCH(          MIN(             IF(                (Table1[vCPU]&gt;=F16)*                (Table1[vRAM]&gt;=G16)*                (((C16="")+(Table1[PIN]=C16))&gt;0)*                (((D16="")+(Table1[GPU]=D16))&gt;0)*                (((E16="")+(Table1[DDH]=E16))&gt;0),                Table1[vCPU]*1000000 + Table1[vRAM]*1000 + ROW(Table1[vCPU])             )          ),          IF(             (Table1[vCPU]&gt;=F16)*             (Table1[vRAM]&gt;=G16)*             (((C16="")+(Table1[PIN]=C16))&gt;0)*             (((D16="")+(Table1[GPU]=D16))&gt;0)*             (((E16="")+(Table1[DDH]=E16))&gt;0),             Table1[vCPU]*1000000 + Table1[vRAM]*1000 + ROW(Table1[vCPU])          ),       0)    ) )</f>
        <v/>
      </c>
      <c r="I16" s="14"/>
      <c r="J16" s="14"/>
      <c r="K16" s="17"/>
      <c r="L16" s="14"/>
      <c r="M16" s="17"/>
      <c r="N16" s="14"/>
      <c r="O16" s="14"/>
      <c r="P16" s="14"/>
      <c r="Q16" s="17"/>
      <c r="R16" s="18" t="str">
        <f aca="false">IF(Q16="Custom", AA16 + AH16 + 1, IF(Q16="No Backup", 0, ""))</f>
        <v/>
      </c>
      <c r="S16" s="18" t="n">
        <f aca="false">IF((T16=0)*(AA16=0)*(V16=0)*(AH16=0), 0, ROUNDUP(T16 + (T16*AA16) + (V16*AH16), 0))</f>
        <v>0</v>
      </c>
      <c r="T16" s="14"/>
      <c r="U16" s="14"/>
      <c r="V16" s="18" t="n">
        <f aca="false">ROUND(T16 * (U16 / 100), 0)</f>
        <v>0</v>
      </c>
      <c r="W16" s="14"/>
      <c r="X16" s="14"/>
      <c r="Y16" s="14"/>
      <c r="Z16" s="14"/>
      <c r="AA16" s="18" t="n">
        <f aca="false">(W16+X16+Y16+Z16)</f>
        <v>0</v>
      </c>
      <c r="AB16" s="18" t="str">
        <f aca="false" t="array" ref="AB16:AB16">IF(OR(AC16="",AC16=0),"", (I16+J16) + (IF(AA16="",1,AA16)-1)*AC16)</f>
        <v/>
      </c>
      <c r="AC16" s="14"/>
      <c r="AD16" s="14"/>
      <c r="AE16" s="14"/>
      <c r="AF16" s="14"/>
      <c r="AG16" s="14"/>
      <c r="AH16" s="18" t="n">
        <f aca="false">AD16+AE16+AF16+AG16</f>
        <v>0</v>
      </c>
      <c r="AI16" s="18" t="str">
        <f aca="false" t="array" ref="AI16:AI16">IF(OR(AJ16="",AJ16=0),"",AH16*V16)</f>
        <v/>
      </c>
      <c r="AJ16" s="14"/>
      <c r="AK16" s="17"/>
      <c r="AL16" s="18" t="n">
        <f aca="false">IF(AK16="Yes", R16, 0)</f>
        <v>0</v>
      </c>
      <c r="AM16" s="14"/>
      <c r="AN16" s="14"/>
      <c r="AO16" s="18" t="str">
        <f aca="false">IF(AN16&lt;&gt;"","24 Hours","N/A")</f>
        <v>N/A</v>
      </c>
      <c r="AP16" s="18" t="str">
        <f aca="false" t="array" ref="AP16:AP16">IF(OR(AQ16="",AQ16=0),"",AB16+AI16)</f>
        <v/>
      </c>
      <c r="AQ16" s="14"/>
      <c r="AR16" s="17"/>
      <c r="AS16" s="17"/>
      <c r="AT16" s="17"/>
      <c r="AU16" s="18" t="n">
        <f aca="false">IF(AT16="Yes", I16+J16, 0)</f>
        <v>0</v>
      </c>
    </row>
    <row r="17" customFormat="false" ht="15" hidden="false" customHeight="false" outlineLevel="0" collapsed="false">
      <c r="A17" s="14"/>
      <c r="B17" s="14"/>
      <c r="C17" s="14"/>
      <c r="D17" s="14"/>
      <c r="E17" s="14"/>
      <c r="F17" s="14"/>
      <c r="G17" s="15" t="s">
        <v>56</v>
      </c>
      <c r="H17" s="16" t="str">
        <f aca="false" t="array" ref="H17:H17">IF(OR(F17="",F17=0),"",    INDEX(Table1[Flavour],       MATCH(          MIN(             IF(                (Table1[vCPU]&gt;=F17)*                (Table1[vRAM]&gt;=G17)*                (((C17="")+(Table1[PIN]=C17))&gt;0)*                (((D17="")+(Table1[GPU]=D17))&gt;0)*                (((E17="")+(Table1[DDH]=E17))&gt;0),                Table1[vCPU]*1000000 + Table1[vRAM]*1000 + ROW(Table1[vCPU])             )          ),          IF(             (Table1[vCPU]&gt;=F17)*             (Table1[vRAM]&gt;=G17)*             (((C17="")+(Table1[PIN]=C17))&gt;0)*             (((D17="")+(Table1[GPU]=D17))&gt;0)*             (((E17="")+(Table1[DDH]=E17))&gt;0),             Table1[vCPU]*1000000 + Table1[vRAM]*1000 + ROW(Table1[vCPU])          ),       0)    ) )</f>
        <v/>
      </c>
      <c r="I17" s="14"/>
      <c r="J17" s="14"/>
      <c r="K17" s="17"/>
      <c r="L17" s="14"/>
      <c r="M17" s="17"/>
      <c r="N17" s="14"/>
      <c r="O17" s="14"/>
      <c r="P17" s="14"/>
      <c r="Q17" s="17"/>
      <c r="R17" s="18" t="str">
        <f aca="false">IF(Q17="Custom", AA17 + AH17 + 1, IF(Q17="No Backup", 0, ""))</f>
        <v/>
      </c>
      <c r="S17" s="18" t="n">
        <f aca="false">IF((T17=0)*(AA17=0)*(V17=0)*(AH17=0), 0, ROUNDUP(T17 + (T17*AA17) + (V17*AH17), 0))</f>
        <v>0</v>
      </c>
      <c r="T17" s="14"/>
      <c r="U17" s="14"/>
      <c r="V17" s="18" t="n">
        <f aca="false">ROUND(T17 * (U17 / 100), 0)</f>
        <v>0</v>
      </c>
      <c r="W17" s="14"/>
      <c r="X17" s="14"/>
      <c r="Y17" s="14"/>
      <c r="Z17" s="14"/>
      <c r="AA17" s="18" t="n">
        <f aca="false">(W17+X17+Y17+Z17)</f>
        <v>0</v>
      </c>
      <c r="AB17" s="18" t="str">
        <f aca="false" t="array" ref="AB17:AB17">IF(OR(AC17="",AC17=0),"", (I17+J17) + (IF(AA17="",1,AA17)-1)*AC17)</f>
        <v/>
      </c>
      <c r="AC17" s="14"/>
      <c r="AD17" s="14"/>
      <c r="AE17" s="14"/>
      <c r="AF17" s="14"/>
      <c r="AG17" s="14"/>
      <c r="AH17" s="18" t="n">
        <f aca="false">AD17+AE17+AF17+AG17</f>
        <v>0</v>
      </c>
      <c r="AI17" s="18" t="str">
        <f aca="false" t="array" ref="AI17:AI17">IF(OR(AJ17="",AJ17=0),"",AH17*V17)</f>
        <v/>
      </c>
      <c r="AJ17" s="14"/>
      <c r="AK17" s="17"/>
      <c r="AL17" s="18" t="n">
        <f aca="false">IF(AK17="Yes", R17, 0)</f>
        <v>0</v>
      </c>
      <c r="AM17" s="14"/>
      <c r="AN17" s="14"/>
      <c r="AO17" s="18" t="str">
        <f aca="false">IF(AN17&lt;&gt;"","24 Hours","N/A")</f>
        <v>N/A</v>
      </c>
      <c r="AP17" s="18" t="str">
        <f aca="false" t="array" ref="AP17:AP17">IF(OR(AQ17="",AQ17=0),"",AB17+AI17)</f>
        <v/>
      </c>
      <c r="AQ17" s="14"/>
      <c r="AR17" s="17"/>
      <c r="AS17" s="17"/>
      <c r="AT17" s="17"/>
      <c r="AU17" s="18" t="n">
        <f aca="false">IF(AT17="Yes", I17+J17, 0)</f>
        <v>0</v>
      </c>
    </row>
    <row r="18" customFormat="false" ht="15" hidden="false" customHeight="false" outlineLevel="0" collapsed="false">
      <c r="A18" s="14"/>
      <c r="B18" s="14"/>
      <c r="C18" s="14"/>
      <c r="D18" s="14"/>
      <c r="E18" s="14"/>
      <c r="F18" s="14"/>
      <c r="G18" s="15" t="s">
        <v>56</v>
      </c>
      <c r="H18" s="16" t="str">
        <f aca="false" t="array" ref="H18:H18">IF(OR(F18="",F18=0),"",    INDEX(Table1[Flavour],       MATCH(          MIN(             IF(                (Table1[vCPU]&gt;=F18)*                (Table1[vRAM]&gt;=G18)*                (((C18="")+(Table1[PIN]=C18))&gt;0)*                (((D18="")+(Table1[GPU]=D18))&gt;0)*                (((E18="")+(Table1[DDH]=E18))&gt;0),                Table1[vCPU]*1000000 + Table1[vRAM]*1000 + ROW(Table1[vCPU])             )          ),          IF(             (Table1[vCPU]&gt;=F18)*             (Table1[vRAM]&gt;=G18)*             (((C18="")+(Table1[PIN]=C18))&gt;0)*             (((D18="")+(Table1[GPU]=D18))&gt;0)*             (((E18="")+(Table1[DDH]=E18))&gt;0),             Table1[vCPU]*1000000 + Table1[vRAM]*1000 + ROW(Table1[vCPU])          ),       0)    ) )</f>
        <v/>
      </c>
      <c r="I18" s="14"/>
      <c r="J18" s="14"/>
      <c r="K18" s="17"/>
      <c r="L18" s="14"/>
      <c r="M18" s="17"/>
      <c r="N18" s="14"/>
      <c r="O18" s="14"/>
      <c r="P18" s="14"/>
      <c r="Q18" s="17"/>
      <c r="R18" s="18" t="str">
        <f aca="false">IF(Q18="Custom", AA18 + AH18 + 1, IF(Q18="No Backup", 0, ""))</f>
        <v/>
      </c>
      <c r="S18" s="18" t="n">
        <f aca="false">IF((T18=0)*(AA18=0)*(V18=0)*(AH18=0), 0, ROUNDUP(T18 + (T18*AA18) + (V18*AH18), 0))</f>
        <v>0</v>
      </c>
      <c r="T18" s="14"/>
      <c r="U18" s="14"/>
      <c r="V18" s="18" t="n">
        <f aca="false">ROUND(T18 * (U18 / 100), 0)</f>
        <v>0</v>
      </c>
      <c r="W18" s="14"/>
      <c r="X18" s="14"/>
      <c r="Y18" s="14"/>
      <c r="Z18" s="14"/>
      <c r="AA18" s="18" t="n">
        <f aca="false">(W18+X18+Y18+Z18)</f>
        <v>0</v>
      </c>
      <c r="AB18" s="18" t="str">
        <f aca="false" t="array" ref="AB18:AB18">IF(OR(AC18="",AC18=0),"", (I18+J18) + (IF(AA18="",1,AA18)-1)*AC18)</f>
        <v/>
      </c>
      <c r="AC18" s="14"/>
      <c r="AD18" s="14"/>
      <c r="AE18" s="14"/>
      <c r="AF18" s="14"/>
      <c r="AG18" s="14"/>
      <c r="AH18" s="18" t="n">
        <f aca="false">AD18+AE18+AF18+AG18</f>
        <v>0</v>
      </c>
      <c r="AI18" s="18" t="str">
        <f aca="false" t="array" ref="AI18:AI18">IF(OR(AJ18="",AJ18=0),"",AH18*V18)</f>
        <v/>
      </c>
      <c r="AJ18" s="14"/>
      <c r="AK18" s="17"/>
      <c r="AL18" s="18" t="n">
        <f aca="false">IF(AK18="Yes", R18, 0)</f>
        <v>0</v>
      </c>
      <c r="AM18" s="14"/>
      <c r="AN18" s="14"/>
      <c r="AO18" s="18" t="str">
        <f aca="false">IF(AN18&lt;&gt;"","24 Hours","N/A")</f>
        <v>N/A</v>
      </c>
      <c r="AP18" s="18" t="str">
        <f aca="false" t="array" ref="AP18:AP18">IF(OR(AQ18="",AQ18=0),"",AB18+AI18)</f>
        <v/>
      </c>
      <c r="AQ18" s="14"/>
      <c r="AR18" s="17"/>
      <c r="AS18" s="17"/>
      <c r="AT18" s="17"/>
      <c r="AU18" s="18" t="n">
        <f aca="false">IF(AT18="Yes", I18+J18, 0)</f>
        <v>0</v>
      </c>
    </row>
    <row r="19" customFormat="false" ht="15" hidden="false" customHeight="false" outlineLevel="0" collapsed="false">
      <c r="A19" s="14"/>
      <c r="B19" s="14"/>
      <c r="C19" s="14"/>
      <c r="D19" s="14"/>
      <c r="E19" s="14"/>
      <c r="F19" s="14"/>
      <c r="G19" s="15" t="s">
        <v>56</v>
      </c>
      <c r="H19" s="16" t="str">
        <f aca="false" t="array" ref="H19:H19">IF(OR(F19="",F19=0),"",    INDEX(Table1[Flavour],       MATCH(          MIN(             IF(                (Table1[vCPU]&gt;=F19)*                (Table1[vRAM]&gt;=G19)*                (((C19="")+(Table1[PIN]=C19))&gt;0)*                (((D19="")+(Table1[GPU]=D19))&gt;0)*                (((E19="")+(Table1[DDH]=E19))&gt;0),                Table1[vCPU]*1000000 + Table1[vRAM]*1000 + ROW(Table1[vCPU])             )          ),          IF(             (Table1[vCPU]&gt;=F19)*             (Table1[vRAM]&gt;=G19)*             (((C19="")+(Table1[PIN]=C19))&gt;0)*             (((D19="")+(Table1[GPU]=D19))&gt;0)*             (((E19="")+(Table1[DDH]=E19))&gt;0),             Table1[vCPU]*1000000 + Table1[vRAM]*1000 + ROW(Table1[vCPU])          ),       0)    ) )</f>
        <v/>
      </c>
      <c r="I19" s="14"/>
      <c r="J19" s="14"/>
      <c r="K19" s="17"/>
      <c r="L19" s="14"/>
      <c r="M19" s="17"/>
      <c r="N19" s="14"/>
      <c r="O19" s="14"/>
      <c r="P19" s="14"/>
      <c r="Q19" s="17"/>
      <c r="R19" s="18" t="str">
        <f aca="false">IF(Q19="Custom", AA19 + AH19 + 1, IF(Q19="No Backup", 0, ""))</f>
        <v/>
      </c>
      <c r="S19" s="18" t="n">
        <f aca="false">IF((T19=0)*(AA19=0)*(V19=0)*(AH19=0), 0, ROUNDUP(T19 + (T19*AA19) + (V19*AH19), 0))</f>
        <v>0</v>
      </c>
      <c r="T19" s="14"/>
      <c r="U19" s="14"/>
      <c r="V19" s="18" t="n">
        <f aca="false">ROUND(T19 * (U19 / 100), 0)</f>
        <v>0</v>
      </c>
      <c r="W19" s="14"/>
      <c r="X19" s="14"/>
      <c r="Y19" s="14"/>
      <c r="Z19" s="14"/>
      <c r="AA19" s="18" t="n">
        <f aca="false">(W19+X19+Y19+Z19)</f>
        <v>0</v>
      </c>
      <c r="AB19" s="18" t="str">
        <f aca="false" t="array" ref="AB19:AB19">IF(OR(AC19="",AC19=0),"", (I19+J19) + (IF(AA19="",1,AA19)-1)*AC19)</f>
        <v/>
      </c>
      <c r="AC19" s="14"/>
      <c r="AD19" s="14"/>
      <c r="AE19" s="14"/>
      <c r="AF19" s="14"/>
      <c r="AG19" s="14"/>
      <c r="AH19" s="18" t="n">
        <f aca="false">AD19+AE19+AF19+AG19</f>
        <v>0</v>
      </c>
      <c r="AI19" s="18" t="str">
        <f aca="false" t="array" ref="AI19:AI19">IF(OR(AJ19="",AJ19=0),"",AH19*V19)</f>
        <v/>
      </c>
      <c r="AJ19" s="14"/>
      <c r="AK19" s="17"/>
      <c r="AL19" s="18" t="n">
        <f aca="false">IF(AK19="Yes", R19, 0)</f>
        <v>0</v>
      </c>
      <c r="AM19" s="14"/>
      <c r="AN19" s="14"/>
      <c r="AO19" s="18" t="str">
        <f aca="false">IF(AN19&lt;&gt;"","24 Hours","N/A")</f>
        <v>N/A</v>
      </c>
      <c r="AP19" s="18" t="str">
        <f aca="false" t="array" ref="AP19:AP19">IF(OR(AQ19="",AQ19=0),"",AB19+AI19)</f>
        <v/>
      </c>
      <c r="AQ19" s="14"/>
      <c r="AR19" s="17"/>
      <c r="AS19" s="17"/>
      <c r="AT19" s="17"/>
      <c r="AU19" s="18" t="n">
        <f aca="false">IF(AT19="Yes", I19+J19, 0)</f>
        <v>0</v>
      </c>
    </row>
    <row r="20" customFormat="false" ht="15" hidden="false" customHeight="false" outlineLevel="0" collapsed="false">
      <c r="A20" s="14"/>
      <c r="B20" s="14"/>
      <c r="C20" s="14"/>
      <c r="D20" s="14"/>
      <c r="E20" s="14"/>
      <c r="F20" s="14"/>
      <c r="G20" s="15" t="s">
        <v>56</v>
      </c>
      <c r="H20" s="16" t="str">
        <f aca="false" t="array" ref="H20:H20">IF(OR(F20="",F20=0),"",    INDEX(Table1[Flavour],       MATCH(          MIN(             IF(                (Table1[vCPU]&gt;=F20)*                (Table1[vRAM]&gt;=G20)*                (((C20="")+(Table1[PIN]=C20))&gt;0)*                (((D20="")+(Table1[GPU]=D20))&gt;0)*                (((E20="")+(Table1[DDH]=E20))&gt;0),                Table1[vCPU]*1000000 + Table1[vRAM]*1000 + ROW(Table1[vCPU])             )          ),          IF(             (Table1[vCPU]&gt;=F20)*             (Table1[vRAM]&gt;=G20)*             (((C20="")+(Table1[PIN]=C20))&gt;0)*             (((D20="")+(Table1[GPU]=D20))&gt;0)*             (((E20="")+(Table1[DDH]=E20))&gt;0),             Table1[vCPU]*1000000 + Table1[vRAM]*1000 + ROW(Table1[vCPU])          ),       0)    ) )</f>
        <v/>
      </c>
      <c r="I20" s="14"/>
      <c r="J20" s="14"/>
      <c r="K20" s="17"/>
      <c r="L20" s="14"/>
      <c r="M20" s="17"/>
      <c r="N20" s="14"/>
      <c r="O20" s="14"/>
      <c r="P20" s="14"/>
      <c r="Q20" s="17"/>
      <c r="R20" s="18" t="str">
        <f aca="false">IF(Q20="Custom", AA20 + AH20 + 1, IF(Q20="No Backup", 0, ""))</f>
        <v/>
      </c>
      <c r="S20" s="18" t="n">
        <f aca="false">IF((T20=0)*(AA20=0)*(V20=0)*(AH20=0), 0, ROUNDUP(T20 + (T20*AA20) + (V20*AH20), 0))</f>
        <v>0</v>
      </c>
      <c r="T20" s="14"/>
      <c r="U20" s="14"/>
      <c r="V20" s="18" t="n">
        <f aca="false">ROUND(T20 * (U20 / 100), 0)</f>
        <v>0</v>
      </c>
      <c r="W20" s="14"/>
      <c r="X20" s="14"/>
      <c r="Y20" s="14"/>
      <c r="Z20" s="14"/>
      <c r="AA20" s="18" t="n">
        <f aca="false">(W20+X20+Y20+Z20)</f>
        <v>0</v>
      </c>
      <c r="AB20" s="18" t="str">
        <f aca="false" t="array" ref="AB20:AB20">IF(OR(AC20="",AC20=0),"", (I20+J20) + (IF(AA20="",1,AA20)-1)*AC20)</f>
        <v/>
      </c>
      <c r="AC20" s="14"/>
      <c r="AD20" s="14"/>
      <c r="AE20" s="14"/>
      <c r="AF20" s="14"/>
      <c r="AG20" s="14"/>
      <c r="AH20" s="18" t="n">
        <f aca="false">AD20+AE20+AF20+AG20</f>
        <v>0</v>
      </c>
      <c r="AI20" s="18" t="str">
        <f aca="false" t="array" ref="AI20:AI20">IF(OR(AJ20="",AJ20=0),"",AH20*V20)</f>
        <v/>
      </c>
      <c r="AJ20" s="14"/>
      <c r="AK20" s="17"/>
      <c r="AL20" s="18" t="n">
        <f aca="false">IF(AK20="Yes", R20, 0)</f>
        <v>0</v>
      </c>
      <c r="AM20" s="14"/>
      <c r="AN20" s="14"/>
      <c r="AO20" s="18" t="str">
        <f aca="false">IF(AN20&lt;&gt;"","24 Hours","N/A")</f>
        <v>N/A</v>
      </c>
      <c r="AP20" s="18" t="str">
        <f aca="false" t="array" ref="AP20:AP20">IF(OR(AQ20="",AQ20=0),"",AB20+AI20)</f>
        <v/>
      </c>
      <c r="AQ20" s="14"/>
      <c r="AR20" s="17"/>
      <c r="AS20" s="17"/>
      <c r="AT20" s="17"/>
      <c r="AU20" s="18" t="n">
        <f aca="false">IF(AT20="Yes", I20+J20, 0)</f>
        <v>0</v>
      </c>
    </row>
    <row r="21" customFormat="false" ht="15" hidden="false" customHeight="false" outlineLevel="0" collapsed="false">
      <c r="A21" s="14"/>
      <c r="B21" s="14"/>
      <c r="C21" s="14"/>
      <c r="D21" s="14"/>
      <c r="E21" s="14"/>
      <c r="F21" s="14"/>
      <c r="G21" s="15" t="s">
        <v>56</v>
      </c>
      <c r="H21" s="16" t="str">
        <f aca="false" t="array" ref="H21:H21">IF(OR(F21="",F21=0),"",    INDEX(Table1[Flavour],       MATCH(          MIN(             IF(                (Table1[vCPU]&gt;=F21)*                (Table1[vRAM]&gt;=G21)*                (((C21="")+(Table1[PIN]=C21))&gt;0)*                (((D21="")+(Table1[GPU]=D21))&gt;0)*                (((E21="")+(Table1[DDH]=E21))&gt;0),                Table1[vCPU]*1000000 + Table1[vRAM]*1000 + ROW(Table1[vCPU])             )          ),          IF(             (Table1[vCPU]&gt;=F21)*             (Table1[vRAM]&gt;=G21)*             (((C21="")+(Table1[PIN]=C21))&gt;0)*             (((D21="")+(Table1[GPU]=D21))&gt;0)*             (((E21="")+(Table1[DDH]=E21))&gt;0),             Table1[vCPU]*1000000 + Table1[vRAM]*1000 + ROW(Table1[vCPU])          ),       0)    ) )</f>
        <v/>
      </c>
      <c r="I21" s="14"/>
      <c r="J21" s="14"/>
      <c r="K21" s="17"/>
      <c r="L21" s="14"/>
      <c r="M21" s="17"/>
      <c r="N21" s="14"/>
      <c r="O21" s="14"/>
      <c r="P21" s="14"/>
      <c r="Q21" s="17"/>
      <c r="R21" s="18" t="str">
        <f aca="false">IF(Q21="Custom", AA21 + AH21 + 1, IF(Q21="No Backup", 0, ""))</f>
        <v/>
      </c>
      <c r="S21" s="18" t="n">
        <f aca="false">IF((T21=0)*(AA21=0)*(V21=0)*(AH21=0), 0, ROUNDUP(T21 + (T21*AA21) + (V21*AH21), 0))</f>
        <v>0</v>
      </c>
      <c r="T21" s="14"/>
      <c r="U21" s="14"/>
      <c r="V21" s="18" t="n">
        <f aca="false">ROUND(T21 * (U21 / 100), 0)</f>
        <v>0</v>
      </c>
      <c r="W21" s="14"/>
      <c r="X21" s="14"/>
      <c r="Y21" s="14"/>
      <c r="Z21" s="14"/>
      <c r="AA21" s="18" t="n">
        <f aca="false">(W21+X21+Y21+Z21)</f>
        <v>0</v>
      </c>
      <c r="AB21" s="18" t="str">
        <f aca="false" t="array" ref="AB21:AB21">IF(OR(AC21="",AC21=0),"", (I21+J21) + (IF(AA21="",1,AA21)-1)*AC21)</f>
        <v/>
      </c>
      <c r="AC21" s="14"/>
      <c r="AD21" s="14"/>
      <c r="AE21" s="14"/>
      <c r="AF21" s="14"/>
      <c r="AG21" s="14"/>
      <c r="AH21" s="18" t="n">
        <f aca="false">AD21+AE21+AF21+AG21</f>
        <v>0</v>
      </c>
      <c r="AI21" s="18" t="str">
        <f aca="false" t="array" ref="AI21:AI21">IF(OR(AJ21="",AJ21=0),"",AH21*V21)</f>
        <v/>
      </c>
      <c r="AJ21" s="14"/>
      <c r="AK21" s="17"/>
      <c r="AL21" s="18" t="n">
        <f aca="false">IF(AK21="Yes", R21, 0)</f>
        <v>0</v>
      </c>
      <c r="AM21" s="14"/>
      <c r="AN21" s="14"/>
      <c r="AO21" s="18" t="str">
        <f aca="false">IF(AN21&lt;&gt;"","24 Hours","N/A")</f>
        <v>N/A</v>
      </c>
      <c r="AP21" s="18" t="str">
        <f aca="false" t="array" ref="AP21:AP21">IF(OR(AQ21="",AQ21=0),"",AB21+AI21)</f>
        <v/>
      </c>
      <c r="AQ21" s="14"/>
      <c r="AR21" s="17"/>
      <c r="AS21" s="17"/>
      <c r="AT21" s="17"/>
      <c r="AU21" s="18" t="n">
        <f aca="false">IF(AT21="Yes", I21+J21, 0)</f>
        <v>0</v>
      </c>
    </row>
    <row r="22" customFormat="false" ht="15" hidden="false" customHeight="false" outlineLevel="0" collapsed="false">
      <c r="A22" s="14"/>
      <c r="B22" s="14"/>
      <c r="C22" s="14"/>
      <c r="D22" s="14"/>
      <c r="E22" s="14"/>
      <c r="F22" s="14"/>
      <c r="G22" s="15" t="s">
        <v>56</v>
      </c>
      <c r="H22" s="16" t="str">
        <f aca="false" t="array" ref="H22:H22">IF(OR(F22="",F22=0),"",    INDEX(Table1[Flavour],       MATCH(          MIN(             IF(                (Table1[vCPU]&gt;=F22)*                (Table1[vRAM]&gt;=G22)*                (((C22="")+(Table1[PIN]=C22))&gt;0)*                (((D22="")+(Table1[GPU]=D22))&gt;0)*                (((E22="")+(Table1[DDH]=E22))&gt;0),                Table1[vCPU]*1000000 + Table1[vRAM]*1000 + ROW(Table1[vCPU])             )          ),          IF(             (Table1[vCPU]&gt;=F22)*             (Table1[vRAM]&gt;=G22)*             (((C22="")+(Table1[PIN]=C22))&gt;0)*             (((D22="")+(Table1[GPU]=D22))&gt;0)*             (((E22="")+(Table1[DDH]=E22))&gt;0),             Table1[vCPU]*1000000 + Table1[vRAM]*1000 + ROW(Table1[vCPU])          ),       0)    ) )</f>
        <v/>
      </c>
      <c r="I22" s="14"/>
      <c r="J22" s="14"/>
      <c r="K22" s="17"/>
      <c r="L22" s="14"/>
      <c r="M22" s="17"/>
      <c r="N22" s="14"/>
      <c r="O22" s="14"/>
      <c r="P22" s="14"/>
      <c r="Q22" s="17"/>
      <c r="R22" s="18" t="str">
        <f aca="false">IF(Q22="Custom", AA22 + AH22 + 1, IF(Q22="No Backup", 0, ""))</f>
        <v/>
      </c>
      <c r="S22" s="18" t="n">
        <f aca="false">IF((T22=0)*(AA22=0)*(V22=0)*(AH22=0), 0, ROUNDUP(T22 + (T22*AA22) + (V22*AH22), 0))</f>
        <v>0</v>
      </c>
      <c r="T22" s="14"/>
      <c r="U22" s="14"/>
      <c r="V22" s="18" t="n">
        <f aca="false">ROUND(T22 * (U22 / 100), 0)</f>
        <v>0</v>
      </c>
      <c r="W22" s="14"/>
      <c r="X22" s="14"/>
      <c r="Y22" s="14"/>
      <c r="Z22" s="14"/>
      <c r="AA22" s="18" t="n">
        <f aca="false">(W22+X22+Y22+Z22)</f>
        <v>0</v>
      </c>
      <c r="AB22" s="18" t="str">
        <f aca="false" t="array" ref="AB22:AB22">IF(OR(AC22="",AC22=0),"", (I22+J22) + (IF(AA22="",1,AA22)-1)*AC22)</f>
        <v/>
      </c>
      <c r="AC22" s="14"/>
      <c r="AD22" s="14"/>
      <c r="AE22" s="14"/>
      <c r="AF22" s="14"/>
      <c r="AG22" s="14"/>
      <c r="AH22" s="18" t="n">
        <f aca="false">AD22+AE22+AF22+AG22</f>
        <v>0</v>
      </c>
      <c r="AI22" s="18" t="str">
        <f aca="false" t="array" ref="AI22:AI22">IF(OR(AJ22="",AJ22=0),"",AH22*V22)</f>
        <v/>
      </c>
      <c r="AJ22" s="14"/>
      <c r="AK22" s="17"/>
      <c r="AL22" s="18" t="n">
        <f aca="false">IF(AK22="Yes", R22, 0)</f>
        <v>0</v>
      </c>
      <c r="AM22" s="14"/>
      <c r="AN22" s="14"/>
      <c r="AO22" s="18" t="str">
        <f aca="false">IF(AN22&lt;&gt;"","24 Hours","N/A")</f>
        <v>N/A</v>
      </c>
      <c r="AP22" s="18" t="str">
        <f aca="false" t="array" ref="AP22:AP22">IF(OR(AQ22="",AQ22=0),"",AB22+AI22)</f>
        <v/>
      </c>
      <c r="AQ22" s="14"/>
      <c r="AR22" s="17"/>
      <c r="AS22" s="17"/>
      <c r="AT22" s="17"/>
      <c r="AU22" s="18" t="n">
        <f aca="false">IF(AT22="Yes", I22+J22, 0)</f>
        <v>0</v>
      </c>
    </row>
    <row r="23" customFormat="false" ht="15" hidden="false" customHeight="false" outlineLevel="0" collapsed="false">
      <c r="A23" s="14"/>
      <c r="B23" s="14"/>
      <c r="C23" s="14"/>
      <c r="D23" s="14"/>
      <c r="E23" s="14"/>
      <c r="F23" s="14"/>
      <c r="G23" s="15" t="s">
        <v>56</v>
      </c>
      <c r="H23" s="16" t="str">
        <f aca="false" t="array" ref="H23:H23">IF(OR(F23="",F23=0),"",    INDEX(Table1[Flavour],       MATCH(          MIN(             IF(                (Table1[vCPU]&gt;=F23)*                (Table1[vRAM]&gt;=G23)*                (((C23="")+(Table1[PIN]=C23))&gt;0)*                (((D23="")+(Table1[GPU]=D23))&gt;0)*                (((E23="")+(Table1[DDH]=E23))&gt;0),                Table1[vCPU]*1000000 + Table1[vRAM]*1000 + ROW(Table1[vCPU])             )          ),          IF(             (Table1[vCPU]&gt;=F23)*             (Table1[vRAM]&gt;=G23)*             (((C23="")+(Table1[PIN]=C23))&gt;0)*             (((D23="")+(Table1[GPU]=D23))&gt;0)*             (((E23="")+(Table1[DDH]=E23))&gt;0),             Table1[vCPU]*1000000 + Table1[vRAM]*1000 + ROW(Table1[vCPU])          ),       0)    ) )</f>
        <v/>
      </c>
      <c r="I23" s="14"/>
      <c r="J23" s="14"/>
      <c r="K23" s="17"/>
      <c r="L23" s="14"/>
      <c r="M23" s="17"/>
      <c r="N23" s="14"/>
      <c r="O23" s="14"/>
      <c r="P23" s="14"/>
      <c r="Q23" s="17"/>
      <c r="R23" s="18" t="str">
        <f aca="false">IF(Q23="Custom", AA23 + AH23 + 1, IF(Q23="No Backup", 0, ""))</f>
        <v/>
      </c>
      <c r="S23" s="18" t="n">
        <f aca="false">IF((T23=0)*(AA23=0)*(V23=0)*(AH23=0), 0, ROUNDUP(T23 + (T23*AA23) + (V23*AH23), 0))</f>
        <v>0</v>
      </c>
      <c r="T23" s="14"/>
      <c r="U23" s="14"/>
      <c r="V23" s="18" t="n">
        <f aca="false">ROUND(T23 * (U23 / 100), 0)</f>
        <v>0</v>
      </c>
      <c r="W23" s="14"/>
      <c r="X23" s="14"/>
      <c r="Y23" s="14"/>
      <c r="Z23" s="14"/>
      <c r="AA23" s="18" t="n">
        <f aca="false">(W23+X23+Y23+Z23)</f>
        <v>0</v>
      </c>
      <c r="AB23" s="18" t="str">
        <f aca="false" t="array" ref="AB23:AB23">IF(OR(AC23="",AC23=0),"", (I23+J23) + (IF(AA23="",1,AA23)-1)*AC23)</f>
        <v/>
      </c>
      <c r="AC23" s="14"/>
      <c r="AD23" s="14"/>
      <c r="AE23" s="14"/>
      <c r="AF23" s="14"/>
      <c r="AG23" s="14"/>
      <c r="AH23" s="18" t="n">
        <f aca="false">AD23+AE23+AF23+AG23</f>
        <v>0</v>
      </c>
      <c r="AI23" s="18" t="str">
        <f aca="false" t="array" ref="AI23:AI23">IF(OR(AJ23="",AJ23=0),"",AH23*V23)</f>
        <v/>
      </c>
      <c r="AJ23" s="14"/>
      <c r="AK23" s="17"/>
      <c r="AL23" s="18" t="n">
        <f aca="false">IF(AK23="Yes", R23, 0)</f>
        <v>0</v>
      </c>
      <c r="AM23" s="14"/>
      <c r="AN23" s="14"/>
      <c r="AO23" s="18" t="str">
        <f aca="false">IF(AN23&lt;&gt;"","24 Hours","N/A")</f>
        <v>N/A</v>
      </c>
      <c r="AP23" s="18" t="str">
        <f aca="false" t="array" ref="AP23:AP23">IF(OR(AQ23="",AQ23=0),"",AB23+AI23)</f>
        <v/>
      </c>
      <c r="AQ23" s="14"/>
      <c r="AR23" s="17"/>
      <c r="AS23" s="17"/>
      <c r="AT23" s="17"/>
      <c r="AU23" s="18" t="n">
        <f aca="false">IF(AT23="Yes", I23+J23, 0)</f>
        <v>0</v>
      </c>
    </row>
    <row r="24" customFormat="false" ht="15" hidden="false" customHeight="false" outlineLevel="0" collapsed="false">
      <c r="A24" s="14"/>
      <c r="B24" s="14"/>
      <c r="C24" s="14"/>
      <c r="D24" s="14"/>
      <c r="E24" s="14"/>
      <c r="F24" s="14"/>
      <c r="G24" s="15" t="s">
        <v>56</v>
      </c>
      <c r="H24" s="16" t="str">
        <f aca="false" t="array" ref="H24:H24">IF(OR(F24="",F24=0),"",    INDEX(Table1[Flavour],       MATCH(          MIN(             IF(                (Table1[vCPU]&gt;=F24)*                (Table1[vRAM]&gt;=G24)*                (((C24="")+(Table1[PIN]=C24))&gt;0)*                (((D24="")+(Table1[GPU]=D24))&gt;0)*                (((E24="")+(Table1[DDH]=E24))&gt;0),                Table1[vCPU]*1000000 + Table1[vRAM]*1000 + ROW(Table1[vCPU])             )          ),          IF(             (Table1[vCPU]&gt;=F24)*             (Table1[vRAM]&gt;=G24)*             (((C24="")+(Table1[PIN]=C24))&gt;0)*             (((D24="")+(Table1[GPU]=D24))&gt;0)*             (((E24="")+(Table1[DDH]=E24))&gt;0),             Table1[vCPU]*1000000 + Table1[vRAM]*1000 + ROW(Table1[vCPU])          ),       0)    ) )</f>
        <v/>
      </c>
      <c r="I24" s="14"/>
      <c r="J24" s="14"/>
      <c r="K24" s="17"/>
      <c r="L24" s="14"/>
      <c r="M24" s="17"/>
      <c r="N24" s="14"/>
      <c r="O24" s="14"/>
      <c r="P24" s="14"/>
      <c r="Q24" s="17"/>
      <c r="R24" s="18" t="str">
        <f aca="false">IF(Q24="Custom", AA24 + AH24 + 1, IF(Q24="No Backup", 0, ""))</f>
        <v/>
      </c>
      <c r="S24" s="18" t="n">
        <f aca="false">IF((T24=0)*(AA24=0)*(V24=0)*(AH24=0), 0, ROUNDUP(T24 + (T24*AA24) + (V24*AH24), 0))</f>
        <v>0</v>
      </c>
      <c r="T24" s="14"/>
      <c r="U24" s="14"/>
      <c r="V24" s="18" t="n">
        <f aca="false">ROUND(T24 * (U24 / 100), 0)</f>
        <v>0</v>
      </c>
      <c r="W24" s="14"/>
      <c r="X24" s="14"/>
      <c r="Y24" s="14"/>
      <c r="Z24" s="14"/>
      <c r="AA24" s="18" t="n">
        <f aca="false">(W24+X24+Y24+Z24)</f>
        <v>0</v>
      </c>
      <c r="AB24" s="18" t="str">
        <f aca="false" t="array" ref="AB24:AB24">IF(OR(AC24="",AC24=0),"", (I24+J24) + (IF(AA24="",1,AA24)-1)*AC24)</f>
        <v/>
      </c>
      <c r="AC24" s="14"/>
      <c r="AD24" s="14"/>
      <c r="AE24" s="14"/>
      <c r="AF24" s="14"/>
      <c r="AG24" s="14"/>
      <c r="AH24" s="18" t="n">
        <f aca="false">AD24+AE24+AF24+AG24</f>
        <v>0</v>
      </c>
      <c r="AI24" s="18" t="str">
        <f aca="false" t="array" ref="AI24:AI24">IF(OR(AJ24="",AJ24=0),"",AH24*V24)</f>
        <v/>
      </c>
      <c r="AJ24" s="14"/>
      <c r="AK24" s="17"/>
      <c r="AL24" s="18" t="n">
        <f aca="false">IF(AK24="Yes", R24, 0)</f>
        <v>0</v>
      </c>
      <c r="AM24" s="14"/>
      <c r="AN24" s="14"/>
      <c r="AO24" s="18" t="str">
        <f aca="false">IF(AN24&lt;&gt;"","24 Hours","N/A")</f>
        <v>N/A</v>
      </c>
      <c r="AP24" s="18" t="str">
        <f aca="false" t="array" ref="AP24:AP24">IF(OR(AQ24="",AQ24=0),"",AB24+AI24)</f>
        <v/>
      </c>
      <c r="AQ24" s="14"/>
      <c r="AR24" s="17"/>
      <c r="AS24" s="17"/>
      <c r="AT24" s="17"/>
      <c r="AU24" s="18" t="n">
        <f aca="false">IF(AT24="Yes", I24+J24, 0)</f>
        <v>0</v>
      </c>
    </row>
    <row r="25" customFormat="false" ht="15" hidden="false" customHeight="false" outlineLevel="0" collapsed="false">
      <c r="A25" s="14"/>
      <c r="B25" s="14"/>
      <c r="C25" s="14"/>
      <c r="D25" s="14"/>
      <c r="E25" s="14"/>
      <c r="F25" s="14"/>
      <c r="G25" s="15" t="s">
        <v>56</v>
      </c>
      <c r="H25" s="16" t="str">
        <f aca="false" t="array" ref="H25:H25">IF(OR(F25="",F25=0),"",    INDEX(Table1[Flavour],       MATCH(          MIN(             IF(                (Table1[vCPU]&gt;=F25)*                (Table1[vRAM]&gt;=G25)*                (((C25="")+(Table1[PIN]=C25))&gt;0)*                (((D25="")+(Table1[GPU]=D25))&gt;0)*                (((E25="")+(Table1[DDH]=E25))&gt;0),                Table1[vCPU]*1000000 + Table1[vRAM]*1000 + ROW(Table1[vCPU])             )          ),          IF(             (Table1[vCPU]&gt;=F25)*             (Table1[vRAM]&gt;=G25)*             (((C25="")+(Table1[PIN]=C25))&gt;0)*             (((D25="")+(Table1[GPU]=D25))&gt;0)*             (((E25="")+(Table1[DDH]=E25))&gt;0),             Table1[vCPU]*1000000 + Table1[vRAM]*1000 + ROW(Table1[vCPU])          ),       0)    ) )</f>
        <v/>
      </c>
      <c r="I25" s="14"/>
      <c r="J25" s="14"/>
      <c r="K25" s="17"/>
      <c r="L25" s="14"/>
      <c r="M25" s="17"/>
      <c r="N25" s="14"/>
      <c r="O25" s="14"/>
      <c r="P25" s="14"/>
      <c r="Q25" s="17"/>
      <c r="R25" s="18" t="str">
        <f aca="false">IF(Q25="Custom", AA25 + AH25 + 1, IF(Q25="No Backup", 0, ""))</f>
        <v/>
      </c>
      <c r="S25" s="18" t="n">
        <f aca="false">IF((T25=0)*(AA25=0)*(V25=0)*(AH25=0), 0, ROUNDUP(T25 + (T25*AA25) + (V25*AH25), 0))</f>
        <v>0</v>
      </c>
      <c r="T25" s="14"/>
      <c r="U25" s="14"/>
      <c r="V25" s="18" t="n">
        <f aca="false">ROUND(T25 * (U25 / 100), 0)</f>
        <v>0</v>
      </c>
      <c r="W25" s="14"/>
      <c r="X25" s="14"/>
      <c r="Y25" s="14"/>
      <c r="Z25" s="14"/>
      <c r="AA25" s="18" t="n">
        <f aca="false">(W25+X25+Y25+Z25)</f>
        <v>0</v>
      </c>
      <c r="AB25" s="18" t="str">
        <f aca="false" t="array" ref="AB25:AB25">IF(OR(AC25="",AC25=0),"", (I25+J25) + (IF(AA25="",1,AA25)-1)*AC25)</f>
        <v/>
      </c>
      <c r="AC25" s="14"/>
      <c r="AD25" s="14"/>
      <c r="AE25" s="14"/>
      <c r="AF25" s="14"/>
      <c r="AG25" s="14"/>
      <c r="AH25" s="18" t="n">
        <f aca="false">AD25+AE25+AF25+AG25</f>
        <v>0</v>
      </c>
      <c r="AI25" s="18" t="str">
        <f aca="false" t="array" ref="AI25:AI25">IF(OR(AJ25="",AJ25=0),"",AH25*V25)</f>
        <v/>
      </c>
      <c r="AJ25" s="14"/>
      <c r="AK25" s="17"/>
      <c r="AL25" s="18" t="n">
        <f aca="false">IF(AK25="Yes", R25, 0)</f>
        <v>0</v>
      </c>
      <c r="AM25" s="14"/>
      <c r="AN25" s="14"/>
      <c r="AO25" s="18" t="str">
        <f aca="false">IF(AN25&lt;&gt;"","24 Hours","N/A")</f>
        <v>N/A</v>
      </c>
      <c r="AP25" s="18" t="str">
        <f aca="false" t="array" ref="AP25:AP25">IF(OR(AQ25="",AQ25=0),"",AB25+AI25)</f>
        <v/>
      </c>
      <c r="AQ25" s="14"/>
      <c r="AR25" s="17"/>
      <c r="AS25" s="17"/>
      <c r="AT25" s="17"/>
      <c r="AU25" s="18" t="n">
        <f aca="false">IF(AT25="Yes", I25+J25, 0)</f>
        <v>0</v>
      </c>
    </row>
    <row r="26" customFormat="false" ht="15" hidden="false" customHeight="false" outlineLevel="0" collapsed="false">
      <c r="A26" s="14"/>
      <c r="B26" s="14"/>
      <c r="C26" s="14"/>
      <c r="D26" s="14"/>
      <c r="E26" s="14"/>
      <c r="F26" s="14"/>
      <c r="G26" s="15" t="s">
        <v>56</v>
      </c>
      <c r="H26" s="16" t="str">
        <f aca="false" t="array" ref="H26:H26">IF(OR(F26="",F26=0),"",    INDEX(Table1[Flavour],       MATCH(          MIN(             IF(                (Table1[vCPU]&gt;=F26)*                (Table1[vRAM]&gt;=G26)*                (((C26="")+(Table1[PIN]=C26))&gt;0)*                (((D26="")+(Table1[GPU]=D26))&gt;0)*                (((E26="")+(Table1[DDH]=E26))&gt;0),                Table1[vCPU]*1000000 + Table1[vRAM]*1000 + ROW(Table1[vCPU])             )          ),          IF(             (Table1[vCPU]&gt;=F26)*             (Table1[vRAM]&gt;=G26)*             (((C26="")+(Table1[PIN]=C26))&gt;0)*             (((D26="")+(Table1[GPU]=D26))&gt;0)*             (((E26="")+(Table1[DDH]=E26))&gt;0),             Table1[vCPU]*1000000 + Table1[vRAM]*1000 + ROW(Table1[vCPU])          ),       0)    ) )</f>
        <v/>
      </c>
      <c r="I26" s="14"/>
      <c r="J26" s="14"/>
      <c r="K26" s="17"/>
      <c r="L26" s="14"/>
      <c r="M26" s="17"/>
      <c r="N26" s="14"/>
      <c r="O26" s="14"/>
      <c r="P26" s="14"/>
      <c r="Q26" s="17"/>
      <c r="R26" s="18" t="str">
        <f aca="false">IF(Q26="Custom", AA26 + AH26 + 1, IF(Q26="No Backup", 0, ""))</f>
        <v/>
      </c>
      <c r="S26" s="18" t="n">
        <f aca="false">IF((T26=0)*(AA26=0)*(V26=0)*(AH26=0), 0, ROUNDUP(T26 + (T26*AA26) + (V26*AH26), 0))</f>
        <v>0</v>
      </c>
      <c r="T26" s="14"/>
      <c r="U26" s="14"/>
      <c r="V26" s="18" t="n">
        <f aca="false">ROUND(T26 * (U26 / 100), 0)</f>
        <v>0</v>
      </c>
      <c r="W26" s="14"/>
      <c r="X26" s="14"/>
      <c r="Y26" s="14"/>
      <c r="Z26" s="14"/>
      <c r="AA26" s="18" t="n">
        <f aca="false">(W26+X26+Y26+Z26)</f>
        <v>0</v>
      </c>
      <c r="AB26" s="18" t="str">
        <f aca="false" t="array" ref="AB26:AB26">IF(OR(AC26="",AC26=0),"", (I26+J26) + (IF(AA26="",1,AA26)-1)*AC26)</f>
        <v/>
      </c>
      <c r="AC26" s="14"/>
      <c r="AD26" s="14"/>
      <c r="AE26" s="14"/>
      <c r="AF26" s="14"/>
      <c r="AG26" s="14"/>
      <c r="AH26" s="18" t="n">
        <f aca="false">AD26+AE26+AF26+AG26</f>
        <v>0</v>
      </c>
      <c r="AI26" s="18" t="str">
        <f aca="false" t="array" ref="AI26:AI26">IF(OR(AJ26="",AJ26=0),"",AH26*V26)</f>
        <v/>
      </c>
      <c r="AJ26" s="14"/>
      <c r="AK26" s="17"/>
      <c r="AL26" s="18" t="n">
        <f aca="false">IF(AK26="Yes", R26, 0)</f>
        <v>0</v>
      </c>
      <c r="AM26" s="14"/>
      <c r="AN26" s="14"/>
      <c r="AO26" s="18" t="str">
        <f aca="false">IF(AN26&lt;&gt;"","24 Hours","N/A")</f>
        <v>N/A</v>
      </c>
      <c r="AP26" s="18" t="str">
        <f aca="false" t="array" ref="AP26:AP26">IF(OR(AQ26="",AQ26=0),"",AB26+AI26)</f>
        <v/>
      </c>
      <c r="AQ26" s="14"/>
      <c r="AR26" s="17"/>
      <c r="AS26" s="17"/>
      <c r="AT26" s="17"/>
      <c r="AU26" s="18" t="n">
        <f aca="false">IF(AT26="Yes", I26+J26, 0)</f>
        <v>0</v>
      </c>
    </row>
    <row r="27" customFormat="false" ht="15" hidden="false" customHeight="false" outlineLevel="0" collapsed="false">
      <c r="A27" s="14"/>
      <c r="B27" s="14"/>
      <c r="C27" s="14"/>
      <c r="D27" s="14"/>
      <c r="E27" s="14"/>
      <c r="F27" s="14"/>
      <c r="G27" s="15" t="s">
        <v>56</v>
      </c>
      <c r="H27" s="16" t="str">
        <f aca="false" t="array" ref="H27:H27">IF(OR(F27="",F27=0),"",    INDEX(Table1[Flavour],       MATCH(          MIN(             IF(                (Table1[vCPU]&gt;=F27)*                (Table1[vRAM]&gt;=G27)*                (((C27="")+(Table1[PIN]=C27))&gt;0)*                (((D27="")+(Table1[GPU]=D27))&gt;0)*                (((E27="")+(Table1[DDH]=E27))&gt;0),                Table1[vCPU]*1000000 + Table1[vRAM]*1000 + ROW(Table1[vCPU])             )          ),          IF(             (Table1[vCPU]&gt;=F27)*             (Table1[vRAM]&gt;=G27)*             (((C27="")+(Table1[PIN]=C27))&gt;0)*             (((D27="")+(Table1[GPU]=D27))&gt;0)*             (((E27="")+(Table1[DDH]=E27))&gt;0),             Table1[vCPU]*1000000 + Table1[vRAM]*1000 + ROW(Table1[vCPU])          ),       0)    ) )</f>
        <v/>
      </c>
      <c r="I27" s="14"/>
      <c r="J27" s="14"/>
      <c r="K27" s="17"/>
      <c r="L27" s="14"/>
      <c r="M27" s="17"/>
      <c r="N27" s="14"/>
      <c r="O27" s="14"/>
      <c r="P27" s="14"/>
      <c r="Q27" s="17"/>
      <c r="R27" s="18" t="str">
        <f aca="false">IF(Q27="Custom", AA27 + AH27 + 1, IF(Q27="No Backup", 0, ""))</f>
        <v/>
      </c>
      <c r="S27" s="18" t="n">
        <f aca="false">IF((T27=0)*(AA27=0)*(V27=0)*(AH27=0), 0, ROUNDUP(T27 + (T27*AA27) + (V27*AH27), 0))</f>
        <v>0</v>
      </c>
      <c r="T27" s="14"/>
      <c r="U27" s="14"/>
      <c r="V27" s="18" t="n">
        <f aca="false">ROUND(T27 * (U27 / 100), 0)</f>
        <v>0</v>
      </c>
      <c r="W27" s="14"/>
      <c r="X27" s="14"/>
      <c r="Y27" s="14"/>
      <c r="Z27" s="14"/>
      <c r="AA27" s="18" t="n">
        <f aca="false">(W27+X27+Y27+Z27)</f>
        <v>0</v>
      </c>
      <c r="AB27" s="18" t="str">
        <f aca="false" t="array" ref="AB27:AB27">IF(OR(AC27="",AC27=0),"", (I27+J27) + (IF(AA27="",1,AA27)-1)*AC27)</f>
        <v/>
      </c>
      <c r="AC27" s="14"/>
      <c r="AD27" s="14"/>
      <c r="AE27" s="14"/>
      <c r="AF27" s="14"/>
      <c r="AG27" s="14"/>
      <c r="AH27" s="18" t="n">
        <f aca="false">AD27+AE27+AF27+AG27</f>
        <v>0</v>
      </c>
      <c r="AI27" s="18" t="str">
        <f aca="false" t="array" ref="AI27:AI27">IF(OR(AJ27="",AJ27=0),"",AH27*V27)</f>
        <v/>
      </c>
      <c r="AJ27" s="14"/>
      <c r="AK27" s="17"/>
      <c r="AL27" s="18" t="n">
        <f aca="false">IF(AK27="Yes", R27, 0)</f>
        <v>0</v>
      </c>
      <c r="AM27" s="14"/>
      <c r="AN27" s="14"/>
      <c r="AO27" s="18" t="str">
        <f aca="false">IF(AN27&lt;&gt;"","24 Hours","N/A")</f>
        <v>N/A</v>
      </c>
      <c r="AP27" s="18" t="str">
        <f aca="false" t="array" ref="AP27:AP27">IF(OR(AQ27="",AQ27=0),"",AB27+AI27)</f>
        <v/>
      </c>
      <c r="AQ27" s="14"/>
      <c r="AR27" s="17"/>
      <c r="AS27" s="17"/>
      <c r="AT27" s="17"/>
      <c r="AU27" s="18" t="n">
        <f aca="false">IF(AT27="Yes", I27+J27, 0)</f>
        <v>0</v>
      </c>
    </row>
    <row r="28" customFormat="false" ht="15" hidden="false" customHeight="false" outlineLevel="0" collapsed="false">
      <c r="A28" s="14"/>
      <c r="B28" s="14"/>
      <c r="C28" s="14"/>
      <c r="D28" s="14"/>
      <c r="E28" s="14"/>
      <c r="F28" s="14"/>
      <c r="G28" s="15" t="s">
        <v>56</v>
      </c>
      <c r="H28" s="16" t="str">
        <f aca="false" t="array" ref="H28:H28">IF(OR(F28="",F28=0),"",    INDEX(Table1[Flavour],       MATCH(          MIN(             IF(                (Table1[vCPU]&gt;=F28)*                (Table1[vRAM]&gt;=G28)*                (((C28="")+(Table1[PIN]=C28))&gt;0)*                (((D28="")+(Table1[GPU]=D28))&gt;0)*                (((E28="")+(Table1[DDH]=E28))&gt;0),                Table1[vCPU]*1000000 + Table1[vRAM]*1000 + ROW(Table1[vCPU])             )          ),          IF(             (Table1[vCPU]&gt;=F28)*             (Table1[vRAM]&gt;=G28)*             (((C28="")+(Table1[PIN]=C28))&gt;0)*             (((D28="")+(Table1[GPU]=D28))&gt;0)*             (((E28="")+(Table1[DDH]=E28))&gt;0),             Table1[vCPU]*1000000 + Table1[vRAM]*1000 + ROW(Table1[vCPU])          ),       0)    ) )</f>
        <v/>
      </c>
      <c r="I28" s="14"/>
      <c r="J28" s="14"/>
      <c r="K28" s="17"/>
      <c r="L28" s="14"/>
      <c r="M28" s="17"/>
      <c r="N28" s="14"/>
      <c r="O28" s="14"/>
      <c r="P28" s="14"/>
      <c r="Q28" s="17"/>
      <c r="R28" s="18" t="str">
        <f aca="false">IF(Q28="Custom", AA28 + AH28 + 1, IF(Q28="No Backup", 0, ""))</f>
        <v/>
      </c>
      <c r="S28" s="18" t="n">
        <f aca="false">IF((T28=0)*(AA28=0)*(V28=0)*(AH28=0), 0, ROUNDUP(T28 + (T28*AA28) + (V28*AH28), 0))</f>
        <v>0</v>
      </c>
      <c r="T28" s="14"/>
      <c r="U28" s="14"/>
      <c r="V28" s="18" t="n">
        <f aca="false">ROUND(T28 * (U28 / 100), 0)</f>
        <v>0</v>
      </c>
      <c r="W28" s="14"/>
      <c r="X28" s="14"/>
      <c r="Y28" s="14"/>
      <c r="Z28" s="14"/>
      <c r="AA28" s="18" t="n">
        <f aca="false">(W28+X28+Y28+Z28)</f>
        <v>0</v>
      </c>
      <c r="AB28" s="18" t="str">
        <f aca="false" t="array" ref="AB28:AB28">IF(OR(AC28="",AC28=0),"", (I28+J28) + (IF(AA28="",1,AA28)-1)*AC28)</f>
        <v/>
      </c>
      <c r="AC28" s="14"/>
      <c r="AD28" s="14"/>
      <c r="AE28" s="14"/>
      <c r="AF28" s="14"/>
      <c r="AG28" s="14"/>
      <c r="AH28" s="18" t="n">
        <f aca="false">AD28+AE28+AF28+AG28</f>
        <v>0</v>
      </c>
      <c r="AI28" s="18" t="str">
        <f aca="false" t="array" ref="AI28:AI28">IF(OR(AJ28="",AJ28=0),"",AH28*V28)</f>
        <v/>
      </c>
      <c r="AJ28" s="14"/>
      <c r="AK28" s="17"/>
      <c r="AL28" s="18" t="n">
        <f aca="false">IF(AK28="Yes", R28, 0)</f>
        <v>0</v>
      </c>
      <c r="AM28" s="14"/>
      <c r="AN28" s="14"/>
      <c r="AO28" s="18" t="str">
        <f aca="false">IF(AN28&lt;&gt;"","24 Hours","N/A")</f>
        <v>N/A</v>
      </c>
      <c r="AP28" s="18" t="str">
        <f aca="false" t="array" ref="AP28:AP28">IF(OR(AQ28="",AQ28=0),"",AB28+AI28)</f>
        <v/>
      </c>
      <c r="AQ28" s="14"/>
      <c r="AR28" s="17"/>
      <c r="AS28" s="17"/>
      <c r="AT28" s="17"/>
      <c r="AU28" s="18" t="n">
        <f aca="false">IF(AT28="Yes", I28+J28, 0)</f>
        <v>0</v>
      </c>
    </row>
    <row r="29" customFormat="false" ht="15" hidden="false" customHeight="false" outlineLevel="0" collapsed="false">
      <c r="A29" s="14"/>
      <c r="B29" s="14"/>
      <c r="C29" s="14"/>
      <c r="D29" s="14"/>
      <c r="E29" s="14"/>
      <c r="F29" s="14"/>
      <c r="G29" s="15" t="s">
        <v>56</v>
      </c>
      <c r="H29" s="16" t="str">
        <f aca="false" t="array" ref="H29:H29">IF(OR(F29="",F29=0),"",    INDEX(Table1[Flavour],       MATCH(          MIN(             IF(                (Table1[vCPU]&gt;=F29)*                (Table1[vRAM]&gt;=G29)*                (((C29="")+(Table1[PIN]=C29))&gt;0)*                (((D29="")+(Table1[GPU]=D29))&gt;0)*                (((E29="")+(Table1[DDH]=E29))&gt;0),                Table1[vCPU]*1000000 + Table1[vRAM]*1000 + ROW(Table1[vCPU])             )          ),          IF(             (Table1[vCPU]&gt;=F29)*             (Table1[vRAM]&gt;=G29)*             (((C29="")+(Table1[PIN]=C29))&gt;0)*             (((D29="")+(Table1[GPU]=D29))&gt;0)*             (((E29="")+(Table1[DDH]=E29))&gt;0),             Table1[vCPU]*1000000 + Table1[vRAM]*1000 + ROW(Table1[vCPU])          ),       0)    ) )</f>
        <v/>
      </c>
      <c r="I29" s="14"/>
      <c r="J29" s="14"/>
      <c r="K29" s="17"/>
      <c r="L29" s="14"/>
      <c r="M29" s="17"/>
      <c r="N29" s="14"/>
      <c r="O29" s="14"/>
      <c r="P29" s="14"/>
      <c r="Q29" s="17"/>
      <c r="R29" s="18" t="str">
        <f aca="false">IF(Q29="Custom", AA29 + AH29 + 1, IF(Q29="No Backup", 0, ""))</f>
        <v/>
      </c>
      <c r="S29" s="18" t="n">
        <f aca="false">IF((T29=0)*(AA29=0)*(V29=0)*(AH29=0), 0, ROUNDUP(T29 + (T29*AA29) + (V29*AH29), 0))</f>
        <v>0</v>
      </c>
      <c r="T29" s="14"/>
      <c r="U29" s="14"/>
      <c r="V29" s="18" t="n">
        <f aca="false">ROUND(T29 * (U29 / 100), 0)</f>
        <v>0</v>
      </c>
      <c r="W29" s="14"/>
      <c r="X29" s="14"/>
      <c r="Y29" s="14"/>
      <c r="Z29" s="14"/>
      <c r="AA29" s="18" t="n">
        <f aca="false">(W29+X29+Y29+Z29)</f>
        <v>0</v>
      </c>
      <c r="AB29" s="18" t="str">
        <f aca="false" t="array" ref="AB29:AB29">IF(OR(AC29="",AC29=0),"", (I29+J29) + (IF(AA29="",1,AA29)-1)*AC29)</f>
        <v/>
      </c>
      <c r="AC29" s="14"/>
      <c r="AD29" s="14"/>
      <c r="AE29" s="14"/>
      <c r="AF29" s="14"/>
      <c r="AG29" s="14"/>
      <c r="AH29" s="18" t="n">
        <f aca="false">AD29+AE29+AF29+AG29</f>
        <v>0</v>
      </c>
      <c r="AI29" s="18" t="str">
        <f aca="false" t="array" ref="AI29:AI29">IF(OR(AJ29="",AJ29=0),"",AH29*V29)</f>
        <v/>
      </c>
      <c r="AJ29" s="14"/>
      <c r="AK29" s="17"/>
      <c r="AL29" s="18" t="n">
        <f aca="false">IF(AK29="Yes", R29, 0)</f>
        <v>0</v>
      </c>
      <c r="AM29" s="14"/>
      <c r="AN29" s="14"/>
      <c r="AO29" s="18" t="str">
        <f aca="false">IF(AN29&lt;&gt;"","24 Hours","N/A")</f>
        <v>N/A</v>
      </c>
      <c r="AP29" s="18" t="str">
        <f aca="false" t="array" ref="AP29:AP29">IF(OR(AQ29="",AQ29=0),"",AB29+AI29)</f>
        <v/>
      </c>
      <c r="AQ29" s="14"/>
      <c r="AR29" s="17"/>
      <c r="AS29" s="17"/>
      <c r="AT29" s="17"/>
      <c r="AU29" s="18" t="n">
        <f aca="false">IF(AT29="Yes", I29+J29, 0)</f>
        <v>0</v>
      </c>
    </row>
    <row r="30" customFormat="false" ht="15" hidden="false" customHeight="false" outlineLevel="0" collapsed="false">
      <c r="A30" s="14"/>
      <c r="B30" s="14"/>
      <c r="C30" s="14"/>
      <c r="D30" s="14"/>
      <c r="E30" s="14"/>
      <c r="F30" s="14"/>
      <c r="G30" s="15" t="s">
        <v>56</v>
      </c>
      <c r="H30" s="16" t="str">
        <f aca="false" t="array" ref="H30:H30">IF(OR(F30="",F30=0),"",    INDEX(Table1[Flavour],       MATCH(          MIN(             IF(                (Table1[vCPU]&gt;=F30)*                (Table1[vRAM]&gt;=G30)*                (((C30="")+(Table1[PIN]=C30))&gt;0)*                (((D30="")+(Table1[GPU]=D30))&gt;0)*                (((E30="")+(Table1[DDH]=E30))&gt;0),                Table1[vCPU]*1000000 + Table1[vRAM]*1000 + ROW(Table1[vCPU])             )          ),          IF(             (Table1[vCPU]&gt;=F30)*             (Table1[vRAM]&gt;=G30)*             (((C30="")+(Table1[PIN]=C30))&gt;0)*             (((D30="")+(Table1[GPU]=D30))&gt;0)*             (((E30="")+(Table1[DDH]=E30))&gt;0),             Table1[vCPU]*1000000 + Table1[vRAM]*1000 + ROW(Table1[vCPU])          ),       0)    ) )</f>
        <v/>
      </c>
      <c r="I30" s="14"/>
      <c r="J30" s="14"/>
      <c r="K30" s="17"/>
      <c r="L30" s="14"/>
      <c r="M30" s="17"/>
      <c r="N30" s="14"/>
      <c r="O30" s="14"/>
      <c r="P30" s="14"/>
      <c r="Q30" s="17"/>
      <c r="R30" s="18" t="str">
        <f aca="false">IF(Q30="Custom", AA30 + AH30 + 1, IF(Q30="No Backup", 0, ""))</f>
        <v/>
      </c>
      <c r="S30" s="18" t="n">
        <f aca="false">IF((T30=0)*(AA30=0)*(V30=0)*(AH30=0), 0, ROUNDUP(T30 + (T30*AA30) + (V30*AH30), 0))</f>
        <v>0</v>
      </c>
      <c r="T30" s="14"/>
      <c r="U30" s="14"/>
      <c r="V30" s="18" t="n">
        <f aca="false">ROUND(T30 * (U30 / 100), 0)</f>
        <v>0</v>
      </c>
      <c r="W30" s="14"/>
      <c r="X30" s="14"/>
      <c r="Y30" s="14"/>
      <c r="Z30" s="14"/>
      <c r="AA30" s="18" t="n">
        <f aca="false">(W30+X30+Y30+Z30)</f>
        <v>0</v>
      </c>
      <c r="AB30" s="18" t="str">
        <f aca="false" t="array" ref="AB30:AB30">IF(OR(AC30="",AC30=0),"", (I30+J30) + (IF(AA30="",1,AA30)-1)*AC30)</f>
        <v/>
      </c>
      <c r="AC30" s="14"/>
      <c r="AD30" s="14"/>
      <c r="AE30" s="14"/>
      <c r="AF30" s="14"/>
      <c r="AG30" s="14"/>
      <c r="AH30" s="18" t="n">
        <f aca="false">AD30+AE30+AF30+AG30</f>
        <v>0</v>
      </c>
      <c r="AI30" s="18" t="str">
        <f aca="false" t="array" ref="AI30:AI30">IF(OR(AJ30="",AJ30=0),"",AH30*V30)</f>
        <v/>
      </c>
      <c r="AJ30" s="14"/>
      <c r="AK30" s="17"/>
      <c r="AL30" s="18" t="n">
        <f aca="false">IF(AK30="Yes", R30, 0)</f>
        <v>0</v>
      </c>
      <c r="AM30" s="14"/>
      <c r="AN30" s="14"/>
      <c r="AO30" s="18" t="str">
        <f aca="false">IF(AN30&lt;&gt;"","24 Hours","N/A")</f>
        <v>N/A</v>
      </c>
      <c r="AP30" s="18" t="str">
        <f aca="false" t="array" ref="AP30:AP30">IF(OR(AQ30="",AQ30=0),"",AB30+AI30)</f>
        <v/>
      </c>
      <c r="AQ30" s="14"/>
      <c r="AR30" s="17"/>
      <c r="AS30" s="17"/>
      <c r="AT30" s="17"/>
      <c r="AU30" s="18" t="n">
        <f aca="false">IF(AT30="Yes", I30+J30, 0)</f>
        <v>0</v>
      </c>
    </row>
    <row r="31" customFormat="false" ht="15" hidden="false" customHeight="false" outlineLevel="0" collapsed="false">
      <c r="A31" s="14"/>
      <c r="B31" s="14"/>
      <c r="C31" s="14"/>
      <c r="D31" s="14"/>
      <c r="E31" s="14"/>
      <c r="F31" s="14"/>
      <c r="G31" s="15" t="s">
        <v>56</v>
      </c>
      <c r="H31" s="16" t="str">
        <f aca="false" t="array" ref="H31:H31">IF(OR(F31="",F31=0),"",    INDEX(Table1[Flavour],       MATCH(          MIN(             IF(                (Table1[vCPU]&gt;=F31)*                (Table1[vRAM]&gt;=G31)*                (((C31="")+(Table1[PIN]=C31))&gt;0)*                (((D31="")+(Table1[GPU]=D31))&gt;0)*                (((E31="")+(Table1[DDH]=E31))&gt;0),                Table1[vCPU]*1000000 + Table1[vRAM]*1000 + ROW(Table1[vCPU])             )          ),          IF(             (Table1[vCPU]&gt;=F31)*             (Table1[vRAM]&gt;=G31)*             (((C31="")+(Table1[PIN]=C31))&gt;0)*             (((D31="")+(Table1[GPU]=D31))&gt;0)*             (((E31="")+(Table1[DDH]=E31))&gt;0),             Table1[vCPU]*1000000 + Table1[vRAM]*1000 + ROW(Table1[vCPU])          ),       0)    ) )</f>
        <v/>
      </c>
      <c r="I31" s="14"/>
      <c r="J31" s="14"/>
      <c r="K31" s="17"/>
      <c r="L31" s="14"/>
      <c r="M31" s="17"/>
      <c r="N31" s="14"/>
      <c r="O31" s="14"/>
      <c r="P31" s="14"/>
      <c r="Q31" s="17"/>
      <c r="R31" s="18" t="str">
        <f aca="false">IF(Q31="Custom", AA31 + AH31 + 1, IF(Q31="No Backup", 0, ""))</f>
        <v/>
      </c>
      <c r="S31" s="18" t="n">
        <f aca="false">IF((T31=0)*(AA31=0)*(V31=0)*(AH31=0), 0, ROUNDUP(T31 + (T31*AA31) + (V31*AH31), 0))</f>
        <v>0</v>
      </c>
      <c r="T31" s="14"/>
      <c r="U31" s="14"/>
      <c r="V31" s="18" t="n">
        <f aca="false">ROUND(T31 * (U31 / 100), 0)</f>
        <v>0</v>
      </c>
      <c r="W31" s="14"/>
      <c r="X31" s="14"/>
      <c r="Y31" s="14"/>
      <c r="Z31" s="14"/>
      <c r="AA31" s="18" t="n">
        <f aca="false">(W31+X31+Y31+Z31)</f>
        <v>0</v>
      </c>
      <c r="AB31" s="18" t="str">
        <f aca="false" t="array" ref="AB31:AB31">IF(OR(AC31="",AC31=0),"", (I31+J31) + (IF(AA31="",1,AA31)-1)*AC31)</f>
        <v/>
      </c>
      <c r="AC31" s="14"/>
      <c r="AD31" s="14"/>
      <c r="AE31" s="14"/>
      <c r="AF31" s="14"/>
      <c r="AG31" s="14"/>
      <c r="AH31" s="18" t="n">
        <f aca="false">AD31+AE31+AF31+AG31</f>
        <v>0</v>
      </c>
      <c r="AI31" s="18" t="str">
        <f aca="false" t="array" ref="AI31:AI31">IF(OR(AJ31="",AJ31=0),"",AH31*V31)</f>
        <v/>
      </c>
      <c r="AJ31" s="14"/>
      <c r="AK31" s="17"/>
      <c r="AL31" s="18" t="n">
        <f aca="false">IF(AK31="Yes", R31, 0)</f>
        <v>0</v>
      </c>
      <c r="AM31" s="14"/>
      <c r="AN31" s="14"/>
      <c r="AO31" s="18" t="str">
        <f aca="false">IF(AN31&lt;&gt;"","24 Hours","N/A")</f>
        <v>N/A</v>
      </c>
      <c r="AP31" s="18" t="str">
        <f aca="false" t="array" ref="AP31:AP31">IF(OR(AQ31="",AQ31=0),"",AB31+AI31)</f>
        <v/>
      </c>
      <c r="AQ31" s="14"/>
      <c r="AR31" s="17"/>
      <c r="AS31" s="17"/>
      <c r="AT31" s="17"/>
      <c r="AU31" s="18" t="n">
        <f aca="false">IF(AT31="Yes", I31+J31, 0)</f>
        <v>0</v>
      </c>
    </row>
    <row r="32" customFormat="false" ht="15" hidden="false" customHeight="false" outlineLevel="0" collapsed="false">
      <c r="A32" s="14"/>
      <c r="B32" s="14"/>
      <c r="C32" s="14"/>
      <c r="D32" s="14"/>
      <c r="E32" s="14"/>
      <c r="F32" s="14"/>
      <c r="G32" s="15" t="s">
        <v>56</v>
      </c>
      <c r="H32" s="16" t="str">
        <f aca="false" t="array" ref="H32:H32">IF(OR(F32="",F32=0),"",    INDEX(Table1[Flavour],       MATCH(          MIN(             IF(                (Table1[vCPU]&gt;=F32)*                (Table1[vRAM]&gt;=G32)*                (((C32="")+(Table1[PIN]=C32))&gt;0)*                (((D32="")+(Table1[GPU]=D32))&gt;0)*                (((E32="")+(Table1[DDH]=E32))&gt;0),                Table1[vCPU]*1000000 + Table1[vRAM]*1000 + ROW(Table1[vCPU])             )          ),          IF(             (Table1[vCPU]&gt;=F32)*             (Table1[vRAM]&gt;=G32)*             (((C32="")+(Table1[PIN]=C32))&gt;0)*             (((D32="")+(Table1[GPU]=D32))&gt;0)*             (((E32="")+(Table1[DDH]=E32))&gt;0),             Table1[vCPU]*1000000 + Table1[vRAM]*1000 + ROW(Table1[vCPU])          ),       0)    ) )</f>
        <v/>
      </c>
      <c r="I32" s="14"/>
      <c r="J32" s="14"/>
      <c r="K32" s="17"/>
      <c r="L32" s="14"/>
      <c r="M32" s="17"/>
      <c r="N32" s="14"/>
      <c r="O32" s="14"/>
      <c r="P32" s="14"/>
      <c r="Q32" s="17"/>
      <c r="R32" s="18" t="str">
        <f aca="false">IF(Q32="Custom", AA32 + AH32 + 1, IF(Q32="No Backup", 0, ""))</f>
        <v/>
      </c>
      <c r="S32" s="18" t="n">
        <f aca="false">IF((T32=0)*(AA32=0)*(V32=0)*(AH32=0), 0, ROUNDUP(T32 + (T32*AA32) + (V32*AH32), 0))</f>
        <v>0</v>
      </c>
      <c r="T32" s="14"/>
      <c r="U32" s="14"/>
      <c r="V32" s="18" t="n">
        <f aca="false">ROUND(T32 * (U32 / 100), 0)</f>
        <v>0</v>
      </c>
      <c r="W32" s="14"/>
      <c r="X32" s="14"/>
      <c r="Y32" s="14"/>
      <c r="Z32" s="14"/>
      <c r="AA32" s="18" t="n">
        <f aca="false">(W32+X32+Y32+Z32)</f>
        <v>0</v>
      </c>
      <c r="AB32" s="18" t="str">
        <f aca="false" t="array" ref="AB32:AB32">IF(OR(AC32="",AC32=0),"", (I32+J32) + (IF(AA32="",1,AA32)-1)*AC32)</f>
        <v/>
      </c>
      <c r="AC32" s="14"/>
      <c r="AD32" s="14"/>
      <c r="AE32" s="14"/>
      <c r="AF32" s="14"/>
      <c r="AG32" s="14"/>
      <c r="AH32" s="18" t="n">
        <f aca="false">AD32+AE32+AF32+AG32</f>
        <v>0</v>
      </c>
      <c r="AI32" s="18" t="str">
        <f aca="false" t="array" ref="AI32:AI32">IF(OR(AJ32="",AJ32=0),"",AH32*V32)</f>
        <v/>
      </c>
      <c r="AJ32" s="14"/>
      <c r="AK32" s="17"/>
      <c r="AL32" s="18" t="n">
        <f aca="false">IF(AK32="Yes", R32, 0)</f>
        <v>0</v>
      </c>
      <c r="AM32" s="14"/>
      <c r="AN32" s="14"/>
      <c r="AO32" s="18" t="str">
        <f aca="false">IF(AN32&lt;&gt;"","24 Hours","N/A")</f>
        <v>N/A</v>
      </c>
      <c r="AP32" s="18" t="str">
        <f aca="false" t="array" ref="AP32:AP32">IF(OR(AQ32="",AQ32=0),"",AB32+AI32)</f>
        <v/>
      </c>
      <c r="AQ32" s="14"/>
      <c r="AR32" s="17"/>
      <c r="AS32" s="17"/>
      <c r="AT32" s="17"/>
      <c r="AU32" s="18" t="n">
        <f aca="false">IF(AT32="Yes", I32+J32, 0)</f>
        <v>0</v>
      </c>
    </row>
    <row r="1048089" customFormat="false" ht="12.75" hidden="false" customHeight="true" outlineLevel="0" collapsed="false"/>
    <row r="1048090" customFormat="false" ht="12.75" hidden="false" customHeight="true" outlineLevel="0" collapsed="false"/>
    <row r="1048091" customFormat="false" ht="12.75" hidden="false" customHeight="true" outlineLevel="0" collapsed="false"/>
    <row r="1048092" customFormat="false" ht="12.75" hidden="false" customHeight="true" outlineLevel="0" collapsed="false"/>
    <row r="1048093" customFormat="false" ht="12.75" hidden="false" customHeight="true" outlineLevel="0" collapsed="false"/>
    <row r="1048094" customFormat="false" ht="12.75" hidden="false" customHeight="true" outlineLevel="0" collapsed="false"/>
    <row r="1048095" customFormat="false" ht="12.75" hidden="false" customHeight="true" outlineLevel="0" collapsed="false"/>
    <row r="1048096" customFormat="false" ht="12.75" hidden="false" customHeight="true" outlineLevel="0" collapsed="false"/>
    <row r="1048097" customFormat="false" ht="12.75" hidden="false" customHeight="true" outlineLevel="0" collapsed="false"/>
    <row r="1048098" customFormat="false" ht="12.75" hidden="false" customHeight="true" outlineLevel="0" collapsed="false"/>
    <row r="1048099" customFormat="false" ht="12.75" hidden="false" customHeight="true" outlineLevel="0" collapsed="false"/>
    <row r="1048100" customFormat="false" ht="12.75" hidden="false" customHeight="true" outlineLevel="0" collapsed="false"/>
    <row r="1048101" customFormat="false" ht="12.75" hidden="false" customHeight="true" outlineLevel="0" collapsed="false"/>
    <row r="1048102" customFormat="false" ht="12.75" hidden="false" customHeight="true" outlineLevel="0" collapsed="false"/>
    <row r="1048103" customFormat="false" ht="12.75" hidden="false" customHeight="true" outlineLevel="0" collapsed="false"/>
    <row r="1048104" customFormat="false" ht="12.75" hidden="false" customHeight="true" outlineLevel="0" collapsed="false"/>
    <row r="1048105" customFormat="false" ht="12.75" hidden="false" customHeight="true" outlineLevel="0" collapsed="false"/>
    <row r="1048106" customFormat="false" ht="12.75" hidden="false" customHeight="true" outlineLevel="0" collapsed="false"/>
    <row r="1048107" customFormat="false" ht="12.75" hidden="false" customHeight="true" outlineLevel="0" collapsed="false"/>
    <row r="1048108" customFormat="false" ht="12.75" hidden="false" customHeight="true" outlineLevel="0" collapsed="false"/>
    <row r="1048109" customFormat="false" ht="12.75" hidden="false" customHeight="true" outlineLevel="0" collapsed="false"/>
    <row r="1048110" customFormat="false" ht="12.75" hidden="false" customHeight="true" outlineLevel="0" collapsed="false"/>
    <row r="1048111" customFormat="false" ht="12.75" hidden="false" customHeight="true" outlineLevel="0" collapsed="false"/>
    <row r="1048112" customFormat="false" ht="12.75" hidden="false" customHeight="true" outlineLevel="0" collapsed="false"/>
    <row r="1048113" customFormat="false" ht="12.75" hidden="false" customHeight="true" outlineLevel="0" collapsed="false"/>
    <row r="1048114" customFormat="false" ht="12.75" hidden="false" customHeight="true" outlineLevel="0" collapsed="false"/>
    <row r="1048115" customFormat="false" ht="12.75" hidden="false" customHeight="true" outlineLevel="0" collapsed="false"/>
    <row r="1048116" customFormat="false" ht="12.75" hidden="false" customHeight="true" outlineLevel="0" collapsed="false"/>
    <row r="1048117" customFormat="false" ht="12.75" hidden="false" customHeight="true" outlineLevel="0" collapsed="false"/>
    <row r="1048118" customFormat="false" ht="12.75" hidden="false" customHeight="true" outlineLevel="0" collapsed="false"/>
    <row r="1048119" customFormat="false" ht="12.75" hidden="false" customHeight="true" outlineLevel="0" collapsed="false"/>
    <row r="1048120" customFormat="false" ht="12.75" hidden="false" customHeight="true" outlineLevel="0" collapsed="false"/>
    <row r="1048121" customFormat="false" ht="12.75" hidden="false" customHeight="true" outlineLevel="0" collapsed="false"/>
    <row r="1048122" customFormat="false" ht="12.75" hidden="false" customHeight="true" outlineLevel="0" collapsed="false"/>
    <row r="1048123" customFormat="false" ht="12.75" hidden="false" customHeight="true" outlineLevel="0" collapsed="false"/>
    <row r="1048124" customFormat="false" ht="12.75" hidden="false" customHeight="true" outlineLevel="0" collapsed="false"/>
    <row r="1048125" customFormat="false" ht="12.75" hidden="false" customHeight="true" outlineLevel="0" collapsed="false"/>
    <row r="1048126" customFormat="false" ht="12.75" hidden="false" customHeight="true" outlineLevel="0" collapsed="false"/>
    <row r="1048127" customFormat="false" ht="12.75" hidden="false" customHeight="true" outlineLevel="0" collapsed="false"/>
    <row r="1048128" customFormat="false" ht="12.75" hidden="false" customHeight="true" outlineLevel="0" collapsed="false"/>
    <row r="1048129" customFormat="false" ht="12.75" hidden="false" customHeight="true" outlineLevel="0" collapsed="false"/>
    <row r="1048130" customFormat="false" ht="12.75" hidden="false" customHeight="true" outlineLevel="0" collapsed="false"/>
    <row r="1048131" customFormat="false" ht="12.75" hidden="false" customHeight="true" outlineLevel="0" collapsed="false"/>
    <row r="1048132" customFormat="false" ht="12.75" hidden="false" customHeight="true" outlineLevel="0" collapsed="false"/>
    <row r="1048133" customFormat="false" ht="12.75" hidden="false" customHeight="true" outlineLevel="0" collapsed="false"/>
    <row r="1048134" customFormat="false" ht="12.75" hidden="false" customHeight="true" outlineLevel="0" collapsed="false"/>
    <row r="1048135" customFormat="false" ht="12.75" hidden="false" customHeight="true" outlineLevel="0" collapsed="false"/>
    <row r="1048136" customFormat="false" ht="12.75" hidden="false" customHeight="true" outlineLevel="0" collapsed="false"/>
    <row r="1048137" customFormat="false" ht="12.75" hidden="false" customHeight="true" outlineLevel="0" collapsed="false"/>
    <row r="1048138" customFormat="false" ht="12.75" hidden="false" customHeight="true" outlineLevel="0" collapsed="false"/>
    <row r="1048139" customFormat="false" ht="12.75" hidden="false" customHeight="true" outlineLevel="0" collapsed="false"/>
    <row r="1048140" customFormat="false" ht="12.75" hidden="false" customHeight="true" outlineLevel="0" collapsed="false"/>
    <row r="1048141" customFormat="false" ht="12.75" hidden="false" customHeight="true" outlineLevel="0" collapsed="false"/>
    <row r="1048142" customFormat="false" ht="12.75" hidden="false" customHeight="true" outlineLevel="0" collapsed="false"/>
    <row r="1048143" customFormat="false" ht="12.75" hidden="false" customHeight="true" outlineLevel="0" collapsed="false"/>
    <row r="1048144" customFormat="false" ht="12.75" hidden="false" customHeight="true" outlineLevel="0" collapsed="false"/>
    <row r="1048145" customFormat="false" ht="12.75" hidden="false" customHeight="true" outlineLevel="0" collapsed="false"/>
    <row r="1048146" customFormat="false" ht="12.75" hidden="false" customHeight="true" outlineLevel="0" collapsed="false"/>
    <row r="1048147" customFormat="false" ht="12.75" hidden="false" customHeight="true" outlineLevel="0" collapsed="false"/>
    <row r="1048148" customFormat="false" ht="12.75" hidden="false" customHeight="true" outlineLevel="0" collapsed="false"/>
    <row r="1048149" customFormat="false" ht="12.75" hidden="false" customHeight="true" outlineLevel="0" collapsed="false"/>
    <row r="1048150" customFormat="false" ht="12.75" hidden="false" customHeight="true" outlineLevel="0" collapsed="false"/>
    <row r="1048151" customFormat="false" ht="12.75" hidden="false" customHeight="true" outlineLevel="0" collapsed="false"/>
    <row r="1048152" customFormat="false" ht="12.75" hidden="false" customHeight="true" outlineLevel="0" collapsed="false"/>
    <row r="1048153" customFormat="false" ht="12.75" hidden="false" customHeight="true" outlineLevel="0" collapsed="false"/>
    <row r="1048154" customFormat="false" ht="12.75" hidden="false" customHeight="true" outlineLevel="0" collapsed="false"/>
    <row r="1048155" customFormat="false" ht="12.75" hidden="false" customHeight="true" outlineLevel="0" collapsed="false"/>
    <row r="1048156" customFormat="false" ht="12.75" hidden="false" customHeight="true" outlineLevel="0" collapsed="false"/>
    <row r="1048157" customFormat="false" ht="12.75" hidden="false" customHeight="true" outlineLevel="0" collapsed="false"/>
    <row r="1048158" customFormat="false" ht="12.75" hidden="false" customHeight="true" outlineLevel="0" collapsed="false"/>
    <row r="1048159" customFormat="false" ht="12.75" hidden="false" customHeight="true" outlineLevel="0" collapsed="false"/>
    <row r="1048160" customFormat="false" ht="12.75" hidden="false" customHeight="true" outlineLevel="0" collapsed="false"/>
    <row r="1048161" customFormat="false" ht="12.75" hidden="false" customHeight="true" outlineLevel="0" collapsed="false"/>
    <row r="1048162" customFormat="false" ht="12.75" hidden="false" customHeight="true" outlineLevel="0" collapsed="false"/>
    <row r="1048163" customFormat="false" ht="12.75" hidden="false" customHeight="true" outlineLevel="0" collapsed="false"/>
    <row r="1048164" customFormat="false" ht="12.75" hidden="false" customHeight="true" outlineLevel="0" collapsed="false"/>
    <row r="1048165" customFormat="false" ht="12.75" hidden="false" customHeight="true" outlineLevel="0" collapsed="false"/>
    <row r="1048166" customFormat="false" ht="12.75" hidden="false" customHeight="true" outlineLevel="0" collapsed="false"/>
    <row r="1048167" customFormat="false" ht="12.75" hidden="false" customHeight="true" outlineLevel="0" collapsed="false"/>
    <row r="1048168" customFormat="false" ht="12.75" hidden="false" customHeight="true" outlineLevel="0" collapsed="false"/>
    <row r="1048169" customFormat="false" ht="12.75" hidden="false" customHeight="true" outlineLevel="0" collapsed="false"/>
    <row r="1048170" customFormat="false" ht="12.75" hidden="false" customHeight="true" outlineLevel="0" collapsed="false"/>
    <row r="1048171" customFormat="false" ht="12.75" hidden="false" customHeight="true" outlineLevel="0" collapsed="false"/>
    <row r="1048172" customFormat="false" ht="12.75" hidden="false" customHeight="true" outlineLevel="0" collapsed="false"/>
    <row r="1048173" customFormat="false" ht="12.75" hidden="false" customHeight="true" outlineLevel="0" collapsed="false"/>
    <row r="1048174" customFormat="false" ht="12.75" hidden="false" customHeight="true" outlineLevel="0" collapsed="false"/>
    <row r="1048175" customFormat="false" ht="12.75" hidden="false" customHeight="true" outlineLevel="0" collapsed="false"/>
    <row r="1048176" customFormat="false" ht="12.75" hidden="false" customHeight="true" outlineLevel="0" collapsed="false"/>
    <row r="1048177" customFormat="false" ht="12.75" hidden="false" customHeight="true" outlineLevel="0" collapsed="false"/>
    <row r="1048178" customFormat="false" ht="12.75" hidden="false" customHeight="true" outlineLevel="0" collapsed="false"/>
    <row r="1048179" customFormat="false" ht="12.75" hidden="false" customHeight="true" outlineLevel="0" collapsed="false"/>
    <row r="1048180" customFormat="false" ht="12.75" hidden="false" customHeight="true" outlineLevel="0" collapsed="false"/>
    <row r="1048181" customFormat="false" ht="12.75" hidden="false" customHeight="true" outlineLevel="0" collapsed="false"/>
    <row r="1048182" customFormat="false" ht="12.75" hidden="false" customHeight="true" outlineLevel="0" collapsed="false"/>
    <row r="1048183" customFormat="false" ht="12.75" hidden="false" customHeight="true" outlineLevel="0" collapsed="false"/>
    <row r="1048184" customFormat="false" ht="12.75" hidden="false" customHeight="true" outlineLevel="0" collapsed="false"/>
    <row r="1048185" customFormat="false" ht="12.75" hidden="false" customHeight="true" outlineLevel="0" collapsed="false"/>
    <row r="1048186" customFormat="false" ht="12.75" hidden="false" customHeight="true" outlineLevel="0" collapsed="false"/>
    <row r="1048187" customFormat="false" ht="12.75" hidden="false" customHeight="true" outlineLevel="0" collapsed="false"/>
    <row r="1048188" customFormat="false" ht="12.75" hidden="false" customHeight="true" outlineLevel="0" collapsed="false"/>
    <row r="1048189" customFormat="false" ht="12.75" hidden="false" customHeight="true" outlineLevel="0" collapsed="false"/>
    <row r="1048190" customFormat="false" ht="12.75" hidden="false" customHeight="true" outlineLevel="0" collapsed="false"/>
    <row r="1048191" customFormat="false" ht="12.75" hidden="false" customHeight="true" outlineLevel="0" collapsed="false"/>
    <row r="1048192" customFormat="false" ht="12.75" hidden="false" customHeight="true" outlineLevel="0" collapsed="false"/>
    <row r="1048193" customFormat="false" ht="12.75" hidden="false" customHeight="true" outlineLevel="0" collapsed="false"/>
    <row r="1048194" customFormat="false" ht="12.75" hidden="false" customHeight="true" outlineLevel="0" collapsed="false"/>
    <row r="1048195" customFormat="false" ht="12.75" hidden="false" customHeight="true" outlineLevel="0" collapsed="false"/>
    <row r="1048196" customFormat="false" ht="12.75" hidden="false" customHeight="true" outlineLevel="0" collapsed="false"/>
    <row r="1048197" customFormat="false" ht="12.75" hidden="false" customHeight="true" outlineLevel="0" collapsed="false"/>
    <row r="1048198" customFormat="false" ht="12.75" hidden="false" customHeight="true" outlineLevel="0" collapsed="false"/>
    <row r="1048199" customFormat="false" ht="12.75" hidden="false" customHeight="true" outlineLevel="0" collapsed="false"/>
    <row r="1048200" customFormat="false" ht="12.75" hidden="false" customHeight="true" outlineLevel="0" collapsed="false"/>
    <row r="1048201" customFormat="false" ht="12.75" hidden="false" customHeight="true" outlineLevel="0" collapsed="false"/>
    <row r="1048202" customFormat="false" ht="12.75" hidden="false" customHeight="true" outlineLevel="0" collapsed="false"/>
    <row r="1048203" customFormat="false" ht="12.75" hidden="false" customHeight="true" outlineLevel="0" collapsed="false"/>
    <row r="1048204" customFormat="false" ht="12.75" hidden="false" customHeight="true" outlineLevel="0" collapsed="false"/>
    <row r="1048205" customFormat="false" ht="12.75" hidden="false" customHeight="true" outlineLevel="0" collapsed="false"/>
    <row r="1048206" customFormat="false" ht="12.75" hidden="false" customHeight="true" outlineLevel="0" collapsed="false"/>
    <row r="1048207" customFormat="false" ht="12.75" hidden="false" customHeight="true" outlineLevel="0" collapsed="false"/>
    <row r="1048208" customFormat="false" ht="12.75" hidden="false" customHeight="true" outlineLevel="0" collapsed="false"/>
    <row r="1048209" customFormat="false" ht="12.75" hidden="false" customHeight="true" outlineLevel="0" collapsed="false"/>
    <row r="1048210" customFormat="false" ht="12.75" hidden="false" customHeight="true" outlineLevel="0" collapsed="false"/>
    <row r="1048211" customFormat="false" ht="12.75" hidden="false" customHeight="true" outlineLevel="0" collapsed="false"/>
    <row r="1048212" customFormat="false" ht="12.75" hidden="false" customHeight="true" outlineLevel="0" collapsed="false"/>
    <row r="1048213" customFormat="false" ht="12.75" hidden="false" customHeight="true" outlineLevel="0" collapsed="false"/>
    <row r="1048214" customFormat="false" ht="12.75" hidden="false" customHeight="true" outlineLevel="0" collapsed="false"/>
    <row r="1048215" customFormat="false" ht="12.75" hidden="false" customHeight="true" outlineLevel="0" collapsed="false"/>
    <row r="1048216" customFormat="false" ht="12.75" hidden="false" customHeight="true" outlineLevel="0" collapsed="false"/>
    <row r="1048217" customFormat="false" ht="12.75" hidden="false" customHeight="true" outlineLevel="0" collapsed="false"/>
    <row r="1048218" customFormat="false" ht="12.75" hidden="false" customHeight="true" outlineLevel="0" collapsed="false"/>
    <row r="1048219" customFormat="false" ht="12.75" hidden="false" customHeight="true" outlineLevel="0" collapsed="false"/>
    <row r="1048220" customFormat="false" ht="12.75" hidden="false" customHeight="true" outlineLevel="0" collapsed="false"/>
    <row r="1048221" customFormat="false" ht="12.75" hidden="false" customHeight="true" outlineLevel="0" collapsed="false"/>
    <row r="1048222" customFormat="false" ht="12.75" hidden="false" customHeight="true" outlineLevel="0" collapsed="false"/>
    <row r="1048223" customFormat="false" ht="12.75" hidden="false" customHeight="true" outlineLevel="0" collapsed="false"/>
    <row r="1048224" customFormat="false" ht="12.75" hidden="false" customHeight="true" outlineLevel="0" collapsed="false"/>
    <row r="1048225" customFormat="false" ht="12.75" hidden="false" customHeight="true" outlineLevel="0" collapsed="false"/>
    <row r="1048226" customFormat="false" ht="12.75" hidden="false" customHeight="true" outlineLevel="0" collapsed="false"/>
    <row r="1048227" customFormat="false" ht="12.75" hidden="false" customHeight="true" outlineLevel="0" collapsed="false"/>
    <row r="1048228" customFormat="false" ht="12.75" hidden="false" customHeight="true" outlineLevel="0" collapsed="false"/>
    <row r="1048229" customFormat="false" ht="12.75" hidden="false" customHeight="true" outlineLevel="0" collapsed="false"/>
    <row r="1048230" customFormat="false" ht="12.75" hidden="false" customHeight="true" outlineLevel="0" collapsed="false"/>
    <row r="1048231" customFormat="false" ht="12.75" hidden="false" customHeight="true" outlineLevel="0" collapsed="false"/>
    <row r="1048232" customFormat="false" ht="12.75" hidden="false" customHeight="true" outlineLevel="0" collapsed="false"/>
    <row r="1048233" customFormat="false" ht="12.75" hidden="false" customHeight="true" outlineLevel="0" collapsed="false"/>
    <row r="1048234" customFormat="false" ht="12.75" hidden="false" customHeight="true" outlineLevel="0" collapsed="false"/>
    <row r="1048235" customFormat="false" ht="12.75" hidden="false" customHeight="true" outlineLevel="0" collapsed="false"/>
    <row r="1048236" customFormat="false" ht="12.75" hidden="false" customHeight="true" outlineLevel="0" collapsed="false"/>
    <row r="1048237" customFormat="false" ht="12.75" hidden="false" customHeight="true" outlineLevel="0" collapsed="false"/>
    <row r="1048238" customFormat="false" ht="12.75" hidden="false" customHeight="true" outlineLevel="0" collapsed="false"/>
    <row r="1048239" customFormat="false" ht="12.75" hidden="false" customHeight="true" outlineLevel="0" collapsed="false"/>
    <row r="1048240" customFormat="false" ht="12.75" hidden="false" customHeight="true" outlineLevel="0" collapsed="false"/>
    <row r="1048241" customFormat="false" ht="12.75" hidden="false" customHeight="true" outlineLevel="0" collapsed="false"/>
    <row r="1048242" customFormat="false" ht="12.75" hidden="false" customHeight="true" outlineLevel="0" collapsed="false"/>
    <row r="1048243" customFormat="false" ht="12.75" hidden="false" customHeight="true" outlineLevel="0" collapsed="false"/>
    <row r="1048244" customFormat="false" ht="12.75" hidden="false" customHeight="true" outlineLevel="0" collapsed="false"/>
    <row r="1048245" customFormat="false" ht="12.75" hidden="false" customHeight="true" outlineLevel="0" collapsed="false"/>
    <row r="1048246" customFormat="false" ht="12.75" hidden="false" customHeight="true" outlineLevel="0" collapsed="false"/>
    <row r="1048247" customFormat="false" ht="12.75" hidden="false" customHeight="true" outlineLevel="0" collapsed="false"/>
    <row r="1048248" customFormat="false" ht="12.75" hidden="false" customHeight="true" outlineLevel="0" collapsed="false"/>
    <row r="1048249" customFormat="false" ht="12.75" hidden="false" customHeight="true" outlineLevel="0" collapsed="false"/>
    <row r="1048250" customFormat="false" ht="12.75" hidden="false" customHeight="true" outlineLevel="0" collapsed="false"/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  <row r="1048268" customFormat="false" ht="12.75" hidden="false" customHeight="true" outlineLevel="0" collapsed="false"/>
    <row r="1048269" customFormat="false" ht="12.75" hidden="false" customHeight="true" outlineLevel="0" collapsed="false"/>
    <row r="1048270" customFormat="false" ht="12.75" hidden="false" customHeight="true" outlineLevel="0" collapsed="false"/>
    <row r="1048271" customFormat="false" ht="12.75" hidden="false" customHeight="true" outlineLevel="0" collapsed="false"/>
    <row r="1048272" customFormat="false" ht="12.75" hidden="false" customHeight="true" outlineLevel="0" collapsed="false"/>
    <row r="1048273" customFormat="false" ht="12.75" hidden="false" customHeight="true" outlineLevel="0" collapsed="false"/>
    <row r="1048274" customFormat="false" ht="12.75" hidden="false" customHeight="true" outlineLevel="0" collapsed="false"/>
    <row r="1048275" customFormat="false" ht="12.75" hidden="false" customHeight="true" outlineLevel="0" collapsed="false"/>
    <row r="1048276" customFormat="false" ht="12.75" hidden="false" customHeight="true" outlineLevel="0" collapsed="false"/>
    <row r="1048277" customFormat="false" ht="12.75" hidden="false" customHeight="true" outlineLevel="0" collapsed="false"/>
    <row r="1048278" customFormat="false" ht="12.75" hidden="false" customHeight="true" outlineLevel="0" collapsed="false"/>
    <row r="1048279" customFormat="false" ht="12.75" hidden="false" customHeight="true" outlineLevel="0" collapsed="false"/>
    <row r="1048280" customFormat="false" ht="12.75" hidden="false" customHeight="true" outlineLevel="0" collapsed="false"/>
    <row r="1048281" customFormat="false" ht="12.75" hidden="false" customHeight="true" outlineLevel="0" collapsed="false"/>
    <row r="1048282" customFormat="false" ht="12.75" hidden="false" customHeight="true" outlineLevel="0" collapsed="false"/>
    <row r="1048283" customFormat="false" ht="12.75" hidden="false" customHeight="true" outlineLevel="0" collapsed="false"/>
    <row r="1048284" customFormat="false" ht="12.75" hidden="false" customHeight="true" outlineLevel="0" collapsed="false"/>
    <row r="1048285" customFormat="false" ht="12.75" hidden="false" customHeight="true" outlineLevel="0" collapsed="false"/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12">
    <mergeCell ref="A1:B2"/>
    <mergeCell ref="C1:H2"/>
    <mergeCell ref="I1:J2"/>
    <mergeCell ref="K1:M2"/>
    <mergeCell ref="N1:P2"/>
    <mergeCell ref="Q1:V2"/>
    <mergeCell ref="W1:AC2"/>
    <mergeCell ref="AD1:AJ2"/>
    <mergeCell ref="AK1:AQ2"/>
    <mergeCell ref="AT1:AU1"/>
    <mergeCell ref="AR2:AS2"/>
    <mergeCell ref="AT2:AU2"/>
  </mergeCells>
  <dataValidations count="9">
    <dataValidation allowBlank="true" errorStyle="stop" operator="equal" showDropDown="false" showErrorMessage="true" showInputMessage="false" sqref="A4:A32" type="list">
      <formula1>"Kuala Lumpur ,Cyberjaya"</formula1>
      <formula2>0</formula2>
    </dataValidation>
    <dataValidation allowBlank="true" errorStyle="stop" operator="equal" showDropDown="false" showErrorMessage="true" showInputMessage="false" sqref="C4:E32" type="list">
      <formula1>"No,Yes"</formula1>
      <formula2>0</formula2>
    </dataValidation>
    <dataValidation allowBlank="true" errorStyle="stop" operator="equal" showDropDown="false" showErrorMessage="true" showInputMessage="false" sqref="K4:K32" type="list">
      <formula1>"Linux,Microsoft Windows Std,Microsoft Windows DC,Red Hat Enterprise Linux"</formula1>
      <formula2>0</formula2>
    </dataValidation>
    <dataValidation allowBlank="true" errorStyle="stop" operator="equal" showDropDown="false" showErrorMessage="true" showInputMessage="false" sqref="M4:M32" type="list">
      <formula1>"None,Web,Standard,Enterprise"</formula1>
      <formula2>0</formula2>
    </dataValidation>
    <dataValidation allowBlank="true" error="Invalid option" errorStyle="stop" operator="equal" prompt="Select a value for csbs_standard_policy" showDropDown="false" showErrorMessage="true" showInputMessage="true" sqref="Q4:Q32" type="list">
      <formula1>"No Backup,Custom,"</formula1>
      <formula2>0</formula2>
    </dataValidation>
    <dataValidation allowBlank="true" error="Invalid option" errorStyle="stop" operator="equal" prompt="Select a value for required" showDropDown="false" showErrorMessage="true" showInputMessage="true" sqref="AK4:AK32" type="list">
      <formula1>"No,Yes,"</formula1>
      <formula2>0</formula2>
    </dataValidation>
    <dataValidation allowBlank="true" error="Invalid option" errorStyle="stop" operator="equal" prompt="Select a value for dr_activation" showDropDown="false" showErrorMessage="true" showInputMessage="true" sqref="AR4:AR32" type="list">
      <formula1>"No,Yes"</formula1>
      <formula2>0</formula2>
    </dataValidation>
    <dataValidation allowBlank="true" error="Invalid option" errorStyle="stop" operator="equal" prompt="Select a value for seed_vm_required" showDropDown="false" showErrorMessage="true" showInputMessage="true" sqref="AS4:AS32" type="list">
      <formula1>"No,Yes"</formula1>
      <formula2>0</formula2>
    </dataValidation>
    <dataValidation allowBlank="true" error="Invalid option" errorStyle="stop" operator="equal" prompt="Select a value for csdr_needed" showDropDown="false" showErrorMessage="true" showInputMessage="true" sqref="AT4:AT32" type="list">
      <formula1>"No,Yes,"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8" activeCellId="0" sqref="D28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49.33"/>
  </cols>
  <sheetData>
    <row r="1" customFormat="false" ht="15" hidden="false" customHeight="false" outlineLevel="0" collapsed="false">
      <c r="A1" s="19" t="s">
        <v>57</v>
      </c>
      <c r="B1" s="20" t="s">
        <v>58</v>
      </c>
      <c r="C1" s="20" t="s">
        <v>59</v>
      </c>
      <c r="D1" s="20" t="s">
        <v>60</v>
      </c>
      <c r="E1" s="21" t="s">
        <v>16</v>
      </c>
      <c r="F1" s="22" t="s">
        <v>17</v>
      </c>
    </row>
    <row r="2" customFormat="false" ht="15.75" hidden="false" customHeight="false" outlineLevel="0" collapsed="false">
      <c r="A2" s="23" t="s">
        <v>61</v>
      </c>
      <c r="B2" s="14" t="n">
        <v>1</v>
      </c>
      <c r="C2" s="14" t="n">
        <v>1</v>
      </c>
      <c r="D2" s="8" t="s">
        <v>62</v>
      </c>
      <c r="E2" s="8" t="s">
        <v>62</v>
      </c>
      <c r="F2" s="24" t="s">
        <v>62</v>
      </c>
    </row>
    <row r="3" customFormat="false" ht="15.75" hidden="false" customHeight="false" outlineLevel="0" collapsed="false">
      <c r="A3" s="23" t="s">
        <v>63</v>
      </c>
      <c r="B3" s="14" t="n">
        <v>1</v>
      </c>
      <c r="C3" s="14" t="n">
        <v>2</v>
      </c>
      <c r="D3" s="8" t="s">
        <v>62</v>
      </c>
      <c r="E3" s="8" t="s">
        <v>62</v>
      </c>
      <c r="F3" s="24" t="s">
        <v>62</v>
      </c>
    </row>
    <row r="4" customFormat="false" ht="15.75" hidden="false" customHeight="false" outlineLevel="0" collapsed="false">
      <c r="A4" s="23" t="s">
        <v>64</v>
      </c>
      <c r="B4" s="14" t="n">
        <v>2</v>
      </c>
      <c r="C4" s="14" t="n">
        <v>4</v>
      </c>
      <c r="D4" s="8" t="s">
        <v>62</v>
      </c>
      <c r="E4" s="8" t="s">
        <v>62</v>
      </c>
      <c r="F4" s="24" t="s">
        <v>62</v>
      </c>
    </row>
    <row r="5" customFormat="false" ht="15.75" hidden="false" customHeight="false" outlineLevel="0" collapsed="false">
      <c r="A5" s="23" t="s">
        <v>65</v>
      </c>
      <c r="B5" s="14" t="n">
        <v>2</v>
      </c>
      <c r="C5" s="14" t="n">
        <v>8</v>
      </c>
      <c r="D5" s="8" t="s">
        <v>62</v>
      </c>
      <c r="E5" s="8" t="s">
        <v>62</v>
      </c>
      <c r="F5" s="24" t="s">
        <v>62</v>
      </c>
    </row>
    <row r="6" customFormat="false" ht="15.75" hidden="false" customHeight="false" outlineLevel="0" collapsed="false">
      <c r="A6" s="23" t="s">
        <v>66</v>
      </c>
      <c r="B6" s="14" t="n">
        <v>2</v>
      </c>
      <c r="C6" s="14" t="n">
        <v>16</v>
      </c>
      <c r="D6" s="8" t="s">
        <v>62</v>
      </c>
      <c r="E6" s="8" t="s">
        <v>62</v>
      </c>
      <c r="F6" s="24" t="s">
        <v>62</v>
      </c>
    </row>
    <row r="7" customFormat="false" ht="15.75" hidden="false" customHeight="false" outlineLevel="0" collapsed="false">
      <c r="A7" s="23" t="s">
        <v>67</v>
      </c>
      <c r="B7" s="14" t="n">
        <v>4</v>
      </c>
      <c r="C7" s="14" t="n">
        <v>8</v>
      </c>
      <c r="D7" s="8" t="s">
        <v>62</v>
      </c>
      <c r="E7" s="8" t="s">
        <v>62</v>
      </c>
      <c r="F7" s="24" t="s">
        <v>62</v>
      </c>
    </row>
    <row r="8" customFormat="false" ht="15.75" hidden="false" customHeight="false" outlineLevel="0" collapsed="false">
      <c r="A8" s="23" t="s">
        <v>68</v>
      </c>
      <c r="B8" s="14" t="n">
        <v>4</v>
      </c>
      <c r="C8" s="14" t="n">
        <v>16</v>
      </c>
      <c r="D8" s="8" t="s">
        <v>62</v>
      </c>
      <c r="E8" s="8" t="s">
        <v>62</v>
      </c>
      <c r="F8" s="24" t="s">
        <v>62</v>
      </c>
    </row>
    <row r="9" customFormat="false" ht="15.75" hidden="false" customHeight="false" outlineLevel="0" collapsed="false">
      <c r="A9" s="23" t="s">
        <v>69</v>
      </c>
      <c r="B9" s="14" t="n">
        <v>4</v>
      </c>
      <c r="C9" s="14" t="n">
        <v>32</v>
      </c>
      <c r="D9" s="8" t="s">
        <v>62</v>
      </c>
      <c r="E9" s="8" t="s">
        <v>62</v>
      </c>
      <c r="F9" s="24" t="s">
        <v>62</v>
      </c>
    </row>
    <row r="10" customFormat="false" ht="15.75" hidden="false" customHeight="false" outlineLevel="0" collapsed="false">
      <c r="A10" s="23" t="s">
        <v>70</v>
      </c>
      <c r="B10" s="14" t="n">
        <v>8</v>
      </c>
      <c r="C10" s="14" t="n">
        <v>16</v>
      </c>
      <c r="D10" s="8" t="s">
        <v>62</v>
      </c>
      <c r="E10" s="8" t="s">
        <v>62</v>
      </c>
      <c r="F10" s="24" t="s">
        <v>62</v>
      </c>
    </row>
    <row r="11" customFormat="false" ht="15.75" hidden="false" customHeight="false" outlineLevel="0" collapsed="false">
      <c r="A11" s="23" t="s">
        <v>71</v>
      </c>
      <c r="B11" s="14" t="n">
        <v>8</v>
      </c>
      <c r="C11" s="14" t="n">
        <v>32</v>
      </c>
      <c r="D11" s="8" t="s">
        <v>62</v>
      </c>
      <c r="E11" s="8" t="s">
        <v>62</v>
      </c>
      <c r="F11" s="24" t="s">
        <v>62</v>
      </c>
    </row>
    <row r="12" customFormat="false" ht="15.75" hidden="false" customHeight="false" outlineLevel="0" collapsed="false">
      <c r="A12" s="23" t="s">
        <v>72</v>
      </c>
      <c r="B12" s="14" t="n">
        <v>8</v>
      </c>
      <c r="C12" s="14" t="n">
        <v>64</v>
      </c>
      <c r="D12" s="8" t="s">
        <v>62</v>
      </c>
      <c r="E12" s="8" t="s">
        <v>62</v>
      </c>
      <c r="F12" s="24" t="s">
        <v>62</v>
      </c>
    </row>
    <row r="13" customFormat="false" ht="15.75" hidden="false" customHeight="false" outlineLevel="0" collapsed="false">
      <c r="A13" s="23" t="s">
        <v>73</v>
      </c>
      <c r="B13" s="14" t="n">
        <v>12</v>
      </c>
      <c r="C13" s="14" t="n">
        <v>48</v>
      </c>
      <c r="D13" s="8" t="s">
        <v>62</v>
      </c>
      <c r="E13" s="8" t="s">
        <v>62</v>
      </c>
      <c r="F13" s="24" t="s">
        <v>62</v>
      </c>
    </row>
    <row r="14" customFormat="false" ht="15.75" hidden="false" customHeight="false" outlineLevel="0" collapsed="false">
      <c r="A14" s="23" t="s">
        <v>74</v>
      </c>
      <c r="B14" s="14" t="n">
        <v>16</v>
      </c>
      <c r="C14" s="14" t="n">
        <v>32</v>
      </c>
      <c r="D14" s="8" t="s">
        <v>62</v>
      </c>
      <c r="E14" s="8" t="s">
        <v>62</v>
      </c>
      <c r="F14" s="24" t="s">
        <v>62</v>
      </c>
    </row>
    <row r="15" customFormat="false" ht="15.75" hidden="false" customHeight="false" outlineLevel="0" collapsed="false">
      <c r="A15" s="23" t="s">
        <v>75</v>
      </c>
      <c r="B15" s="14" t="n">
        <v>16</v>
      </c>
      <c r="C15" s="14" t="n">
        <v>64</v>
      </c>
      <c r="D15" s="8" t="s">
        <v>62</v>
      </c>
      <c r="E15" s="8" t="s">
        <v>62</v>
      </c>
      <c r="F15" s="24" t="s">
        <v>62</v>
      </c>
    </row>
    <row r="16" customFormat="false" ht="15.75" hidden="false" customHeight="false" outlineLevel="0" collapsed="false">
      <c r="A16" s="23" t="s">
        <v>76</v>
      </c>
      <c r="B16" s="14" t="n">
        <v>16</v>
      </c>
      <c r="C16" s="14" t="n">
        <v>128</v>
      </c>
      <c r="D16" s="8" t="s">
        <v>62</v>
      </c>
      <c r="E16" s="8" t="s">
        <v>62</v>
      </c>
      <c r="F16" s="24" t="s">
        <v>62</v>
      </c>
    </row>
    <row r="17" customFormat="false" ht="15.75" hidden="false" customHeight="false" outlineLevel="0" collapsed="false">
      <c r="A17" s="23" t="s">
        <v>77</v>
      </c>
      <c r="B17" s="14" t="n">
        <v>24</v>
      </c>
      <c r="C17" s="14" t="n">
        <v>96</v>
      </c>
      <c r="D17" s="8" t="s">
        <v>62</v>
      </c>
      <c r="E17" s="8" t="s">
        <v>62</v>
      </c>
      <c r="F17" s="24" t="s">
        <v>62</v>
      </c>
    </row>
    <row r="18" customFormat="false" ht="15.75" hidden="false" customHeight="false" outlineLevel="0" collapsed="false">
      <c r="A18" s="23" t="s">
        <v>78</v>
      </c>
      <c r="B18" s="14" t="n">
        <v>32</v>
      </c>
      <c r="C18" s="14" t="n">
        <v>64</v>
      </c>
      <c r="D18" s="8" t="s">
        <v>62</v>
      </c>
      <c r="E18" s="8" t="s">
        <v>62</v>
      </c>
      <c r="F18" s="24" t="s">
        <v>62</v>
      </c>
    </row>
    <row r="19" customFormat="false" ht="15.75" hidden="false" customHeight="false" outlineLevel="0" collapsed="false">
      <c r="A19" s="23" t="s">
        <v>79</v>
      </c>
      <c r="B19" s="14" t="n">
        <v>32</v>
      </c>
      <c r="C19" s="14" t="n">
        <v>128</v>
      </c>
      <c r="D19" s="8" t="s">
        <v>62</v>
      </c>
      <c r="E19" s="8" t="s">
        <v>62</v>
      </c>
      <c r="F19" s="24" t="s">
        <v>62</v>
      </c>
    </row>
    <row r="20" customFormat="false" ht="15.75" hidden="false" customHeight="false" outlineLevel="0" collapsed="false">
      <c r="A20" s="23" t="s">
        <v>80</v>
      </c>
      <c r="B20" s="14" t="n">
        <v>32</v>
      </c>
      <c r="C20" s="14" t="n">
        <v>256</v>
      </c>
      <c r="D20" s="8" t="s">
        <v>62</v>
      </c>
      <c r="E20" s="8" t="s">
        <v>62</v>
      </c>
      <c r="F20" s="24" t="s">
        <v>62</v>
      </c>
    </row>
    <row r="21" customFormat="false" ht="15.75" hidden="false" customHeight="false" outlineLevel="0" collapsed="false">
      <c r="A21" s="23" t="s">
        <v>81</v>
      </c>
      <c r="B21" s="14" t="n">
        <v>48</v>
      </c>
      <c r="C21" s="14" t="n">
        <v>384</v>
      </c>
      <c r="D21" s="8" t="s">
        <v>62</v>
      </c>
      <c r="E21" s="8" t="s">
        <v>62</v>
      </c>
      <c r="F21" s="24" t="s">
        <v>62</v>
      </c>
    </row>
    <row r="22" customFormat="false" ht="15.75" hidden="false" customHeight="false" outlineLevel="0" collapsed="false">
      <c r="A22" s="23" t="s">
        <v>82</v>
      </c>
      <c r="B22" s="14" t="n">
        <v>64</v>
      </c>
      <c r="C22" s="14" t="n">
        <v>128</v>
      </c>
      <c r="D22" s="8" t="s">
        <v>83</v>
      </c>
      <c r="E22" s="8" t="s">
        <v>62</v>
      </c>
      <c r="F22" s="24" t="s">
        <v>62</v>
      </c>
    </row>
    <row r="23" customFormat="false" ht="15.75" hidden="false" customHeight="false" outlineLevel="0" collapsed="false">
      <c r="A23" s="23" t="s">
        <v>84</v>
      </c>
      <c r="B23" s="14" t="n">
        <v>64</v>
      </c>
      <c r="C23" s="14" t="n">
        <v>256</v>
      </c>
      <c r="D23" s="8" t="s">
        <v>83</v>
      </c>
      <c r="E23" s="8" t="s">
        <v>62</v>
      </c>
      <c r="F23" s="24" t="s">
        <v>62</v>
      </c>
    </row>
    <row r="24" customFormat="false" ht="15.75" hidden="false" customHeight="false" outlineLevel="0" collapsed="false">
      <c r="A24" s="23" t="s">
        <v>85</v>
      </c>
      <c r="B24" s="14" t="n">
        <v>64</v>
      </c>
      <c r="C24" s="14" t="n">
        <v>512</v>
      </c>
      <c r="D24" s="8" t="s">
        <v>83</v>
      </c>
      <c r="E24" s="8" t="s">
        <v>62</v>
      </c>
      <c r="F24" s="24" t="s">
        <v>62</v>
      </c>
    </row>
    <row r="25" customFormat="false" ht="15.75" hidden="false" customHeight="false" outlineLevel="0" collapsed="false">
      <c r="A25" s="23" t="s">
        <v>86</v>
      </c>
      <c r="B25" s="25" t="n">
        <v>4</v>
      </c>
      <c r="C25" s="25" t="n">
        <v>8</v>
      </c>
      <c r="D25" s="8" t="s">
        <v>83</v>
      </c>
      <c r="E25" s="8" t="s">
        <v>62</v>
      </c>
      <c r="F25" s="24" t="s">
        <v>62</v>
      </c>
    </row>
    <row r="26" customFormat="false" ht="15.75" hidden="false" customHeight="false" outlineLevel="0" collapsed="false">
      <c r="A26" s="23" t="s">
        <v>87</v>
      </c>
      <c r="B26" s="25" t="n">
        <v>4</v>
      </c>
      <c r="C26" s="25" t="n">
        <v>16</v>
      </c>
      <c r="D26" s="8" t="s">
        <v>83</v>
      </c>
      <c r="E26" s="8" t="s">
        <v>62</v>
      </c>
      <c r="F26" s="24" t="s">
        <v>62</v>
      </c>
    </row>
    <row r="27" customFormat="false" ht="15.75" hidden="false" customHeight="false" outlineLevel="0" collapsed="false">
      <c r="A27" s="23" t="s">
        <v>88</v>
      </c>
      <c r="B27" s="25" t="n">
        <v>4</v>
      </c>
      <c r="C27" s="25" t="n">
        <v>32</v>
      </c>
      <c r="D27" s="8" t="s">
        <v>83</v>
      </c>
      <c r="E27" s="8" t="s">
        <v>62</v>
      </c>
      <c r="F27" s="24" t="s">
        <v>62</v>
      </c>
    </row>
    <row r="28" customFormat="false" ht="15.75" hidden="false" customHeight="false" outlineLevel="0" collapsed="false">
      <c r="A28" s="23" t="s">
        <v>89</v>
      </c>
      <c r="B28" s="25" t="n">
        <v>8</v>
      </c>
      <c r="C28" s="25" t="n">
        <v>16</v>
      </c>
      <c r="D28" s="8" t="s">
        <v>83</v>
      </c>
      <c r="E28" s="8" t="s">
        <v>62</v>
      </c>
      <c r="F28" s="24" t="s">
        <v>62</v>
      </c>
    </row>
    <row r="29" customFormat="false" ht="15.75" hidden="false" customHeight="false" outlineLevel="0" collapsed="false">
      <c r="A29" s="23" t="s">
        <v>90</v>
      </c>
      <c r="B29" s="25" t="n">
        <v>8</v>
      </c>
      <c r="C29" s="25" t="n">
        <v>32</v>
      </c>
      <c r="D29" s="8" t="s">
        <v>83</v>
      </c>
      <c r="E29" s="8" t="s">
        <v>62</v>
      </c>
      <c r="F29" s="24" t="s">
        <v>62</v>
      </c>
    </row>
    <row r="30" customFormat="false" ht="15.75" hidden="false" customHeight="false" outlineLevel="0" collapsed="false">
      <c r="A30" s="23" t="s">
        <v>91</v>
      </c>
      <c r="B30" s="25" t="n">
        <v>8</v>
      </c>
      <c r="C30" s="25" t="n">
        <v>64</v>
      </c>
      <c r="D30" s="8" t="s">
        <v>83</v>
      </c>
      <c r="E30" s="8" t="s">
        <v>62</v>
      </c>
      <c r="F30" s="24" t="s">
        <v>62</v>
      </c>
    </row>
    <row r="31" customFormat="false" ht="15.75" hidden="false" customHeight="false" outlineLevel="0" collapsed="false">
      <c r="A31" s="23" t="s">
        <v>92</v>
      </c>
      <c r="B31" s="25" t="n">
        <v>12</v>
      </c>
      <c r="C31" s="25" t="n">
        <v>48</v>
      </c>
      <c r="D31" s="8" t="s">
        <v>83</v>
      </c>
      <c r="E31" s="8" t="s">
        <v>62</v>
      </c>
      <c r="F31" s="24" t="s">
        <v>62</v>
      </c>
    </row>
    <row r="32" customFormat="false" ht="15.75" hidden="false" customHeight="false" outlineLevel="0" collapsed="false">
      <c r="A32" s="23" t="s">
        <v>93</v>
      </c>
      <c r="B32" s="25" t="n">
        <v>16</v>
      </c>
      <c r="C32" s="25" t="n">
        <v>32</v>
      </c>
      <c r="D32" s="8" t="s">
        <v>83</v>
      </c>
      <c r="E32" s="8" t="s">
        <v>62</v>
      </c>
      <c r="F32" s="24" t="s">
        <v>62</v>
      </c>
    </row>
    <row r="33" customFormat="false" ht="15.75" hidden="false" customHeight="false" outlineLevel="0" collapsed="false">
      <c r="A33" s="23" t="s">
        <v>94</v>
      </c>
      <c r="B33" s="25" t="n">
        <v>16</v>
      </c>
      <c r="C33" s="25" t="n">
        <v>64</v>
      </c>
      <c r="D33" s="8" t="s">
        <v>83</v>
      </c>
      <c r="E33" s="8" t="s">
        <v>62</v>
      </c>
      <c r="F33" s="24" t="s">
        <v>62</v>
      </c>
    </row>
    <row r="34" customFormat="false" ht="15.75" hidden="false" customHeight="false" outlineLevel="0" collapsed="false">
      <c r="A34" s="23" t="s">
        <v>95</v>
      </c>
      <c r="B34" s="25" t="n">
        <v>16</v>
      </c>
      <c r="C34" s="25" t="n">
        <v>64</v>
      </c>
      <c r="D34" s="8" t="s">
        <v>83</v>
      </c>
      <c r="E34" s="8" t="s">
        <v>62</v>
      </c>
      <c r="F34" s="24" t="s">
        <v>62</v>
      </c>
    </row>
    <row r="35" customFormat="false" ht="15.75" hidden="false" customHeight="false" outlineLevel="0" collapsed="false">
      <c r="A35" s="23" t="s">
        <v>96</v>
      </c>
      <c r="B35" s="25" t="n">
        <v>24</v>
      </c>
      <c r="C35" s="25" t="n">
        <v>96</v>
      </c>
      <c r="D35" s="8" t="s">
        <v>83</v>
      </c>
      <c r="E35" s="8" t="s">
        <v>62</v>
      </c>
      <c r="F35" s="24" t="s">
        <v>62</v>
      </c>
    </row>
    <row r="36" customFormat="false" ht="15.75" hidden="false" customHeight="false" outlineLevel="0" collapsed="false">
      <c r="A36" s="23" t="s">
        <v>97</v>
      </c>
      <c r="B36" s="25" t="n">
        <v>32</v>
      </c>
      <c r="C36" s="25" t="n">
        <v>64</v>
      </c>
      <c r="D36" s="8" t="s">
        <v>83</v>
      </c>
      <c r="E36" s="8" t="s">
        <v>62</v>
      </c>
      <c r="F36" s="24" t="s">
        <v>62</v>
      </c>
    </row>
    <row r="37" customFormat="false" ht="15.75" hidden="false" customHeight="false" outlineLevel="0" collapsed="false">
      <c r="A37" s="23" t="s">
        <v>98</v>
      </c>
      <c r="B37" s="25" t="n">
        <v>32</v>
      </c>
      <c r="C37" s="25" t="n">
        <v>128</v>
      </c>
      <c r="D37" s="8" t="s">
        <v>83</v>
      </c>
      <c r="E37" s="8" t="s">
        <v>62</v>
      </c>
      <c r="F37" s="24" t="s">
        <v>62</v>
      </c>
    </row>
    <row r="38" customFormat="false" ht="15.75" hidden="false" customHeight="false" outlineLevel="0" collapsed="false">
      <c r="A38" s="23" t="s">
        <v>99</v>
      </c>
      <c r="B38" s="25" t="n">
        <v>32</v>
      </c>
      <c r="C38" s="25" t="n">
        <v>128</v>
      </c>
      <c r="D38" s="8" t="s">
        <v>83</v>
      </c>
      <c r="E38" s="8" t="s">
        <v>62</v>
      </c>
      <c r="F38" s="24" t="s">
        <v>62</v>
      </c>
    </row>
    <row r="39" customFormat="false" ht="15.75" hidden="false" customHeight="false" outlineLevel="0" collapsed="false">
      <c r="A39" s="23" t="s">
        <v>100</v>
      </c>
      <c r="B39" s="25" t="n">
        <v>48</v>
      </c>
      <c r="C39" s="25" t="n">
        <v>192</v>
      </c>
      <c r="D39" s="8" t="s">
        <v>83</v>
      </c>
      <c r="E39" s="8" t="s">
        <v>62</v>
      </c>
      <c r="F39" s="24" t="s">
        <v>62</v>
      </c>
    </row>
    <row r="40" customFormat="false" ht="15.75" hidden="false" customHeight="false" outlineLevel="0" collapsed="false">
      <c r="A40" s="23" t="s">
        <v>101</v>
      </c>
      <c r="B40" s="25" t="n">
        <v>48</v>
      </c>
      <c r="C40" s="25" t="n">
        <v>384</v>
      </c>
      <c r="D40" s="8" t="s">
        <v>83</v>
      </c>
      <c r="E40" s="8" t="s">
        <v>62</v>
      </c>
      <c r="F40" s="24" t="s">
        <v>62</v>
      </c>
    </row>
    <row r="41" customFormat="false" ht="15.75" hidden="false" customHeight="false" outlineLevel="0" collapsed="false">
      <c r="A41" s="23" t="s">
        <v>102</v>
      </c>
      <c r="B41" s="25" t="n">
        <v>64</v>
      </c>
      <c r="C41" s="25" t="n">
        <v>256</v>
      </c>
      <c r="D41" s="8" t="s">
        <v>62</v>
      </c>
      <c r="E41" s="8" t="s">
        <v>83</v>
      </c>
      <c r="F41" s="24" t="s">
        <v>62</v>
      </c>
    </row>
    <row r="42" customFormat="false" ht="15.75" hidden="false" customHeight="false" outlineLevel="0" collapsed="false">
      <c r="A42" s="23" t="s">
        <v>103</v>
      </c>
      <c r="B42" s="25" t="n">
        <v>64</v>
      </c>
      <c r="C42" s="25" t="n">
        <v>512</v>
      </c>
      <c r="D42" s="8" t="s">
        <v>62</v>
      </c>
      <c r="E42" s="8" t="s">
        <v>83</v>
      </c>
      <c r="F42" s="24" t="s">
        <v>62</v>
      </c>
    </row>
    <row r="43" customFormat="false" ht="15.75" hidden="false" customHeight="false" outlineLevel="0" collapsed="false">
      <c r="A43" s="23" t="s">
        <v>104</v>
      </c>
      <c r="B43" s="25" t="n">
        <v>64</v>
      </c>
      <c r="C43" s="25" t="n">
        <v>1408</v>
      </c>
      <c r="D43" s="8" t="s">
        <v>62</v>
      </c>
      <c r="E43" s="8" t="s">
        <v>83</v>
      </c>
      <c r="F43" s="24" t="s">
        <v>62</v>
      </c>
    </row>
    <row r="44" customFormat="false" ht="15.75" hidden="false" customHeight="false" outlineLevel="0" collapsed="false">
      <c r="A44" s="23" t="s">
        <v>105</v>
      </c>
      <c r="B44" s="25" t="n">
        <v>4</v>
      </c>
      <c r="C44" s="25" t="n">
        <v>16</v>
      </c>
      <c r="D44" s="8" t="s">
        <v>62</v>
      </c>
      <c r="E44" s="8" t="s">
        <v>83</v>
      </c>
      <c r="F44" s="24" t="s">
        <v>62</v>
      </c>
    </row>
    <row r="45" customFormat="false" ht="15.75" hidden="false" customHeight="false" outlineLevel="0" collapsed="false">
      <c r="A45" s="23" t="s">
        <v>106</v>
      </c>
      <c r="B45" s="25" t="n">
        <v>8</v>
      </c>
      <c r="C45" s="25" t="n">
        <v>32</v>
      </c>
      <c r="D45" s="8" t="s">
        <v>62</v>
      </c>
      <c r="E45" s="8" t="s">
        <v>83</v>
      </c>
      <c r="F45" s="24" t="s">
        <v>62</v>
      </c>
    </row>
    <row r="46" customFormat="false" ht="15.75" hidden="false" customHeight="false" outlineLevel="0" collapsed="false">
      <c r="A46" s="23" t="s">
        <v>107</v>
      </c>
      <c r="B46" s="25" t="n">
        <v>16</v>
      </c>
      <c r="C46" s="25" t="n">
        <v>64</v>
      </c>
      <c r="D46" s="8" t="s">
        <v>62</v>
      </c>
      <c r="E46" s="8" t="s">
        <v>83</v>
      </c>
      <c r="F46" s="24" t="s">
        <v>62</v>
      </c>
    </row>
    <row r="47" customFormat="false" ht="15.75" hidden="false" customHeight="false" outlineLevel="0" collapsed="false">
      <c r="A47" s="23" t="s">
        <v>108</v>
      </c>
      <c r="B47" s="25" t="n">
        <v>32</v>
      </c>
      <c r="C47" s="25" t="n">
        <v>128</v>
      </c>
      <c r="D47" s="8" t="s">
        <v>62</v>
      </c>
      <c r="E47" s="8" t="s">
        <v>62</v>
      </c>
      <c r="F47" s="24" t="s">
        <v>83</v>
      </c>
    </row>
    <row r="48" customFormat="false" ht="15.75" hidden="false" customHeight="false" outlineLevel="0" collapsed="false">
      <c r="A48" s="23" t="s">
        <v>109</v>
      </c>
      <c r="B48" s="25" t="n">
        <v>64</v>
      </c>
      <c r="C48" s="25" t="n">
        <v>256</v>
      </c>
      <c r="D48" s="8" t="s">
        <v>62</v>
      </c>
      <c r="E48" s="8" t="s">
        <v>62</v>
      </c>
      <c r="F48" s="24" t="s">
        <v>62</v>
      </c>
    </row>
    <row r="49" customFormat="false" ht="15.75" hidden="false" customHeight="false" outlineLevel="0" collapsed="false">
      <c r="A49" s="26" t="s">
        <v>110</v>
      </c>
      <c r="B49" s="27" t="n">
        <v>324</v>
      </c>
      <c r="C49" s="27" t="n">
        <v>1480</v>
      </c>
      <c r="D49" s="28" t="s">
        <v>62</v>
      </c>
      <c r="E49" s="28" t="s">
        <v>62</v>
      </c>
      <c r="F49" s="29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2025-07-11T06:35:10Z</dcterms:created>
  <dc:creator>openpyxl</dc:creator>
  <dc:description/>
  <dc:language>en-US</dc:language>
  <cp:lastModifiedBy/>
  <dcterms:modified xsi:type="dcterms:W3CDTF">2025-09-29T06:46:41Z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