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iniyani/Desktop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7" i="1" l="1"/>
  <c r="Y57" i="1"/>
  <c r="W58" i="1"/>
  <c r="X58" i="1"/>
  <c r="Y58" i="1"/>
  <c r="W59" i="1"/>
  <c r="X59" i="1"/>
  <c r="Y59" i="1"/>
  <c r="W60" i="1"/>
  <c r="Y60" i="1"/>
  <c r="X60" i="1"/>
  <c r="Z57" i="1"/>
  <c r="Z40" i="1"/>
  <c r="X40" i="1"/>
  <c r="AA40" i="1"/>
  <c r="W41" i="1"/>
  <c r="Z41" i="1"/>
  <c r="AB40" i="1"/>
  <c r="Y41" i="1"/>
  <c r="X41" i="1"/>
  <c r="AA41" i="1"/>
  <c r="W42" i="1"/>
  <c r="Z42" i="1"/>
  <c r="AB41" i="1"/>
  <c r="Y42" i="1"/>
  <c r="X42" i="1"/>
  <c r="AA42" i="1"/>
  <c r="W43" i="1"/>
  <c r="Z43" i="1"/>
  <c r="AB42" i="1"/>
  <c r="Y43" i="1"/>
  <c r="X43" i="1"/>
  <c r="AA43" i="1"/>
  <c r="W44" i="1"/>
  <c r="Z44" i="1"/>
  <c r="AB43" i="1"/>
  <c r="Y44" i="1"/>
  <c r="X44" i="1"/>
  <c r="AA44" i="1"/>
  <c r="W45" i="1"/>
  <c r="Z45" i="1"/>
  <c r="AB44" i="1"/>
  <c r="Y45" i="1"/>
  <c r="X45" i="1"/>
  <c r="AA45" i="1"/>
  <c r="W46" i="1"/>
  <c r="Z46" i="1"/>
  <c r="AB45" i="1"/>
  <c r="Y46" i="1"/>
  <c r="X46" i="1"/>
  <c r="AA46" i="1"/>
  <c r="W47" i="1"/>
  <c r="Z47" i="1"/>
  <c r="AB46" i="1"/>
  <c r="Y47" i="1"/>
  <c r="X47" i="1"/>
  <c r="AA47" i="1"/>
  <c r="W48" i="1"/>
  <c r="Z48" i="1"/>
  <c r="AB47" i="1"/>
  <c r="Y48" i="1"/>
  <c r="X48" i="1"/>
  <c r="AA48" i="1"/>
  <c r="W49" i="1"/>
  <c r="Z49" i="1"/>
  <c r="AB48" i="1"/>
  <c r="Y49" i="1"/>
  <c r="X49" i="1"/>
  <c r="AA49" i="1"/>
  <c r="W50" i="1"/>
  <c r="Z50" i="1"/>
  <c r="AB49" i="1"/>
  <c r="Y50" i="1"/>
  <c r="X50" i="1"/>
  <c r="AA50" i="1"/>
  <c r="W51" i="1"/>
  <c r="Z51" i="1"/>
  <c r="AB50" i="1"/>
  <c r="Y51" i="1"/>
  <c r="X51" i="1"/>
  <c r="AA51" i="1"/>
  <c r="W52" i="1"/>
  <c r="Z52" i="1"/>
  <c r="AB51" i="1"/>
  <c r="Y52" i="1"/>
  <c r="X52" i="1"/>
  <c r="AA52" i="1"/>
  <c r="W53" i="1"/>
  <c r="Z53" i="1"/>
  <c r="AB52" i="1"/>
  <c r="Y53" i="1"/>
  <c r="X53" i="1"/>
  <c r="AA53" i="1"/>
  <c r="AD53" i="1"/>
  <c r="AB53" i="1"/>
  <c r="AC53" i="1"/>
  <c r="AD52" i="1"/>
  <c r="AC52" i="1"/>
  <c r="AD51" i="1"/>
  <c r="AC51" i="1"/>
  <c r="AD50" i="1"/>
  <c r="AC50" i="1"/>
  <c r="AH48" i="1"/>
  <c r="AH49" i="1"/>
  <c r="AJ47" i="1"/>
  <c r="AK47" i="1"/>
  <c r="AL47" i="1"/>
  <c r="AM47" i="1"/>
  <c r="AI48" i="1"/>
  <c r="AJ48" i="1"/>
  <c r="AK48" i="1"/>
  <c r="AL48" i="1"/>
  <c r="AM48" i="1"/>
  <c r="AI49" i="1"/>
  <c r="AJ49" i="1"/>
  <c r="AK49" i="1"/>
  <c r="AL49" i="1"/>
  <c r="AM49" i="1"/>
  <c r="AD49" i="1"/>
  <c r="AC49" i="1"/>
  <c r="L48" i="1"/>
  <c r="L49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AD48" i="1"/>
  <c r="AC48" i="1"/>
  <c r="AD47" i="1"/>
  <c r="AC47" i="1"/>
  <c r="AD46" i="1"/>
  <c r="AC46" i="1"/>
  <c r="AD45" i="1"/>
  <c r="AC45" i="1"/>
  <c r="AK37" i="1"/>
  <c r="AL37" i="1"/>
  <c r="AJ38" i="1"/>
  <c r="AK38" i="1"/>
  <c r="AL38" i="1"/>
  <c r="AJ39" i="1"/>
  <c r="AK39" i="1"/>
  <c r="AL39" i="1"/>
  <c r="AJ40" i="1"/>
  <c r="AK40" i="1"/>
  <c r="AL40" i="1"/>
  <c r="AJ41" i="1"/>
  <c r="AK41" i="1"/>
  <c r="AL41" i="1"/>
  <c r="AJ42" i="1"/>
  <c r="AK42" i="1"/>
  <c r="AL42" i="1"/>
  <c r="AJ43" i="1"/>
  <c r="AK43" i="1"/>
  <c r="AL43" i="1"/>
  <c r="AJ44" i="1"/>
  <c r="AK44" i="1"/>
  <c r="AL44" i="1"/>
  <c r="AD44" i="1"/>
  <c r="AC44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E40" i="1"/>
  <c r="F40" i="1"/>
  <c r="D41" i="1"/>
  <c r="E41" i="1"/>
  <c r="F41" i="1"/>
  <c r="D42" i="1"/>
  <c r="E42" i="1"/>
  <c r="F42" i="1"/>
  <c r="D43" i="1"/>
  <c r="E43" i="1"/>
  <c r="F43" i="1"/>
  <c r="D44" i="1"/>
  <c r="F44" i="1"/>
  <c r="E44" i="1"/>
  <c r="AD43" i="1"/>
  <c r="AC43" i="1"/>
  <c r="AD42" i="1"/>
  <c r="AC42" i="1"/>
  <c r="AD41" i="1"/>
  <c r="AC41" i="1"/>
  <c r="AD40" i="1"/>
  <c r="AC40" i="1"/>
  <c r="G40" i="1"/>
  <c r="O13" i="1"/>
  <c r="P14" i="1"/>
  <c r="P13" i="1"/>
  <c r="O14" i="1"/>
  <c r="P19" i="1"/>
  <c r="R15" i="1"/>
  <c r="O15" i="1"/>
  <c r="R13" i="1"/>
  <c r="R20" i="1"/>
  <c r="R14" i="1"/>
  <c r="R19" i="1"/>
  <c r="P15" i="1"/>
  <c r="P20" i="1"/>
  <c r="R25" i="1"/>
  <c r="R30" i="1"/>
  <c r="Q15" i="1"/>
  <c r="Q13" i="1"/>
  <c r="Q20" i="1"/>
  <c r="Q14" i="1"/>
  <c r="Q19" i="1"/>
  <c r="Q25" i="1"/>
  <c r="Q30" i="1"/>
  <c r="P25" i="1"/>
  <c r="P30" i="1"/>
  <c r="O20" i="1"/>
  <c r="O19" i="1"/>
  <c r="O25" i="1"/>
  <c r="O30" i="1"/>
  <c r="N15" i="1"/>
  <c r="N13" i="1"/>
  <c r="N20" i="1"/>
  <c r="N14" i="1"/>
  <c r="N19" i="1"/>
  <c r="N25" i="1"/>
  <c r="N30" i="1"/>
  <c r="E13" i="1"/>
  <c r="F14" i="1"/>
  <c r="F13" i="1"/>
  <c r="E14" i="1"/>
  <c r="F19" i="1"/>
  <c r="H15" i="1"/>
  <c r="E15" i="1"/>
  <c r="H13" i="1"/>
  <c r="H20" i="1"/>
  <c r="H14" i="1"/>
  <c r="H19" i="1"/>
  <c r="F15" i="1"/>
  <c r="F20" i="1"/>
  <c r="H25" i="1"/>
  <c r="H30" i="1"/>
  <c r="G15" i="1"/>
  <c r="G13" i="1"/>
  <c r="G20" i="1"/>
  <c r="G14" i="1"/>
  <c r="G19" i="1"/>
  <c r="G25" i="1"/>
  <c r="G30" i="1"/>
  <c r="F25" i="1"/>
  <c r="F30" i="1"/>
  <c r="E20" i="1"/>
  <c r="E19" i="1"/>
  <c r="E25" i="1"/>
  <c r="E30" i="1"/>
  <c r="D15" i="1"/>
  <c r="D13" i="1"/>
  <c r="D20" i="1"/>
  <c r="D14" i="1"/>
  <c r="D19" i="1"/>
  <c r="D25" i="1"/>
  <c r="D30" i="1"/>
  <c r="R24" i="1"/>
  <c r="Q24" i="1"/>
  <c r="R29" i="1"/>
  <c r="Q29" i="1"/>
  <c r="P24" i="1"/>
  <c r="P29" i="1"/>
  <c r="O24" i="1"/>
  <c r="O29" i="1"/>
  <c r="N24" i="1"/>
  <c r="N29" i="1"/>
  <c r="H24" i="1"/>
  <c r="G24" i="1"/>
  <c r="H29" i="1"/>
  <c r="G29" i="1"/>
  <c r="F24" i="1"/>
  <c r="F29" i="1"/>
  <c r="E24" i="1"/>
  <c r="E29" i="1"/>
  <c r="D24" i="1"/>
  <c r="D29" i="1"/>
  <c r="R18" i="1"/>
  <c r="P18" i="1"/>
  <c r="R23" i="1"/>
  <c r="Q18" i="1"/>
  <c r="Q23" i="1"/>
  <c r="R28" i="1"/>
  <c r="Q28" i="1"/>
  <c r="P23" i="1"/>
  <c r="P28" i="1"/>
  <c r="O18" i="1"/>
  <c r="O23" i="1"/>
  <c r="O28" i="1"/>
  <c r="N18" i="1"/>
  <c r="N23" i="1"/>
  <c r="N28" i="1"/>
  <c r="H18" i="1"/>
  <c r="F18" i="1"/>
  <c r="H23" i="1"/>
  <c r="G18" i="1"/>
  <c r="G23" i="1"/>
  <c r="H28" i="1"/>
  <c r="G28" i="1"/>
  <c r="F23" i="1"/>
  <c r="F28" i="1"/>
  <c r="E18" i="1"/>
  <c r="E23" i="1"/>
  <c r="E28" i="1"/>
  <c r="D18" i="1"/>
  <c r="D23" i="1"/>
  <c r="D28" i="1"/>
  <c r="R12" i="1"/>
  <c r="O12" i="1"/>
  <c r="R17" i="1"/>
  <c r="P12" i="1"/>
  <c r="P17" i="1"/>
  <c r="R22" i="1"/>
  <c r="Q12" i="1"/>
  <c r="Q17" i="1"/>
  <c r="Q22" i="1"/>
  <c r="R27" i="1"/>
  <c r="Q27" i="1"/>
  <c r="P22" i="1"/>
  <c r="P27" i="1"/>
  <c r="O17" i="1"/>
  <c r="O22" i="1"/>
  <c r="O27" i="1"/>
  <c r="N12" i="1"/>
  <c r="N17" i="1"/>
  <c r="N22" i="1"/>
  <c r="N27" i="1"/>
  <c r="H12" i="1"/>
  <c r="E12" i="1"/>
  <c r="H17" i="1"/>
  <c r="F12" i="1"/>
  <c r="F17" i="1"/>
  <c r="H22" i="1"/>
  <c r="G12" i="1"/>
  <c r="G17" i="1"/>
  <c r="G22" i="1"/>
  <c r="H27" i="1"/>
  <c r="G27" i="1"/>
  <c r="F22" i="1"/>
  <c r="F27" i="1"/>
  <c r="E17" i="1"/>
  <c r="E22" i="1"/>
  <c r="E27" i="1"/>
  <c r="D12" i="1"/>
  <c r="D17" i="1"/>
  <c r="D22" i="1"/>
  <c r="D27" i="1"/>
  <c r="Z16" i="1"/>
  <c r="AI9" i="1"/>
  <c r="AG9" i="1"/>
  <c r="AJ9" i="1"/>
  <c r="AF10" i="1"/>
  <c r="AK9" i="1"/>
  <c r="AH10" i="1"/>
  <c r="AG10" i="1"/>
  <c r="AI10" i="1"/>
  <c r="AK10" i="1"/>
  <c r="AJ10" i="1"/>
  <c r="AF11" i="1"/>
  <c r="AH11" i="1"/>
  <c r="AG11" i="1"/>
  <c r="AI11" i="1"/>
  <c r="AK11" i="1"/>
  <c r="AJ11" i="1"/>
  <c r="AF12" i="1"/>
  <c r="AH12" i="1"/>
  <c r="AG12" i="1"/>
  <c r="AI12" i="1"/>
  <c r="AK12" i="1"/>
  <c r="AJ12" i="1"/>
  <c r="AF13" i="1"/>
  <c r="AH13" i="1"/>
  <c r="AG13" i="1"/>
  <c r="AI13" i="1"/>
  <c r="AK13" i="1"/>
  <c r="AJ13" i="1"/>
  <c r="AH14" i="1"/>
  <c r="AK14" i="1"/>
  <c r="AF14" i="1"/>
  <c r="AG14" i="1"/>
  <c r="AI14" i="1"/>
  <c r="AJ14" i="1"/>
</calcChain>
</file>

<file path=xl/sharedStrings.xml><?xml version="1.0" encoding="utf-8"?>
<sst xmlns="http://schemas.openxmlformats.org/spreadsheetml/2006/main" count="153" uniqueCount="67">
  <si>
    <t>SOAL UJIAN AKHIR SEMESTER R1 2010/2011 NO 2</t>
  </si>
  <si>
    <t>SOAL UJIAN AKHIR SEMESTER 2010/2011 R2 No 2</t>
  </si>
  <si>
    <t>SOAL UJIAN TENGAH SEMESTER 2014/2015 NO 1</t>
  </si>
  <si>
    <t>SOAL UJIAN TENGAH SEMESTER 2014/2015 NO 2</t>
  </si>
  <si>
    <t>Eliminasi Gauss</t>
  </si>
  <si>
    <t>Interpolasi Linier</t>
  </si>
  <si>
    <t xml:space="preserve">Fungsi = f(x) = x^3-6x^2+11x-6 </t>
  </si>
  <si>
    <t>x1</t>
  </si>
  <si>
    <t>x2</t>
  </si>
  <si>
    <t>x3</t>
  </si>
  <si>
    <t>x4</t>
  </si>
  <si>
    <t>x</t>
  </si>
  <si>
    <t>f(x)</t>
  </si>
  <si>
    <t>range (0,2)</t>
  </si>
  <si>
    <t>Baris 1</t>
  </si>
  <si>
    <t>1,2</t>
  </si>
  <si>
    <t>Baris 2</t>
  </si>
  <si>
    <t>1,4</t>
  </si>
  <si>
    <t>Iterasi</t>
  </si>
  <si>
    <t>a</t>
  </si>
  <si>
    <t>b</t>
  </si>
  <si>
    <t>f(a)</t>
  </si>
  <si>
    <t>f(b)</t>
  </si>
  <si>
    <t>Baris 3</t>
  </si>
  <si>
    <t>1,6</t>
  </si>
  <si>
    <t>Baris 4</t>
  </si>
  <si>
    <t>1,8</t>
  </si>
  <si>
    <t>Eliminasi 1</t>
  </si>
  <si>
    <t xml:space="preserve">x = 1.3 </t>
  </si>
  <si>
    <t>f(1.3) = (0.07918 + 0,14613)/2</t>
  </si>
  <si>
    <t>(0.22531/2)</t>
  </si>
  <si>
    <t>Eliminasi 2</t>
  </si>
  <si>
    <t>Eliminasi 3</t>
  </si>
  <si>
    <t>Eliminasi 4</t>
  </si>
  <si>
    <t>SOAL UJIAN AKHIR SEMESTER 2012/2013 NO 1</t>
  </si>
  <si>
    <t>SOAL UJIAN AKHIR SEMESTER R1 2010/2011 NO 3</t>
  </si>
  <si>
    <t>SOAL UJIAN TENGAH SEMESTER 2010/2011 R2 NO 3</t>
  </si>
  <si>
    <t>SOAL UJIAN AKHIR SEMESTER 2010/2011 R2 No 3</t>
  </si>
  <si>
    <t>y(x) = x^2-5</t>
  </si>
  <si>
    <t>i</t>
  </si>
  <si>
    <t>xn</t>
  </si>
  <si>
    <t>xn-1</t>
  </si>
  <si>
    <t>yn-1</t>
  </si>
  <si>
    <t>y!</t>
  </si>
  <si>
    <t>y</t>
  </si>
  <si>
    <t xml:space="preserve">Fungsi = f(x) = 8x^2-9x+1 </t>
  </si>
  <si>
    <t>xo = 2</t>
  </si>
  <si>
    <t>h=</t>
  </si>
  <si>
    <t>range (0,1/2)</t>
  </si>
  <si>
    <t>y(x)=0</t>
  </si>
  <si>
    <t>y =</t>
  </si>
  <si>
    <t>X+2Y</t>
  </si>
  <si>
    <t>1+XY</t>
  </si>
  <si>
    <t>x0</t>
  </si>
  <si>
    <t>y(x)</t>
  </si>
  <si>
    <t>y1(x)</t>
  </si>
  <si>
    <t>Galat</t>
  </si>
  <si>
    <t>f(a) * f(b)</t>
  </si>
  <si>
    <t>f(a) * f(x)</t>
  </si>
  <si>
    <t>y0=</t>
  </si>
  <si>
    <t>k1</t>
  </si>
  <si>
    <t>k2</t>
  </si>
  <si>
    <t>k3</t>
  </si>
  <si>
    <t>k4</t>
  </si>
  <si>
    <t>Nilai akar persamaannya ialah 0.00012 dengan nilai f(x) = 0.9989 pada iterasi ke - 12</t>
  </si>
  <si>
    <t>X0</t>
  </si>
  <si>
    <t>f1(x)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</si>
</sst>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1" fillId="2" borderId="0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164" fontId="2" fillId="5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Y6:Z10" totalsRowShown="0" headerRowDxfId="3" dataDxfId="2" headerRowCellStyle="Good" dataCellStyle="Good">
  <autoFilter ref="Y6:Z10"/>
  <tableColumns count="2">
    <tableColumn id="1" name="x" dataDxfId="1" dataCellStyle="Good"/>
    <tableColumn id="2" name="f(x)" dataDxfId="0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60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21" max="21" width="5.33203125" customWidth="1"/>
    <col min="23" max="23" width="13.6640625" customWidth="1"/>
  </cols>
  <sheetData>
    <row r="3" spans="2:37" x14ac:dyDescent="0.2">
      <c r="E3" s="1" t="s">
        <v>0</v>
      </c>
      <c r="F3" s="1"/>
      <c r="G3" s="1"/>
      <c r="H3" s="1"/>
      <c r="I3" s="1"/>
      <c r="O3" s="2" t="s">
        <v>1</v>
      </c>
      <c r="P3" s="2"/>
      <c r="Q3" s="2"/>
      <c r="R3" s="2"/>
      <c r="S3" s="2"/>
      <c r="X3" s="2" t="s">
        <v>2</v>
      </c>
      <c r="Y3" s="2"/>
      <c r="Z3" s="2"/>
      <c r="AA3" s="2"/>
      <c r="AB3" s="2"/>
      <c r="AE3" s="2" t="s">
        <v>3</v>
      </c>
      <c r="AF3" s="2"/>
      <c r="AG3" s="2"/>
      <c r="AH3" s="2"/>
      <c r="AI3" s="2"/>
    </row>
    <row r="5" spans="2:37" x14ac:dyDescent="0.2">
      <c r="B5" s="3">
        <v>1</v>
      </c>
      <c r="C5" s="4" t="s">
        <v>4</v>
      </c>
      <c r="D5" s="5"/>
      <c r="E5" s="5"/>
      <c r="F5" s="5"/>
      <c r="G5" s="5"/>
      <c r="H5" s="5"/>
      <c r="I5" s="5"/>
      <c r="J5" s="6"/>
      <c r="K5" s="7"/>
      <c r="L5">
        <v>2</v>
      </c>
      <c r="M5" s="4" t="s">
        <v>4</v>
      </c>
      <c r="N5" s="5"/>
      <c r="O5" s="5"/>
      <c r="P5" s="5"/>
      <c r="Q5" s="5"/>
      <c r="R5" s="5"/>
      <c r="S5" s="5"/>
      <c r="T5" s="6"/>
      <c r="U5" s="7"/>
      <c r="W5">
        <v>3</v>
      </c>
      <c r="X5" s="8"/>
      <c r="Y5" s="5" t="s">
        <v>5</v>
      </c>
      <c r="Z5" s="5"/>
      <c r="AA5" s="6"/>
      <c r="AB5" s="7"/>
      <c r="AD5" s="9">
        <v>4</v>
      </c>
      <c r="AE5" s="10" t="s">
        <v>6</v>
      </c>
      <c r="AF5" s="10"/>
      <c r="AG5" s="9"/>
      <c r="AH5" s="9"/>
      <c r="AI5" s="9"/>
      <c r="AJ5" s="9"/>
      <c r="AK5" s="9"/>
    </row>
    <row r="6" spans="2:37" x14ac:dyDescent="0.2">
      <c r="C6" s="11"/>
      <c r="D6" s="12" t="s">
        <v>7</v>
      </c>
      <c r="E6" s="12" t="s">
        <v>8</v>
      </c>
      <c r="F6" s="12" t="s">
        <v>9</v>
      </c>
      <c r="G6" s="13" t="s">
        <v>10</v>
      </c>
      <c r="H6" s="12"/>
      <c r="I6" s="12"/>
      <c r="J6" s="14"/>
      <c r="K6" s="15"/>
      <c r="M6" s="11"/>
      <c r="N6" s="12" t="s">
        <v>7</v>
      </c>
      <c r="O6" s="12" t="s">
        <v>8</v>
      </c>
      <c r="P6" s="12" t="s">
        <v>9</v>
      </c>
      <c r="Q6" s="13" t="s">
        <v>10</v>
      </c>
      <c r="R6" s="12"/>
      <c r="S6" s="12"/>
      <c r="T6" s="14"/>
      <c r="U6" s="15"/>
      <c r="X6" s="16"/>
      <c r="Y6" s="17" t="s">
        <v>11</v>
      </c>
      <c r="Z6" s="17" t="s">
        <v>12</v>
      </c>
      <c r="AA6" s="14"/>
      <c r="AB6" s="15"/>
      <c r="AD6" s="9"/>
      <c r="AE6" s="18" t="s">
        <v>13</v>
      </c>
      <c r="AF6" s="18"/>
      <c r="AG6" s="9"/>
      <c r="AH6" s="9"/>
      <c r="AI6" s="9"/>
      <c r="AJ6" s="9"/>
      <c r="AK6" s="9"/>
    </row>
    <row r="7" spans="2:37" x14ac:dyDescent="0.2">
      <c r="C7" s="11" t="s">
        <v>14</v>
      </c>
      <c r="D7" s="19">
        <v>1</v>
      </c>
      <c r="E7" s="12">
        <v>-1</v>
      </c>
      <c r="F7" s="12">
        <v>1</v>
      </c>
      <c r="G7" s="12">
        <v>2</v>
      </c>
      <c r="H7" s="13">
        <v>5</v>
      </c>
      <c r="I7" s="12"/>
      <c r="J7" s="20" t="s">
        <v>7</v>
      </c>
      <c r="K7" s="21">
        <v>1</v>
      </c>
      <c r="M7" s="11" t="s">
        <v>14</v>
      </c>
      <c r="N7" s="19">
        <v>1</v>
      </c>
      <c r="O7" s="12">
        <v>-1</v>
      </c>
      <c r="P7" s="12">
        <v>1</v>
      </c>
      <c r="Q7" s="12">
        <v>2</v>
      </c>
      <c r="R7" s="13">
        <v>4</v>
      </c>
      <c r="S7" s="12"/>
      <c r="T7" s="20" t="s">
        <v>7</v>
      </c>
      <c r="U7" s="21">
        <v>0</v>
      </c>
      <c r="X7" s="16"/>
      <c r="Y7" s="22" t="s">
        <v>15</v>
      </c>
      <c r="Z7" s="23">
        <v>7.918E-2</v>
      </c>
      <c r="AA7" s="14"/>
      <c r="AB7" s="15"/>
      <c r="AD7" s="9"/>
      <c r="AE7" s="24"/>
      <c r="AF7" s="24"/>
      <c r="AG7" s="25"/>
      <c r="AH7" s="25"/>
      <c r="AI7" s="9"/>
      <c r="AJ7" s="9"/>
      <c r="AK7" s="9"/>
    </row>
    <row r="8" spans="2:37" x14ac:dyDescent="0.2">
      <c r="C8" s="11" t="s">
        <v>16</v>
      </c>
      <c r="D8" s="26">
        <v>3</v>
      </c>
      <c r="E8" s="12">
        <v>2</v>
      </c>
      <c r="F8" s="12">
        <v>2</v>
      </c>
      <c r="G8" s="12">
        <v>1</v>
      </c>
      <c r="H8" s="12">
        <v>12</v>
      </c>
      <c r="I8" s="12"/>
      <c r="J8" s="20" t="s">
        <v>8</v>
      </c>
      <c r="K8" s="21">
        <v>1</v>
      </c>
      <c r="M8" s="11" t="s">
        <v>16</v>
      </c>
      <c r="N8" s="26">
        <v>3</v>
      </c>
      <c r="O8" s="12">
        <v>2</v>
      </c>
      <c r="P8" s="12">
        <v>2</v>
      </c>
      <c r="Q8" s="12">
        <v>1</v>
      </c>
      <c r="R8" s="12">
        <v>9</v>
      </c>
      <c r="S8" s="12"/>
      <c r="T8" s="20" t="s">
        <v>8</v>
      </c>
      <c r="U8" s="21">
        <v>1</v>
      </c>
      <c r="X8" s="16"/>
      <c r="Y8" s="22" t="s">
        <v>17</v>
      </c>
      <c r="Z8" s="23">
        <v>0.14613000000000001</v>
      </c>
      <c r="AA8" s="14"/>
      <c r="AB8" s="15"/>
      <c r="AD8" s="25"/>
      <c r="AE8" s="24" t="s">
        <v>18</v>
      </c>
      <c r="AF8" s="24" t="s">
        <v>19</v>
      </c>
      <c r="AG8" s="27" t="s">
        <v>11</v>
      </c>
      <c r="AH8" s="24" t="s">
        <v>20</v>
      </c>
      <c r="AI8" s="24" t="s">
        <v>21</v>
      </c>
      <c r="AJ8" s="18" t="s">
        <v>12</v>
      </c>
      <c r="AK8" s="28" t="s">
        <v>22</v>
      </c>
    </row>
    <row r="9" spans="2:37" x14ac:dyDescent="0.2">
      <c r="C9" s="11" t="s">
        <v>23</v>
      </c>
      <c r="D9" s="26">
        <v>2</v>
      </c>
      <c r="E9" s="12">
        <v>-3</v>
      </c>
      <c r="F9" s="12">
        <v>2</v>
      </c>
      <c r="G9" s="12">
        <v>5</v>
      </c>
      <c r="H9" s="12">
        <v>10</v>
      </c>
      <c r="I9" s="12"/>
      <c r="J9" s="20" t="s">
        <v>9</v>
      </c>
      <c r="K9" s="21">
        <v>3</v>
      </c>
      <c r="M9" s="11" t="s">
        <v>23</v>
      </c>
      <c r="N9" s="26">
        <v>2</v>
      </c>
      <c r="O9" s="12">
        <v>-3</v>
      </c>
      <c r="P9" s="12">
        <v>2</v>
      </c>
      <c r="Q9" s="12">
        <v>5</v>
      </c>
      <c r="R9" s="12">
        <v>8</v>
      </c>
      <c r="S9" s="12"/>
      <c r="T9" s="20" t="s">
        <v>9</v>
      </c>
      <c r="U9" s="21">
        <v>3</v>
      </c>
      <c r="X9" s="16"/>
      <c r="Y9" s="23" t="s">
        <v>24</v>
      </c>
      <c r="Z9" s="23">
        <v>0.20412</v>
      </c>
      <c r="AA9" s="14"/>
      <c r="AB9" s="15"/>
      <c r="AD9" s="9"/>
      <c r="AE9" s="18">
        <v>1</v>
      </c>
      <c r="AF9" s="18">
        <v>0</v>
      </c>
      <c r="AG9" s="18">
        <f>(AF9+AH9)/2</f>
        <v>1</v>
      </c>
      <c r="AH9" s="18">
        <v>2</v>
      </c>
      <c r="AI9" s="18">
        <f>AF9^3-6*AF9^2+11*AF9-6</f>
        <v>-6</v>
      </c>
      <c r="AJ9" s="18">
        <f>AG9^3-6*AG9^2+11*AG9-6</f>
        <v>0</v>
      </c>
      <c r="AK9" s="18">
        <f>AH9^3-6*AH9^2+11*AH9-6</f>
        <v>0</v>
      </c>
    </row>
    <row r="10" spans="2:37" x14ac:dyDescent="0.2">
      <c r="C10" s="11" t="s">
        <v>25</v>
      </c>
      <c r="D10" s="29">
        <v>1</v>
      </c>
      <c r="E10" s="13">
        <v>1</v>
      </c>
      <c r="F10" s="13">
        <v>-3</v>
      </c>
      <c r="G10" s="13">
        <v>-1</v>
      </c>
      <c r="H10" s="13">
        <v>-8</v>
      </c>
      <c r="I10" s="12"/>
      <c r="J10" s="20" t="s">
        <v>10</v>
      </c>
      <c r="K10" s="21">
        <v>1</v>
      </c>
      <c r="M10" s="11" t="s">
        <v>25</v>
      </c>
      <c r="N10" s="29">
        <v>1</v>
      </c>
      <c r="O10" s="13">
        <v>1</v>
      </c>
      <c r="P10" s="13">
        <v>-3</v>
      </c>
      <c r="Q10" s="13">
        <v>-1</v>
      </c>
      <c r="R10" s="13">
        <v>-9</v>
      </c>
      <c r="S10" s="12"/>
      <c r="T10" s="20" t="s">
        <v>10</v>
      </c>
      <c r="U10" s="21">
        <v>1</v>
      </c>
      <c r="X10" s="16"/>
      <c r="Y10" s="23" t="s">
        <v>26</v>
      </c>
      <c r="Z10" s="23">
        <v>0.25527</v>
      </c>
      <c r="AA10" s="14"/>
      <c r="AB10" s="15"/>
      <c r="AD10" s="30"/>
      <c r="AE10" s="31">
        <v>2</v>
      </c>
      <c r="AF10" s="31">
        <f>IF(AI9*AJ9&gt;=0,AF9,AG9)</f>
        <v>0</v>
      </c>
      <c r="AG10" s="31">
        <f>(AF10+AH10)/2</f>
        <v>0.5</v>
      </c>
      <c r="AH10" s="31">
        <f>IF(AJ9*AK9&lt;0,AH9,AG9)</f>
        <v>1</v>
      </c>
      <c r="AI10" s="31">
        <f t="shared" ref="AI10:AI14" si="0">AG10^3-6*AG10^2+11*AG10-6</f>
        <v>-1.875</v>
      </c>
      <c r="AJ10" s="31">
        <f>(AI10+AK10)/2</f>
        <v>20.0625</v>
      </c>
      <c r="AK10" s="31">
        <f t="shared" ref="AK10:AK14" si="1">(7*AH10)^2-(8*AH10)+1</f>
        <v>42</v>
      </c>
    </row>
    <row r="11" spans="2:37" x14ac:dyDescent="0.2">
      <c r="C11" s="11"/>
      <c r="D11" s="12"/>
      <c r="E11" s="32"/>
      <c r="F11" s="32"/>
      <c r="G11" s="12"/>
      <c r="H11" s="12"/>
      <c r="I11" s="12"/>
      <c r="J11" s="14"/>
      <c r="K11" s="15"/>
      <c r="M11" s="11"/>
      <c r="N11" s="12"/>
      <c r="O11" s="32"/>
      <c r="P11" s="32"/>
      <c r="Q11" s="12"/>
      <c r="R11" s="12"/>
      <c r="S11" s="12"/>
      <c r="T11" s="14"/>
      <c r="U11" s="15"/>
      <c r="X11" s="16"/>
      <c r="Y11" s="14"/>
      <c r="Z11" s="14"/>
      <c r="AA11" s="14"/>
      <c r="AB11" s="15"/>
      <c r="AD11" s="9"/>
      <c r="AE11" s="18">
        <v>3</v>
      </c>
      <c r="AF11" s="18">
        <f>IF(AI10*AJ10&lt;0,AF10,AG10)</f>
        <v>0</v>
      </c>
      <c r="AG11" s="18">
        <f>(AF11+AH11)/2</f>
        <v>0.25</v>
      </c>
      <c r="AH11" s="18">
        <f>IF(AJ10*AK10&lt;0,AH10,AG10)</f>
        <v>0.5</v>
      </c>
      <c r="AI11" s="18">
        <f t="shared" si="0"/>
        <v>-3.609375</v>
      </c>
      <c r="AJ11" s="31">
        <f>(AI11+AK11)/2</f>
        <v>2.8203125</v>
      </c>
      <c r="AK11" s="18">
        <f t="shared" si="1"/>
        <v>9.25</v>
      </c>
    </row>
    <row r="12" spans="2:37" x14ac:dyDescent="0.2">
      <c r="C12" s="11" t="s">
        <v>14</v>
      </c>
      <c r="D12" s="12">
        <f>D7</f>
        <v>1</v>
      </c>
      <c r="E12" s="26">
        <f>E7</f>
        <v>-1</v>
      </c>
      <c r="F12" s="12">
        <f>F7</f>
        <v>1</v>
      </c>
      <c r="G12" s="32">
        <f>G7</f>
        <v>2</v>
      </c>
      <c r="H12" s="12">
        <f>H7</f>
        <v>5</v>
      </c>
      <c r="I12" s="33" t="s">
        <v>27</v>
      </c>
      <c r="J12" s="33"/>
      <c r="K12" s="15"/>
      <c r="M12" s="11" t="s">
        <v>14</v>
      </c>
      <c r="N12" s="12">
        <f>N7</f>
        <v>1</v>
      </c>
      <c r="O12" s="26">
        <f>O7</f>
        <v>-1</v>
      </c>
      <c r="P12" s="12">
        <f>P7</f>
        <v>1</v>
      </c>
      <c r="Q12" s="32">
        <f>Q7</f>
        <v>2</v>
      </c>
      <c r="R12" s="12">
        <f>R7</f>
        <v>4</v>
      </c>
      <c r="S12" s="33" t="s">
        <v>27</v>
      </c>
      <c r="T12" s="33"/>
      <c r="U12" s="15"/>
      <c r="X12" s="16"/>
      <c r="Y12" s="14" t="s">
        <v>28</v>
      </c>
      <c r="Z12" s="14"/>
      <c r="AA12" s="14"/>
      <c r="AB12" s="15"/>
      <c r="AE12" s="34">
        <v>4</v>
      </c>
      <c r="AF12" s="34">
        <f t="shared" ref="AF12:AF14" si="2">IF(AI11*AJ11&lt;0,AF11,AG11)</f>
        <v>0</v>
      </c>
      <c r="AG12" s="34">
        <f t="shared" ref="AG12:AG14" si="3">(AF12+AH12)/2</f>
        <v>0.125</v>
      </c>
      <c r="AH12" s="34">
        <f t="shared" ref="AH12:AH14" si="4">IF(AJ11*AK11&lt;0,AH11,AG11)</f>
        <v>0.25</v>
      </c>
      <c r="AI12" s="34">
        <f t="shared" si="0"/>
        <v>-4.716796875</v>
      </c>
      <c r="AJ12" s="34">
        <f t="shared" ref="AJ12:AJ14" si="5">(AI12+AK12)/2</f>
        <v>-1.3271484375</v>
      </c>
      <c r="AK12" s="34">
        <f t="shared" si="1"/>
        <v>2.0625</v>
      </c>
    </row>
    <row r="13" spans="2:37" x14ac:dyDescent="0.2">
      <c r="C13" s="11" t="s">
        <v>16</v>
      </c>
      <c r="D13" s="12">
        <f>D7*D8-D8*D7</f>
        <v>0</v>
      </c>
      <c r="E13" s="19">
        <f>(D7*E8)-(D8*E7)</f>
        <v>5</v>
      </c>
      <c r="F13" s="32">
        <f>(D7*F8)-(D8*F7)</f>
        <v>-1</v>
      </c>
      <c r="G13" s="32">
        <f>(D7*G8)-(D8*G7)</f>
        <v>-5</v>
      </c>
      <c r="H13" s="12">
        <f>D7*H8-D8*H7</f>
        <v>-3</v>
      </c>
      <c r="I13" s="33"/>
      <c r="J13" s="33"/>
      <c r="K13" s="15"/>
      <c r="M13" s="11" t="s">
        <v>16</v>
      </c>
      <c r="N13" s="12">
        <f>N7*N8-N8*N7</f>
        <v>0</v>
      </c>
      <c r="O13" s="19">
        <f>(N7*O8)-(N8*O7)</f>
        <v>5</v>
      </c>
      <c r="P13" s="32">
        <f>(N7*P8)-(N8*P7)</f>
        <v>-1</v>
      </c>
      <c r="Q13" s="32">
        <f>(N7*Q8)-(N8*Q7)</f>
        <v>-5</v>
      </c>
      <c r="R13" s="12">
        <f>N7*R8-N8*R7</f>
        <v>-3</v>
      </c>
      <c r="S13" s="33"/>
      <c r="T13" s="33"/>
      <c r="U13" s="15"/>
      <c r="X13" s="16"/>
      <c r="Y13" s="14"/>
      <c r="Z13" s="14"/>
      <c r="AA13" s="14"/>
      <c r="AB13" s="15"/>
      <c r="AE13" s="18">
        <v>5</v>
      </c>
      <c r="AF13" s="18">
        <f t="shared" si="2"/>
        <v>0.125</v>
      </c>
      <c r="AG13" s="18">
        <f t="shared" si="3"/>
        <v>0.1875</v>
      </c>
      <c r="AH13" s="18">
        <f t="shared" si="4"/>
        <v>0.25</v>
      </c>
      <c r="AI13" s="18">
        <f t="shared" si="0"/>
        <v>-4.141845703125</v>
      </c>
      <c r="AJ13" s="31">
        <f t="shared" si="5"/>
        <v>-1.0396728515625</v>
      </c>
      <c r="AK13" s="18">
        <f t="shared" si="1"/>
        <v>2.0625</v>
      </c>
    </row>
    <row r="14" spans="2:37" x14ac:dyDescent="0.2">
      <c r="C14" s="11" t="s">
        <v>23</v>
      </c>
      <c r="D14" s="12">
        <f>D7*D9-D9*D7</f>
        <v>0</v>
      </c>
      <c r="E14" s="26">
        <f>(D7*E9)-(D9*E7)</f>
        <v>-1</v>
      </c>
      <c r="F14" s="32">
        <f>(D7*F9)-(D9*F7)</f>
        <v>0</v>
      </c>
      <c r="G14" s="32">
        <f>(D7*G9)-(D9*G7)</f>
        <v>1</v>
      </c>
      <c r="H14" s="12">
        <f>D7*H9-D9*H7</f>
        <v>0</v>
      </c>
      <c r="I14" s="33"/>
      <c r="J14" s="33"/>
      <c r="K14" s="15"/>
      <c r="M14" s="11" t="s">
        <v>23</v>
      </c>
      <c r="N14" s="12">
        <f>N7*N9-N9*N7</f>
        <v>0</v>
      </c>
      <c r="O14" s="26">
        <f>(N7*O9)-(N9*O7)</f>
        <v>-1</v>
      </c>
      <c r="P14" s="32">
        <f>(N7*P9)-(N9*P7)</f>
        <v>0</v>
      </c>
      <c r="Q14" s="32">
        <f>(N7*Q9)-(N9*Q7)</f>
        <v>1</v>
      </c>
      <c r="R14" s="12">
        <f>N7*R9-N9*R7</f>
        <v>0</v>
      </c>
      <c r="S14" s="33"/>
      <c r="T14" s="33"/>
      <c r="U14" s="15"/>
      <c r="X14" s="16"/>
      <c r="Y14" s="35" t="s">
        <v>29</v>
      </c>
      <c r="Z14" s="35"/>
      <c r="AA14" s="35"/>
      <c r="AB14" s="36"/>
      <c r="AE14" s="18">
        <v>6</v>
      </c>
      <c r="AF14" s="18">
        <f t="shared" si="2"/>
        <v>0.1875</v>
      </c>
      <c r="AG14" s="18">
        <f t="shared" si="3"/>
        <v>0.21875</v>
      </c>
      <c r="AH14" s="18">
        <f t="shared" si="4"/>
        <v>0.25</v>
      </c>
      <c r="AI14" s="18">
        <f t="shared" si="0"/>
        <v>-3.870391845703125</v>
      </c>
      <c r="AJ14" s="31">
        <f t="shared" si="5"/>
        <v>-0.9039459228515625</v>
      </c>
      <c r="AK14" s="18">
        <f t="shared" si="1"/>
        <v>2.0625</v>
      </c>
    </row>
    <row r="15" spans="2:37" x14ac:dyDescent="0.2">
      <c r="C15" s="11" t="s">
        <v>25</v>
      </c>
      <c r="D15" s="12">
        <f>D7*D10-D10*D7</f>
        <v>0</v>
      </c>
      <c r="E15" s="26">
        <f>(D7*E10)-(D10*E7)</f>
        <v>2</v>
      </c>
      <c r="F15" s="32">
        <f>(D7*F10)-(D10*F7)</f>
        <v>-4</v>
      </c>
      <c r="G15" s="32">
        <f>(D7*G10)-(D10*G7)</f>
        <v>-3</v>
      </c>
      <c r="H15" s="12">
        <f>D7*H10-D10*H7</f>
        <v>-13</v>
      </c>
      <c r="I15" s="33"/>
      <c r="J15" s="33"/>
      <c r="K15" s="15"/>
      <c r="M15" s="11" t="s">
        <v>25</v>
      </c>
      <c r="N15" s="12">
        <f>N7*N10-N10*N7</f>
        <v>0</v>
      </c>
      <c r="O15" s="26">
        <f>(N7*O10)-(N10*O7)</f>
        <v>2</v>
      </c>
      <c r="P15" s="32">
        <f>(N7*P10)-(N10*P7)</f>
        <v>-4</v>
      </c>
      <c r="Q15" s="32">
        <f>(N7*Q10)-(N10*Q7)</f>
        <v>-3</v>
      </c>
      <c r="R15" s="12">
        <f>N7*R10-N10*R7</f>
        <v>-13</v>
      </c>
      <c r="S15" s="33"/>
      <c r="T15" s="33"/>
      <c r="U15" s="15"/>
      <c r="X15" s="16"/>
      <c r="Y15" s="14"/>
      <c r="Z15" s="35" t="s">
        <v>30</v>
      </c>
      <c r="AA15" s="35"/>
      <c r="AB15" s="15"/>
    </row>
    <row r="16" spans="2:37" x14ac:dyDescent="0.2">
      <c r="C16" s="11"/>
      <c r="D16" s="12"/>
      <c r="E16" s="32"/>
      <c r="F16" s="32"/>
      <c r="G16" s="12"/>
      <c r="H16" s="12"/>
      <c r="I16" s="12"/>
      <c r="J16" s="14"/>
      <c r="K16" s="15"/>
      <c r="M16" s="11"/>
      <c r="N16" s="12"/>
      <c r="O16" s="32"/>
      <c r="P16" s="32"/>
      <c r="Q16" s="12"/>
      <c r="R16" s="12"/>
      <c r="S16" s="12"/>
      <c r="T16" s="14"/>
      <c r="U16" s="15"/>
      <c r="X16" s="16"/>
      <c r="Y16" s="14"/>
      <c r="Z16" s="37">
        <f xml:space="preserve"> 0.112655</f>
        <v>0.11265500000000001</v>
      </c>
      <c r="AA16" s="37"/>
      <c r="AB16" s="15"/>
    </row>
    <row r="17" spans="3:28" x14ac:dyDescent="0.2">
      <c r="C17" s="11" t="s">
        <v>14</v>
      </c>
      <c r="D17" s="12">
        <f>E13*D12-E12*D13</f>
        <v>5</v>
      </c>
      <c r="E17" s="32">
        <f>E13*E12-E12*E13</f>
        <v>0</v>
      </c>
      <c r="F17" s="26">
        <f>E13*F12-E12*F13</f>
        <v>4</v>
      </c>
      <c r="G17" s="12">
        <f>E13*G12-E12*G13</f>
        <v>5</v>
      </c>
      <c r="H17" s="12">
        <f>E13*H12-E12*H13</f>
        <v>22</v>
      </c>
      <c r="I17" s="33" t="s">
        <v>31</v>
      </c>
      <c r="J17" s="33"/>
      <c r="K17" s="15"/>
      <c r="M17" s="11" t="s">
        <v>14</v>
      </c>
      <c r="N17" s="12">
        <f>O13*N12-O12*N13</f>
        <v>5</v>
      </c>
      <c r="O17" s="32">
        <f>O13*O12-O12*O13</f>
        <v>0</v>
      </c>
      <c r="P17" s="26">
        <f>O13*P12-O12*P13</f>
        <v>4</v>
      </c>
      <c r="Q17" s="12">
        <f>O13*Q12-O12*Q13</f>
        <v>5</v>
      </c>
      <c r="R17" s="12">
        <f>O13*R12-O12*R13</f>
        <v>17</v>
      </c>
      <c r="S17" s="33" t="s">
        <v>31</v>
      </c>
      <c r="T17" s="33"/>
      <c r="U17" s="15"/>
      <c r="X17" s="38"/>
      <c r="Y17" s="39"/>
      <c r="Z17" s="39"/>
      <c r="AA17" s="39"/>
      <c r="AB17" s="40"/>
    </row>
    <row r="18" spans="3:28" x14ac:dyDescent="0.2">
      <c r="C18" s="11" t="s">
        <v>16</v>
      </c>
      <c r="D18" s="12">
        <f>D13</f>
        <v>0</v>
      </c>
      <c r="E18" s="12">
        <f>E13</f>
        <v>5</v>
      </c>
      <c r="F18" s="26">
        <f>F13</f>
        <v>-1</v>
      </c>
      <c r="G18" s="12">
        <f>G13</f>
        <v>-5</v>
      </c>
      <c r="H18" s="12">
        <f>H13</f>
        <v>-3</v>
      </c>
      <c r="I18" s="33"/>
      <c r="J18" s="33"/>
      <c r="K18" s="15"/>
      <c r="M18" s="11" t="s">
        <v>16</v>
      </c>
      <c r="N18" s="12">
        <f>N13</f>
        <v>0</v>
      </c>
      <c r="O18" s="12">
        <f>O13</f>
        <v>5</v>
      </c>
      <c r="P18" s="26">
        <f>P13</f>
        <v>-1</v>
      </c>
      <c r="Q18" s="12">
        <f>Q13</f>
        <v>-5</v>
      </c>
      <c r="R18" s="12">
        <f>R13</f>
        <v>-3</v>
      </c>
      <c r="S18" s="33"/>
      <c r="T18" s="33"/>
      <c r="U18" s="15"/>
    </row>
    <row r="19" spans="3:28" x14ac:dyDescent="0.2">
      <c r="C19" s="11" t="s">
        <v>23</v>
      </c>
      <c r="D19" s="12">
        <f>E13*D14-D13*E14</f>
        <v>0</v>
      </c>
      <c r="E19" s="12">
        <f>E14*E13-E13*E14</f>
        <v>0</v>
      </c>
      <c r="F19" s="19">
        <f>E13*F14-F13*E14</f>
        <v>-1</v>
      </c>
      <c r="G19" s="12">
        <f>E13*G14-E14*G13</f>
        <v>0</v>
      </c>
      <c r="H19" s="12">
        <f>E13*H14-E14*H13</f>
        <v>-3</v>
      </c>
      <c r="I19" s="33"/>
      <c r="J19" s="33"/>
      <c r="K19" s="15"/>
      <c r="M19" s="11" t="s">
        <v>23</v>
      </c>
      <c r="N19" s="12">
        <f>O13*N14-N13*O14</f>
        <v>0</v>
      </c>
      <c r="O19" s="12">
        <f>O14*O13-O13*O14</f>
        <v>0</v>
      </c>
      <c r="P19" s="19">
        <f>O13*P14-P13*O14</f>
        <v>-1</v>
      </c>
      <c r="Q19" s="12">
        <f>O13*Q14-O14*Q13</f>
        <v>0</v>
      </c>
      <c r="R19" s="12">
        <f>O13*R14-O14*R13</f>
        <v>-3</v>
      </c>
      <c r="S19" s="33"/>
      <c r="T19" s="33"/>
      <c r="U19" s="15"/>
    </row>
    <row r="20" spans="3:28" x14ac:dyDescent="0.2">
      <c r="C20" s="11" t="s">
        <v>25</v>
      </c>
      <c r="D20" s="12">
        <f>D15*E13-E15*D13</f>
        <v>0</v>
      </c>
      <c r="E20" s="12">
        <f>E15*E13-E13*E15</f>
        <v>0</v>
      </c>
      <c r="F20" s="26">
        <f>F15*E13-E15*F13</f>
        <v>-18</v>
      </c>
      <c r="G20" s="12">
        <f>G15*E13-E15*G13</f>
        <v>-5</v>
      </c>
      <c r="H20" s="12">
        <f>H15*E13-E15*H13</f>
        <v>-59</v>
      </c>
      <c r="I20" s="33"/>
      <c r="J20" s="33"/>
      <c r="K20" s="15"/>
      <c r="M20" s="11" t="s">
        <v>25</v>
      </c>
      <c r="N20" s="12">
        <f>N15*O13-O15*N13</f>
        <v>0</v>
      </c>
      <c r="O20" s="12">
        <f>O15*O13-O13*O15</f>
        <v>0</v>
      </c>
      <c r="P20" s="26">
        <f>P15*O13-O15*P13</f>
        <v>-18</v>
      </c>
      <c r="Q20" s="12">
        <f>Q15*O13-O15*Q13</f>
        <v>-5</v>
      </c>
      <c r="R20" s="12">
        <f>R15*O13-O15*R13</f>
        <v>-59</v>
      </c>
      <c r="S20" s="33"/>
      <c r="T20" s="33"/>
      <c r="U20" s="15"/>
    </row>
    <row r="21" spans="3:28" x14ac:dyDescent="0.2">
      <c r="C21" s="11"/>
      <c r="D21" s="12"/>
      <c r="E21" s="12"/>
      <c r="F21" s="12"/>
      <c r="G21" s="12"/>
      <c r="H21" s="12"/>
      <c r="I21" s="12"/>
      <c r="J21" s="14"/>
      <c r="K21" s="15"/>
      <c r="M21" s="11"/>
      <c r="N21" s="12"/>
      <c r="O21" s="12"/>
      <c r="P21" s="12"/>
      <c r="Q21" s="12"/>
      <c r="R21" s="12"/>
      <c r="S21" s="12"/>
      <c r="T21" s="14"/>
      <c r="U21" s="15"/>
    </row>
    <row r="22" spans="3:28" x14ac:dyDescent="0.2">
      <c r="C22" s="11" t="s">
        <v>14</v>
      </c>
      <c r="D22" s="12">
        <f>D17*F19-F17*D19</f>
        <v>-5</v>
      </c>
      <c r="E22" s="12">
        <f>F19*E17-E19*F17</f>
        <v>0</v>
      </c>
      <c r="F22" s="12">
        <f>F19*F17-F17*F19</f>
        <v>0</v>
      </c>
      <c r="G22" s="26">
        <f>F19*G17-G19*F17</f>
        <v>-5</v>
      </c>
      <c r="H22" s="12">
        <f>F19*H17-H19*F17</f>
        <v>-10</v>
      </c>
      <c r="I22" s="33" t="s">
        <v>32</v>
      </c>
      <c r="J22" s="33"/>
      <c r="K22" s="15"/>
      <c r="M22" s="11" t="s">
        <v>14</v>
      </c>
      <c r="N22" s="12">
        <f>N17*P19-P17*N19</f>
        <v>-5</v>
      </c>
      <c r="O22" s="12">
        <f>P19*O17-O19*P17</f>
        <v>0</v>
      </c>
      <c r="P22" s="12">
        <f>P19*P17-P17*P19</f>
        <v>0</v>
      </c>
      <c r="Q22" s="26">
        <f>P19*Q17-Q19*P17</f>
        <v>-5</v>
      </c>
      <c r="R22" s="12">
        <f>P19*R17-R19*P17</f>
        <v>-5</v>
      </c>
      <c r="S22" s="33" t="s">
        <v>32</v>
      </c>
      <c r="T22" s="33"/>
      <c r="U22" s="15"/>
    </row>
    <row r="23" spans="3:28" x14ac:dyDescent="0.2">
      <c r="C23" s="11" t="s">
        <v>16</v>
      </c>
      <c r="D23" s="12">
        <f>F19*D18-D19*F18</f>
        <v>0</v>
      </c>
      <c r="E23" s="12">
        <f>F19*E18-E19*F18</f>
        <v>-5</v>
      </c>
      <c r="F23" s="12">
        <f>F19*F18-F18*F19</f>
        <v>0</v>
      </c>
      <c r="G23" s="26">
        <f>F19*G18-G19*F18</f>
        <v>5</v>
      </c>
      <c r="H23" s="12">
        <f>F19*H18-H19*F18</f>
        <v>0</v>
      </c>
      <c r="I23" s="33"/>
      <c r="J23" s="33"/>
      <c r="K23" s="15"/>
      <c r="M23" s="11" t="s">
        <v>16</v>
      </c>
      <c r="N23" s="12">
        <f>P19*N18-N19*P18</f>
        <v>0</v>
      </c>
      <c r="O23" s="12">
        <f>P19*O18-O19*P18</f>
        <v>-5</v>
      </c>
      <c r="P23" s="12">
        <f>P19*P18-P18*P19</f>
        <v>0</v>
      </c>
      <c r="Q23" s="26">
        <f>P19*Q18-Q19*P18</f>
        <v>5</v>
      </c>
      <c r="R23" s="12">
        <f>P19*R18-R19*P18</f>
        <v>0</v>
      </c>
      <c r="S23" s="33"/>
      <c r="T23" s="33"/>
      <c r="U23" s="15"/>
    </row>
    <row r="24" spans="3:28" x14ac:dyDescent="0.2">
      <c r="C24" s="11" t="s">
        <v>23</v>
      </c>
      <c r="D24" s="12">
        <f>D19</f>
        <v>0</v>
      </c>
      <c r="E24" s="12">
        <f>E19</f>
        <v>0</v>
      </c>
      <c r="F24" s="12">
        <f>F19</f>
        <v>-1</v>
      </c>
      <c r="G24" s="26">
        <f>G19</f>
        <v>0</v>
      </c>
      <c r="H24" s="12">
        <f>H19</f>
        <v>-3</v>
      </c>
      <c r="I24" s="33"/>
      <c r="J24" s="33"/>
      <c r="K24" s="15"/>
      <c r="M24" s="11" t="s">
        <v>23</v>
      </c>
      <c r="N24" s="12">
        <f>N19</f>
        <v>0</v>
      </c>
      <c r="O24" s="12">
        <f>O19</f>
        <v>0</v>
      </c>
      <c r="P24" s="12">
        <f>P19</f>
        <v>-1</v>
      </c>
      <c r="Q24" s="26">
        <f>Q19</f>
        <v>0</v>
      </c>
      <c r="R24" s="12">
        <f>R19</f>
        <v>-3</v>
      </c>
      <c r="S24" s="33"/>
      <c r="T24" s="33"/>
      <c r="U24" s="15"/>
    </row>
    <row r="25" spans="3:28" x14ac:dyDescent="0.2">
      <c r="C25" s="11" t="s">
        <v>25</v>
      </c>
      <c r="D25" s="12">
        <f>F19*D20-D19*F20</f>
        <v>0</v>
      </c>
      <c r="E25" s="12">
        <f>F19*E20-E19*F20</f>
        <v>0</v>
      </c>
      <c r="F25" s="12">
        <f>F20*F19-F19*F20</f>
        <v>0</v>
      </c>
      <c r="G25" s="19">
        <f>F19*G20-G19*F20</f>
        <v>5</v>
      </c>
      <c r="H25" s="12">
        <f>F19*H20-H19*F20</f>
        <v>5</v>
      </c>
      <c r="I25" s="33"/>
      <c r="J25" s="33"/>
      <c r="K25" s="15"/>
      <c r="M25" s="11" t="s">
        <v>25</v>
      </c>
      <c r="N25" s="12">
        <f>P19*N20-N19*P20</f>
        <v>0</v>
      </c>
      <c r="O25" s="12">
        <f>P19*O20-O19*P20</f>
        <v>0</v>
      </c>
      <c r="P25" s="12">
        <f>P20*P19-P19*P20</f>
        <v>0</v>
      </c>
      <c r="Q25" s="19">
        <f>P19*Q20-Q19*P20</f>
        <v>5</v>
      </c>
      <c r="R25" s="12">
        <f>P19*R20-R19*P20</f>
        <v>5</v>
      </c>
      <c r="S25" s="33"/>
      <c r="T25" s="33"/>
      <c r="U25" s="15"/>
    </row>
    <row r="26" spans="3:28" x14ac:dyDescent="0.2">
      <c r="C26" s="16"/>
      <c r="D26" s="14"/>
      <c r="E26" s="14"/>
      <c r="F26" s="14"/>
      <c r="G26" s="14"/>
      <c r="H26" s="14"/>
      <c r="I26" s="14"/>
      <c r="J26" s="14"/>
      <c r="K26" s="15"/>
      <c r="M26" s="16"/>
      <c r="N26" s="14"/>
      <c r="O26" s="14"/>
      <c r="P26" s="14"/>
      <c r="Q26" s="14"/>
      <c r="R26" s="14"/>
      <c r="S26" s="14"/>
      <c r="T26" s="14"/>
      <c r="U26" s="15"/>
    </row>
    <row r="27" spans="3:28" x14ac:dyDescent="0.2">
      <c r="C27" s="11" t="s">
        <v>14</v>
      </c>
      <c r="D27" s="12">
        <f>D22*G25-G22*D25</f>
        <v>-25</v>
      </c>
      <c r="E27" s="12">
        <f>E22*G25-G22*E25</f>
        <v>0</v>
      </c>
      <c r="F27" s="12">
        <f>F22*G25-G22*F25</f>
        <v>0</v>
      </c>
      <c r="G27" s="12">
        <f>G22*G25-G25*G22</f>
        <v>0</v>
      </c>
      <c r="H27" s="12">
        <f>H22*G25-G22*H25</f>
        <v>-25</v>
      </c>
      <c r="I27" s="33" t="s">
        <v>33</v>
      </c>
      <c r="J27" s="33"/>
      <c r="K27" s="15"/>
      <c r="M27" s="11" t="s">
        <v>14</v>
      </c>
      <c r="N27" s="12">
        <f>N22*Q25-Q22*N25</f>
        <v>-25</v>
      </c>
      <c r="O27" s="12">
        <f>O22*Q25-Q22*O25</f>
        <v>0</v>
      </c>
      <c r="P27" s="12">
        <f>P22*Q25-Q22*P25</f>
        <v>0</v>
      </c>
      <c r="Q27" s="12">
        <f>Q22*Q25-Q25*Q22</f>
        <v>0</v>
      </c>
      <c r="R27" s="12">
        <f>R22*Q25-Q22*R25</f>
        <v>0</v>
      </c>
      <c r="S27" s="33" t="s">
        <v>33</v>
      </c>
      <c r="T27" s="33"/>
      <c r="U27" s="15"/>
    </row>
    <row r="28" spans="3:28" x14ac:dyDescent="0.2">
      <c r="C28" s="11" t="s">
        <v>16</v>
      </c>
      <c r="D28" s="12">
        <f>D23*G25-G23*D25</f>
        <v>0</v>
      </c>
      <c r="E28" s="12">
        <f>E23*G25-G23*E25</f>
        <v>-25</v>
      </c>
      <c r="F28" s="12">
        <f>F23*G25-G23*F25</f>
        <v>0</v>
      </c>
      <c r="G28" s="12">
        <f>G23*G25-G25*G23</f>
        <v>0</v>
      </c>
      <c r="H28" s="12">
        <f>H23*G25-G23*H25</f>
        <v>-25</v>
      </c>
      <c r="I28" s="33"/>
      <c r="J28" s="33"/>
      <c r="K28" s="15"/>
      <c r="M28" s="11" t="s">
        <v>16</v>
      </c>
      <c r="N28" s="12">
        <f>N23*Q25-Q23*N25</f>
        <v>0</v>
      </c>
      <c r="O28" s="12">
        <f>O23*Q25-Q23*O25</f>
        <v>-25</v>
      </c>
      <c r="P28" s="12">
        <f>P23*Q25-Q23*P25</f>
        <v>0</v>
      </c>
      <c r="Q28" s="12">
        <f>Q23*Q25-Q25*Q23</f>
        <v>0</v>
      </c>
      <c r="R28" s="12">
        <f>R23*Q25-Q23*R25</f>
        <v>-25</v>
      </c>
      <c r="S28" s="33"/>
      <c r="T28" s="33"/>
      <c r="U28" s="15"/>
    </row>
    <row r="29" spans="3:28" x14ac:dyDescent="0.2">
      <c r="C29" s="11" t="s">
        <v>23</v>
      </c>
      <c r="D29" s="12">
        <f>D24*G25-G24*D25</f>
        <v>0</v>
      </c>
      <c r="E29" s="12">
        <f>E24*G25-G24*E25</f>
        <v>0</v>
      </c>
      <c r="F29" s="12">
        <f>F24*G25-G24*F25</f>
        <v>-5</v>
      </c>
      <c r="G29" s="12">
        <f>G24*G25-G25*G24</f>
        <v>0</v>
      </c>
      <c r="H29" s="12">
        <f>H24*G25-G24*H25</f>
        <v>-15</v>
      </c>
      <c r="I29" s="33"/>
      <c r="J29" s="33"/>
      <c r="K29" s="15"/>
      <c r="M29" s="11" t="s">
        <v>23</v>
      </c>
      <c r="N29" s="12">
        <f>N24*Q25-Q24*N25</f>
        <v>0</v>
      </c>
      <c r="O29" s="12">
        <f>O24*Q25-Q24*O25</f>
        <v>0</v>
      </c>
      <c r="P29" s="12">
        <f>P24*Q25-Q24*P25</f>
        <v>-5</v>
      </c>
      <c r="Q29" s="12">
        <f>Q24*Q25-Q25*Q24</f>
        <v>0</v>
      </c>
      <c r="R29" s="12">
        <f>R24*Q25-Q24*R25</f>
        <v>-15</v>
      </c>
      <c r="S29" s="33"/>
      <c r="T29" s="33"/>
      <c r="U29" s="15"/>
    </row>
    <row r="30" spans="3:28" x14ac:dyDescent="0.2">
      <c r="C30" s="41" t="s">
        <v>25</v>
      </c>
      <c r="D30" s="42">
        <f>D25</f>
        <v>0</v>
      </c>
      <c r="E30" s="42">
        <f>E25</f>
        <v>0</v>
      </c>
      <c r="F30" s="42">
        <f>F25</f>
        <v>0</v>
      </c>
      <c r="G30" s="42">
        <f>G25</f>
        <v>5</v>
      </c>
      <c r="H30" s="42">
        <f>H25</f>
        <v>5</v>
      </c>
      <c r="I30" s="43"/>
      <c r="J30" s="43"/>
      <c r="K30" s="40"/>
      <c r="M30" s="41" t="s">
        <v>25</v>
      </c>
      <c r="N30" s="42">
        <f>N25</f>
        <v>0</v>
      </c>
      <c r="O30" s="42">
        <f>O25</f>
        <v>0</v>
      </c>
      <c r="P30" s="42">
        <f>P25</f>
        <v>0</v>
      </c>
      <c r="Q30" s="42">
        <f>Q25</f>
        <v>5</v>
      </c>
      <c r="R30" s="42">
        <f>R25</f>
        <v>5</v>
      </c>
      <c r="S30" s="43"/>
      <c r="T30" s="43"/>
      <c r="U30" s="40"/>
    </row>
    <row r="34" spans="3:40" x14ac:dyDescent="0.2">
      <c r="D34" s="2" t="s">
        <v>34</v>
      </c>
      <c r="E34" s="2"/>
      <c r="F34" s="2"/>
      <c r="G34" s="2"/>
      <c r="H34" s="2"/>
      <c r="L34" s="2" t="s">
        <v>35</v>
      </c>
      <c r="M34" s="2"/>
      <c r="N34" s="2"/>
      <c r="O34" s="2"/>
      <c r="P34" s="2"/>
      <c r="W34" s="2" t="s">
        <v>36</v>
      </c>
      <c r="X34" s="2"/>
      <c r="Y34" s="2"/>
      <c r="Z34" s="2"/>
      <c r="AA34" s="2"/>
      <c r="AH34" s="2" t="s">
        <v>37</v>
      </c>
      <c r="AI34" s="2"/>
      <c r="AJ34" s="2"/>
      <c r="AK34" s="2"/>
      <c r="AL34" s="2"/>
    </row>
    <row r="36" spans="3:40" x14ac:dyDescent="0.2">
      <c r="C36" s="44">
        <v>5</v>
      </c>
      <c r="D36" s="10" t="s">
        <v>38</v>
      </c>
      <c r="E36" s="10"/>
      <c r="F36" s="18"/>
      <c r="G36" s="9"/>
      <c r="J36">
        <v>6</v>
      </c>
      <c r="K36" s="45" t="s">
        <v>39</v>
      </c>
      <c r="L36" s="45" t="s">
        <v>40</v>
      </c>
      <c r="M36" s="45" t="s">
        <v>41</v>
      </c>
      <c r="N36" s="45" t="s">
        <v>42</v>
      </c>
      <c r="O36" s="45" t="s">
        <v>43</v>
      </c>
      <c r="P36" s="45" t="s">
        <v>44</v>
      </c>
      <c r="U36">
        <v>7</v>
      </c>
      <c r="V36" s="46" t="s">
        <v>45</v>
      </c>
      <c r="W36" s="47"/>
      <c r="X36" s="9"/>
      <c r="Y36" s="9"/>
      <c r="Z36" s="9"/>
      <c r="AA36" s="9"/>
      <c r="AB36" s="9"/>
      <c r="AC36" s="9"/>
      <c r="AD36" s="9"/>
      <c r="AF36">
        <v>8</v>
      </c>
      <c r="AG36" s="45" t="s">
        <v>39</v>
      </c>
      <c r="AH36" s="45" t="s">
        <v>40</v>
      </c>
      <c r="AI36" s="45" t="s">
        <v>41</v>
      </c>
      <c r="AJ36" s="45" t="s">
        <v>42</v>
      </c>
      <c r="AK36" s="45" t="s">
        <v>43</v>
      </c>
      <c r="AL36" s="45" t="s">
        <v>44</v>
      </c>
    </row>
    <row r="37" spans="3:40" x14ac:dyDescent="0.2">
      <c r="D37" s="18" t="s">
        <v>46</v>
      </c>
      <c r="E37" s="18"/>
      <c r="F37" s="18"/>
      <c r="G37" s="9"/>
      <c r="K37" s="20">
        <v>1</v>
      </c>
      <c r="L37" s="20">
        <v>0.125</v>
      </c>
      <c r="M37" s="20">
        <v>0</v>
      </c>
      <c r="N37" s="20">
        <v>1</v>
      </c>
      <c r="O37" s="20">
        <f t="shared" ref="O37:O44" si="6">M37+2*N37</f>
        <v>2</v>
      </c>
      <c r="P37" s="20">
        <f>N37+R37*O37</f>
        <v>1.25</v>
      </c>
      <c r="Q37" s="20" t="s">
        <v>47</v>
      </c>
      <c r="R37" s="20">
        <v>0.125</v>
      </c>
      <c r="V37" s="18" t="s">
        <v>48</v>
      </c>
      <c r="W37" s="18"/>
      <c r="X37" s="9"/>
      <c r="Y37" s="9"/>
      <c r="Z37" s="9"/>
      <c r="AA37" s="9"/>
      <c r="AB37" s="9"/>
      <c r="AC37" s="9"/>
      <c r="AD37" s="9"/>
      <c r="AG37" s="20">
        <v>1</v>
      </c>
      <c r="AH37" s="20">
        <v>0.125</v>
      </c>
      <c r="AI37" s="20">
        <v>0</v>
      </c>
      <c r="AJ37" s="20">
        <v>1</v>
      </c>
      <c r="AK37" s="20">
        <f>AI37+2*AJ37</f>
        <v>2</v>
      </c>
      <c r="AL37" s="20">
        <f>AJ37+AN37*AK37</f>
        <v>1.25</v>
      </c>
      <c r="AM37" s="20" t="s">
        <v>47</v>
      </c>
      <c r="AN37" s="20">
        <v>0.125</v>
      </c>
    </row>
    <row r="38" spans="3:40" x14ac:dyDescent="0.2">
      <c r="D38" s="24" t="s">
        <v>49</v>
      </c>
      <c r="E38" s="24"/>
      <c r="F38" s="24"/>
      <c r="G38" s="25"/>
      <c r="K38" s="20">
        <v>2</v>
      </c>
      <c r="L38" s="20">
        <v>0.25</v>
      </c>
      <c r="M38" s="20">
        <v>0.125</v>
      </c>
      <c r="N38" s="20">
        <f t="shared" ref="N38:N44" si="7">P37</f>
        <v>1.25</v>
      </c>
      <c r="O38" s="20">
        <f t="shared" si="6"/>
        <v>2.625</v>
      </c>
      <c r="P38" s="20">
        <f>N38+R37*O38</f>
        <v>1.578125</v>
      </c>
      <c r="Q38" s="20" t="s">
        <v>50</v>
      </c>
      <c r="R38" s="20" t="s">
        <v>51</v>
      </c>
      <c r="V38" s="24"/>
      <c r="W38" s="24"/>
      <c r="X38" s="25"/>
      <c r="Y38" s="25"/>
      <c r="Z38" s="9"/>
      <c r="AA38" s="9"/>
      <c r="AB38" s="9"/>
      <c r="AC38" s="9"/>
      <c r="AD38" s="9"/>
      <c r="AG38" s="20">
        <v>2</v>
      </c>
      <c r="AH38" s="20">
        <v>0.25</v>
      </c>
      <c r="AI38" s="20">
        <v>0.125</v>
      </c>
      <c r="AJ38" s="20">
        <f t="shared" ref="AJ38:AJ44" si="8">AL37</f>
        <v>1.25</v>
      </c>
      <c r="AK38" s="20">
        <f>1+AI38*AJ38</f>
        <v>1.15625</v>
      </c>
      <c r="AL38" s="20">
        <f>AJ38+AN37*AK38</f>
        <v>1.39453125</v>
      </c>
      <c r="AM38" s="20" t="s">
        <v>50</v>
      </c>
      <c r="AN38" s="20" t="s">
        <v>52</v>
      </c>
    </row>
    <row r="39" spans="3:40" x14ac:dyDescent="0.2">
      <c r="D39" s="24" t="s">
        <v>53</v>
      </c>
      <c r="E39" s="24" t="s">
        <v>54</v>
      </c>
      <c r="F39" s="24" t="s">
        <v>55</v>
      </c>
      <c r="G39" s="24" t="s">
        <v>56</v>
      </c>
      <c r="K39" s="20">
        <v>3</v>
      </c>
      <c r="L39" s="20">
        <v>0.375</v>
      </c>
      <c r="M39" s="20">
        <v>0.25</v>
      </c>
      <c r="N39" s="20">
        <f t="shared" si="7"/>
        <v>1.578125</v>
      </c>
      <c r="O39" s="20">
        <f t="shared" si="6"/>
        <v>3.40625</v>
      </c>
      <c r="P39" s="20">
        <f>N39+R37*O39</f>
        <v>2.00390625</v>
      </c>
      <c r="V39" s="24" t="s">
        <v>18</v>
      </c>
      <c r="W39" s="24" t="s">
        <v>19</v>
      </c>
      <c r="X39" s="24" t="s">
        <v>11</v>
      </c>
      <c r="Y39" s="24" t="s">
        <v>20</v>
      </c>
      <c r="Z39" s="24" t="s">
        <v>21</v>
      </c>
      <c r="AA39" s="18" t="s">
        <v>12</v>
      </c>
      <c r="AB39" s="28" t="s">
        <v>22</v>
      </c>
      <c r="AC39" s="28" t="s">
        <v>57</v>
      </c>
      <c r="AD39" s="18" t="s">
        <v>58</v>
      </c>
      <c r="AG39" s="20">
        <v>3</v>
      </c>
      <c r="AH39" s="20">
        <v>0.375</v>
      </c>
      <c r="AI39" s="20">
        <v>0.25</v>
      </c>
      <c r="AJ39" s="20">
        <f t="shared" si="8"/>
        <v>1.39453125</v>
      </c>
      <c r="AK39" s="20">
        <f t="shared" ref="AK39:AK44" si="9">1+AI39*AJ39</f>
        <v>1.3486328125</v>
      </c>
      <c r="AL39" s="20">
        <f>AJ39+AN37*AK39</f>
        <v>1.5631103515625</v>
      </c>
    </row>
    <row r="40" spans="3:40" x14ac:dyDescent="0.2">
      <c r="D40" s="18">
        <v>2</v>
      </c>
      <c r="E40" s="18">
        <f>D40^2-5</f>
        <v>-1</v>
      </c>
      <c r="F40" s="18">
        <f>2*D40</f>
        <v>4</v>
      </c>
      <c r="G40" s="18">
        <f>D44-D43/D44</f>
        <v>1.2360679773137426</v>
      </c>
      <c r="K40" s="20">
        <v>4</v>
      </c>
      <c r="L40" s="20">
        <v>0.5</v>
      </c>
      <c r="M40" s="20">
        <v>0.375</v>
      </c>
      <c r="N40" s="20">
        <f t="shared" si="7"/>
        <v>2.00390625</v>
      </c>
      <c r="O40" s="20">
        <f t="shared" si="6"/>
        <v>4.3828125</v>
      </c>
      <c r="P40" s="20">
        <f>N40+R37*O40</f>
        <v>2.5517578125</v>
      </c>
      <c r="V40" s="18">
        <v>1</v>
      </c>
      <c r="W40" s="18">
        <v>0</v>
      </c>
      <c r="X40" s="18">
        <f>(W40+Y40)/2</f>
        <v>0.25</v>
      </c>
      <c r="Y40" s="18">
        <v>0.5</v>
      </c>
      <c r="Z40" s="18">
        <f t="shared" ref="Z40:AB53" si="10">(8*W40)^2-(9*W40)+1</f>
        <v>1</v>
      </c>
      <c r="AA40" s="18">
        <f t="shared" si="10"/>
        <v>2.75</v>
      </c>
      <c r="AB40" s="18">
        <f t="shared" si="10"/>
        <v>12.5</v>
      </c>
      <c r="AC40" s="28">
        <f>Z40*AB40</f>
        <v>12.5</v>
      </c>
      <c r="AD40" s="18">
        <f>Z40*AA40</f>
        <v>2.75</v>
      </c>
      <c r="AG40" s="20">
        <v>4</v>
      </c>
      <c r="AH40" s="20">
        <v>0.5</v>
      </c>
      <c r="AI40" s="20">
        <v>0.375</v>
      </c>
      <c r="AJ40" s="20">
        <f t="shared" si="8"/>
        <v>1.5631103515625</v>
      </c>
      <c r="AK40" s="20">
        <f t="shared" si="9"/>
        <v>1.5861663818359375</v>
      </c>
      <c r="AL40" s="20">
        <f>AJ40+AN37*AK40</f>
        <v>1.7613811492919922</v>
      </c>
    </row>
    <row r="41" spans="3:40" x14ac:dyDescent="0.2">
      <c r="D41" s="31">
        <f>D40-E40/F40</f>
        <v>2.25</v>
      </c>
      <c r="E41" s="18">
        <f>D41^2-5</f>
        <v>6.25E-2</v>
      </c>
      <c r="F41" s="18">
        <f>2*D41</f>
        <v>4.5</v>
      </c>
      <c r="G41" s="30"/>
      <c r="K41" s="20">
        <v>5</v>
      </c>
      <c r="L41" s="20">
        <v>0.625</v>
      </c>
      <c r="M41" s="20">
        <v>0.5</v>
      </c>
      <c r="N41" s="20">
        <f t="shared" si="7"/>
        <v>2.5517578125</v>
      </c>
      <c r="O41" s="20">
        <f t="shared" si="6"/>
        <v>5.603515625</v>
      </c>
      <c r="P41" s="20">
        <f>N41+R37*O41</f>
        <v>3.252197265625</v>
      </c>
      <c r="V41" s="31">
        <v>2</v>
      </c>
      <c r="W41" s="31">
        <f>IF(Z40*AA40&gt;=0,W40,X40)</f>
        <v>0</v>
      </c>
      <c r="X41" s="31">
        <f>(W41+Y41)/2</f>
        <v>0.125</v>
      </c>
      <c r="Y41" s="31">
        <f>IF(AA40*AB40&lt;0,Y40,X40)</f>
        <v>0.25</v>
      </c>
      <c r="Z41" s="31">
        <f t="shared" si="10"/>
        <v>1</v>
      </c>
      <c r="AA41" s="31">
        <f t="shared" si="10"/>
        <v>0.875</v>
      </c>
      <c r="AB41" s="31">
        <f t="shared" si="10"/>
        <v>2.75</v>
      </c>
      <c r="AC41" s="48">
        <f>Z41*AB41</f>
        <v>2.75</v>
      </c>
      <c r="AD41" s="31">
        <f>Z41*AA41</f>
        <v>0.875</v>
      </c>
      <c r="AG41" s="20">
        <v>5</v>
      </c>
      <c r="AH41" s="20">
        <v>0.625</v>
      </c>
      <c r="AI41" s="20">
        <v>0.5</v>
      </c>
      <c r="AJ41" s="20">
        <f t="shared" si="8"/>
        <v>1.7613811492919922</v>
      </c>
      <c r="AK41" s="20">
        <f t="shared" si="9"/>
        <v>1.8806905746459961</v>
      </c>
      <c r="AL41" s="20">
        <f>AJ41+AN37*AK41</f>
        <v>1.9964674711227417</v>
      </c>
    </row>
    <row r="42" spans="3:40" x14ac:dyDescent="0.2">
      <c r="D42" s="31">
        <f t="shared" ref="D42:D44" si="11">D41-E41/F41</f>
        <v>2.2361111111111112</v>
      </c>
      <c r="E42" s="18">
        <f t="shared" ref="E42:E44" si="12">D42^2-5</f>
        <v>1.9290123456805475E-4</v>
      </c>
      <c r="F42" s="18">
        <f t="shared" ref="F42:F44" si="13">2*D42</f>
        <v>4.4722222222222223</v>
      </c>
      <c r="G42" s="9"/>
      <c r="K42" s="20">
        <v>6</v>
      </c>
      <c r="L42" s="20">
        <v>0.75</v>
      </c>
      <c r="M42" s="20">
        <v>0.625</v>
      </c>
      <c r="N42" s="20">
        <f t="shared" si="7"/>
        <v>3.252197265625</v>
      </c>
      <c r="O42" s="20">
        <f t="shared" si="6"/>
        <v>7.12939453125</v>
      </c>
      <c r="P42" s="20">
        <f>N42+R37*O42</f>
        <v>4.14337158203125</v>
      </c>
      <c r="Q42" s="20" t="s">
        <v>47</v>
      </c>
      <c r="R42" s="20">
        <v>0.5</v>
      </c>
      <c r="V42" s="18">
        <v>3</v>
      </c>
      <c r="W42" s="18">
        <f>IF(Z41*AA41&gt;=0,W41,X41)</f>
        <v>0</v>
      </c>
      <c r="X42" s="18">
        <f>(W42+Y42)/2</f>
        <v>6.25E-2</v>
      </c>
      <c r="Y42" s="18">
        <f>IF(AA41*AB41&lt;0,Y41,X41)</f>
        <v>0.125</v>
      </c>
      <c r="Z42" s="18">
        <f t="shared" si="10"/>
        <v>1</v>
      </c>
      <c r="AA42" s="18">
        <f t="shared" si="10"/>
        <v>0.6875</v>
      </c>
      <c r="AB42" s="18">
        <f t="shared" si="10"/>
        <v>0.875</v>
      </c>
      <c r="AC42" s="28">
        <f>Z42*AB42</f>
        <v>0.875</v>
      </c>
      <c r="AD42" s="18">
        <f>Z42*AA42</f>
        <v>0.6875</v>
      </c>
      <c r="AG42" s="20">
        <v>6</v>
      </c>
      <c r="AH42" s="20">
        <v>0.75</v>
      </c>
      <c r="AI42" s="20">
        <v>0.625</v>
      </c>
      <c r="AJ42" s="20">
        <f t="shared" si="8"/>
        <v>1.9964674711227417</v>
      </c>
      <c r="AK42" s="20">
        <f t="shared" si="9"/>
        <v>2.2477921694517136</v>
      </c>
      <c r="AL42" s="20">
        <f>AJ42+AN37*AK42</f>
        <v>2.2774414923042059</v>
      </c>
      <c r="AM42" s="20" t="s">
        <v>47</v>
      </c>
      <c r="AN42" s="20">
        <v>0.5</v>
      </c>
    </row>
    <row r="43" spans="3:40" x14ac:dyDescent="0.2">
      <c r="D43" s="31">
        <f t="shared" si="11"/>
        <v>2.2360679779158041</v>
      </c>
      <c r="E43" s="18">
        <f t="shared" si="12"/>
        <v>1.8604735529947902E-9</v>
      </c>
      <c r="F43" s="18">
        <f t="shared" si="13"/>
        <v>4.4721359558316083</v>
      </c>
      <c r="K43" s="20">
        <v>7</v>
      </c>
      <c r="L43" s="20">
        <v>0.875</v>
      </c>
      <c r="M43" s="20">
        <v>0.75</v>
      </c>
      <c r="N43" s="20">
        <f t="shared" si="7"/>
        <v>4.14337158203125</v>
      </c>
      <c r="O43" s="20">
        <f t="shared" si="6"/>
        <v>9.0367431640625</v>
      </c>
      <c r="P43" s="20">
        <f>N43+R37*O43</f>
        <v>5.2729644775390625</v>
      </c>
      <c r="Q43" s="20" t="s">
        <v>59</v>
      </c>
      <c r="R43" s="20">
        <v>1</v>
      </c>
      <c r="V43" s="31">
        <v>4</v>
      </c>
      <c r="W43" s="31">
        <f t="shared" ref="W43:W49" si="14">IF(Z42*AA42&gt;=0,W42,X42)</f>
        <v>0</v>
      </c>
      <c r="X43" s="31">
        <f t="shared" ref="X43:X49" si="15">(W43+Y43)/2</f>
        <v>3.125E-2</v>
      </c>
      <c r="Y43" s="31">
        <f t="shared" ref="Y43:Y49" si="16">IF(AA42*AB42&lt;0,Y42,X42)</f>
        <v>6.25E-2</v>
      </c>
      <c r="Z43" s="31">
        <f t="shared" si="10"/>
        <v>1</v>
      </c>
      <c r="AA43" s="31">
        <f t="shared" si="10"/>
        <v>0.78125</v>
      </c>
      <c r="AB43" s="31">
        <f t="shared" si="10"/>
        <v>0.6875</v>
      </c>
      <c r="AC43" s="48">
        <f t="shared" ref="AC43:AC49" si="17">Z43*AB43</f>
        <v>0.6875</v>
      </c>
      <c r="AD43" s="31">
        <f t="shared" ref="AD43:AD49" si="18">Z43*AA43</f>
        <v>0.78125</v>
      </c>
      <c r="AG43" s="20">
        <v>7</v>
      </c>
      <c r="AH43" s="20">
        <v>0.875</v>
      </c>
      <c r="AI43" s="20">
        <v>0.75</v>
      </c>
      <c r="AJ43" s="20">
        <f t="shared" si="8"/>
        <v>2.2774414923042059</v>
      </c>
      <c r="AK43" s="20">
        <f t="shared" si="9"/>
        <v>2.7080811192281544</v>
      </c>
      <c r="AL43" s="20">
        <f>AJ43+AN37*AK43</f>
        <v>2.6159516322077252</v>
      </c>
      <c r="AM43" s="20" t="s">
        <v>59</v>
      </c>
      <c r="AN43" s="20">
        <v>1</v>
      </c>
    </row>
    <row r="44" spans="3:40" x14ac:dyDescent="0.2">
      <c r="D44" s="34">
        <f t="shared" si="11"/>
        <v>2.2360679774997898</v>
      </c>
      <c r="E44" s="34">
        <f t="shared" si="12"/>
        <v>0</v>
      </c>
      <c r="F44" s="34">
        <f t="shared" si="13"/>
        <v>4.4721359549995796</v>
      </c>
      <c r="K44" s="49">
        <v>8</v>
      </c>
      <c r="L44" s="49">
        <v>1</v>
      </c>
      <c r="M44" s="49">
        <v>0.875</v>
      </c>
      <c r="N44" s="49">
        <f t="shared" si="7"/>
        <v>5.2729644775390625</v>
      </c>
      <c r="O44" s="49">
        <f t="shared" si="6"/>
        <v>11.420928955078125</v>
      </c>
      <c r="P44" s="49">
        <f>N44+R37*O44</f>
        <v>6.7005805969238281</v>
      </c>
      <c r="V44" s="18">
        <v>5</v>
      </c>
      <c r="W44" s="18">
        <f t="shared" si="14"/>
        <v>0</v>
      </c>
      <c r="X44" s="18">
        <f t="shared" si="15"/>
        <v>1.5625E-2</v>
      </c>
      <c r="Y44" s="18">
        <f t="shared" si="16"/>
        <v>3.125E-2</v>
      </c>
      <c r="Z44" s="18">
        <f t="shared" si="10"/>
        <v>1</v>
      </c>
      <c r="AA44" s="18">
        <f t="shared" si="10"/>
        <v>0.875</v>
      </c>
      <c r="AB44" s="18">
        <f t="shared" si="10"/>
        <v>0.78125</v>
      </c>
      <c r="AC44" s="28">
        <f t="shared" si="17"/>
        <v>0.78125</v>
      </c>
      <c r="AD44" s="18">
        <f t="shared" si="18"/>
        <v>0.875</v>
      </c>
      <c r="AG44" s="49">
        <v>8</v>
      </c>
      <c r="AH44" s="49">
        <v>1</v>
      </c>
      <c r="AI44" s="49">
        <v>0.875</v>
      </c>
      <c r="AJ44" s="49">
        <f t="shared" si="8"/>
        <v>2.6159516322077252</v>
      </c>
      <c r="AK44" s="49">
        <f t="shared" si="9"/>
        <v>3.2889576781817595</v>
      </c>
      <c r="AL44" s="49">
        <f>AJ44+AN37*AK44</f>
        <v>3.0270713419804451</v>
      </c>
    </row>
    <row r="45" spans="3:40" x14ac:dyDescent="0.2">
      <c r="V45" s="31">
        <v>6</v>
      </c>
      <c r="W45" s="31">
        <f t="shared" si="14"/>
        <v>0</v>
      </c>
      <c r="X45" s="31">
        <f t="shared" si="15"/>
        <v>7.8125E-3</v>
      </c>
      <c r="Y45" s="31">
        <f t="shared" si="16"/>
        <v>1.5625E-2</v>
      </c>
      <c r="Z45" s="31">
        <f t="shared" si="10"/>
        <v>1</v>
      </c>
      <c r="AA45" s="31">
        <f t="shared" si="10"/>
        <v>0.93359375</v>
      </c>
      <c r="AB45" s="31">
        <f t="shared" si="10"/>
        <v>0.875</v>
      </c>
      <c r="AC45" s="48">
        <f t="shared" si="17"/>
        <v>0.875</v>
      </c>
      <c r="AD45" s="31">
        <f t="shared" si="18"/>
        <v>0.93359375</v>
      </c>
    </row>
    <row r="46" spans="3:40" x14ac:dyDescent="0.2">
      <c r="K46" s="20" t="s">
        <v>39</v>
      </c>
      <c r="L46" s="20" t="s">
        <v>11</v>
      </c>
      <c r="M46" s="20" t="s">
        <v>44</v>
      </c>
      <c r="N46" s="20" t="s">
        <v>60</v>
      </c>
      <c r="O46" s="20" t="s">
        <v>61</v>
      </c>
      <c r="P46" s="20" t="s">
        <v>62</v>
      </c>
      <c r="Q46" s="20" t="s">
        <v>63</v>
      </c>
      <c r="V46" s="18">
        <v>7</v>
      </c>
      <c r="W46" s="18">
        <f t="shared" si="14"/>
        <v>0</v>
      </c>
      <c r="X46" s="18">
        <f t="shared" si="15"/>
        <v>3.90625E-3</v>
      </c>
      <c r="Y46" s="18">
        <f t="shared" si="16"/>
        <v>7.8125E-3</v>
      </c>
      <c r="Z46" s="18">
        <f t="shared" si="10"/>
        <v>1</v>
      </c>
      <c r="AA46" s="18">
        <f t="shared" si="10"/>
        <v>0.9658203125</v>
      </c>
      <c r="AB46" s="18">
        <f t="shared" si="10"/>
        <v>0.93359375</v>
      </c>
      <c r="AC46" s="28">
        <f t="shared" si="17"/>
        <v>0.93359375</v>
      </c>
      <c r="AD46" s="18">
        <f t="shared" si="18"/>
        <v>0.9658203125</v>
      </c>
      <c r="AG46" s="20" t="s">
        <v>39</v>
      </c>
      <c r="AH46" s="20" t="s">
        <v>11</v>
      </c>
      <c r="AI46" s="20" t="s">
        <v>44</v>
      </c>
      <c r="AJ46" s="20" t="s">
        <v>60</v>
      </c>
      <c r="AK46" s="20" t="s">
        <v>61</v>
      </c>
      <c r="AL46" s="20" t="s">
        <v>62</v>
      </c>
      <c r="AM46" s="20" t="s">
        <v>63</v>
      </c>
    </row>
    <row r="47" spans="3:40" x14ac:dyDescent="0.2">
      <c r="K47" s="20">
        <v>0</v>
      </c>
      <c r="L47" s="20">
        <v>0</v>
      </c>
      <c r="M47" s="20">
        <v>1</v>
      </c>
      <c r="N47" s="20">
        <f>L47+2*M47</f>
        <v>2</v>
      </c>
      <c r="O47" s="20">
        <f>(L47+0.5*R42)+(2*M47+0.5*R42*N47)</f>
        <v>2.75</v>
      </c>
      <c r="P47" s="20">
        <f>(L47+0.5*R42)+(2*M47+0.5*R42*O47)</f>
        <v>2.9375</v>
      </c>
      <c r="Q47" s="49">
        <f>(L47+R42)+(2*M47+R42*P47)</f>
        <v>3.96875</v>
      </c>
      <c r="V47" s="31">
        <v>8</v>
      </c>
      <c r="W47" s="31">
        <f t="shared" si="14"/>
        <v>0</v>
      </c>
      <c r="X47" s="31">
        <f t="shared" si="15"/>
        <v>1.953125E-3</v>
      </c>
      <c r="Y47" s="31">
        <f t="shared" si="16"/>
        <v>3.90625E-3</v>
      </c>
      <c r="Z47" s="31">
        <f t="shared" si="10"/>
        <v>1</v>
      </c>
      <c r="AA47" s="31">
        <f t="shared" si="10"/>
        <v>0.982666015625</v>
      </c>
      <c r="AB47" s="31">
        <f t="shared" si="10"/>
        <v>0.9658203125</v>
      </c>
      <c r="AC47" s="48">
        <f t="shared" si="17"/>
        <v>0.9658203125</v>
      </c>
      <c r="AD47" s="31">
        <f t="shared" si="18"/>
        <v>0.982666015625</v>
      </c>
      <c r="AG47" s="20">
        <v>0</v>
      </c>
      <c r="AH47" s="20">
        <v>0</v>
      </c>
      <c r="AI47" s="20">
        <v>1</v>
      </c>
      <c r="AJ47" s="20">
        <f>1+AH47*AI47</f>
        <v>1</v>
      </c>
      <c r="AK47" s="20">
        <f>1+(AH47+0.5*AN42)*(AI47+0.5*AN42*AJ47)</f>
        <v>1.3125</v>
      </c>
      <c r="AL47" s="20">
        <f>1+(AH47+0.5*AN42)*(AI47+0.5*AN42*AK47)</f>
        <v>1.33203125</v>
      </c>
      <c r="AM47" s="49">
        <f>1+(AH47+AN42)*(AI47+AN42*AL47)</f>
        <v>1.8330078125</v>
      </c>
    </row>
    <row r="48" spans="3:40" x14ac:dyDescent="0.2">
      <c r="K48" s="20">
        <v>1</v>
      </c>
      <c r="L48" s="20">
        <f>L47+R42</f>
        <v>0.5</v>
      </c>
      <c r="M48" s="20">
        <f>M47+R42*(N47+2*O47+2*P47+Q47)/6</f>
        <v>2.4453125</v>
      </c>
      <c r="N48" s="20">
        <f>L48+2*M48</f>
        <v>5.390625</v>
      </c>
      <c r="O48" s="20">
        <f>(L48+0.5*R42)+(2*M48+0.5*R42*N48)</f>
        <v>6.98828125</v>
      </c>
      <c r="P48" s="20">
        <f>(L48+0.5*R42)+(2*M48+0.5*R42*O48)</f>
        <v>7.3876953125</v>
      </c>
      <c r="Q48" s="49">
        <f>(L48+R42)+(2*M48+R42*P48)</f>
        <v>9.58447265625</v>
      </c>
      <c r="V48" s="18">
        <v>9</v>
      </c>
      <c r="W48" s="18">
        <f t="shared" si="14"/>
        <v>0</v>
      </c>
      <c r="X48" s="18">
        <f t="shared" si="15"/>
        <v>9.765625E-4</v>
      </c>
      <c r="Y48" s="18">
        <f t="shared" si="16"/>
        <v>1.953125E-3</v>
      </c>
      <c r="Z48" s="18">
        <f t="shared" si="10"/>
        <v>1</v>
      </c>
      <c r="AA48" s="18">
        <f t="shared" si="10"/>
        <v>0.99127197265625</v>
      </c>
      <c r="AB48" s="18">
        <f t="shared" si="10"/>
        <v>0.982666015625</v>
      </c>
      <c r="AC48" s="28">
        <f t="shared" si="17"/>
        <v>0.982666015625</v>
      </c>
      <c r="AD48" s="18">
        <f t="shared" si="18"/>
        <v>0.99127197265625</v>
      </c>
      <c r="AG48" s="20">
        <v>1</v>
      </c>
      <c r="AH48" s="20">
        <f>AH47+AN42</f>
        <v>0.5</v>
      </c>
      <c r="AI48" s="20">
        <f>AI47+AN42*(AJ47+2*AK47+2*AL47+AM47)/6</f>
        <v>1.6768391927083335</v>
      </c>
      <c r="AJ48" s="20">
        <f>1+AH48*AI48</f>
        <v>1.8384195963541667</v>
      </c>
      <c r="AK48" s="20">
        <f>1+(AH48+0.5*AN42)*(AI48+0.5*AN42*AJ48)</f>
        <v>2.6023330688476562</v>
      </c>
      <c r="AL48" s="20">
        <f>1+(AH48+0.5*AN42)*(AI48+0.5*AN42*AK48)</f>
        <v>2.7455668449401855</v>
      </c>
      <c r="AM48" s="49">
        <f>(AH48+AN42)+(AI48+AN42*AL48)</f>
        <v>4.0496226151784267</v>
      </c>
    </row>
    <row r="49" spans="11:39" x14ac:dyDescent="0.2">
      <c r="K49" s="20">
        <v>2</v>
      </c>
      <c r="L49" s="20">
        <f>L48+R42</f>
        <v>1</v>
      </c>
      <c r="M49" s="20">
        <f>M48+R42*(N48+2*O48+2*P48+Q48)/6</f>
        <v>6.0892333984375</v>
      </c>
      <c r="N49" s="20">
        <f>L49+2*M49</f>
        <v>13.178466796875</v>
      </c>
      <c r="O49" s="20">
        <f>(L49+0.5*R42)+(2*M49+0.5*R42*N49)</f>
        <v>16.72308349609375</v>
      </c>
      <c r="P49" s="20">
        <f>(L49+0.5*R42)+(2*M49+0.5*R42*O49)</f>
        <v>17.609237670898438</v>
      </c>
      <c r="Q49" s="49">
        <f>(L49+R42)+(2*M49+R42*P49)</f>
        <v>22.483085632324219</v>
      </c>
      <c r="V49" s="31">
        <v>10</v>
      </c>
      <c r="W49" s="31">
        <f t="shared" si="14"/>
        <v>0</v>
      </c>
      <c r="X49" s="31">
        <f t="shared" si="15"/>
        <v>4.8828125E-4</v>
      </c>
      <c r="Y49" s="31">
        <f t="shared" si="16"/>
        <v>9.765625E-4</v>
      </c>
      <c r="Z49" s="31">
        <f t="shared" si="10"/>
        <v>1</v>
      </c>
      <c r="AA49" s="31">
        <f t="shared" si="10"/>
        <v>0.9956207275390625</v>
      </c>
      <c r="AB49" s="31">
        <f t="shared" si="10"/>
        <v>0.99127197265625</v>
      </c>
      <c r="AC49" s="48">
        <f t="shared" si="17"/>
        <v>0.99127197265625</v>
      </c>
      <c r="AD49" s="31">
        <f t="shared" si="18"/>
        <v>0.9956207275390625</v>
      </c>
      <c r="AG49" s="20">
        <v>2</v>
      </c>
      <c r="AH49" s="20">
        <f>AH48+AN42</f>
        <v>1</v>
      </c>
      <c r="AI49" s="20">
        <f>AI48+AN42*(AJ48+2*AK48+2*AL48+AM48)/6</f>
        <v>3.0588260293006897</v>
      </c>
      <c r="AJ49" s="20">
        <f>1+AH49*AI49</f>
        <v>4.0588260293006897</v>
      </c>
      <c r="AK49" s="20">
        <f>1+(AH49+0.5*AN42)*(AI49+0.5*AN42*AJ49)</f>
        <v>6.0919156707823277</v>
      </c>
      <c r="AL49" s="20">
        <f>1+(AH49+0.5*AN42)*(AI49+0.5*AN42*AK49)</f>
        <v>6.7272561837453395</v>
      </c>
      <c r="AM49" s="49">
        <f>(AH49+AN42)+(AI49+AN42*AL49)</f>
        <v>7.9224541211733595</v>
      </c>
    </row>
    <row r="50" spans="11:39" x14ac:dyDescent="0.2">
      <c r="V50" s="18">
        <v>11</v>
      </c>
      <c r="W50" s="31">
        <f>IF(Z49*AA49&gt;=0,W49,X49)</f>
        <v>0</v>
      </c>
      <c r="X50" s="31">
        <f>(W50+Y50)/2</f>
        <v>2.44140625E-4</v>
      </c>
      <c r="Y50" s="31">
        <f>IF(AA49*AB49&lt;0,Y49,X49)</f>
        <v>4.8828125E-4</v>
      </c>
      <c r="Z50" s="31">
        <f t="shared" si="10"/>
        <v>1</v>
      </c>
      <c r="AA50" s="31">
        <f t="shared" si="10"/>
        <v>0.99780654907226562</v>
      </c>
      <c r="AB50" s="31">
        <f t="shared" si="10"/>
        <v>0.9956207275390625</v>
      </c>
      <c r="AC50" s="48">
        <f>Z50*AB50</f>
        <v>0.9956207275390625</v>
      </c>
      <c r="AD50" s="31">
        <f>Z50*AA50</f>
        <v>0.99780654907226562</v>
      </c>
    </row>
    <row r="51" spans="11:39" x14ac:dyDescent="0.2">
      <c r="V51" s="34">
        <v>12</v>
      </c>
      <c r="W51" s="34">
        <f>IF(Z50*AA50&gt;=0,W50,X50)</f>
        <v>0</v>
      </c>
      <c r="X51" s="34">
        <f>(W51+Y51)/2</f>
        <v>1.220703125E-4</v>
      </c>
      <c r="Y51" s="34">
        <f>IF(AA50*AB50&lt;0,Y50,X50)</f>
        <v>2.44140625E-4</v>
      </c>
      <c r="Z51" s="34">
        <f t="shared" si="10"/>
        <v>1</v>
      </c>
      <c r="AA51" s="34">
        <f t="shared" si="10"/>
        <v>0.99890232086181641</v>
      </c>
      <c r="AB51" s="34">
        <f t="shared" si="10"/>
        <v>0.99780654907226562</v>
      </c>
      <c r="AC51" s="50">
        <f>Z51*AB51</f>
        <v>0.99780654907226562</v>
      </c>
      <c r="AD51" s="34">
        <f>Z51*AA51</f>
        <v>0.99890232086181641</v>
      </c>
    </row>
    <row r="52" spans="11:39" x14ac:dyDescent="0.2">
      <c r="V52" s="18">
        <v>13</v>
      </c>
      <c r="W52" s="31">
        <f t="shared" ref="W52" si="19">IF(Z51*AA51&gt;=0,W51,X51)</f>
        <v>0</v>
      </c>
      <c r="X52" s="31">
        <f t="shared" ref="X52" si="20">(W52+Y52)/2</f>
        <v>6.103515625E-5</v>
      </c>
      <c r="Y52" s="31">
        <f t="shared" ref="Y52" si="21">IF(AA51*AB51&lt;0,Y51,X51)</f>
        <v>1.220703125E-4</v>
      </c>
      <c r="Z52" s="31">
        <f t="shared" si="10"/>
        <v>1</v>
      </c>
      <c r="AA52" s="31">
        <f t="shared" si="10"/>
        <v>0.9994509220123291</v>
      </c>
      <c r="AB52" s="31">
        <f t="shared" si="10"/>
        <v>0.99890232086181641</v>
      </c>
      <c r="AC52" s="48">
        <f t="shared" ref="AC52" si="22">Z52*AB52</f>
        <v>0.99890232086181641</v>
      </c>
      <c r="AD52" s="31">
        <f t="shared" ref="AD52" si="23">Z52*AA52</f>
        <v>0.9994509220123291</v>
      </c>
    </row>
    <row r="53" spans="11:39" x14ac:dyDescent="0.2">
      <c r="V53" s="31">
        <v>14</v>
      </c>
      <c r="W53" s="31">
        <f>IF(Z52*AA52&gt;=0,W52,X52)</f>
        <v>0</v>
      </c>
      <c r="X53" s="31">
        <f>(W53+Y53)/2</f>
        <v>3.0517578125E-5</v>
      </c>
      <c r="Y53" s="31">
        <f>IF(AA52*AB52&lt;0,Y52,X52)</f>
        <v>6.103515625E-5</v>
      </c>
      <c r="Z53" s="31">
        <f t="shared" si="10"/>
        <v>1</v>
      </c>
      <c r="AA53" s="31">
        <f t="shared" si="10"/>
        <v>0.99972540140151978</v>
      </c>
      <c r="AB53" s="31">
        <f t="shared" si="10"/>
        <v>0.9994509220123291</v>
      </c>
      <c r="AC53" s="48">
        <f>Z53*AB53</f>
        <v>0.9994509220123291</v>
      </c>
      <c r="AD53" s="31">
        <f>Z53*AA53</f>
        <v>0.99972540140151978</v>
      </c>
    </row>
    <row r="54" spans="11:39" x14ac:dyDescent="0.2">
      <c r="V54" s="51" t="s">
        <v>64</v>
      </c>
      <c r="W54" s="51"/>
      <c r="X54" s="51"/>
      <c r="Y54" s="51"/>
      <c r="Z54" s="51"/>
      <c r="AA54" s="51"/>
      <c r="AB54" s="51"/>
      <c r="AC54" s="51"/>
      <c r="AD54" s="51"/>
    </row>
    <row r="55" spans="11:39" x14ac:dyDescent="0.2">
      <c r="V55" s="25"/>
      <c r="W55" s="9"/>
      <c r="X55" s="9"/>
      <c r="Y55" s="9"/>
      <c r="Z55" s="9"/>
      <c r="AA55" s="9"/>
      <c r="AB55" s="9"/>
      <c r="AC55" s="52"/>
      <c r="AD55" s="9"/>
    </row>
    <row r="56" spans="11:39" x14ac:dyDescent="0.2">
      <c r="V56" s="24" t="s">
        <v>18</v>
      </c>
      <c r="W56" s="53" t="s">
        <v>65</v>
      </c>
      <c r="X56" s="18" t="s">
        <v>12</v>
      </c>
      <c r="Y56" s="18" t="s">
        <v>66</v>
      </c>
      <c r="Z56" s="34" t="s">
        <v>56</v>
      </c>
      <c r="AA56" s="9"/>
      <c r="AB56" s="9"/>
      <c r="AC56" s="52"/>
      <c r="AD56" s="9"/>
    </row>
    <row r="57" spans="11:39" x14ac:dyDescent="0.2">
      <c r="V57" s="24"/>
      <c r="W57" s="18">
        <v>0</v>
      </c>
      <c r="X57" s="18">
        <f>(8*W57)^2-(9*W57)+1</f>
        <v>1</v>
      </c>
      <c r="Y57" s="18">
        <f>(16*W57)-9</f>
        <v>-9</v>
      </c>
      <c r="Z57" s="34">
        <f>W59-W58/W59</f>
        <v>-0.28336314847942756</v>
      </c>
      <c r="AA57" s="9"/>
      <c r="AB57" s="9"/>
      <c r="AC57" s="52"/>
      <c r="AD57" s="9"/>
    </row>
    <row r="58" spans="11:39" x14ac:dyDescent="0.2">
      <c r="V58" s="24"/>
      <c r="W58" s="18">
        <f>W57-X57/Y57</f>
        <v>0.1111111111111111</v>
      </c>
      <c r="X58" s="18">
        <f>(8*W58)^2-(9*W58)+1</f>
        <v>0.79012345679012341</v>
      </c>
      <c r="Y58" s="18">
        <f>(16*W58)-9</f>
        <v>-7.2222222222222223</v>
      </c>
      <c r="Z58" s="9"/>
      <c r="AA58" s="9"/>
      <c r="AB58" s="9"/>
      <c r="AC58" s="52"/>
      <c r="AD58" s="9"/>
    </row>
    <row r="59" spans="11:39" x14ac:dyDescent="0.2">
      <c r="V59" s="18"/>
      <c r="W59" s="34">
        <f>W58-X58/Y58</f>
        <v>0.22051282051282051</v>
      </c>
      <c r="X59" s="34">
        <f>(8*W59)^2-(9*W59)+1</f>
        <v>2.1274424720578566</v>
      </c>
      <c r="Y59" s="34">
        <f>(16*W59)-9</f>
        <v>-5.4717948717948719</v>
      </c>
      <c r="Z59" s="9"/>
      <c r="AA59" s="9"/>
      <c r="AB59" s="9"/>
      <c r="AC59" s="52"/>
      <c r="AD59" s="9"/>
    </row>
    <row r="60" spans="11:39" x14ac:dyDescent="0.2">
      <c r="V60" s="20"/>
      <c r="W60" s="31">
        <f>W59-X59/Y59</f>
        <v>0.60931439694326284</v>
      </c>
      <c r="X60" s="31">
        <f>(8*W60)^2-(9*W60)+1</f>
        <v>19.277068624139886</v>
      </c>
      <c r="Y60" s="31">
        <f>(16*W60)-9</f>
        <v>0.74903035109220539</v>
      </c>
    </row>
  </sheetData>
  <mergeCells count="26">
    <mergeCell ref="W34:AA34"/>
    <mergeCell ref="AH34:AL34"/>
    <mergeCell ref="D36:E36"/>
    <mergeCell ref="V36:W36"/>
    <mergeCell ref="V54:AD54"/>
    <mergeCell ref="I22:J25"/>
    <mergeCell ref="S22:T25"/>
    <mergeCell ref="I27:J30"/>
    <mergeCell ref="S27:T30"/>
    <mergeCell ref="D34:H34"/>
    <mergeCell ref="L34:P34"/>
    <mergeCell ref="I12:J15"/>
    <mergeCell ref="S12:T15"/>
    <mergeCell ref="Y14:AB14"/>
    <mergeCell ref="Z15:AA15"/>
    <mergeCell ref="Z16:AA16"/>
    <mergeCell ref="I17:J20"/>
    <mergeCell ref="S17:T20"/>
    <mergeCell ref="E3:I3"/>
    <mergeCell ref="O3:S3"/>
    <mergeCell ref="X3:AB3"/>
    <mergeCell ref="AE3:AI3"/>
    <mergeCell ref="C5:I5"/>
    <mergeCell ref="M5:S5"/>
    <mergeCell ref="Y5:Z5"/>
    <mergeCell ref="AE5:AF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2018-07-11T03:29:07Z</dcterms:created>
  <dcterms:modified xsi:type="dcterms:W3CDTF">2018-07-11T03:30:53Z</dcterms:modified>
</cp:coreProperties>
</file>