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inod\Desktop\Audio amplifier &amp; power supply\PCB\Power supply\"/>
    </mc:Choice>
  </mc:AlternateContent>
  <xr:revisionPtr revIDLastSave="0" documentId="13_ncr:1_{8ADD06B6-D8A7-442B-A366-9D35F3BCA19D}" xr6:coauthVersionLast="47" xr6:coauthVersionMax="47" xr10:uidLastSave="{00000000-0000-0000-0000-000000000000}"/>
  <bookViews>
    <workbookView xWindow="-18617" yWindow="-4003" windowWidth="18720" windowHeight="32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K10" i="1"/>
  <c r="K9" i="1"/>
  <c r="H9" i="1"/>
  <c r="H10" i="1"/>
  <c r="E5" i="1"/>
  <c r="B5" i="1"/>
  <c r="O11" i="1" l="1"/>
</calcChain>
</file>

<file path=xl/sharedStrings.xml><?xml version="1.0" encoding="utf-8"?>
<sst xmlns="http://schemas.openxmlformats.org/spreadsheetml/2006/main" count="41" uniqueCount="35">
  <si>
    <t>Current</t>
  </si>
  <si>
    <t>Capacitance</t>
  </si>
  <si>
    <t>Vripple [V]</t>
  </si>
  <si>
    <t>f [Hz]</t>
  </si>
  <si>
    <t>Ripple</t>
  </si>
  <si>
    <t>Vs_rms [V]</t>
  </si>
  <si>
    <t>Power [VA]</t>
  </si>
  <si>
    <t>Toroid transformer</t>
  </si>
  <si>
    <t>cos(fi)</t>
  </si>
  <si>
    <t>Imax_rms [A]</t>
  </si>
  <si>
    <t>Vref,min [V]</t>
  </si>
  <si>
    <t>Vref,max [V]</t>
  </si>
  <si>
    <t>Iadj [uA]</t>
  </si>
  <si>
    <t>tolerance</t>
  </si>
  <si>
    <t>R5 [Ω]</t>
  </si>
  <si>
    <t>RV1 [Ω]</t>
  </si>
  <si>
    <t>Vout,min [V]</t>
  </si>
  <si>
    <t>Vout,max [V]</t>
  </si>
  <si>
    <t>R6 [Ω]</t>
  </si>
  <si>
    <t>RV2 [Ω]</t>
  </si>
  <si>
    <t>Regulator voltage - positive</t>
  </si>
  <si>
    <t>Regulator voltage - negative</t>
  </si>
  <si>
    <t>R4 [Ω]</t>
  </si>
  <si>
    <t>R7 [Ω]</t>
  </si>
  <si>
    <t>R11 [Ω]</t>
  </si>
  <si>
    <t>R16 [Ω]</t>
  </si>
  <si>
    <t>R20 [Ω]</t>
  </si>
  <si>
    <t>R14 [Ω]</t>
  </si>
  <si>
    <t>R19 [Ω]</t>
  </si>
  <si>
    <t>RV3 [Ω]</t>
  </si>
  <si>
    <t>Voffset [V]</t>
  </si>
  <si>
    <t>Vref [V]</t>
  </si>
  <si>
    <t>Ith,max [A]</t>
  </si>
  <si>
    <t>VREG [V]</t>
  </si>
  <si>
    <t>Current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</si>
</sst>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9">
    <xf numFmtId="0" fontId="0" fillId="0" borderId="0" xfId="0"/>
    <xf numFmtId="2" fontId="0" fillId="0" borderId="0" xfId="0" applyNumberFormat="1"/>
    <xf numFmtId="0" fontId="3" fillId="3" borderId="2" xfId="3"/>
    <xf numFmtId="0" fontId="3" fillId="3" borderId="2" xfId="3" applyNumberFormat="1"/>
    <xf numFmtId="0" fontId="2" fillId="2" borderId="1" xfId="2"/>
    <xf numFmtId="0" fontId="2" fillId="2" borderId="1" xfId="2" applyNumberFormat="1"/>
    <xf numFmtId="2" fontId="2" fillId="2" borderId="1" xfId="2" applyNumberFormat="1"/>
    <xf numFmtId="2" fontId="3" fillId="3" borderId="2" xfId="3" applyNumberFormat="1"/>
    <xf numFmtId="0" fontId="1" fillId="0" borderId="0" xfId="1" applyAlignment="1">
      <alignment horizontal="center"/>
    </xf>
  </cellXfs>
  <cellStyles count="4"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B1" workbookViewId="0">
      <selection activeCell="O7" sqref="O7"/>
    </sheetView>
  </sheetViews>
  <sheetFormatPr defaultRowHeight="14.6" x14ac:dyDescent="0.4"/>
  <cols>
    <col min="1" max="1" width="10.69140625" bestFit="1" customWidth="1"/>
    <col min="2" max="2" width="5.3046875" bestFit="1" customWidth="1"/>
    <col min="3" max="3" width="15.3828125" style="1" customWidth="1"/>
    <col min="6" max="6" width="11.69140625" bestFit="1" customWidth="1"/>
    <col min="7" max="7" width="11.53515625" bestFit="1" customWidth="1"/>
    <col min="8" max="8" width="11.61328125" customWidth="1"/>
    <col min="10" max="10" width="11.53515625" bestFit="1" customWidth="1"/>
    <col min="11" max="11" width="14.765625" customWidth="1"/>
    <col min="14" max="14" width="10.15234375" bestFit="1" customWidth="1"/>
  </cols>
  <sheetData>
    <row r="1" spans="1:15" x14ac:dyDescent="0.4">
      <c r="A1" s="8" t="s">
        <v>4</v>
      </c>
      <c r="B1" s="8"/>
      <c r="D1" s="8" t="s">
        <v>7</v>
      </c>
      <c r="E1" s="8"/>
      <c r="G1" s="8" t="s">
        <v>20</v>
      </c>
      <c r="H1" s="8"/>
      <c r="J1" s="8" t="s">
        <v>21</v>
      </c>
      <c r="K1" s="8"/>
      <c r="N1" s="8" t="s">
        <v>34</v>
      </c>
      <c r="O1" s="8"/>
    </row>
    <row r="2" spans="1:15" x14ac:dyDescent="0.4">
      <c r="A2" s="4" t="s">
        <v>0</v>
      </c>
      <c r="B2" s="6">
        <v>4</v>
      </c>
      <c r="D2" s="4" t="s">
        <v>5</v>
      </c>
      <c r="E2" s="4">
        <v>28</v>
      </c>
      <c r="G2" s="4" t="s">
        <v>10</v>
      </c>
      <c r="H2" s="5">
        <v>1.2</v>
      </c>
      <c r="J2" s="4" t="s">
        <v>10</v>
      </c>
      <c r="K2" s="5">
        <v>1.2</v>
      </c>
      <c r="N2" s="4" t="s">
        <v>24</v>
      </c>
      <c r="O2" s="4">
        <v>0.1</v>
      </c>
    </row>
    <row r="3" spans="1:15" x14ac:dyDescent="0.4">
      <c r="A3" s="4" t="s">
        <v>1</v>
      </c>
      <c r="B3" s="6">
        <v>9.4000000000000004E-3</v>
      </c>
      <c r="D3" s="4" t="s">
        <v>6</v>
      </c>
      <c r="E3" s="4">
        <v>160</v>
      </c>
      <c r="G3" s="4" t="s">
        <v>11</v>
      </c>
      <c r="H3" s="5">
        <v>1.3</v>
      </c>
      <c r="J3" s="4" t="s">
        <v>11</v>
      </c>
      <c r="K3" s="5">
        <v>1.3</v>
      </c>
      <c r="N3" s="4" t="s">
        <v>25</v>
      </c>
      <c r="O3" s="4">
        <v>47000</v>
      </c>
    </row>
    <row r="4" spans="1:15" x14ac:dyDescent="0.4">
      <c r="A4" s="4" t="s">
        <v>3</v>
      </c>
      <c r="B4" s="6">
        <v>50</v>
      </c>
      <c r="D4" s="4" t="s">
        <v>8</v>
      </c>
      <c r="E4" s="4">
        <v>0.9</v>
      </c>
      <c r="G4" s="4" t="s">
        <v>12</v>
      </c>
      <c r="H4" s="5">
        <v>5.0000000000000002E-5</v>
      </c>
      <c r="J4" s="4" t="s">
        <v>12</v>
      </c>
      <c r="K4" s="5">
        <v>5.0000000000000002E-5</v>
      </c>
      <c r="N4" s="4" t="s">
        <v>26</v>
      </c>
      <c r="O4" s="4">
        <v>10000</v>
      </c>
    </row>
    <row r="5" spans="1:15" x14ac:dyDescent="0.4">
      <c r="A5" s="2" t="s">
        <v>2</v>
      </c>
      <c r="B5" s="7">
        <f>B2/(2*B4*B3)</f>
        <v>4.2553191489361701</v>
      </c>
      <c r="D5" s="2" t="s">
        <v>9</v>
      </c>
      <c r="E5" s="2">
        <f>(E3*E4)/E2</f>
        <v>5.1428571428571432</v>
      </c>
      <c r="G5" s="4" t="s">
        <v>22</v>
      </c>
      <c r="H5" s="5">
        <v>470</v>
      </c>
      <c r="J5" s="4" t="s">
        <v>23</v>
      </c>
      <c r="K5" s="5">
        <v>470</v>
      </c>
      <c r="N5" s="4" t="s">
        <v>27</v>
      </c>
      <c r="O5" s="4">
        <v>47000</v>
      </c>
    </row>
    <row r="6" spans="1:15" x14ac:dyDescent="0.4">
      <c r="G6" s="4" t="s">
        <v>14</v>
      </c>
      <c r="H6" s="5">
        <v>10000</v>
      </c>
      <c r="J6" s="4" t="s">
        <v>18</v>
      </c>
      <c r="K6" s="5">
        <v>10000</v>
      </c>
      <c r="N6" s="4" t="s">
        <v>28</v>
      </c>
      <c r="O6" s="4">
        <v>10000</v>
      </c>
    </row>
    <row r="7" spans="1:15" x14ac:dyDescent="0.4">
      <c r="G7" s="4" t="s">
        <v>15</v>
      </c>
      <c r="H7" s="5">
        <v>4700</v>
      </c>
      <c r="J7" s="4" t="s">
        <v>19</v>
      </c>
      <c r="K7" s="5">
        <v>4700</v>
      </c>
      <c r="N7" s="4" t="s">
        <v>29</v>
      </c>
      <c r="O7" s="4">
        <v>330</v>
      </c>
    </row>
    <row r="8" spans="1:15" x14ac:dyDescent="0.4">
      <c r="G8" s="4" t="s">
        <v>13</v>
      </c>
      <c r="H8" s="5">
        <v>0.01</v>
      </c>
      <c r="J8" s="4" t="s">
        <v>13</v>
      </c>
      <c r="K8" s="5">
        <v>0.01</v>
      </c>
      <c r="N8" s="4" t="s">
        <v>33</v>
      </c>
      <c r="O8" s="4">
        <v>30</v>
      </c>
    </row>
    <row r="9" spans="1:15" x14ac:dyDescent="0.4">
      <c r="G9" s="2" t="s">
        <v>16</v>
      </c>
      <c r="H9" s="3">
        <f>H2*(1+(H6*(1-H8)/H5*(1+H8)))+H4*H6*(1-H8)</f>
        <v>27.224361702127659</v>
      </c>
      <c r="J9" s="2" t="s">
        <v>16</v>
      </c>
      <c r="K9" s="3">
        <f>-1*K2*(1+(K6*(1-K8)/K5*(1+K8)))-K4*K6*(1-K8)</f>
        <v>-27.224361702127659</v>
      </c>
      <c r="N9" s="4" t="s">
        <v>30</v>
      </c>
      <c r="O9" s="4">
        <v>0.01</v>
      </c>
    </row>
    <row r="10" spans="1:15" x14ac:dyDescent="0.4">
      <c r="G10" s="2" t="s">
        <v>17</v>
      </c>
      <c r="H10" s="3">
        <f>H3*(1+((H6+H7)*(1+H8))/(H5*(1-H8)))+((H6+H7)*(1+H8))*H4</f>
        <v>43.52333001289491</v>
      </c>
      <c r="J10" s="2" t="s">
        <v>17</v>
      </c>
      <c r="K10" s="3">
        <f>-1*K3*(1+((K6+K7)*(1+K8))/(K5*(1-K8)))-((K6+K7)*(1+K8))*K4</f>
        <v>-43.52333001289491</v>
      </c>
      <c r="N10" s="2" t="s">
        <v>31</v>
      </c>
      <c r="O10" s="2">
        <f>O8*O4/(O3+O4)</f>
        <v>5.2631578947368425</v>
      </c>
    </row>
    <row r="11" spans="1:15" x14ac:dyDescent="0.4">
      <c r="N11" s="2" t="s">
        <v>32</v>
      </c>
      <c r="O11" s="2">
        <f>(O8-(O10-O9)*(O5+O6+O7)/(O6+O7))/O2</f>
        <v>8.4573648545370617</v>
      </c>
    </row>
  </sheetData>
  <mergeCells count="5">
    <mergeCell ref="A1:B1"/>
    <mergeCell ref="D1:E1"/>
    <mergeCell ref="G1:H1"/>
    <mergeCell ref="J1:K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Dubroja</dc:creator>
  <cp:lastModifiedBy>Dino Dubroja</cp:lastModifiedBy>
  <dcterms:created xsi:type="dcterms:W3CDTF">2015-06-05T18:17:20Z</dcterms:created>
  <dcterms:modified xsi:type="dcterms:W3CDTF">2025-07-13T19:14:43Z</dcterms:modified>
</cp:coreProperties>
</file>