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 Brando\Desktop\"/>
    </mc:Choice>
  </mc:AlternateContent>
  <bookViews>
    <workbookView xWindow="1080" yWindow="810" windowWidth="24165" windowHeight="13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P39" i="1"/>
  <c r="P38" i="1"/>
  <c r="O40" i="1"/>
  <c r="O39" i="1"/>
  <c r="O38" i="1"/>
  <c r="N40" i="1"/>
  <c r="N39" i="1"/>
  <c r="N38" i="1"/>
  <c r="J43" i="1" l="1"/>
  <c r="J51" i="1" s="1"/>
  <c r="H43" i="1"/>
  <c r="K46" i="1"/>
  <c r="K38" i="1"/>
  <c r="K29" i="1"/>
  <c r="K25" i="1"/>
  <c r="K21" i="1"/>
  <c r="K12" i="1"/>
  <c r="K8" i="1"/>
  <c r="K4" i="1"/>
  <c r="J49" i="1"/>
  <c r="J48" i="1"/>
  <c r="J47" i="1"/>
  <c r="J50" i="1"/>
  <c r="J41" i="1"/>
  <c r="J40" i="1"/>
  <c r="J39" i="1"/>
  <c r="J22" i="1"/>
  <c r="J54" i="1"/>
  <c r="F33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39" i="1"/>
  <c r="J44" i="1" l="1"/>
  <c r="J45" i="1" s="1"/>
  <c r="F46" i="1"/>
  <c r="F42" i="1"/>
  <c r="F38" i="1"/>
  <c r="F16" i="1"/>
  <c r="J5" i="1"/>
  <c r="J52" i="1" l="1"/>
  <c r="J53" i="1"/>
  <c r="F50" i="1"/>
  <c r="J33" i="1"/>
  <c r="J23" i="1"/>
  <c r="J15" i="1"/>
  <c r="J10" i="1"/>
  <c r="J9" i="1"/>
  <c r="J17" i="1"/>
  <c r="J6" i="1"/>
  <c r="H36" i="1"/>
  <c r="H35" i="1"/>
  <c r="H34" i="1"/>
  <c r="H33" i="1"/>
  <c r="J30" i="1"/>
  <c r="J31" i="1" s="1"/>
  <c r="J32" i="1" s="1"/>
  <c r="J26" i="1"/>
  <c r="J27" i="1" s="1"/>
  <c r="J28" i="1" s="1"/>
  <c r="K42" i="1" l="1"/>
  <c r="J34" i="1"/>
  <c r="J16" i="1"/>
  <c r="H19" i="1"/>
  <c r="H18" i="1"/>
  <c r="H17" i="1"/>
  <c r="H16" i="1"/>
  <c r="J35" i="1" l="1"/>
  <c r="J24" i="1"/>
  <c r="J36" i="1" l="1"/>
  <c r="J37" i="1" s="1"/>
  <c r="J7" i="1"/>
  <c r="J13" i="1"/>
  <c r="J14" i="1" s="1"/>
  <c r="J11" i="1" l="1"/>
  <c r="J20" i="1" s="1"/>
  <c r="J18" i="1"/>
  <c r="J19" i="1" l="1"/>
</calcChain>
</file>

<file path=xl/sharedStrings.xml><?xml version="1.0" encoding="utf-8"?>
<sst xmlns="http://schemas.openxmlformats.org/spreadsheetml/2006/main" count="87" uniqueCount="30">
  <si>
    <t>номер</t>
  </si>
  <si>
    <t>год</t>
  </si>
  <si>
    <t>страна</t>
  </si>
  <si>
    <t>возраст</t>
  </si>
  <si>
    <t>кол-во заболевших</t>
  </si>
  <si>
    <t>сезон</t>
  </si>
  <si>
    <t>Украина</t>
  </si>
  <si>
    <t>5-18лет</t>
  </si>
  <si>
    <t>0-5лет</t>
  </si>
  <si>
    <t>18+ лет</t>
  </si>
  <si>
    <t>любой</t>
  </si>
  <si>
    <t>зима</t>
  </si>
  <si>
    <t>весна</t>
  </si>
  <si>
    <t>лето</t>
  </si>
  <si>
    <t>осень</t>
  </si>
  <si>
    <t>Распространение Кори в Украине</t>
  </si>
  <si>
    <t>сезонный цикл</t>
  </si>
  <si>
    <t>ВСЕГО</t>
  </si>
  <si>
    <t>непроверенные носители/возможные патологии</t>
  </si>
  <si>
    <t>Все данные записаны на конец текущего года*</t>
  </si>
  <si>
    <t>годовой тренд/прогноз на конец следующего года</t>
  </si>
  <si>
    <t>5-18 лет</t>
  </si>
  <si>
    <t>2017 год</t>
  </si>
  <si>
    <t>2018 год</t>
  </si>
  <si>
    <t>2019 год</t>
  </si>
  <si>
    <t>0-5 лет</t>
  </si>
  <si>
    <t>"+/- 5000 человек"</t>
  </si>
  <si>
    <t>"49%/2000 человек"</t>
  </si>
  <si>
    <t>"45%/500 человек"</t>
  </si>
  <si>
    <t xml:space="preserve">Судя по прогнозам к концу 2019 года:                                                                                    1)от 0 до 5 лет кол-во заболевших составит от 50100 до 56000;                                 2)от 5 до 18 лет кол-во заболевших составит от 31000 до 34258;                           3)для 18+ лет кол-во заболевших составит от 43000 до 45997;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</si>
</sst>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0" xfId="0" applyNumberFormat="1" applyBorder="1"/>
    <xf numFmtId="2" fontId="0" fillId="0" borderId="0" xfId="0" applyNumberFormat="1"/>
    <xf numFmtId="2" fontId="0" fillId="0" borderId="1" xfId="0" applyNumberFormat="1" applyFill="1" applyBorder="1"/>
    <xf numFmtId="0" fontId="0" fillId="0" borderId="12" xfId="0" applyBorder="1"/>
    <xf numFmtId="2" fontId="0" fillId="0" borderId="6" xfId="0" applyNumberFormat="1" applyBorder="1"/>
    <xf numFmtId="2" fontId="0" fillId="0" borderId="3" xfId="0" applyNumberFormat="1" applyBorder="1"/>
    <xf numFmtId="2" fontId="1" fillId="0" borderId="3" xfId="0" applyNumberFormat="1" applyFont="1" applyBorder="1"/>
    <xf numFmtId="1" fontId="0" fillId="0" borderId="1" xfId="0" applyNumberFormat="1" applyBorder="1"/>
    <xf numFmtId="1" fontId="2" fillId="0" borderId="1" xfId="0" applyNumberFormat="1" applyFont="1" applyBorder="1"/>
    <xf numFmtId="1" fontId="3" fillId="0" borderId="4" xfId="0" applyNumberFormat="1" applyFont="1" applyBorder="1"/>
    <xf numFmtId="0" fontId="0" fillId="0" borderId="21" xfId="0" applyBorder="1"/>
    <xf numFmtId="0" fontId="2" fillId="0" borderId="5" xfId="0" applyFont="1" applyBorder="1"/>
    <xf numFmtId="1" fontId="0" fillId="0" borderId="23" xfId="0" applyNumberFormat="1" applyBorder="1"/>
    <xf numFmtId="1" fontId="0" fillId="0" borderId="1" xfId="0" applyNumberFormat="1" applyFill="1" applyBorder="1"/>
    <xf numFmtId="1" fontId="0" fillId="0" borderId="10" xfId="0" applyNumberFormat="1" applyFill="1" applyBorder="1"/>
    <xf numFmtId="1" fontId="0" fillId="0" borderId="6" xfId="0" applyNumberFormat="1" applyFill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0" xfId="0" applyNumberFormat="1"/>
    <xf numFmtId="0" fontId="0" fillId="2" borderId="0" xfId="0" applyFill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заболевших относительно возраста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486321348538911E-2"/>
          <c:y val="3.4368663747898327E-2"/>
          <c:w val="0.87574235896327712"/>
          <c:h val="0.890390167575206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0-5 лет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3"/>
              <c:pt idx="0">
                <c:v>2017</c:v>
              </c:pt>
              <c:pt idx="1">
                <c:v>2018</c:v>
              </c:pt>
              <c:pt idx="2">
                <c:v>2019</c:v>
              </c:pt>
            </c:numLit>
          </c:xVal>
          <c:yVal>
            <c:numRef>
              <c:f>Sheet1!$N$38:$P$38</c:f>
              <c:numCache>
                <c:formatCode>0</c:formatCode>
                <c:ptCount val="3"/>
                <c:pt idx="0">
                  <c:v>2656.2056074766351</c:v>
                </c:pt>
                <c:pt idx="1">
                  <c:v>43267.289719626162</c:v>
                </c:pt>
                <c:pt idx="2">
                  <c:v>50099.719626168218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Sheet1!$M$39</c:f>
              <c:strCache>
                <c:ptCount val="1"/>
                <c:pt idx="0">
                  <c:v>5-18 лет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3"/>
              <c:pt idx="0">
                <c:v>2017</c:v>
              </c:pt>
              <c:pt idx="1">
                <c:v>2018</c:v>
              </c:pt>
              <c:pt idx="2">
                <c:v>2019</c:v>
              </c:pt>
            </c:numLit>
          </c:xVal>
          <c:yVal>
            <c:numRef>
              <c:f>Sheet1!$N$39:$P$39</c:f>
              <c:numCache>
                <c:formatCode>0</c:formatCode>
                <c:ptCount val="3"/>
                <c:pt idx="0">
                  <c:v>1146.5363636363638</c:v>
                </c:pt>
                <c:pt idx="1">
                  <c:v>7652.4636363636364</c:v>
                </c:pt>
                <c:pt idx="2">
                  <c:v>34258.32299593596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Sheet1!$M$40</c:f>
              <c:strCache>
                <c:ptCount val="1"/>
                <c:pt idx="0">
                  <c:v>18+ лет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3"/>
              <c:pt idx="0">
                <c:v>2017</c:v>
              </c:pt>
              <c:pt idx="1">
                <c:v>2018</c:v>
              </c:pt>
              <c:pt idx="2">
                <c:v>2019</c:v>
              </c:pt>
            </c:numLit>
          </c:xVal>
          <c:yVal>
            <c:numRef>
              <c:f>Sheet1!$N$40:$P$40</c:f>
              <c:numCache>
                <c:formatCode>0</c:formatCode>
                <c:ptCount val="3"/>
                <c:pt idx="0">
                  <c:v>1042.8653846153845</c:v>
                </c:pt>
                <c:pt idx="1">
                  <c:v>16780.278846153844</c:v>
                </c:pt>
                <c:pt idx="2">
                  <c:v>45996.932692307695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9768"/>
        <c:axId val="190975064"/>
      </c:scatterChart>
      <c:valAx>
        <c:axId val="190979768"/>
        <c:scaling>
          <c:orientation val="minMax"/>
          <c:max val="2019"/>
          <c:min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75064"/>
        <c:crosses val="autoZero"/>
        <c:crossBetween val="midCat"/>
        <c:majorUnit val="1"/>
        <c:minorUnit val="1"/>
      </c:valAx>
      <c:valAx>
        <c:axId val="1909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97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7925668170444"/>
          <c:y val="0.67952722611576299"/>
          <c:w val="9.0749068605768743E-2"/>
          <c:h val="0.17371488183427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9</xdr:row>
      <xdr:rowOff>152399</xdr:rowOff>
    </xdr:from>
    <xdr:to>
      <xdr:col>28</xdr:col>
      <xdr:colOff>457200</xdr:colOff>
      <xdr:row>33</xdr:row>
      <xdr:rowOff>19049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4"/>
  <sheetViews>
    <sheetView tabSelected="1" workbookViewId="0">
      <selection activeCell="G7" sqref="G7"/>
    </sheetView>
  </sheetViews>
  <sheetFormatPr defaultRowHeight="15" x14ac:dyDescent="0.25"/>
  <cols>
    <col min="5" max="5" width="9.140625" customWidth="1"/>
    <col min="6" max="6" width="49" customWidth="1"/>
    <col min="7" max="7" width="9.140625" customWidth="1"/>
    <col min="8" max="8" width="18.42578125" style="12" customWidth="1"/>
    <col min="9" max="9" width="47" customWidth="1"/>
    <col min="10" max="10" width="20.5703125" customWidth="1"/>
  </cols>
  <sheetData>
    <row r="2" spans="2:11" x14ac:dyDescent="0.25">
      <c r="B2" t="s">
        <v>15</v>
      </c>
      <c r="F2" t="s">
        <v>19</v>
      </c>
    </row>
    <row r="3" spans="2:11" ht="15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20</v>
      </c>
      <c r="G3" s="10" t="s">
        <v>5</v>
      </c>
      <c r="H3" s="13" t="s">
        <v>16</v>
      </c>
      <c r="I3" s="9" t="s">
        <v>18</v>
      </c>
      <c r="J3" s="1" t="s">
        <v>4</v>
      </c>
    </row>
    <row r="4" spans="2:11" x14ac:dyDescent="0.25">
      <c r="B4" s="1">
        <v>1</v>
      </c>
      <c r="C4" s="1">
        <v>2017</v>
      </c>
      <c r="D4" s="1" t="s">
        <v>6</v>
      </c>
      <c r="E4" s="1" t="s">
        <v>8</v>
      </c>
      <c r="F4" s="43">
        <v>15200</v>
      </c>
      <c r="G4" s="6" t="s">
        <v>11</v>
      </c>
      <c r="H4" s="11">
        <v>1.07</v>
      </c>
      <c r="I4" s="40" t="s">
        <v>28</v>
      </c>
      <c r="J4" s="18">
        <v>707</v>
      </c>
      <c r="K4" s="29">
        <f>SUM(J4:J7)</f>
        <v>2656.2056074766351</v>
      </c>
    </row>
    <row r="5" spans="2:11" x14ac:dyDescent="0.25">
      <c r="B5" s="1">
        <v>2</v>
      </c>
      <c r="C5" s="1"/>
      <c r="D5" s="1"/>
      <c r="F5" s="44"/>
      <c r="G5" s="7" t="s">
        <v>12</v>
      </c>
      <c r="H5" s="11">
        <v>1.02</v>
      </c>
      <c r="I5" s="41"/>
      <c r="J5" s="18">
        <f>J4*H5/H4</f>
        <v>673.96261682242982</v>
      </c>
    </row>
    <row r="6" spans="2:11" x14ac:dyDescent="0.25">
      <c r="B6" s="1">
        <v>3</v>
      </c>
      <c r="C6" s="1"/>
      <c r="D6" s="1"/>
      <c r="F6" s="44"/>
      <c r="G6" s="7" t="s">
        <v>13</v>
      </c>
      <c r="H6" s="11">
        <v>0.98</v>
      </c>
      <c r="I6" s="41"/>
      <c r="J6" s="18">
        <f>J5*H6/H5</f>
        <v>647.53271028037375</v>
      </c>
    </row>
    <row r="7" spans="2:11" ht="15.75" thickBot="1" x14ac:dyDescent="0.3">
      <c r="B7" s="1">
        <v>4</v>
      </c>
      <c r="C7" s="1"/>
      <c r="D7" s="1"/>
      <c r="F7" s="45"/>
      <c r="G7" s="8" t="s">
        <v>14</v>
      </c>
      <c r="H7" s="11">
        <v>0.95</v>
      </c>
      <c r="I7" s="41"/>
      <c r="J7" s="18">
        <f t="shared" ref="J7:J14" si="0">J6*H7/H6</f>
        <v>627.71028037383167</v>
      </c>
    </row>
    <row r="8" spans="2:11" x14ac:dyDescent="0.25">
      <c r="B8" s="1">
        <v>5</v>
      </c>
      <c r="C8" s="1"/>
      <c r="D8" s="1"/>
      <c r="E8" s="2" t="s">
        <v>7</v>
      </c>
      <c r="F8" s="43">
        <v>8600</v>
      </c>
      <c r="G8" s="6" t="s">
        <v>11</v>
      </c>
      <c r="H8" s="11">
        <v>1.1000000000000001</v>
      </c>
      <c r="I8" s="41"/>
      <c r="J8" s="18">
        <v>301</v>
      </c>
      <c r="K8" s="29">
        <f>SUM(J8:J11)</f>
        <v>1146.5363636363638</v>
      </c>
    </row>
    <row r="9" spans="2:11" x14ac:dyDescent="0.25">
      <c r="B9" s="1">
        <v>6</v>
      </c>
      <c r="C9" s="1"/>
      <c r="D9" s="1"/>
      <c r="F9" s="44"/>
      <c r="G9" s="7" t="s">
        <v>12</v>
      </c>
      <c r="H9" s="11">
        <v>1.08</v>
      </c>
      <c r="I9" s="41"/>
      <c r="J9" s="18">
        <f>J8*H9/H8</f>
        <v>295.52727272727276</v>
      </c>
    </row>
    <row r="10" spans="2:11" x14ac:dyDescent="0.25">
      <c r="B10" s="1">
        <v>7</v>
      </c>
      <c r="C10" s="1"/>
      <c r="D10" s="1"/>
      <c r="F10" s="44"/>
      <c r="G10" s="7" t="s">
        <v>13</v>
      </c>
      <c r="H10" s="11">
        <v>1.01</v>
      </c>
      <c r="I10" s="41"/>
      <c r="J10" s="18">
        <f>J9*H10/H9</f>
        <v>276.37272727272733</v>
      </c>
    </row>
    <row r="11" spans="2:11" ht="15.75" thickBot="1" x14ac:dyDescent="0.3">
      <c r="B11" s="1">
        <v>8</v>
      </c>
      <c r="C11" s="1"/>
      <c r="D11" s="1"/>
      <c r="F11" s="45"/>
      <c r="G11" s="8" t="s">
        <v>14</v>
      </c>
      <c r="H11" s="11">
        <v>1</v>
      </c>
      <c r="I11" s="41"/>
      <c r="J11" s="18">
        <f t="shared" si="0"/>
        <v>273.63636363636368</v>
      </c>
    </row>
    <row r="12" spans="2:11" x14ac:dyDescent="0.25">
      <c r="B12" s="1">
        <v>9</v>
      </c>
      <c r="C12" s="1"/>
      <c r="D12" s="1"/>
      <c r="E12" s="2" t="s">
        <v>9</v>
      </c>
      <c r="F12" s="43">
        <v>39054</v>
      </c>
      <c r="G12" s="6" t="s">
        <v>11</v>
      </c>
      <c r="H12" s="11">
        <v>1.04</v>
      </c>
      <c r="I12" s="41"/>
      <c r="J12" s="18">
        <v>254</v>
      </c>
      <c r="K12" s="29">
        <f>SUM(J12:J15)</f>
        <v>1042.8653846153845</v>
      </c>
    </row>
    <row r="13" spans="2:11" x14ac:dyDescent="0.25">
      <c r="B13" s="1">
        <v>10</v>
      </c>
      <c r="C13" s="1"/>
      <c r="D13" s="1"/>
      <c r="F13" s="44"/>
      <c r="G13" s="7" t="s">
        <v>12</v>
      </c>
      <c r="H13" s="11">
        <v>1.07</v>
      </c>
      <c r="I13" s="41"/>
      <c r="J13" s="18">
        <f>J12*H13/H12</f>
        <v>261.32692307692309</v>
      </c>
    </row>
    <row r="14" spans="2:11" x14ac:dyDescent="0.25">
      <c r="B14" s="1">
        <v>11</v>
      </c>
      <c r="C14" s="1"/>
      <c r="D14" s="1"/>
      <c r="F14" s="44"/>
      <c r="G14" s="7" t="s">
        <v>13</v>
      </c>
      <c r="H14" s="11">
        <v>0.96</v>
      </c>
      <c r="I14" s="41"/>
      <c r="J14" s="18">
        <f t="shared" si="0"/>
        <v>234.46153846153845</v>
      </c>
    </row>
    <row r="15" spans="2:11" ht="15.75" thickBot="1" x14ac:dyDescent="0.3">
      <c r="B15" s="1">
        <v>12</v>
      </c>
      <c r="C15" s="1"/>
      <c r="D15" s="3"/>
      <c r="E15" s="16"/>
      <c r="F15" s="45"/>
      <c r="G15" s="8" t="s">
        <v>14</v>
      </c>
      <c r="H15" s="11">
        <v>1.2</v>
      </c>
      <c r="I15" s="41"/>
      <c r="J15" s="18">
        <f>J14*H15/H14</f>
        <v>293.07692307692304</v>
      </c>
    </row>
    <row r="16" spans="2:11" x14ac:dyDescent="0.25">
      <c r="B16" s="1">
        <v>13</v>
      </c>
      <c r="C16" s="1"/>
      <c r="D16" s="1"/>
      <c r="E16" s="17" t="s">
        <v>10</v>
      </c>
      <c r="F16" s="46">
        <f>F4+F8+F12</f>
        <v>62854</v>
      </c>
      <c r="G16" s="6" t="s">
        <v>11</v>
      </c>
      <c r="H16" s="11">
        <f>H4*H8*H12</f>
        <v>1.2240800000000003</v>
      </c>
      <c r="I16" s="41"/>
      <c r="J16" s="19">
        <f>J4+J8+J12</f>
        <v>1262</v>
      </c>
    </row>
    <row r="17" spans="2:11" x14ac:dyDescent="0.25">
      <c r="B17" s="1">
        <v>14</v>
      </c>
      <c r="C17" s="1"/>
      <c r="D17" s="1"/>
      <c r="F17" s="47"/>
      <c r="G17" s="7" t="s">
        <v>12</v>
      </c>
      <c r="H17" s="11">
        <f>H5*H9*H13</f>
        <v>1.1787120000000002</v>
      </c>
      <c r="I17" s="41"/>
      <c r="J17" s="19">
        <f>J5+J9+J13</f>
        <v>1230.8168126266257</v>
      </c>
    </row>
    <row r="18" spans="2:11" x14ac:dyDescent="0.25">
      <c r="B18" s="1">
        <v>15</v>
      </c>
      <c r="C18" s="1"/>
      <c r="D18" s="1"/>
      <c r="E18" s="2"/>
      <c r="F18" s="47"/>
      <c r="G18" s="7" t="s">
        <v>13</v>
      </c>
      <c r="H18" s="11">
        <f>H6*H10*H14</f>
        <v>0.95020799999999994</v>
      </c>
      <c r="I18" s="41"/>
      <c r="J18" s="19">
        <f>J6+J10+J14</f>
        <v>1158.3669760146395</v>
      </c>
    </row>
    <row r="19" spans="2:11" ht="15.75" thickBot="1" x14ac:dyDescent="0.3">
      <c r="B19" s="4">
        <v>16</v>
      </c>
      <c r="C19" s="4"/>
      <c r="D19" s="4"/>
      <c r="F19" s="47"/>
      <c r="G19" s="14" t="s">
        <v>14</v>
      </c>
      <c r="H19" s="15">
        <f>H7*H11*H15</f>
        <v>1.1399999999999999</v>
      </c>
      <c r="I19" s="42"/>
      <c r="J19" s="19">
        <f>J7+J11+J15</f>
        <v>1194.4235670871185</v>
      </c>
    </row>
    <row r="20" spans="2:11" ht="15.75" thickBot="1" x14ac:dyDescent="0.3">
      <c r="B20" s="31" t="s">
        <v>17</v>
      </c>
      <c r="C20" s="32"/>
      <c r="D20" s="32"/>
      <c r="E20" s="39"/>
      <c r="F20" s="48"/>
      <c r="G20" s="31"/>
      <c r="H20" s="32"/>
      <c r="I20" s="39"/>
      <c r="J20" s="20">
        <f>SUM(J4:J15)</f>
        <v>4845.6073557283826</v>
      </c>
    </row>
    <row r="21" spans="2:11" x14ac:dyDescent="0.25">
      <c r="B21" s="1">
        <v>17</v>
      </c>
      <c r="C21" s="1">
        <v>2018</v>
      </c>
      <c r="D21" s="1" t="s">
        <v>6</v>
      </c>
      <c r="E21" s="1" t="s">
        <v>8</v>
      </c>
      <c r="F21" s="43">
        <v>13520</v>
      </c>
      <c r="G21" s="6" t="s">
        <v>11</v>
      </c>
      <c r="H21" s="11">
        <v>1.07</v>
      </c>
      <c r="I21" s="40" t="s">
        <v>27</v>
      </c>
      <c r="J21" s="18">
        <v>12860</v>
      </c>
      <c r="K21" s="29">
        <f>SUM(J21:J24)</f>
        <v>43267.289719626162</v>
      </c>
    </row>
    <row r="22" spans="2:11" x14ac:dyDescent="0.25">
      <c r="B22" s="1">
        <v>18</v>
      </c>
      <c r="C22" s="1"/>
      <c r="D22" s="1"/>
      <c r="F22" s="44"/>
      <c r="G22" s="7" t="s">
        <v>12</v>
      </c>
      <c r="H22" s="11">
        <v>0.81</v>
      </c>
      <c r="I22" s="41"/>
      <c r="J22" s="18">
        <f>J21*H22/H21</f>
        <v>9735.1401869158872</v>
      </c>
    </row>
    <row r="23" spans="2:11" x14ac:dyDescent="0.25">
      <c r="B23" s="1">
        <v>19</v>
      </c>
      <c r="C23" s="1"/>
      <c r="D23" s="1"/>
      <c r="F23" s="44"/>
      <c r="G23" s="7" t="s">
        <v>13</v>
      </c>
      <c r="H23" s="11">
        <v>0.82</v>
      </c>
      <c r="I23" s="41"/>
      <c r="J23" s="18">
        <f>J22*H23/H22</f>
        <v>9855.3271028037361</v>
      </c>
    </row>
    <row r="24" spans="2:11" ht="15.75" thickBot="1" x14ac:dyDescent="0.3">
      <c r="B24" s="1">
        <v>20</v>
      </c>
      <c r="C24" s="1"/>
      <c r="D24" s="1"/>
      <c r="F24" s="45"/>
      <c r="G24" s="8" t="s">
        <v>14</v>
      </c>
      <c r="H24" s="11">
        <v>0.9</v>
      </c>
      <c r="I24" s="41"/>
      <c r="J24" s="18">
        <f t="shared" ref="J24" si="1">J23*H24/H23</f>
        <v>10816.82242990654</v>
      </c>
    </row>
    <row r="25" spans="2:11" x14ac:dyDescent="0.25">
      <c r="B25" s="1">
        <v>21</v>
      </c>
      <c r="C25" s="1"/>
      <c r="D25" s="1"/>
      <c r="E25" s="2" t="s">
        <v>7</v>
      </c>
      <c r="F25" s="43">
        <v>4086</v>
      </c>
      <c r="G25" s="6" t="s">
        <v>11</v>
      </c>
      <c r="H25" s="11">
        <v>1.1000000000000001</v>
      </c>
      <c r="I25" s="41"/>
      <c r="J25" s="18">
        <v>2009</v>
      </c>
      <c r="K25" s="29">
        <f>SUM(J25:J28)</f>
        <v>7652.4636363636364</v>
      </c>
    </row>
    <row r="26" spans="2:11" x14ac:dyDescent="0.25">
      <c r="B26" s="1">
        <v>22</v>
      </c>
      <c r="C26" s="1"/>
      <c r="D26" s="1"/>
      <c r="F26" s="44"/>
      <c r="G26" s="7" t="s">
        <v>12</v>
      </c>
      <c r="H26" s="11">
        <v>1.08</v>
      </c>
      <c r="I26" s="41"/>
      <c r="J26" s="18">
        <f t="shared" ref="J26:J28" si="2">J25*H26/H25</f>
        <v>1972.4727272727273</v>
      </c>
    </row>
    <row r="27" spans="2:11" x14ac:dyDescent="0.25">
      <c r="B27" s="1">
        <v>23</v>
      </c>
      <c r="C27" s="1"/>
      <c r="D27" s="1"/>
      <c r="F27" s="44"/>
      <c r="G27" s="7" t="s">
        <v>13</v>
      </c>
      <c r="H27" s="11">
        <v>1.01</v>
      </c>
      <c r="I27" s="41"/>
      <c r="J27" s="18">
        <f t="shared" si="2"/>
        <v>1844.6272727272726</v>
      </c>
    </row>
    <row r="28" spans="2:11" ht="15.75" thickBot="1" x14ac:dyDescent="0.3">
      <c r="B28" s="1">
        <v>24</v>
      </c>
      <c r="C28" s="1"/>
      <c r="D28" s="1"/>
      <c r="F28" s="45"/>
      <c r="G28" s="8" t="s">
        <v>14</v>
      </c>
      <c r="H28" s="11">
        <v>1</v>
      </c>
      <c r="I28" s="41"/>
      <c r="J28" s="18">
        <f t="shared" si="2"/>
        <v>1826.3636363636363</v>
      </c>
    </row>
    <row r="29" spans="2:11" x14ac:dyDescent="0.25">
      <c r="B29" s="1">
        <v>25</v>
      </c>
      <c r="C29" s="1"/>
      <c r="D29" s="1"/>
      <c r="E29" s="2" t="s">
        <v>9</v>
      </c>
      <c r="F29" s="43">
        <v>20830</v>
      </c>
      <c r="G29" s="6" t="s">
        <v>11</v>
      </c>
      <c r="H29" s="11">
        <v>1.04</v>
      </c>
      <c r="I29" s="41"/>
      <c r="J29" s="18">
        <v>4087</v>
      </c>
      <c r="K29" s="29">
        <f>SUM(J29:J32)</f>
        <v>16780.278846153844</v>
      </c>
    </row>
    <row r="30" spans="2:11" x14ac:dyDescent="0.25">
      <c r="B30" s="1">
        <v>26</v>
      </c>
      <c r="C30" s="1"/>
      <c r="D30" s="1"/>
      <c r="F30" s="44"/>
      <c r="G30" s="7" t="s">
        <v>12</v>
      </c>
      <c r="H30" s="11">
        <v>1.07</v>
      </c>
      <c r="I30" s="41"/>
      <c r="J30" s="18">
        <f>J29*H30/H29</f>
        <v>4204.8942307692305</v>
      </c>
    </row>
    <row r="31" spans="2:11" x14ac:dyDescent="0.25">
      <c r="B31" s="1">
        <v>27</v>
      </c>
      <c r="C31" s="1"/>
      <c r="D31" s="1"/>
      <c r="F31" s="44"/>
      <c r="G31" s="7" t="s">
        <v>13</v>
      </c>
      <c r="H31" s="11">
        <v>0.96</v>
      </c>
      <c r="I31" s="41"/>
      <c r="J31" s="18">
        <f t="shared" ref="J31:J32" si="3">J30*H31/H30</f>
        <v>3772.6153846153843</v>
      </c>
    </row>
    <row r="32" spans="2:11" ht="15.75" thickBot="1" x14ac:dyDescent="0.3">
      <c r="B32" s="1">
        <v>28</v>
      </c>
      <c r="C32" s="1"/>
      <c r="D32" s="3"/>
      <c r="E32" s="16"/>
      <c r="F32" s="45"/>
      <c r="G32" s="8" t="s">
        <v>14</v>
      </c>
      <c r="H32" s="11">
        <v>1.2</v>
      </c>
      <c r="I32" s="41"/>
      <c r="J32" s="18">
        <f t="shared" si="3"/>
        <v>4715.7692307692305</v>
      </c>
    </row>
    <row r="33" spans="2:25" x14ac:dyDescent="0.25">
      <c r="B33" s="1">
        <v>29</v>
      </c>
      <c r="C33" s="1"/>
      <c r="D33" s="1"/>
      <c r="E33" s="17" t="s">
        <v>10</v>
      </c>
      <c r="F33" s="46">
        <f>F21+F25+F29</f>
        <v>38436</v>
      </c>
      <c r="G33" s="6" t="s">
        <v>11</v>
      </c>
      <c r="H33" s="11">
        <f>H21*H25*H29</f>
        <v>1.2240800000000003</v>
      </c>
      <c r="I33" s="41"/>
      <c r="J33" s="19">
        <f>J21+J25+J29</f>
        <v>18956</v>
      </c>
    </row>
    <row r="34" spans="2:25" x14ac:dyDescent="0.25">
      <c r="B34" s="1">
        <v>30</v>
      </c>
      <c r="C34" s="1"/>
      <c r="D34" s="1"/>
      <c r="E34" s="1"/>
      <c r="F34" s="47"/>
      <c r="G34" s="7" t="s">
        <v>12</v>
      </c>
      <c r="H34" s="11">
        <f>H22*H26*H30</f>
        <v>0.9360360000000002</v>
      </c>
      <c r="I34" s="41"/>
      <c r="J34" s="19">
        <f>J22+J26+J30</f>
        <v>15912.507144957845</v>
      </c>
    </row>
    <row r="35" spans="2:25" x14ac:dyDescent="0.25">
      <c r="B35" s="1">
        <v>31</v>
      </c>
      <c r="C35" s="1"/>
      <c r="D35" s="1"/>
      <c r="E35" s="2"/>
      <c r="F35" s="47"/>
      <c r="G35" s="7" t="s">
        <v>13</v>
      </c>
      <c r="H35" s="11">
        <f>H23*H27*H31</f>
        <v>0.79507199999999989</v>
      </c>
      <c r="I35" s="41"/>
      <c r="J35" s="19">
        <f>J23+J27+J31</f>
        <v>15472.569760146393</v>
      </c>
    </row>
    <row r="36" spans="2:25" ht="15.75" thickBot="1" x14ac:dyDescent="0.3">
      <c r="B36" s="4">
        <v>32</v>
      </c>
      <c r="C36" s="4"/>
      <c r="D36" s="4"/>
      <c r="E36" s="4"/>
      <c r="F36" s="47"/>
      <c r="G36" s="14" t="s">
        <v>14</v>
      </c>
      <c r="H36" s="15">
        <f>H24*H28*H32</f>
        <v>1.08</v>
      </c>
      <c r="I36" s="42"/>
      <c r="J36" s="19">
        <f>J24+J28+J32</f>
        <v>17358.955297039407</v>
      </c>
    </row>
    <row r="37" spans="2:25" ht="15.75" thickBot="1" x14ac:dyDescent="0.3">
      <c r="B37" s="31" t="s">
        <v>17</v>
      </c>
      <c r="C37" s="32"/>
      <c r="D37" s="32"/>
      <c r="E37" s="39"/>
      <c r="F37" s="47"/>
      <c r="G37" s="31"/>
      <c r="H37" s="32"/>
      <c r="I37" s="39"/>
      <c r="J37" s="20">
        <f>SUM(J33:J36)</f>
        <v>67700.032202143644</v>
      </c>
      <c r="M37" s="1"/>
      <c r="N37" s="1" t="s">
        <v>22</v>
      </c>
      <c r="O37" s="1" t="s">
        <v>23</v>
      </c>
      <c r="P37" s="1" t="s">
        <v>24</v>
      </c>
      <c r="R37" s="30" t="s">
        <v>29</v>
      </c>
      <c r="S37" s="30"/>
      <c r="T37" s="30"/>
      <c r="U37" s="30"/>
      <c r="V37" s="30"/>
      <c r="W37" s="30"/>
      <c r="X37" s="30"/>
      <c r="Y37" s="30"/>
    </row>
    <row r="38" spans="2:25" x14ac:dyDescent="0.25">
      <c r="B38" s="1">
        <v>34</v>
      </c>
      <c r="C38" s="1">
        <v>2019</v>
      </c>
      <c r="D38" s="1" t="s">
        <v>6</v>
      </c>
      <c r="E38" s="2" t="s">
        <v>8</v>
      </c>
      <c r="F38" s="35">
        <f>F16/F33*F21</f>
        <v>22109.118534707046</v>
      </c>
      <c r="G38" s="18" t="s">
        <v>11</v>
      </c>
      <c r="H38" s="2">
        <v>1.07</v>
      </c>
      <c r="I38" s="38" t="s">
        <v>26</v>
      </c>
      <c r="J38" s="18">
        <v>14070</v>
      </c>
      <c r="K38" s="29">
        <f>SUM(J38:J41)</f>
        <v>50099.719626168218</v>
      </c>
      <c r="M38" s="1" t="s">
        <v>25</v>
      </c>
      <c r="N38" s="18">
        <f>K4</f>
        <v>2656.2056074766351</v>
      </c>
      <c r="O38" s="18">
        <f>K21</f>
        <v>43267.289719626162</v>
      </c>
      <c r="P38" s="18">
        <f>K38</f>
        <v>50099.719626168218</v>
      </c>
      <c r="R38" s="30"/>
      <c r="S38" s="30"/>
      <c r="T38" s="30"/>
      <c r="U38" s="30"/>
      <c r="V38" s="30"/>
      <c r="W38" s="30"/>
      <c r="X38" s="30"/>
      <c r="Y38" s="30"/>
    </row>
    <row r="39" spans="2:25" x14ac:dyDescent="0.25">
      <c r="B39" s="5">
        <v>35</v>
      </c>
      <c r="C39" s="1"/>
      <c r="D39" s="1"/>
      <c r="E39" s="2"/>
      <c r="F39" s="36"/>
      <c r="G39" s="18" t="s">
        <v>12</v>
      </c>
      <c r="H39" s="2">
        <f>AVERAGE(H22,H5)</f>
        <v>0.91500000000000004</v>
      </c>
      <c r="I39" s="36"/>
      <c r="J39" s="18">
        <f>J38*H39/H38</f>
        <v>12031.822429906542</v>
      </c>
      <c r="M39" s="1" t="s">
        <v>21</v>
      </c>
      <c r="N39" s="18">
        <f>K8</f>
        <v>1146.5363636363638</v>
      </c>
      <c r="O39" s="18">
        <f>K25</f>
        <v>7652.4636363636364</v>
      </c>
      <c r="P39" s="18">
        <f>K42</f>
        <v>34258.32299593596</v>
      </c>
      <c r="R39" s="30"/>
      <c r="S39" s="30"/>
      <c r="T39" s="30"/>
      <c r="U39" s="30"/>
      <c r="V39" s="30"/>
      <c r="W39" s="30"/>
      <c r="X39" s="30"/>
      <c r="Y39" s="30"/>
    </row>
    <row r="40" spans="2:25" x14ac:dyDescent="0.25">
      <c r="B40" s="1">
        <v>36</v>
      </c>
      <c r="C40" s="1"/>
      <c r="D40" s="1"/>
      <c r="E40" s="2"/>
      <c r="F40" s="36"/>
      <c r="G40" s="18" t="s">
        <v>13</v>
      </c>
      <c r="H40" s="2">
        <f t="shared" ref="H40:H53" si="4">AVERAGE(H23,H6)</f>
        <v>0.89999999999999991</v>
      </c>
      <c r="I40" s="36"/>
      <c r="J40" s="18">
        <f>J39*H40/H39</f>
        <v>11834.579439252335</v>
      </c>
      <c r="M40" s="1" t="s">
        <v>9</v>
      </c>
      <c r="N40" s="18">
        <f>K12</f>
        <v>1042.8653846153845</v>
      </c>
      <c r="O40" s="18">
        <f>K29</f>
        <v>16780.278846153844</v>
      </c>
      <c r="P40" s="18">
        <f>K46</f>
        <v>45996.932692307695</v>
      </c>
      <c r="R40" s="30"/>
      <c r="S40" s="30"/>
      <c r="T40" s="30"/>
      <c r="U40" s="30"/>
      <c r="V40" s="30"/>
      <c r="W40" s="30"/>
      <c r="X40" s="30"/>
      <c r="Y40" s="30"/>
    </row>
    <row r="41" spans="2:25" x14ac:dyDescent="0.25">
      <c r="B41" s="5">
        <v>37</v>
      </c>
      <c r="C41" s="1"/>
      <c r="D41" s="1"/>
      <c r="E41" s="2"/>
      <c r="F41" s="37"/>
      <c r="G41" s="18" t="s">
        <v>14</v>
      </c>
      <c r="H41" s="2">
        <f t="shared" si="4"/>
        <v>0.92500000000000004</v>
      </c>
      <c r="I41" s="36"/>
      <c r="J41" s="18">
        <f>J40*H41/H40</f>
        <v>12163.317757009345</v>
      </c>
    </row>
    <row r="42" spans="2:25" x14ac:dyDescent="0.25">
      <c r="B42" s="5">
        <v>38</v>
      </c>
      <c r="C42" s="1"/>
      <c r="D42" s="1"/>
      <c r="E42" s="1" t="s">
        <v>21</v>
      </c>
      <c r="F42" s="33">
        <f>F33/F16*F25</f>
        <v>2498.6396410729626</v>
      </c>
      <c r="G42" s="24" t="s">
        <v>11</v>
      </c>
      <c r="H42" s="2">
        <f t="shared" si="4"/>
        <v>1.1000000000000001</v>
      </c>
      <c r="I42" s="36"/>
      <c r="J42" s="18">
        <v>10008</v>
      </c>
      <c r="K42" s="29">
        <f>SUM(J42:J45)</f>
        <v>34258.32299593596</v>
      </c>
    </row>
    <row r="43" spans="2:25" x14ac:dyDescent="0.25">
      <c r="B43" s="5">
        <v>39</v>
      </c>
      <c r="C43" s="1"/>
      <c r="D43" s="1"/>
      <c r="E43" s="1"/>
      <c r="F43" s="33"/>
      <c r="G43" s="24" t="s">
        <v>12</v>
      </c>
      <c r="H43" s="2">
        <f>AVERAGE(H26,H9)</f>
        <v>1.08</v>
      </c>
      <c r="I43" s="36"/>
      <c r="J43" s="18">
        <f>J42*H43/H42/H42</f>
        <v>8932.7603305785124</v>
      </c>
    </row>
    <row r="44" spans="2:25" x14ac:dyDescent="0.25">
      <c r="B44" s="5">
        <v>40</v>
      </c>
      <c r="C44" s="1"/>
      <c r="D44" s="1"/>
      <c r="E44" s="1"/>
      <c r="F44" s="33"/>
      <c r="G44" s="24" t="s">
        <v>13</v>
      </c>
      <c r="H44" s="2">
        <f t="shared" si="4"/>
        <v>1.01</v>
      </c>
      <c r="I44" s="36"/>
      <c r="J44" s="18">
        <f>J43*H44/H43/H43</f>
        <v>7734.9862258953162</v>
      </c>
    </row>
    <row r="45" spans="2:25" x14ac:dyDescent="0.25">
      <c r="B45" s="5">
        <v>41</v>
      </c>
      <c r="C45" s="1"/>
      <c r="D45" s="1"/>
      <c r="E45" s="1"/>
      <c r="F45" s="33"/>
      <c r="G45" s="24" t="s">
        <v>14</v>
      </c>
      <c r="H45" s="2">
        <f t="shared" si="4"/>
        <v>1</v>
      </c>
      <c r="I45" s="36"/>
      <c r="J45" s="18">
        <f>J44*H45/H44/H44</f>
        <v>7582.5764394621274</v>
      </c>
    </row>
    <row r="46" spans="2:25" x14ac:dyDescent="0.25">
      <c r="B46" s="5">
        <v>42</v>
      </c>
      <c r="C46" s="1"/>
      <c r="D46" s="1"/>
      <c r="E46" s="1" t="s">
        <v>9</v>
      </c>
      <c r="F46" s="33">
        <f>F33/F16*F29</f>
        <v>12737.803162885417</v>
      </c>
      <c r="G46" s="24" t="s">
        <v>11</v>
      </c>
      <c r="H46" s="2">
        <f t="shared" si="4"/>
        <v>1.04</v>
      </c>
      <c r="I46" s="36"/>
      <c r="J46" s="18">
        <v>11203</v>
      </c>
      <c r="K46" s="29">
        <f>SUM(J46:J49)</f>
        <v>45996.932692307695</v>
      </c>
    </row>
    <row r="47" spans="2:25" x14ac:dyDescent="0.25">
      <c r="B47" s="5">
        <v>43</v>
      </c>
      <c r="C47" s="1"/>
      <c r="D47" s="1"/>
      <c r="E47" s="1"/>
      <c r="F47" s="33"/>
      <c r="G47" s="24" t="s">
        <v>12</v>
      </c>
      <c r="H47" s="2">
        <f t="shared" si="4"/>
        <v>1.07</v>
      </c>
      <c r="I47" s="36"/>
      <c r="J47" s="18">
        <f>J46*H47/H46</f>
        <v>11526.163461538463</v>
      </c>
    </row>
    <row r="48" spans="2:25" x14ac:dyDescent="0.25">
      <c r="B48" s="5">
        <v>44</v>
      </c>
      <c r="C48" s="1"/>
      <c r="D48" s="1"/>
      <c r="E48" s="1"/>
      <c r="F48" s="33"/>
      <c r="G48" s="24" t="s">
        <v>13</v>
      </c>
      <c r="H48" s="2">
        <f t="shared" si="4"/>
        <v>0.96</v>
      </c>
      <c r="I48" s="36"/>
      <c r="J48" s="18">
        <f>J47*H48/H47</f>
        <v>10341.23076923077</v>
      </c>
    </row>
    <row r="49" spans="2:10" x14ac:dyDescent="0.25">
      <c r="B49" s="5">
        <v>45</v>
      </c>
      <c r="C49" s="1"/>
      <c r="D49" s="1"/>
      <c r="E49" s="1"/>
      <c r="F49" s="33"/>
      <c r="G49" s="24" t="s">
        <v>14</v>
      </c>
      <c r="H49" s="2">
        <f t="shared" si="4"/>
        <v>1.2</v>
      </c>
      <c r="I49" s="36"/>
      <c r="J49" s="18">
        <f>J48*H49/H48</f>
        <v>12926.538461538463</v>
      </c>
    </row>
    <row r="50" spans="2:10" x14ac:dyDescent="0.25">
      <c r="B50" s="5">
        <v>46</v>
      </c>
      <c r="C50" s="1"/>
      <c r="D50" s="1"/>
      <c r="E50" s="22" t="s">
        <v>10</v>
      </c>
      <c r="F50" s="33">
        <f>F46+F42+F38</f>
        <v>37345.56133866543</v>
      </c>
      <c r="G50" s="25" t="s">
        <v>11</v>
      </c>
      <c r="H50" s="2">
        <f t="shared" si="4"/>
        <v>1.2240800000000003</v>
      </c>
      <c r="I50" s="36"/>
      <c r="J50" s="19">
        <f>J38+J42+J46</f>
        <v>35281</v>
      </c>
    </row>
    <row r="51" spans="2:10" x14ac:dyDescent="0.25">
      <c r="B51" s="5">
        <v>47</v>
      </c>
      <c r="C51" s="1"/>
      <c r="D51" s="1"/>
      <c r="E51" s="3"/>
      <c r="F51" s="33"/>
      <c r="G51" s="25" t="s">
        <v>12</v>
      </c>
      <c r="H51" s="2">
        <f t="shared" si="4"/>
        <v>1.0573740000000003</v>
      </c>
      <c r="I51" s="36"/>
      <c r="J51" s="19">
        <f>J39+J43+J47</f>
        <v>32490.746222023517</v>
      </c>
    </row>
    <row r="52" spans="2:10" x14ac:dyDescent="0.25">
      <c r="B52" s="5">
        <v>48</v>
      </c>
      <c r="C52" s="1"/>
      <c r="D52" s="1"/>
      <c r="E52" s="3"/>
      <c r="F52" s="33"/>
      <c r="G52" s="25" t="s">
        <v>13</v>
      </c>
      <c r="H52" s="2">
        <f t="shared" si="4"/>
        <v>0.87263999999999986</v>
      </c>
      <c r="I52" s="36"/>
      <c r="J52" s="19">
        <f>J40+J44+J48</f>
        <v>29910.796434378422</v>
      </c>
    </row>
    <row r="53" spans="2:10" ht="15.75" thickBot="1" x14ac:dyDescent="0.3">
      <c r="B53" s="21">
        <v>49</v>
      </c>
      <c r="C53" s="4"/>
      <c r="D53" s="4"/>
      <c r="E53" s="10"/>
      <c r="F53" s="33"/>
      <c r="G53" s="26" t="s">
        <v>14</v>
      </c>
      <c r="H53" s="2">
        <f t="shared" si="4"/>
        <v>1.1099999999999999</v>
      </c>
      <c r="I53" s="36"/>
      <c r="J53" s="19">
        <f>J41+J45+J49</f>
        <v>32672.432658009937</v>
      </c>
    </row>
    <row r="54" spans="2:10" ht="15.75" thickBot="1" x14ac:dyDescent="0.3">
      <c r="B54" s="31" t="s">
        <v>17</v>
      </c>
      <c r="C54" s="32"/>
      <c r="D54" s="32"/>
      <c r="E54" s="32"/>
      <c r="F54" s="34"/>
      <c r="G54" s="27"/>
      <c r="H54" s="28"/>
      <c r="I54" s="28"/>
      <c r="J54" s="23">
        <f>J37+F33</f>
        <v>106136.03220214364</v>
      </c>
    </row>
  </sheetData>
  <mergeCells count="21">
    <mergeCell ref="B20:E20"/>
    <mergeCell ref="F4:F7"/>
    <mergeCell ref="F8:F11"/>
    <mergeCell ref="F12:F15"/>
    <mergeCell ref="F16:F20"/>
    <mergeCell ref="I4:I19"/>
    <mergeCell ref="G20:I20"/>
    <mergeCell ref="F21:F24"/>
    <mergeCell ref="I21:I36"/>
    <mergeCell ref="F25:F28"/>
    <mergeCell ref="F29:F32"/>
    <mergeCell ref="F33:F37"/>
    <mergeCell ref="R37:Y40"/>
    <mergeCell ref="B54:E54"/>
    <mergeCell ref="F50:F54"/>
    <mergeCell ref="F38:F41"/>
    <mergeCell ref="F42:F45"/>
    <mergeCell ref="F46:F49"/>
    <mergeCell ref="I38:I53"/>
    <mergeCell ref="B37:E37"/>
    <mergeCell ref="G37:I3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 Brando</dc:creator>
  <cp:lastModifiedBy>Dio Brando</cp:lastModifiedBy>
  <dcterms:created xsi:type="dcterms:W3CDTF">2019-04-21T13:26:36Z</dcterms:created>
  <dcterms:modified xsi:type="dcterms:W3CDTF">2019-05-06T14:48:00Z</dcterms:modified>
</cp:coreProperties>
</file>