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0d1fccc172a5e/Faculdade/cursos-e-diversos/Ciências Contábeis/Período 2/Estatística Aplicada aos Negócios/"/>
    </mc:Choice>
  </mc:AlternateContent>
  <xr:revisionPtr revIDLastSave="126" documentId="8_{FF09087A-A833-4234-9AB4-1729376688FC}" xr6:coauthVersionLast="47" xr6:coauthVersionMax="47" xr10:uidLastSave="{3333791A-784F-434C-9158-DEFD5C7535F3}"/>
  <bookViews>
    <workbookView xWindow="-28920" yWindow="-180" windowWidth="29040" windowHeight="15840" activeTab="2" xr2:uid="{F133C899-809F-4645-9756-075B3B6428A2}"/>
  </bookViews>
  <sheets>
    <sheet name="Gráfico2" sheetId="3" r:id="rId1"/>
    <sheet name="Gráfico1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J9" i="1"/>
  <c r="J2" i="1"/>
  <c r="J3" i="1"/>
  <c r="J4" i="1"/>
  <c r="J5" i="1"/>
  <c r="J6" i="1"/>
  <c r="J7" i="1"/>
  <c r="J8" i="1"/>
  <c r="E9" i="1"/>
  <c r="F2" i="1"/>
  <c r="F3" i="1" s="1"/>
  <c r="F4" i="1" s="1"/>
  <c r="F5" i="1" s="1"/>
  <c r="F6" i="1" s="1"/>
  <c r="F7" i="1" s="1"/>
  <c r="F8" i="1" s="1"/>
  <c r="D2" i="1"/>
  <c r="G2" i="1" s="1"/>
  <c r="B3" i="1"/>
  <c r="D3" i="1" s="1"/>
  <c r="G3" i="1" s="1"/>
  <c r="H3" i="1" s="1"/>
  <c r="H2" i="1" l="1"/>
  <c r="B4" i="1"/>
  <c r="B5" i="1" l="1"/>
  <c r="D4" i="1"/>
  <c r="G4" i="1" s="1"/>
  <c r="H4" i="1" l="1"/>
  <c r="B6" i="1"/>
  <c r="D5" i="1"/>
  <c r="G5" i="1" s="1"/>
  <c r="H5" i="1" l="1"/>
  <c r="B7" i="1"/>
  <c r="D6" i="1"/>
  <c r="G6" i="1" s="1"/>
  <c r="H6" i="1" l="1"/>
  <c r="B8" i="1"/>
  <c r="D8" i="1" s="1"/>
  <c r="G8" i="1" s="1"/>
  <c r="D7" i="1"/>
  <c r="G7" i="1" s="1"/>
  <c r="H7" i="1" l="1"/>
  <c r="H8" i="1"/>
  <c r="G9" i="1"/>
  <c r="H9" i="1"/>
  <c r="C12" i="1" s="1"/>
  <c r="I2" i="1" l="1"/>
  <c r="I3" i="1"/>
  <c r="I4" i="1"/>
  <c r="I5" i="1"/>
  <c r="I6" i="1"/>
  <c r="I8" i="1"/>
  <c r="I7" i="1"/>
  <c r="I9" i="1" l="1"/>
  <c r="C13" i="1" s="1"/>
</calcChain>
</file>

<file path=xl/sharedStrings.xml><?xml version="1.0" encoding="utf-8"?>
<sst xmlns="http://schemas.openxmlformats.org/spreadsheetml/2006/main" count="21" uniqueCount="15">
  <si>
    <t>Classe</t>
  </si>
  <si>
    <t>Separador</t>
  </si>
  <si>
    <t>Intervalo (Ls)</t>
  </si>
  <si>
    <t>Fi</t>
  </si>
  <si>
    <t>Fa</t>
  </si>
  <si>
    <t>Xi</t>
  </si>
  <si>
    <t>Xi*Fi</t>
  </si>
  <si>
    <t>Intervalo (Li)</t>
  </si>
  <si>
    <t>|---</t>
  </si>
  <si>
    <t>∑</t>
  </si>
  <si>
    <t>Variância (V)</t>
  </si>
  <si>
    <t>(Xi - Média)^2</t>
  </si>
  <si>
    <t>Desvio Padrão (Dp)</t>
  </si>
  <si>
    <t>(Xi - Média)^2 * Fi</t>
  </si>
  <si>
    <t>Média ∑(Xi*Fi)/N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</si>
</sst>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2" fillId="3" borderId="0" xfId="2" applyAlignment="1">
      <alignment horizontal="center"/>
    </xf>
    <xf numFmtId="0" fontId="2" fillId="3" borderId="0" xfId="2"/>
    <xf numFmtId="0" fontId="0" fillId="0" borderId="0" xfId="0" applyBorder="1"/>
    <xf numFmtId="0" fontId="2" fillId="3" borderId="0" xfId="2" applyBorder="1"/>
    <xf numFmtId="0" fontId="5" fillId="2" borderId="0" xfId="1" applyFont="1" applyAlignment="1">
      <alignment horizontal="center"/>
    </xf>
    <xf numFmtId="2" fontId="3" fillId="4" borderId="1" xfId="3" applyNumberFormat="1" applyFont="1"/>
  </cellXfs>
  <cellStyles count="4">
    <cellStyle name="Bom" xfId="1" builtinId="26"/>
    <cellStyle name="Cálculo" xfId="3" builtinId="22"/>
    <cellStyle name="Neutro" xfId="2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Planilha1!$A$2:$J$2</c:f>
              <c:numCache>
                <c:formatCode>General</c:formatCode>
                <c:ptCount val="10"/>
                <c:pt idx="0">
                  <c:v>1</c:v>
                </c:pt>
                <c:pt idx="1">
                  <c:v>6551</c:v>
                </c:pt>
                <c:pt idx="2">
                  <c:v>0</c:v>
                </c:pt>
                <c:pt idx="3">
                  <c:v>11661</c:v>
                </c:pt>
                <c:pt idx="4">
                  <c:v>2</c:v>
                </c:pt>
                <c:pt idx="5">
                  <c:v>2</c:v>
                </c:pt>
                <c:pt idx="6">
                  <c:v>9106</c:v>
                </c:pt>
                <c:pt idx="7">
                  <c:v>18212</c:v>
                </c:pt>
                <c:pt idx="8">
                  <c:v>257454861.16000006</c:v>
                </c:pt>
                <c:pt idx="9">
                  <c:v>514909722.32000011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4-40D7-A9CC-ED77736082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Planilha1!$A$3:$J$3</c:f>
              <c:numCache>
                <c:formatCode>General</c:formatCode>
                <c:ptCount val="10"/>
                <c:pt idx="0">
                  <c:v>2</c:v>
                </c:pt>
                <c:pt idx="1">
                  <c:v>11661</c:v>
                </c:pt>
                <c:pt idx="2">
                  <c:v>0</c:v>
                </c:pt>
                <c:pt idx="3">
                  <c:v>16771</c:v>
                </c:pt>
                <c:pt idx="4">
                  <c:v>5</c:v>
                </c:pt>
                <c:pt idx="5">
                  <c:v>7</c:v>
                </c:pt>
                <c:pt idx="6">
                  <c:v>14216</c:v>
                </c:pt>
                <c:pt idx="7">
                  <c:v>71080</c:v>
                </c:pt>
                <c:pt idx="8">
                  <c:v>119582973.16000003</c:v>
                </c:pt>
                <c:pt idx="9">
                  <c:v>597914865.80000019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4-40D7-A9CC-ED77736082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Planilha1!$A$4:$J$4</c:f>
              <c:numCache>
                <c:formatCode>General</c:formatCode>
                <c:ptCount val="10"/>
                <c:pt idx="0">
                  <c:v>3</c:v>
                </c:pt>
                <c:pt idx="1">
                  <c:v>16771</c:v>
                </c:pt>
                <c:pt idx="2">
                  <c:v>0</c:v>
                </c:pt>
                <c:pt idx="3">
                  <c:v>21881</c:v>
                </c:pt>
                <c:pt idx="4">
                  <c:v>13</c:v>
                </c:pt>
                <c:pt idx="5">
                  <c:v>20</c:v>
                </c:pt>
                <c:pt idx="6">
                  <c:v>19326</c:v>
                </c:pt>
                <c:pt idx="7">
                  <c:v>251238</c:v>
                </c:pt>
                <c:pt idx="8">
                  <c:v>33935285.160000019</c:v>
                </c:pt>
                <c:pt idx="9">
                  <c:v>441158707.08000022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4-40D7-A9CC-ED77736082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Planilha1!$A$5:$J$5</c:f>
              <c:numCache>
                <c:formatCode>General</c:formatCode>
                <c:ptCount val="10"/>
                <c:pt idx="0">
                  <c:v>4</c:v>
                </c:pt>
                <c:pt idx="1">
                  <c:v>21881</c:v>
                </c:pt>
                <c:pt idx="2">
                  <c:v>0</c:v>
                </c:pt>
                <c:pt idx="3">
                  <c:v>26991</c:v>
                </c:pt>
                <c:pt idx="4">
                  <c:v>10</c:v>
                </c:pt>
                <c:pt idx="5">
                  <c:v>30</c:v>
                </c:pt>
                <c:pt idx="6">
                  <c:v>24436</c:v>
                </c:pt>
                <c:pt idx="7">
                  <c:v>244360</c:v>
                </c:pt>
                <c:pt idx="8">
                  <c:v>511797.16000000207</c:v>
                </c:pt>
                <c:pt idx="9">
                  <c:v>5117971.600000021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4-40D7-A9CC-ED77736082A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Planilha1!$A$6:$J$6</c:f>
              <c:numCache>
                <c:formatCode>General</c:formatCode>
                <c:ptCount val="10"/>
                <c:pt idx="0">
                  <c:v>5</c:v>
                </c:pt>
                <c:pt idx="1">
                  <c:v>26991</c:v>
                </c:pt>
                <c:pt idx="2">
                  <c:v>0</c:v>
                </c:pt>
                <c:pt idx="3">
                  <c:v>32101</c:v>
                </c:pt>
                <c:pt idx="4">
                  <c:v>9</c:v>
                </c:pt>
                <c:pt idx="5">
                  <c:v>39</c:v>
                </c:pt>
                <c:pt idx="6">
                  <c:v>29546</c:v>
                </c:pt>
                <c:pt idx="7">
                  <c:v>265914</c:v>
                </c:pt>
                <c:pt idx="8">
                  <c:v>19312509.159999989</c:v>
                </c:pt>
                <c:pt idx="9">
                  <c:v>173812582.43999991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4-40D7-A9CC-ED77736082A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Planilha1!$A$7:$J$7</c:f>
              <c:numCache>
                <c:formatCode>General</c:formatCode>
                <c:ptCount val="10"/>
                <c:pt idx="0">
                  <c:v>6</c:v>
                </c:pt>
                <c:pt idx="1">
                  <c:v>32101</c:v>
                </c:pt>
                <c:pt idx="2">
                  <c:v>0</c:v>
                </c:pt>
                <c:pt idx="3">
                  <c:v>37211</c:v>
                </c:pt>
                <c:pt idx="4">
                  <c:v>6</c:v>
                </c:pt>
                <c:pt idx="5">
                  <c:v>45</c:v>
                </c:pt>
                <c:pt idx="6">
                  <c:v>34656</c:v>
                </c:pt>
                <c:pt idx="7">
                  <c:v>207936</c:v>
                </c:pt>
                <c:pt idx="8">
                  <c:v>90337421.159999967</c:v>
                </c:pt>
                <c:pt idx="9">
                  <c:v>542024526.9599998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44-40D7-A9CC-ED77736082A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Planilha1!$A$8:$J$8</c:f>
              <c:numCache>
                <c:formatCode>General</c:formatCode>
                <c:ptCount val="10"/>
                <c:pt idx="0">
                  <c:v>7</c:v>
                </c:pt>
                <c:pt idx="1">
                  <c:v>37211</c:v>
                </c:pt>
                <c:pt idx="2">
                  <c:v>0</c:v>
                </c:pt>
                <c:pt idx="3">
                  <c:v>42321</c:v>
                </c:pt>
                <c:pt idx="4">
                  <c:v>5</c:v>
                </c:pt>
                <c:pt idx="5">
                  <c:v>50</c:v>
                </c:pt>
                <c:pt idx="6">
                  <c:v>39766</c:v>
                </c:pt>
                <c:pt idx="7">
                  <c:v>198830</c:v>
                </c:pt>
                <c:pt idx="8">
                  <c:v>213586533.15999997</c:v>
                </c:pt>
                <c:pt idx="9">
                  <c:v>1067932665.7999998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44-40D7-A9CC-ED777360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430608"/>
        <c:axId val="1780422704"/>
      </c:barChart>
      <c:catAx>
        <c:axId val="17804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422704"/>
        <c:crosses val="autoZero"/>
        <c:auto val="1"/>
        <c:lblAlgn val="ctr"/>
        <c:lblOffset val="100"/>
        <c:noMultiLvlLbl val="0"/>
      </c:catAx>
      <c:valAx>
        <c:axId val="17804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4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Planilha1!$A$2:$J$2</c:f>
              <c:numCache>
                <c:formatCode>General</c:formatCode>
                <c:ptCount val="10"/>
                <c:pt idx="0">
                  <c:v>1</c:v>
                </c:pt>
                <c:pt idx="1">
                  <c:v>6551</c:v>
                </c:pt>
                <c:pt idx="2">
                  <c:v>0</c:v>
                </c:pt>
                <c:pt idx="3">
                  <c:v>11661</c:v>
                </c:pt>
                <c:pt idx="4">
                  <c:v>2</c:v>
                </c:pt>
                <c:pt idx="5">
                  <c:v>2</c:v>
                </c:pt>
                <c:pt idx="6">
                  <c:v>9106</c:v>
                </c:pt>
                <c:pt idx="7">
                  <c:v>18212</c:v>
                </c:pt>
                <c:pt idx="8">
                  <c:v>257454861.16000006</c:v>
                </c:pt>
                <c:pt idx="9">
                  <c:v>514909722.32000011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A-4B3F-A1AC-5DA5262199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Planilha1!$A$3:$J$3</c:f>
              <c:numCache>
                <c:formatCode>General</c:formatCode>
                <c:ptCount val="10"/>
                <c:pt idx="0">
                  <c:v>2</c:v>
                </c:pt>
                <c:pt idx="1">
                  <c:v>11661</c:v>
                </c:pt>
                <c:pt idx="2">
                  <c:v>0</c:v>
                </c:pt>
                <c:pt idx="3">
                  <c:v>16771</c:v>
                </c:pt>
                <c:pt idx="4">
                  <c:v>5</c:v>
                </c:pt>
                <c:pt idx="5">
                  <c:v>7</c:v>
                </c:pt>
                <c:pt idx="6">
                  <c:v>14216</c:v>
                </c:pt>
                <c:pt idx="7">
                  <c:v>71080</c:v>
                </c:pt>
                <c:pt idx="8">
                  <c:v>119582973.16000003</c:v>
                </c:pt>
                <c:pt idx="9">
                  <c:v>597914865.80000019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A-4B3F-A1AC-5DA5262199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Planilha1!$A$4:$J$4</c:f>
              <c:numCache>
                <c:formatCode>General</c:formatCode>
                <c:ptCount val="10"/>
                <c:pt idx="0">
                  <c:v>3</c:v>
                </c:pt>
                <c:pt idx="1">
                  <c:v>16771</c:v>
                </c:pt>
                <c:pt idx="2">
                  <c:v>0</c:v>
                </c:pt>
                <c:pt idx="3">
                  <c:v>21881</c:v>
                </c:pt>
                <c:pt idx="4">
                  <c:v>13</c:v>
                </c:pt>
                <c:pt idx="5">
                  <c:v>20</c:v>
                </c:pt>
                <c:pt idx="6">
                  <c:v>19326</c:v>
                </c:pt>
                <c:pt idx="7">
                  <c:v>251238</c:v>
                </c:pt>
                <c:pt idx="8">
                  <c:v>33935285.160000019</c:v>
                </c:pt>
                <c:pt idx="9">
                  <c:v>441158707.08000022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A-4B3F-A1AC-5DA5262199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Planilha1!$A$5:$J$5</c:f>
              <c:numCache>
                <c:formatCode>General</c:formatCode>
                <c:ptCount val="10"/>
                <c:pt idx="0">
                  <c:v>4</c:v>
                </c:pt>
                <c:pt idx="1">
                  <c:v>21881</c:v>
                </c:pt>
                <c:pt idx="2">
                  <c:v>0</c:v>
                </c:pt>
                <c:pt idx="3">
                  <c:v>26991</c:v>
                </c:pt>
                <c:pt idx="4">
                  <c:v>10</c:v>
                </c:pt>
                <c:pt idx="5">
                  <c:v>30</c:v>
                </c:pt>
                <c:pt idx="6">
                  <c:v>24436</c:v>
                </c:pt>
                <c:pt idx="7">
                  <c:v>244360</c:v>
                </c:pt>
                <c:pt idx="8">
                  <c:v>511797.16000000207</c:v>
                </c:pt>
                <c:pt idx="9">
                  <c:v>5117971.600000021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A-4B3F-A1AC-5DA5262199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Planilha1!$A$6:$J$6</c:f>
              <c:numCache>
                <c:formatCode>General</c:formatCode>
                <c:ptCount val="10"/>
                <c:pt idx="0">
                  <c:v>5</c:v>
                </c:pt>
                <c:pt idx="1">
                  <c:v>26991</c:v>
                </c:pt>
                <c:pt idx="2">
                  <c:v>0</c:v>
                </c:pt>
                <c:pt idx="3">
                  <c:v>32101</c:v>
                </c:pt>
                <c:pt idx="4">
                  <c:v>9</c:v>
                </c:pt>
                <c:pt idx="5">
                  <c:v>39</c:v>
                </c:pt>
                <c:pt idx="6">
                  <c:v>29546</c:v>
                </c:pt>
                <c:pt idx="7">
                  <c:v>265914</c:v>
                </c:pt>
                <c:pt idx="8">
                  <c:v>19312509.159999989</c:v>
                </c:pt>
                <c:pt idx="9">
                  <c:v>173812582.43999991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A-4B3F-A1AC-5DA5262199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Planilha1!$A$7:$J$7</c:f>
              <c:numCache>
                <c:formatCode>General</c:formatCode>
                <c:ptCount val="10"/>
                <c:pt idx="0">
                  <c:v>6</c:v>
                </c:pt>
                <c:pt idx="1">
                  <c:v>32101</c:v>
                </c:pt>
                <c:pt idx="2">
                  <c:v>0</c:v>
                </c:pt>
                <c:pt idx="3">
                  <c:v>37211</c:v>
                </c:pt>
                <c:pt idx="4">
                  <c:v>6</c:v>
                </c:pt>
                <c:pt idx="5">
                  <c:v>45</c:v>
                </c:pt>
                <c:pt idx="6">
                  <c:v>34656</c:v>
                </c:pt>
                <c:pt idx="7">
                  <c:v>207936</c:v>
                </c:pt>
                <c:pt idx="8">
                  <c:v>90337421.159999967</c:v>
                </c:pt>
                <c:pt idx="9">
                  <c:v>542024526.9599998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A-4B3F-A1AC-5DA52621994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Planilha1!$A$1:$J$1</c:f>
              <c:strCache>
                <c:ptCount val="10"/>
                <c:pt idx="0">
                  <c:v>Classe</c:v>
                </c:pt>
                <c:pt idx="1">
                  <c:v>Intervalo (Li)</c:v>
                </c:pt>
                <c:pt idx="2">
                  <c:v>Separador</c:v>
                </c:pt>
                <c:pt idx="3">
                  <c:v>Intervalo (Ls)</c:v>
                </c:pt>
                <c:pt idx="4">
                  <c:v>Fi</c:v>
                </c:pt>
                <c:pt idx="5">
                  <c:v>Fa</c:v>
                </c:pt>
                <c:pt idx="6">
                  <c:v>Xi</c:v>
                </c:pt>
                <c:pt idx="7">
                  <c:v>Xi*Fi</c:v>
                </c:pt>
                <c:pt idx="8">
                  <c:v>(Xi - Média)^2</c:v>
                </c:pt>
                <c:pt idx="9">
                  <c:v>(Xi - Média)^2 * Fi</c:v>
                </c:pt>
              </c:strCache>
            </c:strRef>
          </c:cat>
          <c:val>
            <c:numRef>
              <c:f>Planilha1!$A$8:$J$8</c:f>
              <c:numCache>
                <c:formatCode>General</c:formatCode>
                <c:ptCount val="10"/>
                <c:pt idx="0">
                  <c:v>7</c:v>
                </c:pt>
                <c:pt idx="1">
                  <c:v>37211</c:v>
                </c:pt>
                <c:pt idx="2">
                  <c:v>0</c:v>
                </c:pt>
                <c:pt idx="3">
                  <c:v>42321</c:v>
                </c:pt>
                <c:pt idx="4">
                  <c:v>5</c:v>
                </c:pt>
                <c:pt idx="5">
                  <c:v>50</c:v>
                </c:pt>
                <c:pt idx="6">
                  <c:v>39766</c:v>
                </c:pt>
                <c:pt idx="7">
                  <c:v>198830</c:v>
                </c:pt>
                <c:pt idx="8">
                  <c:v>213586533.15999997</c:v>
                </c:pt>
                <c:pt idx="9">
                  <c:v>1067932665.7999998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A-4B3F-A1AC-5DA52621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218240"/>
        <c:axId val="1235221984"/>
      </c:barChart>
      <c:catAx>
        <c:axId val="12352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21984"/>
        <c:crosses val="autoZero"/>
        <c:auto val="1"/>
        <c:lblAlgn val="ctr"/>
        <c:lblOffset val="100"/>
        <c:noMultiLvlLbl val="0"/>
      </c:catAx>
      <c:valAx>
        <c:axId val="12352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A4A25-AE0A-4A98-9C97-6B4566886A83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04ABBA-5EAA-4E98-B4A2-7CF87632ED3C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678ED5-4D31-4FA5-B62D-382AB06674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86F2B-7B7D-454F-8688-E886C6AED3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82ED0-25D7-436D-A060-F0D112BA62E0}" name="Tabela1" displayName="Tabela1" ref="A1:J8" totalsRowShown="0">
  <autoFilter ref="A1:J8" xr:uid="{D5682ED0-25D7-436D-A060-F0D112BA62E0}"/>
  <tableColumns count="10">
    <tableColumn id="1" xr3:uid="{0D90500E-7C41-4D77-9D6A-8CCD72C2CB88}" name="Classe"/>
    <tableColumn id="2" xr3:uid="{3D215FF7-D039-4949-8526-D3B16AB49911}" name="Intervalo (Li)">
      <calculatedColumnFormula>B1+5110</calculatedColumnFormula>
    </tableColumn>
    <tableColumn id="3" xr3:uid="{FEEB6A15-EB41-4BDC-AE44-57EC33CF00B5}" name="Separador"/>
    <tableColumn id="4" xr3:uid="{540ADC86-19ED-402A-B1D5-CD7A65AF2CC5}" name="Intervalo (Ls)">
      <calculatedColumnFormula>B2+5110</calculatedColumnFormula>
    </tableColumn>
    <tableColumn id="5" xr3:uid="{3E650A23-33F1-486E-B556-3C8E3A8C73BC}" name="Fi"/>
    <tableColumn id="6" xr3:uid="{04CDED0B-9F34-44A0-99B4-6BB772CBB2FD}" name="Fa">
      <calculatedColumnFormula>F1+E2</calculatedColumnFormula>
    </tableColumn>
    <tableColumn id="7" xr3:uid="{4AD23350-FA87-458B-860F-8180B449E300}" name="Xi">
      <calculatedColumnFormula>(D2+B2)/2</calculatedColumnFormula>
    </tableColumn>
    <tableColumn id="8" xr3:uid="{E98412C5-EFF4-4DA4-9BD9-36030EB4129B}" name="Xi*Fi">
      <calculatedColumnFormula>G2*E2</calculatedColumnFormula>
    </tableColumn>
    <tableColumn id="9" xr3:uid="{B585FF81-48A7-48E3-82F2-68F245261FAE}" name="(Xi - Média)^2">
      <calculatedColumnFormula>POWER(Tabela1[[#This Row],[Xi]]-$C$12,2)</calculatedColumnFormula>
    </tableColumn>
    <tableColumn id="10" xr3:uid="{157F8275-3885-4E66-8DFC-CE5CCACAD2AC}" name="(Xi - Média)^2 * Fi" dataDxfId="0">
      <calculatedColumnFormula>POWER(Tabela1[[#This Row],[Xi]]-$C$12,2)*Tabela1[[#This Row],[Fi]]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8586-0EAD-419B-A34A-ED7AF773F642}">
  <dimension ref="A1:K21"/>
  <sheetViews>
    <sheetView tabSelected="1" workbookViewId="0">
      <selection activeCell="E13" sqref="E13"/>
    </sheetView>
  </sheetViews>
  <sheetFormatPr defaultRowHeight="15" x14ac:dyDescent="0.25"/>
  <cols>
    <col min="2" max="2" width="14.42578125" customWidth="1"/>
    <col min="3" max="3" width="12.140625" customWidth="1"/>
    <col min="4" max="4" width="14.7109375" customWidth="1"/>
    <col min="9" max="9" width="24.85546875" customWidth="1"/>
    <col min="10" max="10" width="19.5703125" customWidth="1"/>
  </cols>
  <sheetData>
    <row r="1" spans="1:10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13</v>
      </c>
    </row>
    <row r="2" spans="1:10" x14ac:dyDescent="0.25">
      <c r="A2">
        <v>1</v>
      </c>
      <c r="B2">
        <v>6551</v>
      </c>
      <c r="C2" t="s">
        <v>8</v>
      </c>
      <c r="D2">
        <f>B2+5110</f>
        <v>11661</v>
      </c>
      <c r="E2">
        <v>2</v>
      </c>
      <c r="F2">
        <f>E2</f>
        <v>2</v>
      </c>
      <c r="G2">
        <f>(D2+B2)/2</f>
        <v>9106</v>
      </c>
      <c r="H2">
        <f>G2*E2</f>
        <v>18212</v>
      </c>
      <c r="I2">
        <f>POWER(Tabela1[[#This Row],[Xi]]-$C$12,2)</f>
        <v>257454861.16000006</v>
      </c>
      <c r="J2">
        <f>POWER(Tabela1[[#This Row],[Xi]]-$C$12,2)*Tabela1[[#This Row],[Fi]]</f>
        <v>514909722.32000011</v>
      </c>
    </row>
    <row r="3" spans="1:10" x14ac:dyDescent="0.25">
      <c r="A3">
        <v>2</v>
      </c>
      <c r="B3">
        <f>B2+5110</f>
        <v>11661</v>
      </c>
      <c r="C3" t="s">
        <v>8</v>
      </c>
      <c r="D3">
        <f t="shared" ref="D3:D8" si="0">B3+5110</f>
        <v>16771</v>
      </c>
      <c r="E3">
        <v>5</v>
      </c>
      <c r="F3">
        <f>F2+E3</f>
        <v>7</v>
      </c>
      <c r="G3">
        <f t="shared" ref="G3:G8" si="1">(D3+B3)/2</f>
        <v>14216</v>
      </c>
      <c r="H3">
        <f t="shared" ref="H3:H8" si="2">G3*E3</f>
        <v>71080</v>
      </c>
      <c r="I3">
        <f>POWER(Tabela1[[#This Row],[Xi]]-$C$12,2)</f>
        <v>119582973.16000003</v>
      </c>
      <c r="J3">
        <f>POWER(Tabela1[[#This Row],[Xi]]-$C$12,2)*Tabela1[[#This Row],[Fi]]</f>
        <v>597914865.80000019</v>
      </c>
    </row>
    <row r="4" spans="1:10" x14ac:dyDescent="0.25">
      <c r="A4">
        <v>3</v>
      </c>
      <c r="B4">
        <f t="shared" ref="B4:B8" si="3">B3+5110</f>
        <v>16771</v>
      </c>
      <c r="C4" t="s">
        <v>8</v>
      </c>
      <c r="D4">
        <f t="shared" si="0"/>
        <v>21881</v>
      </c>
      <c r="E4">
        <v>13</v>
      </c>
      <c r="F4">
        <f t="shared" ref="F4:F8" si="4">F3+E4</f>
        <v>20</v>
      </c>
      <c r="G4">
        <f t="shared" si="1"/>
        <v>19326</v>
      </c>
      <c r="H4">
        <f t="shared" si="2"/>
        <v>251238</v>
      </c>
      <c r="I4">
        <f>POWER(Tabela1[[#This Row],[Xi]]-$C$12,2)</f>
        <v>33935285.160000019</v>
      </c>
      <c r="J4">
        <f>POWER(Tabela1[[#This Row],[Xi]]-$C$12,2)*Tabela1[[#This Row],[Fi]]</f>
        <v>441158707.08000022</v>
      </c>
    </row>
    <row r="5" spans="1:10" x14ac:dyDescent="0.25">
      <c r="A5">
        <v>4</v>
      </c>
      <c r="B5">
        <f t="shared" si="3"/>
        <v>21881</v>
      </c>
      <c r="C5" t="s">
        <v>8</v>
      </c>
      <c r="D5">
        <f t="shared" si="0"/>
        <v>26991</v>
      </c>
      <c r="E5">
        <v>10</v>
      </c>
      <c r="F5">
        <f t="shared" si="4"/>
        <v>30</v>
      </c>
      <c r="G5">
        <f t="shared" si="1"/>
        <v>24436</v>
      </c>
      <c r="H5">
        <f t="shared" si="2"/>
        <v>244360</v>
      </c>
      <c r="I5">
        <f>POWER(Tabela1[[#This Row],[Xi]]-$C$12,2)</f>
        <v>511797.16000000207</v>
      </c>
      <c r="J5">
        <f>POWER(Tabela1[[#This Row],[Xi]]-$C$12,2)*Tabela1[[#This Row],[Fi]]</f>
        <v>5117971.600000021</v>
      </c>
    </row>
    <row r="6" spans="1:10" x14ac:dyDescent="0.25">
      <c r="A6">
        <v>5</v>
      </c>
      <c r="B6">
        <f t="shared" si="3"/>
        <v>26991</v>
      </c>
      <c r="C6" t="s">
        <v>8</v>
      </c>
      <c r="D6">
        <f t="shared" si="0"/>
        <v>32101</v>
      </c>
      <c r="E6">
        <v>9</v>
      </c>
      <c r="F6">
        <f t="shared" si="4"/>
        <v>39</v>
      </c>
      <c r="G6">
        <f t="shared" si="1"/>
        <v>29546</v>
      </c>
      <c r="H6">
        <f t="shared" si="2"/>
        <v>265914</v>
      </c>
      <c r="I6">
        <f>POWER(Tabela1[[#This Row],[Xi]]-$C$12,2)</f>
        <v>19312509.159999989</v>
      </c>
      <c r="J6">
        <f>POWER(Tabela1[[#This Row],[Xi]]-$C$12,2)*Tabela1[[#This Row],[Fi]]</f>
        <v>173812582.43999991</v>
      </c>
    </row>
    <row r="7" spans="1:10" x14ac:dyDescent="0.25">
      <c r="A7">
        <v>6</v>
      </c>
      <c r="B7">
        <f t="shared" si="3"/>
        <v>32101</v>
      </c>
      <c r="C7" t="s">
        <v>8</v>
      </c>
      <c r="D7">
        <f t="shared" si="0"/>
        <v>37211</v>
      </c>
      <c r="E7">
        <v>6</v>
      </c>
      <c r="F7">
        <f t="shared" si="4"/>
        <v>45</v>
      </c>
      <c r="G7">
        <f t="shared" si="1"/>
        <v>34656</v>
      </c>
      <c r="H7">
        <f t="shared" si="2"/>
        <v>207936</v>
      </c>
      <c r="I7">
        <f>POWER(Tabela1[[#This Row],[Xi]]-$C$12,2)</f>
        <v>90337421.159999967</v>
      </c>
      <c r="J7">
        <f>POWER(Tabela1[[#This Row],[Xi]]-$C$12,2)*Tabela1[[#This Row],[Fi]]</f>
        <v>542024526.9599998</v>
      </c>
    </row>
    <row r="8" spans="1:10" x14ac:dyDescent="0.25">
      <c r="A8">
        <v>7</v>
      </c>
      <c r="B8">
        <f t="shared" si="3"/>
        <v>37211</v>
      </c>
      <c r="C8" t="s">
        <v>8</v>
      </c>
      <c r="D8">
        <f t="shared" si="0"/>
        <v>42321</v>
      </c>
      <c r="E8">
        <v>5</v>
      </c>
      <c r="F8">
        <f t="shared" si="4"/>
        <v>50</v>
      </c>
      <c r="G8">
        <f t="shared" si="1"/>
        <v>39766</v>
      </c>
      <c r="H8">
        <f t="shared" si="2"/>
        <v>198830</v>
      </c>
      <c r="I8">
        <f>POWER(Tabela1[[#This Row],[Xi]]-$C$12,2)</f>
        <v>213586533.15999997</v>
      </c>
      <c r="J8">
        <f>POWER(Tabela1[[#This Row],[Xi]]-$C$12,2)*Tabela1[[#This Row],[Fi]]</f>
        <v>1067932665.7999998</v>
      </c>
    </row>
    <row r="9" spans="1:10" x14ac:dyDescent="0.25">
      <c r="A9" s="1" t="s">
        <v>9</v>
      </c>
      <c r="B9" s="2"/>
      <c r="C9" s="2"/>
      <c r="D9" s="2"/>
      <c r="E9" s="2">
        <f>SUM(E2:E8)</f>
        <v>50</v>
      </c>
      <c r="F9" s="2"/>
      <c r="G9" s="2">
        <f>SUM(Tabela1[Xi])</f>
        <v>171052</v>
      </c>
      <c r="H9" s="2">
        <f>SUM(H2:H8)</f>
        <v>1257570</v>
      </c>
      <c r="I9" s="2">
        <f>SUM(I2:I8)</f>
        <v>734721380.12</v>
      </c>
      <c r="J9" s="4">
        <f>SUM(J2:J8)</f>
        <v>3342871041.9999995</v>
      </c>
    </row>
    <row r="12" spans="1:10" x14ac:dyDescent="0.25">
      <c r="A12" s="5" t="s">
        <v>14</v>
      </c>
      <c r="B12" s="5"/>
      <c r="C12" s="6">
        <f>H9/E9</f>
        <v>25151.4</v>
      </c>
    </row>
    <row r="13" spans="1:10" x14ac:dyDescent="0.25">
      <c r="A13" s="5" t="s">
        <v>10</v>
      </c>
      <c r="B13" s="5"/>
      <c r="C13" s="6">
        <f>I9/E9</f>
        <v>14694427.602399999</v>
      </c>
    </row>
    <row r="14" spans="1:10" x14ac:dyDescent="0.25">
      <c r="A14" s="5" t="s">
        <v>12</v>
      </c>
      <c r="B14" s="5"/>
      <c r="C14" s="6">
        <f>SQRT((J9/E9))</f>
        <v>8176.6387250507769</v>
      </c>
    </row>
    <row r="21" spans="11:11" x14ac:dyDescent="0.25">
      <c r="K21" s="3"/>
    </row>
  </sheetData>
  <mergeCells count="3">
    <mergeCell ref="A12:B12"/>
    <mergeCell ref="A13:B13"/>
    <mergeCell ref="A14:B14"/>
  </mergeCells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Planilha1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2021-11-25T18:14:40Z</dcterms:created>
  <dcterms:modified xsi:type="dcterms:W3CDTF">2021-11-25T23:17:44Z</dcterms:modified>
</cp:coreProperties>
</file>