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Cavaleiro\OneDrive\Ambiente de Trabalho\ipb\3ºano licenciatura\2ºSemestre\proj\documentos auxiliares\"/>
    </mc:Choice>
  </mc:AlternateContent>
  <xr:revisionPtr revIDLastSave="0" documentId="13_ncr:1_{94F986B5-5890-455F-AA5D-2D00F7B301B9}" xr6:coauthVersionLast="47" xr6:coauthVersionMax="47" xr10:uidLastSave="{00000000-0000-0000-0000-000000000000}"/>
  <bookViews>
    <workbookView xWindow="600" yWindow="8130" windowWidth="21600" windowHeight="11235" xr2:uid="{F94D5264-1B74-4079-B38D-5E83D0D1D3E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7" i="1"/>
  <c r="P3" i="1"/>
  <c r="P4" i="1"/>
  <c r="P5" i="1"/>
  <c r="P6" i="1"/>
  <c r="P8" i="1"/>
  <c r="P9" i="1"/>
  <c r="C3" i="1"/>
  <c r="G3" i="1" s="1"/>
  <c r="G10" i="1" s="1"/>
  <c r="E8" i="1"/>
  <c r="G7" i="1"/>
  <c r="E4" i="1"/>
  <c r="E5" i="1"/>
  <c r="E6" i="1"/>
  <c r="E7" i="1"/>
  <c r="E9" i="1"/>
  <c r="G9" i="1"/>
  <c r="G8" i="1"/>
  <c r="G6" i="1"/>
  <c r="G5" i="1"/>
  <c r="G4" i="1"/>
  <c r="E3" i="1" l="1"/>
  <c r="E10" i="1" s="1"/>
  <c r="C10" i="1"/>
  <c r="D10" i="1" l="1"/>
</calcChain>
</file>

<file path=xl/sharedStrings.xml><?xml version="1.0" encoding="utf-8"?>
<sst xmlns="http://schemas.openxmlformats.org/spreadsheetml/2006/main" count="47" uniqueCount="29">
  <si>
    <t>Potencia(KW)</t>
  </si>
  <si>
    <t>CABO</t>
  </si>
  <si>
    <t>2,5mm</t>
  </si>
  <si>
    <t>Corrente(A)</t>
  </si>
  <si>
    <t>Tensao(V)</t>
  </si>
  <si>
    <t>FP</t>
  </si>
  <si>
    <t>S(Kva)</t>
  </si>
  <si>
    <t>Nº de Condutores carregados</t>
  </si>
  <si>
    <t>isolaçao do cabo</t>
  </si>
  <si>
    <t>E (multipolar)</t>
  </si>
  <si>
    <t>Método de
instalação nº</t>
  </si>
  <si>
    <t>Método de referência</t>
  </si>
  <si>
    <t>PVC (70°)</t>
  </si>
  <si>
    <t>Semfim1</t>
  </si>
  <si>
    <t>Semfim2</t>
  </si>
  <si>
    <t>Alimenta Moinho</t>
  </si>
  <si>
    <t>Moinho</t>
  </si>
  <si>
    <t>Alimenta Bomba</t>
  </si>
  <si>
    <t>Bomba de Massa</t>
  </si>
  <si>
    <t>Fator de correçao
nº de cabos e temperatura</t>
  </si>
  <si>
    <t>Corrente Corrigida para as condiçoes IZ` (A)</t>
  </si>
  <si>
    <t>Corrente do cabo IZ (A)</t>
  </si>
  <si>
    <t>Alimentaçao (TOTAL)</t>
  </si>
  <si>
    <t>D(Multipolar)</t>
  </si>
  <si>
    <t>50mm</t>
  </si>
  <si>
    <t>35mm</t>
  </si>
  <si>
    <t>Vibradores (unitario)</t>
  </si>
  <si>
    <t>cabo escolhido H07RN-F</t>
  </si>
  <si>
    <t>https://www.voltimum.pt/sites/www.voltimum.pt/files/pdflibrary/rtiebt.pdf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</si>
</sst>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32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/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/>
    <xf numFmtId="164" fontId="2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wrapText="1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0" fillId="5" borderId="0" xfId="0" applyNumberFormat="1" applyFill="1"/>
    <xf numFmtId="164" fontId="6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164" fontId="0" fillId="8" borderId="5" xfId="0" applyNumberForma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oltimum.pt/sites/www.voltimum.pt/files/pdflibrary/rtieb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65F8-FA42-4C7A-AAE0-4EF27947E710}">
  <dimension ref="B1:P17"/>
  <sheetViews>
    <sheetView tabSelected="1" topLeftCell="G1" zoomScaleNormal="100" workbookViewId="0">
      <selection activeCell="N11" sqref="N11"/>
    </sheetView>
  </sheetViews>
  <sheetFormatPr defaultColWidth="8.7109375" defaultRowHeight="15" x14ac:dyDescent="0.25"/>
  <cols>
    <col min="1" max="1" width="10" style="2" customWidth="1"/>
    <col min="2" max="2" width="30.28515625" style="2" customWidth="1"/>
    <col min="3" max="3" width="17.85546875" style="2" customWidth="1"/>
    <col min="4" max="4" width="17.42578125" style="2" customWidth="1"/>
    <col min="5" max="5" width="11.140625" style="2" bestFit="1" customWidth="1"/>
    <col min="6" max="6" width="9.42578125" style="2" bestFit="1" customWidth="1"/>
    <col min="7" max="7" width="18.7109375" style="2" customWidth="1"/>
    <col min="8" max="8" width="21.7109375" style="17" customWidth="1"/>
    <col min="9" max="9" width="18.7109375" style="17" customWidth="1"/>
    <col min="10" max="14" width="18.7109375" style="2" customWidth="1"/>
    <col min="15" max="15" width="13.42578125" style="1" bestFit="1" customWidth="1"/>
    <col min="16" max="16" width="28.7109375" style="2" bestFit="1" customWidth="1"/>
    <col min="17" max="16384" width="8.7109375" style="2"/>
  </cols>
  <sheetData>
    <row r="1" spans="2:16" x14ac:dyDescent="0.25">
      <c r="B1" s="25" t="s">
        <v>28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6" ht="30" x14ac:dyDescent="0.25">
      <c r="C2" s="3" t="s">
        <v>0</v>
      </c>
      <c r="D2" s="3" t="s">
        <v>5</v>
      </c>
      <c r="E2" s="3" t="s">
        <v>6</v>
      </c>
      <c r="F2" s="3" t="s">
        <v>4</v>
      </c>
      <c r="G2" s="3" t="s">
        <v>3</v>
      </c>
      <c r="H2" s="4" t="s">
        <v>10</v>
      </c>
      <c r="I2" s="3" t="s">
        <v>11</v>
      </c>
      <c r="J2" s="4" t="s">
        <v>7</v>
      </c>
      <c r="K2" s="3" t="s">
        <v>8</v>
      </c>
      <c r="L2" s="27" t="s">
        <v>19</v>
      </c>
      <c r="M2" s="28"/>
      <c r="N2" s="4" t="s">
        <v>21</v>
      </c>
      <c r="O2" s="3" t="s">
        <v>1</v>
      </c>
      <c r="P2" s="5" t="s">
        <v>20</v>
      </c>
    </row>
    <row r="3" spans="2:16" x14ac:dyDescent="0.25">
      <c r="B3" s="6" t="s">
        <v>26</v>
      </c>
      <c r="C3" s="7">
        <f>0.27</f>
        <v>0.27</v>
      </c>
      <c r="D3" s="8">
        <v>0.46</v>
      </c>
      <c r="E3" s="9">
        <f>C3/D3</f>
        <v>0.58695652173913049</v>
      </c>
      <c r="F3" s="19">
        <v>400</v>
      </c>
      <c r="G3" s="8">
        <f>(C3*10^3)/(SQRT(3)*F3*0.46)</f>
        <v>0.84719876457173338</v>
      </c>
      <c r="H3" s="10">
        <v>14</v>
      </c>
      <c r="I3" s="8" t="s">
        <v>9</v>
      </c>
      <c r="J3" s="8">
        <v>3</v>
      </c>
      <c r="K3" s="8" t="s">
        <v>12</v>
      </c>
      <c r="L3" s="8">
        <v>0.56999999999999995</v>
      </c>
      <c r="M3" s="8">
        <v>1</v>
      </c>
      <c r="N3" s="20">
        <v>25</v>
      </c>
      <c r="O3" s="11" t="s">
        <v>2</v>
      </c>
      <c r="P3" s="22">
        <f>N3*L3*M3</f>
        <v>14.249999999999998</v>
      </c>
    </row>
    <row r="4" spans="2:16" x14ac:dyDescent="0.25">
      <c r="B4" s="6" t="s">
        <v>13</v>
      </c>
      <c r="C4" s="7">
        <v>2.2000000000000002</v>
      </c>
      <c r="D4" s="8">
        <v>0.82</v>
      </c>
      <c r="E4" s="9">
        <f t="shared" ref="E4:E9" si="0">C4/D4</f>
        <v>2.6829268292682928</v>
      </c>
      <c r="F4" s="19">
        <v>400</v>
      </c>
      <c r="G4" s="8">
        <f>(C4*10^3)/(SQRT(3)*F4*0.82)</f>
        <v>3.872471317735295</v>
      </c>
      <c r="H4" s="10">
        <v>14</v>
      </c>
      <c r="I4" s="8" t="s">
        <v>9</v>
      </c>
      <c r="J4" s="8">
        <v>3</v>
      </c>
      <c r="K4" s="8" t="s">
        <v>12</v>
      </c>
      <c r="L4" s="8">
        <v>0.56999999999999995</v>
      </c>
      <c r="M4" s="8">
        <v>1</v>
      </c>
      <c r="N4" s="20">
        <v>25</v>
      </c>
      <c r="O4" s="11" t="s">
        <v>2</v>
      </c>
      <c r="P4" s="22">
        <f t="shared" ref="P4:P9" si="1">N4*L4*M4</f>
        <v>14.249999999999998</v>
      </c>
    </row>
    <row r="5" spans="2:16" x14ac:dyDescent="0.25">
      <c r="B5" s="6" t="s">
        <v>14</v>
      </c>
      <c r="C5" s="7">
        <v>0.75</v>
      </c>
      <c r="D5" s="8">
        <v>0.73</v>
      </c>
      <c r="E5" s="9">
        <f t="shared" si="0"/>
        <v>1.0273972602739727</v>
      </c>
      <c r="F5" s="19">
        <v>400</v>
      </c>
      <c r="G5" s="8">
        <f>(C5*10^3)/(SQRT(3)*F5*0.73)</f>
        <v>1.4829202119596552</v>
      </c>
      <c r="H5" s="10">
        <v>14</v>
      </c>
      <c r="I5" s="8" t="s">
        <v>9</v>
      </c>
      <c r="J5" s="8">
        <v>3</v>
      </c>
      <c r="K5" s="8" t="s">
        <v>12</v>
      </c>
      <c r="L5" s="8">
        <v>0.56999999999999995</v>
      </c>
      <c r="M5" s="8">
        <v>1</v>
      </c>
      <c r="N5" s="20">
        <v>25</v>
      </c>
      <c r="O5" s="11" t="s">
        <v>2</v>
      </c>
      <c r="P5" s="22">
        <f t="shared" si="1"/>
        <v>14.249999999999998</v>
      </c>
    </row>
    <row r="6" spans="2:16" x14ac:dyDescent="0.25">
      <c r="B6" s="6" t="s">
        <v>15</v>
      </c>
      <c r="C6" s="7">
        <v>0.37</v>
      </c>
      <c r="D6" s="8">
        <v>0.75</v>
      </c>
      <c r="E6" s="9">
        <f t="shared" si="0"/>
        <v>0.49333333333333335</v>
      </c>
      <c r="F6" s="19">
        <v>400</v>
      </c>
      <c r="G6" s="8">
        <f>(C6*10^3)/(SQRT(3)*F6*0.75)</f>
        <v>0.71206533200053845</v>
      </c>
      <c r="H6" s="10">
        <v>14</v>
      </c>
      <c r="I6" s="8" t="s">
        <v>9</v>
      </c>
      <c r="J6" s="8">
        <v>3</v>
      </c>
      <c r="K6" s="8" t="s">
        <v>12</v>
      </c>
      <c r="L6" s="8">
        <v>0.56999999999999995</v>
      </c>
      <c r="M6" s="8">
        <v>1</v>
      </c>
      <c r="N6" s="20">
        <v>25</v>
      </c>
      <c r="O6" s="11" t="s">
        <v>2</v>
      </c>
      <c r="P6" s="22">
        <f t="shared" si="1"/>
        <v>14.249999999999998</v>
      </c>
    </row>
    <row r="7" spans="2:16" x14ac:dyDescent="0.25">
      <c r="B7" s="6" t="s">
        <v>16</v>
      </c>
      <c r="C7" s="7">
        <v>37</v>
      </c>
      <c r="D7" s="8">
        <v>0.89</v>
      </c>
      <c r="E7" s="9">
        <f t="shared" si="0"/>
        <v>41.573033707865164</v>
      </c>
      <c r="F7" s="19">
        <v>400</v>
      </c>
      <c r="G7" s="8">
        <f>(C7*10^3)/(SQRT(3)*F7*D7)</f>
        <v>60.005505505663358</v>
      </c>
      <c r="H7" s="10">
        <v>14</v>
      </c>
      <c r="I7" s="8" t="s">
        <v>9</v>
      </c>
      <c r="J7" s="8">
        <v>3</v>
      </c>
      <c r="K7" s="8" t="s">
        <v>12</v>
      </c>
      <c r="L7" s="8">
        <v>0.56999999999999995</v>
      </c>
      <c r="M7" s="8">
        <v>1</v>
      </c>
      <c r="N7" s="20">
        <v>126</v>
      </c>
      <c r="O7" s="11" t="s">
        <v>25</v>
      </c>
      <c r="P7" s="22">
        <f t="shared" si="1"/>
        <v>71.819999999999993</v>
      </c>
    </row>
    <row r="8" spans="2:16" x14ac:dyDescent="0.25">
      <c r="B8" s="6" t="s">
        <v>17</v>
      </c>
      <c r="C8" s="7">
        <v>0.37</v>
      </c>
      <c r="D8" s="8">
        <v>0.75</v>
      </c>
      <c r="E8" s="9">
        <f>C8/D8</f>
        <v>0.49333333333333335</v>
      </c>
      <c r="F8" s="19">
        <v>400</v>
      </c>
      <c r="G8" s="8">
        <f>(C8*10^3)/(SQRT(3)*F8*0.75)</f>
        <v>0.71206533200053845</v>
      </c>
      <c r="H8" s="10">
        <v>14</v>
      </c>
      <c r="I8" s="8" t="s">
        <v>9</v>
      </c>
      <c r="J8" s="8">
        <v>3</v>
      </c>
      <c r="K8" s="8" t="s">
        <v>12</v>
      </c>
      <c r="L8" s="8">
        <v>0.56999999999999995</v>
      </c>
      <c r="M8" s="8">
        <v>1</v>
      </c>
      <c r="N8" s="20">
        <v>25</v>
      </c>
      <c r="O8" s="11" t="s">
        <v>2</v>
      </c>
      <c r="P8" s="22">
        <f t="shared" si="1"/>
        <v>14.249999999999998</v>
      </c>
    </row>
    <row r="9" spans="2:16" x14ac:dyDescent="0.25">
      <c r="B9" s="6" t="s">
        <v>18</v>
      </c>
      <c r="C9" s="7">
        <v>5.5</v>
      </c>
      <c r="D9" s="8">
        <v>0.84</v>
      </c>
      <c r="E9" s="9">
        <f t="shared" si="0"/>
        <v>6.5476190476190474</v>
      </c>
      <c r="F9" s="19">
        <v>400</v>
      </c>
      <c r="G9" s="8">
        <f>(C9*10^3)/(SQRT(3)*F9*0.84)</f>
        <v>9.4506740492349461</v>
      </c>
      <c r="H9" s="10">
        <v>14</v>
      </c>
      <c r="I9" s="8" t="s">
        <v>9</v>
      </c>
      <c r="J9" s="8">
        <v>3</v>
      </c>
      <c r="K9" s="8" t="s">
        <v>12</v>
      </c>
      <c r="L9" s="8">
        <v>0.56999999999999995</v>
      </c>
      <c r="M9" s="8">
        <v>1</v>
      </c>
      <c r="N9" s="20">
        <v>25</v>
      </c>
      <c r="O9" s="11" t="s">
        <v>2</v>
      </c>
      <c r="P9" s="22">
        <f t="shared" si="1"/>
        <v>14.249999999999998</v>
      </c>
    </row>
    <row r="10" spans="2:16" ht="15.75" thickBot="1" x14ac:dyDescent="0.3">
      <c r="B10" s="6" t="s">
        <v>22</v>
      </c>
      <c r="C10" s="12">
        <f>SUM(C3:C9)</f>
        <v>46.46</v>
      </c>
      <c r="D10" s="13">
        <f>C10/E10</f>
        <v>0.86996251204793551</v>
      </c>
      <c r="E10" s="14">
        <f>SUM(E3:E9)</f>
        <v>53.404600033432274</v>
      </c>
      <c r="F10" s="14"/>
      <c r="G10" s="13">
        <f>SUM(G3:G9)</f>
        <v>77.082900513166067</v>
      </c>
      <c r="H10" s="15">
        <v>61</v>
      </c>
      <c r="I10" s="15" t="s">
        <v>23</v>
      </c>
      <c r="J10" s="13">
        <v>3</v>
      </c>
      <c r="K10" s="13" t="s">
        <v>12</v>
      </c>
      <c r="L10" s="13">
        <v>1</v>
      </c>
      <c r="M10" s="13">
        <v>1</v>
      </c>
      <c r="N10" s="21">
        <v>174</v>
      </c>
      <c r="O10" s="16" t="s">
        <v>24</v>
      </c>
      <c r="P10" s="29">
        <f>N10</f>
        <v>174</v>
      </c>
    </row>
    <row r="11" spans="2:16" ht="15.75" thickBot="1" x14ac:dyDescent="0.3">
      <c r="E11" s="24"/>
      <c r="P11" s="30" t="s">
        <v>27</v>
      </c>
    </row>
    <row r="17" spans="14:16" x14ac:dyDescent="0.25">
      <c r="N17" s="1"/>
      <c r="O17" s="18"/>
      <c r="P17" s="23"/>
    </row>
  </sheetData>
  <mergeCells count="2">
    <mergeCell ref="B1:O1"/>
    <mergeCell ref="L2:M2"/>
  </mergeCells>
  <conditionalFormatting sqref="P3:P9">
    <cfRule type="cellIs" dxfId="0" priority="1" operator="greaterThanOrEqual">
      <formula>$G$3</formula>
    </cfRule>
  </conditionalFormatting>
  <hyperlinks>
    <hyperlink ref="B1" r:id="rId1" xr:uid="{E74E6B3B-F5DC-42B7-BF43-0DE939968F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cavaleiro</dc:creator>
  <cp:lastModifiedBy>ze cavaleiro</cp:lastModifiedBy>
  <dcterms:created xsi:type="dcterms:W3CDTF">2024-03-01T18:29:18Z</dcterms:created>
  <dcterms:modified xsi:type="dcterms:W3CDTF">2024-06-27T17:20:24Z</dcterms:modified>
</cp:coreProperties>
</file>