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95680E03-D051-4BD0-BC92-6AB017B1FB71}" xr6:coauthVersionLast="47" xr6:coauthVersionMax="47" xr10:uidLastSave="{00000000-0000-0000-0000-000000000000}"/>
  <bookViews>
    <workbookView xWindow="-108" yWindow="-108" windowWidth="23256" windowHeight="12576" firstSheet="14" activeTab="25" xr2:uid="{111DD76A-4332-453F-8E77-8C809D291AB1}"/>
  </bookViews>
  <sheets>
    <sheet name=" Q-1(1)" sheetId="4" r:id="rId1"/>
    <sheet name="Q-1(2)" sheetId="1" r:id="rId2"/>
    <sheet name="Q-1(3)" sheetId="2" r:id="rId3"/>
    <sheet name="Q-2(1)" sheetId="5" r:id="rId4"/>
    <sheet name="Q-2(2)" sheetId="3" r:id="rId5"/>
    <sheet name="Q-2(3)" sheetId="6" r:id="rId6"/>
    <sheet name="Q2-(4)" sheetId="7" r:id="rId7"/>
    <sheet name="Q2-(5)" sheetId="8" r:id="rId8"/>
    <sheet name="Q2-(6)" sheetId="9" r:id="rId9"/>
    <sheet name="Q-2(7)" sheetId="10" r:id="rId10"/>
    <sheet name="Q-2(8)" sheetId="11" r:id="rId11"/>
    <sheet name="Q-2(9)" sheetId="12" r:id="rId12"/>
    <sheet name="Q-2(10)" sheetId="14" r:id="rId13"/>
    <sheet name="Q-2(11)" sheetId="15" r:id="rId14"/>
    <sheet name="Q-2(12)" sheetId="13" r:id="rId15"/>
    <sheet name="Q-3(1)" sheetId="16" r:id="rId16"/>
    <sheet name="Q-3(2)" sheetId="18" r:id="rId17"/>
    <sheet name="Q-3(3)" sheetId="17" r:id="rId18"/>
    <sheet name="Q-3(4)" sheetId="19" r:id="rId19"/>
    <sheet name="Q-4(1)" sheetId="20" r:id="rId20"/>
    <sheet name="Q-4(2)" sheetId="21" r:id="rId21"/>
    <sheet name="Q-4(3)" sheetId="22" r:id="rId22"/>
    <sheet name="Q-4(4)" sheetId="23" r:id="rId23"/>
    <sheet name="Q-5(1)" sheetId="24" r:id="rId24"/>
    <sheet name="Q-5(2)" sheetId="25" r:id="rId25"/>
    <sheet name="Q-5(3)" sheetId="26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23" l="1"/>
  <c r="M4" i="23"/>
  <c r="P4" i="23"/>
  <c r="D10" i="25"/>
  <c r="C9" i="25"/>
  <c r="P6" i="23" l="1"/>
  <c r="P5" i="23"/>
  <c r="M6" i="23"/>
  <c r="P6" i="22"/>
  <c r="P5" i="22"/>
  <c r="P4" i="22"/>
  <c r="M6" i="22"/>
  <c r="M5" i="22"/>
  <c r="M4" i="22"/>
  <c r="P6" i="21"/>
  <c r="P5" i="21"/>
  <c r="P4" i="21"/>
  <c r="M6" i="21"/>
  <c r="M5" i="21"/>
  <c r="M4" i="21"/>
  <c r="P7" i="20"/>
  <c r="P6" i="20"/>
  <c r="P5" i="20"/>
  <c r="P4" i="20"/>
  <c r="M6" i="20"/>
  <c r="M5" i="20"/>
  <c r="M4" i="20"/>
  <c r="L6" i="19"/>
  <c r="L4" i="19"/>
  <c r="L7" i="17"/>
  <c r="L5" i="17"/>
  <c r="L7" i="18"/>
  <c r="L5" i="18"/>
  <c r="L7" i="16"/>
  <c r="L5" i="16"/>
  <c r="G17" i="15" l="1"/>
  <c r="G11" i="13"/>
  <c r="F16" i="14" l="1"/>
  <c r="F12" i="12" l="1"/>
  <c r="F11" i="12"/>
  <c r="B16" i="12" s="1"/>
  <c r="B14" i="12"/>
  <c r="B12" i="12"/>
  <c r="B16" i="11"/>
  <c r="B18" i="11"/>
  <c r="F16" i="11"/>
  <c r="F15" i="11"/>
  <c r="B20" i="11" s="1"/>
  <c r="K7" i="10" l="1"/>
  <c r="H11" i="10"/>
  <c r="I11" i="10"/>
  <c r="J11" i="10"/>
  <c r="K11" i="10"/>
  <c r="G11" i="10"/>
  <c r="H15" i="10"/>
  <c r="I15" i="10"/>
  <c r="J15" i="10"/>
  <c r="K15" i="10"/>
  <c r="G15" i="10"/>
  <c r="G9" i="10" s="1"/>
  <c r="H13" i="10"/>
  <c r="H9" i="10" s="1"/>
  <c r="I13" i="10"/>
  <c r="I9" i="10" s="1"/>
  <c r="J13" i="10"/>
  <c r="J9" i="10" s="1"/>
  <c r="K13" i="10"/>
  <c r="G13" i="10"/>
  <c r="H7" i="10"/>
  <c r="I7" i="10"/>
  <c r="J7" i="10"/>
  <c r="G7" i="10"/>
  <c r="L12" i="9"/>
  <c r="Q6" i="9"/>
  <c r="Q5" i="9"/>
  <c r="L6" i="9"/>
  <c r="E8" i="8"/>
  <c r="E5" i="8"/>
  <c r="L9" i="9" l="1"/>
  <c r="K9" i="10"/>
  <c r="D11" i="1"/>
  <c r="G5" i="7"/>
  <c r="M5" i="7"/>
  <c r="M4" i="7"/>
  <c r="G8" i="7" s="1"/>
  <c r="E11" i="6"/>
  <c r="E8" i="6"/>
  <c r="L5" i="6"/>
  <c r="L4" i="6"/>
  <c r="F12" i="5"/>
  <c r="F8" i="5"/>
  <c r="E5" i="6" l="1"/>
  <c r="O5" i="5"/>
  <c r="O4" i="5"/>
  <c r="F5" i="5" s="1"/>
  <c r="F11" i="4"/>
  <c r="F8" i="4"/>
  <c r="F5" i="4"/>
  <c r="K5" i="3"/>
  <c r="F6" i="3" s="1"/>
  <c r="F12" i="3"/>
  <c r="F9" i="3"/>
  <c r="K6" i="3"/>
  <c r="D11" i="2"/>
  <c r="D8" i="2"/>
  <c r="D5" i="2"/>
  <c r="D5" i="1"/>
  <c r="D8" i="1"/>
</calcChain>
</file>

<file path=xl/sharedStrings.xml><?xml version="1.0" encoding="utf-8"?>
<sst xmlns="http://schemas.openxmlformats.org/spreadsheetml/2006/main" count="235" uniqueCount="131">
  <si>
    <t xml:space="preserve">ANALYZE OF RESTAURANT  IN CUSTOMER WAITING TIME </t>
  </si>
  <si>
    <t>CUSTOMER PAST TIME</t>
  </si>
  <si>
    <t>MEAN</t>
  </si>
  <si>
    <t>MEDIAN</t>
  </si>
  <si>
    <t>MODE</t>
  </si>
  <si>
    <t>ANALYZE OF CAR COMPANY THE RENTAL PERIOD  AND OPTIMIZE  ITS PRICING  AND FLEET MANAGEMENT STRATAGIES</t>
  </si>
  <si>
    <t>RENTAL DURATION OF CUSTOMER</t>
  </si>
  <si>
    <t xml:space="preserve">ANALYZE OF THE RETAIL STORE IN SALES OF SPECIFIC PRODUCTS TO VARIABILITY IN DAILY SALES AND ASSESS ITS INVENTORY MANAGMENT </t>
  </si>
  <si>
    <t>SALES ($)</t>
  </si>
  <si>
    <t>RANGE</t>
  </si>
  <si>
    <t>VARIANCE</t>
  </si>
  <si>
    <t xml:space="preserve">STANDARD DEVIATION </t>
  </si>
  <si>
    <t>MAX</t>
  </si>
  <si>
    <t>MIN</t>
  </si>
  <si>
    <t>ANALYZE OF RETAIL STORE IN PARTICULAR PRODUCT  CATEGORY   TO UNDERSTAND THE SALES PERFORMANCE AND MAKE STRATEGIC DECISIONS</t>
  </si>
  <si>
    <t>WEEK 1</t>
  </si>
  <si>
    <t>WEEK 2</t>
  </si>
  <si>
    <t>WEEK 3</t>
  </si>
  <si>
    <t>WEEK 4</t>
  </si>
  <si>
    <t xml:space="preserve">MEDIAN </t>
  </si>
  <si>
    <t>WEEKLY SALES UNITS</t>
  </si>
  <si>
    <t xml:space="preserve">ANALYSE  OF   MANUFACTURING COMPANY IS NUMBER OF UNITS PRODUCED PER HOUR BY THE MACHINE FOR A SAMPLE OF 10 DAYS 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</si>
  <si>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</si>
  <si>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</si>
  <si>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</si>
  <si>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</si>
  <si>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</si>
  <si>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</si>
  <si>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</si>
  <si>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</si>
  <si>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</si>
  <si>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</si>
  <si>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 xml:space="preserve">PRODUCED 1 HOUR IN UNITS </t>
  </si>
  <si>
    <t>STANDERD DAVITION</t>
  </si>
  <si>
    <t xml:space="preserve">ANALYZE OF  A E-COMMERCE PLATFORM WANTS DELIVERY TIME  OF ITS SHIPMENTS OF  THE ORDER  FULFILLMENT AND OPTIMIZE THE  LOGISTIC OPERATIONS  </t>
  </si>
  <si>
    <t xml:space="preserve">DILIVERY TIMES(DAYS) </t>
  </si>
  <si>
    <t xml:space="preserve">RANGE </t>
  </si>
  <si>
    <t>STANDARD DEVIATION</t>
  </si>
  <si>
    <t xml:space="preserve"> </t>
  </si>
  <si>
    <t>ANALYZE  OF THE COMPANY IN MONTHLY REVENUE  GENERATED  BY  ONE OF ITS PRODUCTS TO PERFORMANCE AND VARIABILITY</t>
  </si>
  <si>
    <t>MONTHLY REVENUE ($)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</si>
  <si>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</si>
  <si>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</si>
  <si>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</si>
  <si>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</si>
  <si>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</si>
  <si>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</si>
  <si>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</si>
  <si>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</si>
  <si>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</si>
  <si>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</si>
  <si>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</si>
  <si>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</si>
  <si>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</t>
  </si>
  <si>
    <t xml:space="preserve">ANALYSIS OF A SURVAY OF CUSTOMER FEEDBACK REGARDING  SERVICE ON SCALE OF 1 TO 10 </t>
  </si>
  <si>
    <t>RATING OUT OF 10</t>
  </si>
  <si>
    <t>ANALYSIS OF  A COMPANY IS CUSTOMER WAIT TIMES AT IT CALL CENTER TO ASSESS THE EFFICIENCY  OF CUSTOMER SERVICE OPERATIONS</t>
  </si>
  <si>
    <t>WAIT TIME (MINITES)</t>
  </si>
  <si>
    <t>STANDARD DEVITION</t>
  </si>
  <si>
    <t>TRUCK MODEL</t>
  </si>
  <si>
    <t>MODEL A</t>
  </si>
  <si>
    <t xml:space="preserve">MODEL B </t>
  </si>
  <si>
    <t>MODEL C</t>
  </si>
  <si>
    <t>MODEL D</t>
  </si>
  <si>
    <t>MODEL E</t>
  </si>
  <si>
    <t>ANALYSIS OF A TRANSPORTATION COMPANY  THE FUEL EFFICIENCY OF ITS  VEHICLE FLEET  TO IDENTIFY DIFFERENT  MODEL TRUCK.</t>
  </si>
  <si>
    <t>ANALYSIS OF A COMPANY ITS EMPLOYEES TO UNDERSTAND  THE AGE DISTRIBUTION AND DEMOGRAPHICS  WITHIN THE ORGANIZATION</t>
  </si>
  <si>
    <t>AGE OF EMPLOYESS</t>
  </si>
  <si>
    <t>BIN</t>
  </si>
  <si>
    <t>More</t>
  </si>
  <si>
    <t>Frequency</t>
  </si>
  <si>
    <t xml:space="preserve">MODE </t>
  </si>
  <si>
    <t>ANALYZE OF THE RETAIL STORE  PURCHASE AMOUNTS MADE BY CUSTOMERS TO UNDERSTAND THEIR  SPENDING HABITS</t>
  </si>
  <si>
    <t>PURCHASE AMOUNT(DOLLARS)</t>
  </si>
  <si>
    <t>ANALYSIS OF A COMPANY MONTHLY SALES FIGURES ITS PRODUCTS  UNDERSTAND  THE SALES DISTRIBUTION  ACROSS  DIFFERENT PRICE RANGES</t>
  </si>
  <si>
    <t xml:space="preserve">MONTHLY SALES (IN THOUSANDS OF DOLLARS </t>
  </si>
  <si>
    <t>ANALYSIS OF MANUFACTURING COMPANY DEFECTS RATES OF ITS PRODUCTION LINE TO IDENTIFY THE FREQUENCY OF DIFFERENT TYPES OF DEFECTS</t>
  </si>
  <si>
    <t>A</t>
  </si>
  <si>
    <t>B</t>
  </si>
  <si>
    <t>C</t>
  </si>
  <si>
    <t>D</t>
  </si>
  <si>
    <t>E</t>
  </si>
  <si>
    <t>F</t>
  </si>
  <si>
    <t>G</t>
  </si>
  <si>
    <t xml:space="preserve">FREQUENCY </t>
  </si>
  <si>
    <t>DEFECT TYPE</t>
  </si>
  <si>
    <t>HIGHEST FREQUANCEY</t>
  </si>
  <si>
    <t xml:space="preserve">BIN </t>
  </si>
  <si>
    <t>ANALYSIS OF CUSTOMER  FEEDBACK FOR SERVICE SATISFACTION LEVEL WITH A SCALE OF 1 TO 5</t>
  </si>
  <si>
    <t>CUSTOMER RATING</t>
  </si>
  <si>
    <t>HIGHEST FREQUENCY</t>
  </si>
  <si>
    <t>ANALYZE THE COMPANY'S MONTHLY RETURN FOR THE PORTFOLIO OVER A ONE-YEAR PERIOD</t>
  </si>
  <si>
    <t>MONTHLY RETURNS(%)</t>
  </si>
  <si>
    <t>SKEWNESS</t>
  </si>
  <si>
    <t>KURTOSIS</t>
  </si>
  <si>
    <t>A research study wants to analyze the income distribution of a population to understand the level of income inequality.</t>
  </si>
  <si>
    <t>INCOMES</t>
  </si>
  <si>
    <t>A survey was conducted to analyze the satisfaction ratings of customers on a scale of 1 to 5 for a specific product.</t>
  </si>
  <si>
    <t xml:space="preserve"> A study wants to analyze the distribution of house prices in a specific city to understand the market trends.</t>
  </si>
  <si>
    <t xml:space="preserve">HOUSE PRICE (IN THOUSANDS OF DOLLARS) </t>
  </si>
  <si>
    <t>A company wants to analyze the salary distribution of its employees to determine the income levels at different percentiles.</t>
  </si>
  <si>
    <t>MONTHLY SALARIES (IN THOUSANDS OF DOLLARS)</t>
  </si>
  <si>
    <t>Quartiles 1</t>
  </si>
  <si>
    <t>Quartiles 2</t>
  </si>
  <si>
    <t>Quartiles 3</t>
  </si>
  <si>
    <r>
      <t>10</t>
    </r>
    <r>
      <rPr>
        <b/>
        <vertAlign val="superscript"/>
        <sz val="11"/>
        <color theme="1"/>
        <rFont val="Calibri"/>
        <family val="2"/>
        <scheme val="minor"/>
      </rPr>
      <t xml:space="preserve">TH  </t>
    </r>
    <r>
      <rPr>
        <b/>
        <sz val="11"/>
        <color theme="1"/>
        <rFont val="Calibri"/>
        <family val="2"/>
        <scheme val="minor"/>
      </rPr>
      <t>Percentiles</t>
    </r>
  </si>
  <si>
    <r>
      <t>25</t>
    </r>
    <r>
      <rPr>
        <b/>
        <vertAlign val="superscript"/>
        <sz val="11"/>
        <color theme="1"/>
        <rFont val="Calibri"/>
        <family val="2"/>
        <scheme val="minor"/>
      </rPr>
      <t xml:space="preserve">TH  </t>
    </r>
    <r>
      <rPr>
        <b/>
        <sz val="11"/>
        <color theme="1"/>
        <rFont val="Calibri"/>
        <family val="2"/>
        <scheme val="minor"/>
      </rPr>
      <t>Percentiles</t>
    </r>
  </si>
  <si>
    <r>
      <t>75</t>
    </r>
    <r>
      <rPr>
        <b/>
        <vertAlign val="superscript"/>
        <sz val="11"/>
        <color theme="1"/>
        <rFont val="Calibri"/>
        <family val="2"/>
        <scheme val="minor"/>
      </rPr>
      <t xml:space="preserve">TH  </t>
    </r>
    <r>
      <rPr>
        <b/>
        <sz val="11"/>
        <color theme="1"/>
        <rFont val="Calibri"/>
        <family val="2"/>
        <scheme val="minor"/>
      </rPr>
      <t>Percentiles</t>
    </r>
  </si>
  <si>
    <r>
      <t xml:space="preserve">90 </t>
    </r>
    <r>
      <rPr>
        <b/>
        <vertAlign val="superscript"/>
        <sz val="11"/>
        <color theme="1"/>
        <rFont val="Calibri"/>
        <family val="2"/>
        <scheme val="minor"/>
      </rPr>
      <t>TH</t>
    </r>
    <r>
      <rPr>
        <b/>
        <sz val="11"/>
        <color theme="1"/>
        <rFont val="Calibri"/>
        <family val="2"/>
        <scheme val="minor"/>
      </rPr>
      <t xml:space="preserve"> Percentiles</t>
    </r>
  </si>
  <si>
    <t>A research study wants to analyze the weight distribution of a sample of individuals to assess their health and body composition.</t>
  </si>
  <si>
    <t xml:space="preserve"> A retail store wants to analyze the distribution of customer purchase amounts to identify their spending patterns.</t>
  </si>
  <si>
    <t>A study wants to analyze the distribution of commute times of employees to determine the average time spent traveling to work.</t>
  </si>
  <si>
    <t>WEIGHT (IN KG)</t>
  </si>
  <si>
    <t>PURCHASE AMOUNT (DOLLARS)</t>
  </si>
  <si>
    <t>COMMUTE TIMES(IN MINITE)</t>
  </si>
  <si>
    <t>15th percentile</t>
  </si>
  <si>
    <t>50th percentile</t>
  </si>
  <si>
    <t>85th percentile</t>
  </si>
  <si>
    <t>20th percentile</t>
  </si>
  <si>
    <t>40th percentile</t>
  </si>
  <si>
    <t>80th percentile</t>
  </si>
  <si>
    <t>30th percentile</t>
  </si>
  <si>
    <t>70th percentile</t>
  </si>
  <si>
    <t>A marketing department wants to understand the relationship between advertising expenditure and sales revenue to assess the effectiveness of their advertising campaigns.</t>
  </si>
  <si>
    <t>Advertising Expenditure</t>
  </si>
  <si>
    <t>Sales Revenue</t>
  </si>
  <si>
    <t>(in thousands of dollars)</t>
  </si>
  <si>
    <t>An investment analyst wants to assess the relationship between the stock prices of two companies to identify potential investment opportunities.</t>
  </si>
  <si>
    <t>COMPANY A</t>
  </si>
  <si>
    <t>COMPANY B</t>
  </si>
  <si>
    <t>Hours Spent Studying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</si>
</sst>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7"/>
      <color rgb="FFFF0000"/>
      <name val="Calibri"/>
      <family val="2"/>
      <scheme val="minor"/>
    </font>
    <font>
      <sz val="17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3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6D5EA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rgb="FF80008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6" borderId="7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2" fillId="11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5" borderId="0" xfId="0" applyFont="1" applyFill="1"/>
    <xf numFmtId="0" fontId="2" fillId="16" borderId="0" xfId="0" applyFont="1" applyFill="1"/>
    <xf numFmtId="0" fontId="1" fillId="8" borderId="0" xfId="0" applyFont="1" applyFill="1"/>
    <xf numFmtId="0" fontId="1" fillId="8" borderId="0" xfId="0" applyFont="1" applyFill="1" applyAlignment="1">
      <alignment horizontal="center" vertical="center"/>
    </xf>
    <xf numFmtId="0" fontId="3" fillId="18" borderId="0" xfId="0" applyFont="1" applyFill="1"/>
    <xf numFmtId="0" fontId="3" fillId="9" borderId="0" xfId="0" applyFont="1" applyFill="1"/>
    <xf numFmtId="0" fontId="1" fillId="9" borderId="0" xfId="0" applyFont="1" applyFill="1"/>
    <xf numFmtId="0" fontId="0" fillId="6" borderId="0" xfId="0" applyFill="1" applyAlignment="1">
      <alignment horizontal="center"/>
    </xf>
    <xf numFmtId="0" fontId="2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19" fillId="11" borderId="12" xfId="0" applyFont="1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2" fillId="9" borderId="0" xfId="0" applyFont="1" applyFill="1"/>
    <xf numFmtId="0" fontId="0" fillId="29" borderId="0" xfId="0" applyFill="1" applyAlignment="1">
      <alignment horizontal="center" vertical="center"/>
    </xf>
    <xf numFmtId="0" fontId="21" fillId="30" borderId="12" xfId="0" applyFont="1" applyFill="1" applyBorder="1" applyAlignment="1">
      <alignment horizontal="center" vertical="center"/>
    </xf>
    <xf numFmtId="0" fontId="2" fillId="31" borderId="0" xfId="0" applyFont="1" applyFill="1" applyAlignment="1">
      <alignment horizontal="center" vertical="center"/>
    </xf>
    <xf numFmtId="0" fontId="2" fillId="31" borderId="10" xfId="0" applyFont="1" applyFill="1" applyBorder="1" applyAlignment="1">
      <alignment horizontal="center" vertical="center"/>
    </xf>
    <xf numFmtId="0" fontId="2" fillId="32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33" borderId="1" xfId="0" applyFont="1" applyFill="1" applyBorder="1" applyAlignment="1">
      <alignment horizontal="center"/>
    </xf>
    <xf numFmtId="0" fontId="2" fillId="25" borderId="1" xfId="0" applyFont="1" applyFill="1" applyBorder="1" applyAlignment="1">
      <alignment horizontal="center" vertical="center"/>
    </xf>
    <xf numFmtId="0" fontId="1" fillId="33" borderId="1" xfId="0" applyFont="1" applyFill="1" applyBorder="1"/>
    <xf numFmtId="0" fontId="2" fillId="25" borderId="1" xfId="0" applyFont="1" applyFill="1" applyBorder="1" applyAlignment="1">
      <alignment horizontal="center"/>
    </xf>
    <xf numFmtId="0" fontId="1" fillId="33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1" borderId="1" xfId="0" applyFont="1" applyFill="1" applyBorder="1"/>
    <xf numFmtId="0" fontId="0" fillId="25" borderId="1" xfId="0" applyFill="1" applyBorder="1" applyAlignment="1">
      <alignment horizontal="center" vertical="center"/>
    </xf>
    <xf numFmtId="0" fontId="2" fillId="28" borderId="1" xfId="0" applyFont="1" applyFill="1" applyBorder="1" applyAlignment="1">
      <alignment horizontal="center" vertical="center"/>
    </xf>
    <xf numFmtId="0" fontId="2" fillId="26" borderId="1" xfId="0" applyFont="1" applyFill="1" applyBorder="1"/>
    <xf numFmtId="0" fontId="2" fillId="8" borderId="1" xfId="0" applyFont="1" applyFill="1" applyBorder="1"/>
    <xf numFmtId="0" fontId="6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13" borderId="1" xfId="0" applyFont="1" applyFill="1" applyBorder="1"/>
    <xf numFmtId="14" fontId="2" fillId="11" borderId="1" xfId="0" applyNumberFormat="1" applyFont="1" applyFill="1" applyBorder="1"/>
    <xf numFmtId="0" fontId="2" fillId="11" borderId="1" xfId="0" applyFont="1" applyFill="1" applyBorder="1"/>
    <xf numFmtId="0" fontId="12" fillId="13" borderId="1" xfId="0" applyFont="1" applyFill="1" applyBorder="1"/>
    <xf numFmtId="0" fontId="1" fillId="8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/>
    </xf>
    <xf numFmtId="0" fontId="2" fillId="20" borderId="1" xfId="0" applyFont="1" applyFill="1" applyBorder="1"/>
    <xf numFmtId="0" fontId="2" fillId="5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7" fillId="33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center"/>
    </xf>
    <xf numFmtId="0" fontId="2" fillId="35" borderId="4" xfId="0" applyFont="1" applyFill="1" applyBorder="1" applyAlignment="1">
      <alignment horizontal="center" vertical="center"/>
    </xf>
    <xf numFmtId="0" fontId="2" fillId="35" borderId="5" xfId="0" applyFont="1" applyFill="1" applyBorder="1" applyAlignment="1">
      <alignment horizontal="center" vertical="center"/>
    </xf>
    <xf numFmtId="0" fontId="2" fillId="35" borderId="6" xfId="0" applyFont="1" applyFill="1" applyBorder="1" applyAlignment="1">
      <alignment horizontal="center" vertical="center"/>
    </xf>
    <xf numFmtId="0" fontId="2" fillId="36" borderId="19" xfId="0" applyFont="1" applyFill="1" applyBorder="1" applyAlignment="1">
      <alignment horizontal="center" vertical="center"/>
    </xf>
    <xf numFmtId="0" fontId="2" fillId="36" borderId="20" xfId="0" applyFont="1" applyFill="1" applyBorder="1" applyAlignment="1">
      <alignment horizontal="center" vertical="center"/>
    </xf>
    <xf numFmtId="0" fontId="2" fillId="36" borderId="21" xfId="0" applyFont="1" applyFill="1" applyBorder="1" applyAlignment="1">
      <alignment horizontal="center" vertical="center"/>
    </xf>
    <xf numFmtId="0" fontId="2" fillId="35" borderId="15" xfId="0" applyFont="1" applyFill="1" applyBorder="1" applyAlignment="1">
      <alignment horizontal="center" vertical="center"/>
    </xf>
    <xf numFmtId="0" fontId="2" fillId="35" borderId="16" xfId="0" applyFont="1" applyFill="1" applyBorder="1" applyAlignment="1">
      <alignment horizontal="center" vertical="center"/>
    </xf>
    <xf numFmtId="0" fontId="2" fillId="35" borderId="17" xfId="0" applyFont="1" applyFill="1" applyBorder="1" applyAlignment="1">
      <alignment horizontal="center" vertical="center"/>
    </xf>
    <xf numFmtId="0" fontId="2" fillId="35" borderId="23" xfId="0" applyFont="1" applyFill="1" applyBorder="1" applyAlignment="1">
      <alignment horizontal="center" vertical="center"/>
    </xf>
    <xf numFmtId="0" fontId="2" fillId="35" borderId="18" xfId="0" applyFont="1" applyFill="1" applyBorder="1" applyAlignment="1">
      <alignment horizontal="center" vertical="center"/>
    </xf>
    <xf numFmtId="0" fontId="2" fillId="35" borderId="13" xfId="0" applyFont="1" applyFill="1" applyBorder="1" applyAlignment="1">
      <alignment horizontal="center" vertical="center"/>
    </xf>
    <xf numFmtId="0" fontId="2" fillId="36" borderId="14" xfId="0" applyFont="1" applyFill="1" applyBorder="1" applyAlignment="1">
      <alignment horizontal="center" vertical="center"/>
    </xf>
    <xf numFmtId="0" fontId="2" fillId="36" borderId="16" xfId="0" applyFont="1" applyFill="1" applyBorder="1" applyAlignment="1">
      <alignment horizontal="center" vertical="center"/>
    </xf>
    <xf numFmtId="0" fontId="2" fillId="36" borderId="18" xfId="0" applyFont="1" applyFill="1" applyBorder="1" applyAlignment="1">
      <alignment horizontal="center" vertical="center"/>
    </xf>
    <xf numFmtId="0" fontId="2" fillId="35" borderId="27" xfId="0" applyFont="1" applyFill="1" applyBorder="1" applyAlignment="1">
      <alignment horizontal="center" vertical="center"/>
    </xf>
    <xf numFmtId="0" fontId="2" fillId="35" borderId="28" xfId="0" applyFont="1" applyFill="1" applyBorder="1" applyAlignment="1">
      <alignment horizontal="center" vertical="center"/>
    </xf>
    <xf numFmtId="0" fontId="2" fillId="35" borderId="29" xfId="0" applyFont="1" applyFill="1" applyBorder="1" applyAlignment="1">
      <alignment horizontal="center" vertical="center"/>
    </xf>
    <xf numFmtId="0" fontId="2" fillId="37" borderId="1" xfId="0" applyFont="1" applyFill="1" applyBorder="1" applyAlignment="1">
      <alignment horizontal="center" vertical="center"/>
    </xf>
    <xf numFmtId="0" fontId="2" fillId="37" borderId="4" xfId="0" applyFont="1" applyFill="1" applyBorder="1" applyAlignment="1">
      <alignment horizontal="center" vertical="center"/>
    </xf>
    <xf numFmtId="0" fontId="2" fillId="37" borderId="5" xfId="0" applyFont="1" applyFill="1" applyBorder="1" applyAlignment="1">
      <alignment horizontal="center" vertical="center"/>
    </xf>
    <xf numFmtId="0" fontId="2" fillId="37" borderId="6" xfId="0" applyFont="1" applyFill="1" applyBorder="1" applyAlignment="1">
      <alignment horizontal="center" vertical="center"/>
    </xf>
    <xf numFmtId="0" fontId="2" fillId="37" borderId="14" xfId="0" applyFont="1" applyFill="1" applyBorder="1" applyAlignment="1">
      <alignment horizontal="center" vertical="center"/>
    </xf>
    <xf numFmtId="0" fontId="2" fillId="37" borderId="16" xfId="0" applyFont="1" applyFill="1" applyBorder="1" applyAlignment="1">
      <alignment horizontal="center" vertical="center"/>
    </xf>
    <xf numFmtId="0" fontId="2" fillId="37" borderId="18" xfId="0" applyFont="1" applyFill="1" applyBorder="1" applyAlignment="1">
      <alignment horizontal="center" vertical="center"/>
    </xf>
    <xf numFmtId="0" fontId="2" fillId="32" borderId="0" xfId="0" applyFont="1" applyFill="1" applyAlignment="1">
      <alignment horizontal="center"/>
    </xf>
    <xf numFmtId="0" fontId="19" fillId="20" borderId="12" xfId="0" applyFont="1" applyFill="1" applyBorder="1" applyAlignment="1">
      <alignment horizontal="center"/>
    </xf>
    <xf numFmtId="0" fontId="0" fillId="20" borderId="0" xfId="0" applyFill="1"/>
    <xf numFmtId="0" fontId="0" fillId="20" borderId="10" xfId="0" applyFill="1" applyBorder="1"/>
    <xf numFmtId="0" fontId="1" fillId="37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33" fillId="21" borderId="12" xfId="0" applyFont="1" applyFill="1" applyBorder="1" applyAlignment="1">
      <alignment horizontal="center"/>
    </xf>
    <xf numFmtId="0" fontId="3" fillId="21" borderId="0" xfId="0" applyFont="1" applyFill="1"/>
    <xf numFmtId="0" fontId="3" fillId="21" borderId="10" xfId="0" applyFont="1" applyFill="1" applyBorder="1"/>
    <xf numFmtId="0" fontId="0" fillId="6" borderId="0" xfId="0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" fillId="14" borderId="12" xfId="0" applyFont="1" applyFill="1" applyBorder="1" applyAlignment="1">
      <alignment vertical="center"/>
    </xf>
    <xf numFmtId="0" fontId="1" fillId="14" borderId="0" xfId="0" applyFont="1" applyFill="1" applyAlignment="1">
      <alignment vertical="center"/>
    </xf>
    <xf numFmtId="0" fontId="1" fillId="14" borderId="10" xfId="0" applyFont="1" applyFill="1" applyBorder="1" applyAlignment="1">
      <alignment vertical="center"/>
    </xf>
    <xf numFmtId="0" fontId="2" fillId="2" borderId="0" xfId="0" applyFont="1" applyFill="1" applyAlignment="1">
      <alignment horizontal="center"/>
    </xf>
    <xf numFmtId="0" fontId="7" fillId="13" borderId="0" xfId="0" applyFont="1" applyFill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0" fontId="3" fillId="8" borderId="10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7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 wrapText="1"/>
    </xf>
    <xf numFmtId="0" fontId="1" fillId="7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10" fillId="11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13" borderId="0" xfId="0" applyFont="1" applyFill="1" applyAlignment="1">
      <alignment horizontal="center"/>
    </xf>
    <xf numFmtId="0" fontId="7" fillId="10" borderId="0" xfId="0" applyFont="1" applyFill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0" fontId="2" fillId="13" borderId="0" xfId="0" applyFont="1" applyFill="1" applyAlignment="1">
      <alignment horizontal="center" wrapText="1"/>
    </xf>
    <xf numFmtId="0" fontId="0" fillId="11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1" fillId="5" borderId="0" xfId="0" applyFont="1" applyFill="1" applyAlignment="1">
      <alignment horizontal="center"/>
    </xf>
    <xf numFmtId="0" fontId="2" fillId="20" borderId="0" xfId="0" applyFont="1" applyFill="1" applyAlignment="1">
      <alignment horizontal="center"/>
    </xf>
    <xf numFmtId="0" fontId="14" fillId="9" borderId="0" xfId="0" applyFont="1" applyFill="1" applyAlignment="1">
      <alignment horizontal="center"/>
    </xf>
    <xf numFmtId="0" fontId="15" fillId="9" borderId="0" xfId="0" applyFont="1" applyFill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13" fillId="6" borderId="0" xfId="0" applyFont="1" applyFill="1" applyAlignment="1">
      <alignment horizontal="center"/>
    </xf>
    <xf numFmtId="0" fontId="1" fillId="21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14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16" fillId="22" borderId="1" xfId="0" applyFont="1" applyFill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4" fillId="25" borderId="0" xfId="0" applyFont="1" applyFill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2" fillId="32" borderId="0" xfId="0" applyFont="1" applyFill="1" applyAlignment="1">
      <alignment horizontal="center"/>
    </xf>
    <xf numFmtId="0" fontId="1" fillId="33" borderId="0" xfId="0" applyFont="1" applyFill="1" applyAlignment="1">
      <alignment horizontal="center"/>
    </xf>
    <xf numFmtId="0" fontId="20" fillId="27" borderId="0" xfId="0" applyFont="1" applyFill="1" applyAlignment="1">
      <alignment horizontal="center"/>
    </xf>
    <xf numFmtId="0" fontId="2" fillId="26" borderId="1" xfId="0" applyFont="1" applyFill="1" applyBorder="1" applyAlignment="1">
      <alignment horizontal="center" vertical="center"/>
    </xf>
    <xf numFmtId="0" fontId="22" fillId="21" borderId="0" xfId="0" applyFont="1" applyFill="1" applyAlignment="1">
      <alignment horizontal="center"/>
    </xf>
    <xf numFmtId="0" fontId="2" fillId="31" borderId="0" xfId="0" applyFont="1" applyFill="1" applyAlignment="1">
      <alignment horizontal="center"/>
    </xf>
    <xf numFmtId="0" fontId="2" fillId="25" borderId="0" xfId="0" applyFont="1" applyFill="1" applyAlignment="1">
      <alignment horizontal="center"/>
    </xf>
    <xf numFmtId="0" fontId="23" fillId="12" borderId="0" xfId="0" applyFont="1" applyFill="1" applyAlignment="1">
      <alignment horizontal="center"/>
    </xf>
    <xf numFmtId="0" fontId="1" fillId="33" borderId="1" xfId="0" applyFont="1" applyFill="1" applyBorder="1" applyAlignment="1">
      <alignment horizontal="center"/>
    </xf>
    <xf numFmtId="0" fontId="4" fillId="16" borderId="0" xfId="0" applyFon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2" fillId="25" borderId="1" xfId="0" applyFont="1" applyFill="1" applyBorder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25" borderId="1" xfId="0" applyFont="1" applyFill="1" applyBorder="1" applyAlignment="1">
      <alignment horizontal="center"/>
    </xf>
    <xf numFmtId="0" fontId="3" fillId="33" borderId="0" xfId="0" applyFont="1" applyFill="1" applyAlignment="1">
      <alignment horizontal="center"/>
    </xf>
    <xf numFmtId="0" fontId="24" fillId="3" borderId="0" xfId="0" applyFont="1" applyFill="1" applyAlignment="1">
      <alignment horizontal="center" vertical="center"/>
    </xf>
    <xf numFmtId="0" fontId="25" fillId="3" borderId="0" xfId="0" applyFont="1" applyFill="1" applyAlignment="1">
      <alignment horizontal="center" wrapText="1"/>
    </xf>
    <xf numFmtId="0" fontId="25" fillId="3" borderId="0" xfId="0" applyFont="1" applyFill="1" applyAlignment="1">
      <alignment horizontal="center"/>
    </xf>
    <xf numFmtId="0" fontId="27" fillId="33" borderId="0" xfId="0" applyFont="1" applyFill="1" applyAlignment="1">
      <alignment horizontal="center"/>
    </xf>
    <xf numFmtId="0" fontId="26" fillId="11" borderId="0" xfId="0" applyFont="1" applyFill="1" applyAlignment="1">
      <alignment horizontal="center" vertical="center"/>
    </xf>
    <xf numFmtId="0" fontId="27" fillId="21" borderId="1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center"/>
    </xf>
    <xf numFmtId="0" fontId="29" fillId="14" borderId="2" xfId="0" applyFont="1" applyFill="1" applyBorder="1" applyAlignment="1">
      <alignment horizontal="center" vertical="center"/>
    </xf>
    <xf numFmtId="0" fontId="30" fillId="14" borderId="8" xfId="0" applyFont="1" applyFill="1" applyBorder="1" applyAlignment="1">
      <alignment horizontal="center" vertical="center"/>
    </xf>
    <xf numFmtId="0" fontId="30" fillId="14" borderId="3" xfId="0" applyFont="1" applyFill="1" applyBorder="1" applyAlignment="1">
      <alignment horizontal="center" vertical="center"/>
    </xf>
    <xf numFmtId="0" fontId="30" fillId="14" borderId="9" xfId="0" applyFont="1" applyFill="1" applyBorder="1" applyAlignment="1">
      <alignment horizontal="center" vertical="center"/>
    </xf>
    <xf numFmtId="0" fontId="30" fillId="14" borderId="10" xfId="0" applyFont="1" applyFill="1" applyBorder="1" applyAlignment="1">
      <alignment horizontal="center" vertical="center"/>
    </xf>
    <xf numFmtId="0" fontId="30" fillId="14" borderId="11" xfId="0" applyFont="1" applyFill="1" applyBorder="1" applyAlignment="1">
      <alignment horizontal="center" vertical="center"/>
    </xf>
    <xf numFmtId="0" fontId="1" fillId="34" borderId="24" xfId="0" applyFont="1" applyFill="1" applyBorder="1" applyAlignment="1">
      <alignment horizontal="center" vertical="center"/>
    </xf>
    <xf numFmtId="0" fontId="1" fillId="34" borderId="25" xfId="0" applyFont="1" applyFill="1" applyBorder="1" applyAlignment="1">
      <alignment horizontal="center" vertical="center"/>
    </xf>
    <xf numFmtId="0" fontId="1" fillId="34" borderId="26" xfId="0" applyFont="1" applyFill="1" applyBorder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8" fillId="14" borderId="0" xfId="0" applyFont="1" applyFill="1" applyAlignment="1">
      <alignment horizontal="center" vertical="center"/>
    </xf>
    <xf numFmtId="0" fontId="1" fillId="34" borderId="1" xfId="0" applyFont="1" applyFill="1" applyBorder="1" applyAlignment="1">
      <alignment horizontal="center" vertical="center"/>
    </xf>
    <xf numFmtId="0" fontId="31" fillId="14" borderId="0" xfId="0" applyFont="1" applyFill="1" applyAlignment="1">
      <alignment horizontal="center" vertical="center"/>
    </xf>
    <xf numFmtId="0" fontId="1" fillId="37" borderId="13" xfId="0" applyFont="1" applyFill="1" applyBorder="1" applyAlignment="1">
      <alignment horizontal="center" vertical="center"/>
    </xf>
    <xf numFmtId="0" fontId="1" fillId="37" borderId="22" xfId="0" applyFont="1" applyFill="1" applyBorder="1" applyAlignment="1">
      <alignment horizontal="center" vertical="center"/>
    </xf>
    <xf numFmtId="0" fontId="1" fillId="37" borderId="14" xfId="0" applyFont="1" applyFill="1" applyBorder="1" applyAlignment="1">
      <alignment horizontal="center" vertical="center"/>
    </xf>
    <xf numFmtId="0" fontId="1" fillId="37" borderId="1" xfId="0" applyFont="1" applyFill="1" applyBorder="1" applyAlignment="1">
      <alignment horizontal="center" vertical="center"/>
    </xf>
    <xf numFmtId="0" fontId="32" fillId="33" borderId="0" xfId="0" applyFont="1" applyFill="1" applyAlignment="1">
      <alignment horizontal="left" vertical="center"/>
    </xf>
    <xf numFmtId="0" fontId="1" fillId="36" borderId="0" xfId="0" applyFont="1" applyFill="1" applyAlignment="1">
      <alignment horizontal="center"/>
    </xf>
    <xf numFmtId="0" fontId="14" fillId="33" borderId="0" xfId="0" applyFont="1" applyFill="1" applyAlignment="1">
      <alignment horizontal="center" vertical="center"/>
    </xf>
    <xf numFmtId="0" fontId="14" fillId="3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0099"/>
      <color rgb="FF663300"/>
      <color rgb="FF800080"/>
      <color rgb="FF339966"/>
      <color rgb="FF993366"/>
      <color rgb="FFFF9900"/>
      <color rgb="FF6D5EA2"/>
      <color rgb="FF00FF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'Q-2(10)'!$B$4</c:f>
              <c:strCache>
                <c:ptCount val="1"/>
                <c:pt idx="0">
                  <c:v>FREQUENCY 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'Q-2(10)'!$A$5:$A$11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'Q-2(10)'!$B$5:$B$11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1-413C-B460-09A7507CF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115688592"/>
        <c:axId val="2114505168"/>
      </c:barChart>
      <c:catAx>
        <c:axId val="21156885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505168"/>
        <c:crosses val="autoZero"/>
        <c:auto val="1"/>
        <c:lblAlgn val="ctr"/>
        <c:lblOffset val="100"/>
        <c:noMultiLvlLbl val="0"/>
      </c:catAx>
      <c:valAx>
        <c:axId val="2114505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68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'Q-2(11)'!$D$17:$D$22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More</c:v>
                </c:pt>
              </c:strCache>
            </c:strRef>
          </c:cat>
          <c:val>
            <c:numRef>
              <c:f>'Q-2(11)'!$E$17:$E$22</c:f>
              <c:numCache>
                <c:formatCode>General</c:formatCode>
                <c:ptCount val="6"/>
                <c:pt idx="0">
                  <c:v>0</c:v>
                </c:pt>
                <c:pt idx="1">
                  <c:v>8</c:v>
                </c:pt>
                <c:pt idx="2">
                  <c:v>30</c:v>
                </c:pt>
                <c:pt idx="3">
                  <c:v>39</c:v>
                </c:pt>
                <c:pt idx="4">
                  <c:v>23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97-497C-BE7E-5F681E8C1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270294527"/>
        <c:axId val="1865502431"/>
      </c:barChart>
      <c:catAx>
        <c:axId val="127029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502431"/>
        <c:crosses val="autoZero"/>
        <c:auto val="1"/>
        <c:lblAlgn val="ctr"/>
        <c:lblOffset val="100"/>
        <c:noMultiLvlLbl val="0"/>
      </c:catAx>
      <c:valAx>
        <c:axId val="18655024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9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baseline="0">
                <a:ln/>
                <a:solidFill>
                  <a:schemeClr val="accent4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N" b="1" cap="none" spc="0">
                <a:ln/>
                <a:solidFill>
                  <a:schemeClr val="accent4"/>
                </a:solidFill>
                <a:effectLst/>
              </a:rPr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baseline="0">
              <a:ln/>
              <a:solidFill>
                <a:schemeClr val="accent4"/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61411854768154"/>
          <c:y val="0.2658544547603191"/>
          <c:w val="0.57064003718285217"/>
          <c:h val="0.4140348128125775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9900"/>
            </a:solidFill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'Q-2(12)'!$D$11:$D$17</c:f>
              <c:strCach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More</c:v>
                </c:pt>
              </c:strCache>
            </c:strRef>
          </c:cat>
          <c:val>
            <c:numRef>
              <c:f>'Q-2(12)'!$E$11:$E$17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28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D0-4EBC-A2EC-2D58749FA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575885983"/>
        <c:axId val="1576871839"/>
      </c:barChart>
      <c:catAx>
        <c:axId val="15758859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spc="0" baseline="0">
                    <a:ln/>
                    <a:solidFill>
                      <a:schemeClr val="accent4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IN" b="1" cap="none" spc="0">
                    <a:ln/>
                    <a:solidFill>
                      <a:schemeClr val="accent4"/>
                    </a:solidFill>
                    <a:effectLst/>
                  </a:rPr>
                  <a:t>BIN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spc="0" baseline="0">
                  <a:ln/>
                  <a:solidFill>
                    <a:schemeClr val="accent4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baseline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871839"/>
        <c:crosses val="autoZero"/>
        <c:auto val="1"/>
        <c:lblAlgn val="ctr"/>
        <c:lblOffset val="100"/>
        <c:noMultiLvlLbl val="0"/>
      </c:catAx>
      <c:valAx>
        <c:axId val="157687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7030A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spc="0" baseline="0">
                    <a:ln/>
                    <a:solidFill>
                      <a:schemeClr val="accent4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IN" b="1" cap="none" spc="0">
                    <a:ln/>
                    <a:solidFill>
                      <a:schemeClr val="accent4"/>
                    </a:solidFill>
                    <a:effectLst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spc="0" baseline="0">
                  <a:ln/>
                  <a:solidFill>
                    <a:schemeClr val="accent4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4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baseline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88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3</xdr:row>
      <xdr:rowOff>23812</xdr:rowOff>
    </xdr:from>
    <xdr:to>
      <xdr:col>10</xdr:col>
      <xdr:colOff>76200</xdr:colOff>
      <xdr:row>12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C38CA8-B6FB-5024-7AC6-20771283B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3</xdr:row>
      <xdr:rowOff>0</xdr:rowOff>
    </xdr:from>
    <xdr:to>
      <xdr:col>18</xdr:col>
      <xdr:colOff>9525</xdr:colOff>
      <xdr:row>13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9DDDC0-528A-75C9-7C42-D8243869C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76199</xdr:colOff>
      <xdr:row>2</xdr:row>
      <xdr:rowOff>9525</xdr:rowOff>
    </xdr:from>
    <xdr:to>
      <xdr:col>19</xdr:col>
      <xdr:colOff>142874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A58E3B-D267-BF7E-8216-BC324401E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BC1CB-8716-43D1-B72A-A8CA1E0D1212}">
  <dimension ref="A1:T11"/>
  <sheetViews>
    <sheetView workbookViewId="0">
      <selection activeCell="A4" sqref="A4:B8"/>
    </sheetView>
  </sheetViews>
  <sheetFormatPr defaultRowHeight="14.4" x14ac:dyDescent="0.3"/>
  <cols>
    <col min="1" max="1" width="10" customWidth="1"/>
  </cols>
  <sheetData>
    <row r="1" spans="1:20" x14ac:dyDescent="0.3">
      <c r="A1" s="107" t="s">
        <v>14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</row>
    <row r="2" spans="1:20" x14ac:dyDescent="0.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</row>
    <row r="4" spans="1:20" x14ac:dyDescent="0.3">
      <c r="A4" s="108" t="s">
        <v>20</v>
      </c>
      <c r="B4" s="108"/>
      <c r="F4" s="109" t="s">
        <v>2</v>
      </c>
      <c r="G4" s="109"/>
    </row>
    <row r="5" spans="1:20" x14ac:dyDescent="0.3">
      <c r="A5" s="52" t="s">
        <v>15</v>
      </c>
      <c r="B5" s="52">
        <v>50</v>
      </c>
      <c r="F5" s="106">
        <f>AVERAGE(B5:B8)</f>
        <v>58.75</v>
      </c>
      <c r="G5" s="106"/>
    </row>
    <row r="6" spans="1:20" x14ac:dyDescent="0.3">
      <c r="A6" s="52" t="s">
        <v>16</v>
      </c>
      <c r="B6" s="52">
        <v>60</v>
      </c>
      <c r="F6" s="2"/>
      <c r="G6" s="2"/>
    </row>
    <row r="7" spans="1:20" x14ac:dyDescent="0.3">
      <c r="A7" s="52" t="s">
        <v>17</v>
      </c>
      <c r="B7" s="52">
        <v>55</v>
      </c>
      <c r="F7" s="109" t="s">
        <v>19</v>
      </c>
      <c r="G7" s="109"/>
    </row>
    <row r="8" spans="1:20" x14ac:dyDescent="0.3">
      <c r="A8" s="52" t="s">
        <v>18</v>
      </c>
      <c r="B8" s="52">
        <v>70</v>
      </c>
      <c r="F8" s="106">
        <f>MEDIAN(B5:B8)</f>
        <v>57.5</v>
      </c>
      <c r="G8" s="106"/>
    </row>
    <row r="9" spans="1:20" x14ac:dyDescent="0.3">
      <c r="F9" s="2"/>
      <c r="G9" s="2"/>
    </row>
    <row r="10" spans="1:20" x14ac:dyDescent="0.3">
      <c r="F10" s="109" t="s">
        <v>4</v>
      </c>
      <c r="G10" s="109"/>
    </row>
    <row r="11" spans="1:20" x14ac:dyDescent="0.3">
      <c r="F11" s="106" t="e">
        <f>_xlfn.MODE.SNGL(B5:B8)</f>
        <v>#N/A</v>
      </c>
      <c r="G11" s="106"/>
    </row>
  </sheetData>
  <mergeCells count="8">
    <mergeCell ref="F11:G11"/>
    <mergeCell ref="A1:T2"/>
    <mergeCell ref="A4:B4"/>
    <mergeCell ref="F4:G4"/>
    <mergeCell ref="F7:G7"/>
    <mergeCell ref="F10:G10"/>
    <mergeCell ref="F5:G5"/>
    <mergeCell ref="F8:G8"/>
  </mergeCells>
  <phoneticPr fontId="9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531B-8170-4E8B-B7DD-5503B1E0235D}">
  <dimension ref="A1:T15"/>
  <sheetViews>
    <sheetView workbookViewId="0">
      <selection activeCell="K19" sqref="K19"/>
    </sheetView>
  </sheetViews>
  <sheetFormatPr defaultRowHeight="14.4" x14ac:dyDescent="0.3"/>
  <cols>
    <col min="7" max="7" width="10.5546875" customWidth="1"/>
    <col min="8" max="11" width="10.109375" bestFit="1" customWidth="1"/>
  </cols>
  <sheetData>
    <row r="1" spans="1:20" x14ac:dyDescent="0.3">
      <c r="A1" s="147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</row>
    <row r="2" spans="1:20" x14ac:dyDescent="0.3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</row>
    <row r="3" spans="1:20" x14ac:dyDescent="0.3">
      <c r="A3" s="148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</row>
    <row r="4" spans="1:20" ht="15.6" x14ac:dyDescent="0.3">
      <c r="A4" s="149" t="s">
        <v>59</v>
      </c>
      <c r="B4" s="150"/>
      <c r="C4" s="150"/>
      <c r="D4" s="150"/>
      <c r="E4" s="150"/>
      <c r="F4" s="2"/>
      <c r="G4" s="2"/>
      <c r="H4" s="2"/>
      <c r="I4" s="2"/>
      <c r="J4" s="2"/>
      <c r="K4" s="2"/>
    </row>
    <row r="5" spans="1:20" x14ac:dyDescent="0.3">
      <c r="A5" s="63" t="s">
        <v>60</v>
      </c>
      <c r="B5" s="63" t="s">
        <v>61</v>
      </c>
      <c r="C5" s="63" t="s">
        <v>62</v>
      </c>
      <c r="D5" s="63" t="s">
        <v>63</v>
      </c>
      <c r="E5" s="63" t="s">
        <v>64</v>
      </c>
      <c r="F5" s="2"/>
      <c r="G5" s="22" t="s">
        <v>60</v>
      </c>
      <c r="H5" s="22" t="s">
        <v>61</v>
      </c>
      <c r="I5" s="22" t="s">
        <v>62</v>
      </c>
      <c r="J5" s="22" t="s">
        <v>63</v>
      </c>
      <c r="K5" s="22" t="s">
        <v>64</v>
      </c>
    </row>
    <row r="6" spans="1:20" x14ac:dyDescent="0.3">
      <c r="A6" s="59">
        <v>30</v>
      </c>
      <c r="B6" s="59">
        <v>25</v>
      </c>
      <c r="C6" s="59">
        <v>22</v>
      </c>
      <c r="D6" s="59">
        <v>18</v>
      </c>
      <c r="E6" s="59">
        <v>35</v>
      </c>
      <c r="F6" s="2"/>
      <c r="G6" s="20" t="s">
        <v>2</v>
      </c>
      <c r="H6" s="20" t="s">
        <v>2</v>
      </c>
      <c r="I6" s="20" t="s">
        <v>2</v>
      </c>
      <c r="J6" s="20" t="s">
        <v>2</v>
      </c>
      <c r="K6" s="20" t="s">
        <v>2</v>
      </c>
    </row>
    <row r="7" spans="1:20" x14ac:dyDescent="0.3">
      <c r="A7" s="59">
        <v>32</v>
      </c>
      <c r="B7" s="59">
        <v>27</v>
      </c>
      <c r="C7" s="59">
        <v>23</v>
      </c>
      <c r="D7" s="59">
        <v>17</v>
      </c>
      <c r="E7" s="59">
        <v>36</v>
      </c>
      <c r="F7" s="2"/>
      <c r="G7" s="21">
        <f>AVERAGE(A6:A15)</f>
        <v>30.6</v>
      </c>
      <c r="H7" s="21">
        <f>AVERAGE(B6:B15)</f>
        <v>25.9</v>
      </c>
      <c r="I7" s="21">
        <f t="shared" ref="I7:J7" si="0">AVERAGE(C6:C15)</f>
        <v>22.9</v>
      </c>
      <c r="J7" s="21">
        <f t="shared" si="0"/>
        <v>18.8</v>
      </c>
      <c r="K7" s="21">
        <f>AVERAGE(E6:E15)</f>
        <v>34.200000000000003</v>
      </c>
    </row>
    <row r="8" spans="1:20" x14ac:dyDescent="0.3">
      <c r="A8" s="59">
        <v>33</v>
      </c>
      <c r="B8" s="59">
        <v>26</v>
      </c>
      <c r="C8" s="59">
        <v>20</v>
      </c>
      <c r="D8" s="59">
        <v>19</v>
      </c>
      <c r="E8" s="59">
        <v>34</v>
      </c>
      <c r="F8" s="2"/>
      <c r="G8" s="20" t="s">
        <v>9</v>
      </c>
      <c r="H8" s="20" t="s">
        <v>9</v>
      </c>
      <c r="I8" s="20" t="s">
        <v>9</v>
      </c>
      <c r="J8" s="20" t="s">
        <v>9</v>
      </c>
      <c r="K8" s="20" t="s">
        <v>9</v>
      </c>
    </row>
    <row r="9" spans="1:20" x14ac:dyDescent="0.3">
      <c r="A9" s="59">
        <v>28</v>
      </c>
      <c r="B9" s="59">
        <v>23</v>
      </c>
      <c r="C9" s="59">
        <v>25</v>
      </c>
      <c r="D9" s="59">
        <v>20</v>
      </c>
      <c r="E9" s="59">
        <v>35</v>
      </c>
      <c r="F9" s="2"/>
      <c r="G9" s="21">
        <f>G13-G15</f>
        <v>5</v>
      </c>
      <c r="H9" s="21">
        <f t="shared" ref="H9:K9" si="1">H13-H15</f>
        <v>5</v>
      </c>
      <c r="I9" s="21">
        <f t="shared" si="1"/>
        <v>5</v>
      </c>
      <c r="J9" s="21">
        <f t="shared" si="1"/>
        <v>4</v>
      </c>
      <c r="K9" s="21">
        <f t="shared" si="1"/>
        <v>4</v>
      </c>
    </row>
    <row r="10" spans="1:20" x14ac:dyDescent="0.3">
      <c r="A10" s="59">
        <v>31</v>
      </c>
      <c r="B10" s="59">
        <v>28</v>
      </c>
      <c r="C10" s="59">
        <v>21</v>
      </c>
      <c r="D10" s="59">
        <v>21</v>
      </c>
      <c r="E10" s="59">
        <v>33</v>
      </c>
      <c r="F10" s="2"/>
      <c r="G10" s="20" t="s">
        <v>10</v>
      </c>
      <c r="H10" s="20" t="s">
        <v>10</v>
      </c>
      <c r="I10" s="20" t="s">
        <v>10</v>
      </c>
      <c r="J10" s="20" t="s">
        <v>10</v>
      </c>
      <c r="K10" s="20" t="s">
        <v>10</v>
      </c>
    </row>
    <row r="11" spans="1:20" x14ac:dyDescent="0.3">
      <c r="A11" s="59">
        <v>30</v>
      </c>
      <c r="B11" s="59">
        <v>24</v>
      </c>
      <c r="C11" s="59">
        <v>24</v>
      </c>
      <c r="D11" s="59">
        <v>18</v>
      </c>
      <c r="E11" s="59">
        <v>34</v>
      </c>
      <c r="F11" s="2"/>
      <c r="G11" s="21">
        <f>_xlfn.VAR.S(A6:A15)</f>
        <v>2.2666666666666675</v>
      </c>
      <c r="H11" s="21">
        <f t="shared" ref="H11:K11" si="2">_xlfn.VAR.S(B6:B15)</f>
        <v>2.7666666666666675</v>
      </c>
      <c r="I11" s="21">
        <f t="shared" si="2"/>
        <v>2.7666666666666675</v>
      </c>
      <c r="J11" s="21">
        <f t="shared" si="2"/>
        <v>1.7333333333333332</v>
      </c>
      <c r="K11" s="21">
        <f t="shared" si="2"/>
        <v>1.7333333333333332</v>
      </c>
    </row>
    <row r="12" spans="1:20" x14ac:dyDescent="0.3">
      <c r="A12" s="59">
        <v>29</v>
      </c>
      <c r="B12" s="59">
        <v>26</v>
      </c>
      <c r="C12" s="59">
        <v>23</v>
      </c>
      <c r="D12" s="59">
        <v>19</v>
      </c>
      <c r="E12" s="59">
        <v>32</v>
      </c>
      <c r="F12" s="2"/>
      <c r="G12" s="20" t="s">
        <v>12</v>
      </c>
      <c r="H12" s="20" t="s">
        <v>12</v>
      </c>
      <c r="I12" s="20" t="s">
        <v>12</v>
      </c>
      <c r="J12" s="20" t="s">
        <v>12</v>
      </c>
      <c r="K12" s="20" t="s">
        <v>12</v>
      </c>
    </row>
    <row r="13" spans="1:20" x14ac:dyDescent="0.3">
      <c r="A13" s="59">
        <v>30</v>
      </c>
      <c r="B13" s="59">
        <v>25</v>
      </c>
      <c r="C13" s="59">
        <v>22</v>
      </c>
      <c r="D13" s="59">
        <v>17</v>
      </c>
      <c r="E13" s="59">
        <v>33</v>
      </c>
      <c r="F13" s="2"/>
      <c r="G13" s="21">
        <f>MAX(A6:A15)</f>
        <v>33</v>
      </c>
      <c r="H13" s="21">
        <f t="shared" ref="H13:K13" si="3">MAX(B6:B15)</f>
        <v>28</v>
      </c>
      <c r="I13" s="21">
        <f t="shared" si="3"/>
        <v>25</v>
      </c>
      <c r="J13" s="21">
        <f t="shared" si="3"/>
        <v>21</v>
      </c>
      <c r="K13" s="21">
        <f t="shared" si="3"/>
        <v>36</v>
      </c>
    </row>
    <row r="14" spans="1:20" x14ac:dyDescent="0.3">
      <c r="A14" s="59">
        <v>32</v>
      </c>
      <c r="B14" s="59">
        <v>27</v>
      </c>
      <c r="C14" s="59">
        <v>25</v>
      </c>
      <c r="D14" s="59">
        <v>20</v>
      </c>
      <c r="E14" s="59">
        <v>36</v>
      </c>
      <c r="F14" s="2"/>
      <c r="G14" s="20" t="s">
        <v>13</v>
      </c>
      <c r="H14" s="20" t="s">
        <v>13</v>
      </c>
      <c r="I14" s="20" t="s">
        <v>13</v>
      </c>
      <c r="J14" s="20" t="s">
        <v>13</v>
      </c>
      <c r="K14" s="20" t="s">
        <v>13</v>
      </c>
    </row>
    <row r="15" spans="1:20" x14ac:dyDescent="0.3">
      <c r="A15" s="59">
        <v>31</v>
      </c>
      <c r="B15" s="59">
        <v>28</v>
      </c>
      <c r="C15" s="59">
        <v>24</v>
      </c>
      <c r="D15" s="59">
        <v>19</v>
      </c>
      <c r="E15" s="59">
        <v>34</v>
      </c>
      <c r="F15" s="2"/>
      <c r="G15" s="21">
        <f>MIN(A6:A15)</f>
        <v>28</v>
      </c>
      <c r="H15" s="21">
        <f t="shared" ref="H15:K15" si="4">MIN(B6:B15)</f>
        <v>23</v>
      </c>
      <c r="I15" s="21">
        <f t="shared" si="4"/>
        <v>20</v>
      </c>
      <c r="J15" s="21">
        <f t="shared" si="4"/>
        <v>17</v>
      </c>
      <c r="K15" s="21">
        <f t="shared" si="4"/>
        <v>32</v>
      </c>
    </row>
  </sheetData>
  <mergeCells count="2">
    <mergeCell ref="A1:T3"/>
    <mergeCell ref="A4:E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C2C32-D54E-4BA0-AC39-DBA0D9AFC768}">
  <dimension ref="A1:T21"/>
  <sheetViews>
    <sheetView workbookViewId="0">
      <selection activeCell="A3" sqref="A3:J13"/>
    </sheetView>
  </sheetViews>
  <sheetFormatPr defaultRowHeight="14.4" x14ac:dyDescent="0.3"/>
  <cols>
    <col min="13" max="13" width="11.6640625" bestFit="1" customWidth="1"/>
    <col min="14" max="14" width="8" customWidth="1"/>
    <col min="15" max="15" width="10.5546875" bestFit="1" customWidth="1"/>
  </cols>
  <sheetData>
    <row r="1" spans="1:20" x14ac:dyDescent="0.3">
      <c r="A1" s="153" t="s">
        <v>66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</row>
    <row r="2" spans="1:20" ht="15" thickBot="1" x14ac:dyDescent="0.35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</row>
    <row r="3" spans="1:20" x14ac:dyDescent="0.3">
      <c r="A3" s="154" t="s">
        <v>67</v>
      </c>
      <c r="B3" s="154"/>
      <c r="C3" s="154"/>
      <c r="D3" s="154"/>
      <c r="E3" s="154"/>
      <c r="F3" s="154"/>
      <c r="G3" s="154"/>
      <c r="H3" s="154"/>
      <c r="I3" s="154"/>
      <c r="J3" s="154"/>
      <c r="L3" s="24" t="s">
        <v>68</v>
      </c>
      <c r="N3" s="25" t="s">
        <v>68</v>
      </c>
      <c r="O3" s="25" t="s">
        <v>70</v>
      </c>
    </row>
    <row r="4" spans="1:20" x14ac:dyDescent="0.3">
      <c r="A4" s="51">
        <v>28</v>
      </c>
      <c r="B4" s="51">
        <v>32</v>
      </c>
      <c r="C4" s="51">
        <v>35</v>
      </c>
      <c r="D4" s="51">
        <v>40</v>
      </c>
      <c r="E4" s="51">
        <v>42</v>
      </c>
      <c r="F4" s="51">
        <v>28</v>
      </c>
      <c r="G4" s="51">
        <v>33</v>
      </c>
      <c r="H4" s="51">
        <v>38</v>
      </c>
      <c r="I4" s="51">
        <v>30</v>
      </c>
      <c r="J4" s="51">
        <v>41</v>
      </c>
      <c r="L4" s="19">
        <v>10</v>
      </c>
      <c r="N4" s="26">
        <v>10</v>
      </c>
      <c r="O4" s="26">
        <v>0</v>
      </c>
    </row>
    <row r="5" spans="1:20" x14ac:dyDescent="0.3">
      <c r="A5" s="51">
        <v>37</v>
      </c>
      <c r="B5" s="51">
        <v>31</v>
      </c>
      <c r="C5" s="51">
        <v>34</v>
      </c>
      <c r="D5" s="51">
        <v>29</v>
      </c>
      <c r="E5" s="51">
        <v>36</v>
      </c>
      <c r="F5" s="51">
        <v>43</v>
      </c>
      <c r="G5" s="51">
        <v>39</v>
      </c>
      <c r="H5" s="51">
        <v>27</v>
      </c>
      <c r="I5" s="51">
        <v>35</v>
      </c>
      <c r="J5" s="51">
        <v>31</v>
      </c>
      <c r="L5" s="19">
        <v>20</v>
      </c>
      <c r="N5" s="26">
        <v>20</v>
      </c>
      <c r="O5" s="26">
        <v>0</v>
      </c>
    </row>
    <row r="6" spans="1:20" x14ac:dyDescent="0.3">
      <c r="A6" s="51">
        <v>39</v>
      </c>
      <c r="B6" s="51">
        <v>45</v>
      </c>
      <c r="C6" s="51">
        <v>29</v>
      </c>
      <c r="D6" s="51">
        <v>33</v>
      </c>
      <c r="E6" s="51">
        <v>37</v>
      </c>
      <c r="F6" s="51">
        <v>40</v>
      </c>
      <c r="G6" s="51">
        <v>36</v>
      </c>
      <c r="H6" s="51">
        <v>29</v>
      </c>
      <c r="I6" s="51">
        <v>31</v>
      </c>
      <c r="J6" s="51">
        <v>38</v>
      </c>
      <c r="L6" s="19">
        <v>30</v>
      </c>
      <c r="N6" s="26">
        <v>30</v>
      </c>
      <c r="O6" s="26">
        <v>21</v>
      </c>
    </row>
    <row r="7" spans="1:20" x14ac:dyDescent="0.3">
      <c r="A7" s="51">
        <v>35</v>
      </c>
      <c r="B7" s="51">
        <v>44</v>
      </c>
      <c r="C7" s="51">
        <v>32</v>
      </c>
      <c r="D7" s="51">
        <v>39</v>
      </c>
      <c r="E7" s="51">
        <v>36</v>
      </c>
      <c r="F7" s="51">
        <v>30</v>
      </c>
      <c r="G7" s="51">
        <v>33</v>
      </c>
      <c r="H7" s="51">
        <v>28</v>
      </c>
      <c r="I7" s="51">
        <v>41</v>
      </c>
      <c r="J7" s="51">
        <v>35</v>
      </c>
      <c r="L7" s="19">
        <v>40</v>
      </c>
      <c r="N7" s="26">
        <v>40</v>
      </c>
      <c r="O7" s="26">
        <v>65</v>
      </c>
    </row>
    <row r="8" spans="1:20" x14ac:dyDescent="0.3">
      <c r="A8" s="51">
        <v>31</v>
      </c>
      <c r="B8" s="51">
        <v>37</v>
      </c>
      <c r="C8" s="51">
        <v>42</v>
      </c>
      <c r="D8" s="51">
        <v>29</v>
      </c>
      <c r="E8" s="51">
        <v>34</v>
      </c>
      <c r="F8" s="51">
        <v>40</v>
      </c>
      <c r="G8" s="51">
        <v>31</v>
      </c>
      <c r="H8" s="51">
        <v>33</v>
      </c>
      <c r="I8" s="51">
        <v>38</v>
      </c>
      <c r="J8" s="51">
        <v>36</v>
      </c>
      <c r="L8" s="19">
        <v>50</v>
      </c>
      <c r="N8" s="26">
        <v>50</v>
      </c>
      <c r="O8" s="26">
        <v>14</v>
      </c>
    </row>
    <row r="9" spans="1:20" ht="15" thickBot="1" x14ac:dyDescent="0.35">
      <c r="A9" s="51">
        <v>39</v>
      </c>
      <c r="B9" s="51">
        <v>27</v>
      </c>
      <c r="C9" s="51">
        <v>35</v>
      </c>
      <c r="D9" s="51">
        <v>30</v>
      </c>
      <c r="E9" s="51">
        <v>43</v>
      </c>
      <c r="F9" s="51">
        <v>29</v>
      </c>
      <c r="G9" s="51">
        <v>32</v>
      </c>
      <c r="H9" s="51">
        <v>36</v>
      </c>
      <c r="I9" s="51">
        <v>31</v>
      </c>
      <c r="J9" s="51">
        <v>40</v>
      </c>
      <c r="N9" s="27" t="s">
        <v>69</v>
      </c>
      <c r="O9" s="27">
        <v>0</v>
      </c>
    </row>
    <row r="10" spans="1:20" x14ac:dyDescent="0.3">
      <c r="A10" s="51">
        <v>38</v>
      </c>
      <c r="B10" s="51">
        <v>44</v>
      </c>
      <c r="C10" s="51">
        <v>37</v>
      </c>
      <c r="D10" s="51">
        <v>33</v>
      </c>
      <c r="E10" s="51">
        <v>35</v>
      </c>
      <c r="F10" s="51">
        <v>41</v>
      </c>
      <c r="G10" s="51">
        <v>30</v>
      </c>
      <c r="H10" s="51">
        <v>31</v>
      </c>
      <c r="I10" s="51">
        <v>39</v>
      </c>
      <c r="J10" s="51">
        <v>28</v>
      </c>
    </row>
    <row r="11" spans="1:20" x14ac:dyDescent="0.3">
      <c r="A11" s="51">
        <v>45</v>
      </c>
      <c r="B11" s="51">
        <v>29</v>
      </c>
      <c r="C11" s="51">
        <v>33</v>
      </c>
      <c r="D11" s="51">
        <v>38</v>
      </c>
      <c r="E11" s="51">
        <v>34</v>
      </c>
      <c r="F11" s="51">
        <v>32</v>
      </c>
      <c r="G11" s="51">
        <v>35</v>
      </c>
      <c r="H11" s="51">
        <v>31</v>
      </c>
      <c r="I11" s="51">
        <v>40</v>
      </c>
      <c r="J11" s="51">
        <v>36</v>
      </c>
    </row>
    <row r="12" spans="1:20" x14ac:dyDescent="0.3">
      <c r="A12" s="51">
        <v>39</v>
      </c>
      <c r="B12" s="51">
        <v>27</v>
      </c>
      <c r="C12" s="51">
        <v>35</v>
      </c>
      <c r="D12" s="51">
        <v>30</v>
      </c>
      <c r="E12" s="51">
        <v>43</v>
      </c>
      <c r="F12" s="51">
        <v>29</v>
      </c>
      <c r="G12" s="51">
        <v>32</v>
      </c>
      <c r="H12" s="51">
        <v>36</v>
      </c>
      <c r="I12" s="51">
        <v>31</v>
      </c>
      <c r="J12" s="51">
        <v>40</v>
      </c>
    </row>
    <row r="13" spans="1:20" x14ac:dyDescent="0.3">
      <c r="A13" s="51">
        <v>38</v>
      </c>
      <c r="B13" s="51">
        <v>44</v>
      </c>
      <c r="C13" s="51">
        <v>37</v>
      </c>
      <c r="D13" s="51">
        <v>33</v>
      </c>
      <c r="E13" s="51">
        <v>35</v>
      </c>
      <c r="F13" s="51">
        <v>41</v>
      </c>
      <c r="G13" s="51">
        <v>30</v>
      </c>
      <c r="H13" s="51">
        <v>31</v>
      </c>
      <c r="I13" s="51">
        <v>39</v>
      </c>
      <c r="J13" s="51">
        <v>28</v>
      </c>
    </row>
    <row r="15" spans="1:20" x14ac:dyDescent="0.3">
      <c r="B15" s="152" t="s">
        <v>71</v>
      </c>
      <c r="C15" s="152"/>
      <c r="D15" s="2"/>
      <c r="E15" s="28" t="s">
        <v>12</v>
      </c>
      <c r="F15" s="11">
        <f>MAX(A4:J13)</f>
        <v>45</v>
      </c>
    </row>
    <row r="16" spans="1:20" x14ac:dyDescent="0.3">
      <c r="B16" s="151">
        <f>_xlfn.MODE.SNGL(A4:J13)</f>
        <v>31</v>
      </c>
      <c r="C16" s="151"/>
      <c r="D16" s="2"/>
      <c r="E16" s="28" t="s">
        <v>13</v>
      </c>
      <c r="F16" s="11">
        <f>MIN(A4:J13)</f>
        <v>27</v>
      </c>
    </row>
    <row r="17" spans="2:6" x14ac:dyDescent="0.3">
      <c r="B17" s="152" t="s">
        <v>3</v>
      </c>
      <c r="C17" s="152"/>
      <c r="D17" s="2"/>
      <c r="E17" s="2"/>
      <c r="F17" s="2"/>
    </row>
    <row r="18" spans="2:6" x14ac:dyDescent="0.3">
      <c r="B18" s="151">
        <f>MEDIAN(A4:J13)</f>
        <v>35</v>
      </c>
      <c r="C18" s="151"/>
      <c r="D18" s="2"/>
      <c r="E18" s="2"/>
      <c r="F18" s="2"/>
    </row>
    <row r="19" spans="2:6" x14ac:dyDescent="0.3">
      <c r="B19" s="152" t="s">
        <v>9</v>
      </c>
      <c r="C19" s="152"/>
      <c r="D19" s="2"/>
      <c r="E19" s="2"/>
      <c r="F19" s="2"/>
    </row>
    <row r="20" spans="2:6" x14ac:dyDescent="0.3">
      <c r="B20" s="151">
        <f>F15-F16</f>
        <v>18</v>
      </c>
      <c r="C20" s="151"/>
      <c r="D20" s="2"/>
      <c r="E20" s="2"/>
      <c r="F20" s="2"/>
    </row>
    <row r="21" spans="2:6" x14ac:dyDescent="0.3">
      <c r="B21" s="2"/>
      <c r="C21" s="2"/>
      <c r="D21" s="2"/>
      <c r="E21" s="2"/>
      <c r="F21" s="2"/>
    </row>
  </sheetData>
  <sortState xmlns:xlrd2="http://schemas.microsoft.com/office/spreadsheetml/2017/richdata2" ref="N4:N8">
    <sortCondition ref="N4"/>
  </sortState>
  <mergeCells count="8">
    <mergeCell ref="B18:C18"/>
    <mergeCell ref="B19:C19"/>
    <mergeCell ref="B20:C20"/>
    <mergeCell ref="A1:T2"/>
    <mergeCell ref="A3:J3"/>
    <mergeCell ref="B15:C15"/>
    <mergeCell ref="B16:C16"/>
    <mergeCell ref="B17:C17"/>
  </mergeCells>
  <phoneticPr fontId="9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2EB8D-296B-4035-98AE-B46DBE562AAF}">
  <dimension ref="A1:T16"/>
  <sheetViews>
    <sheetView workbookViewId="0">
      <selection activeCell="A3" sqref="A3:J8"/>
    </sheetView>
  </sheetViews>
  <sheetFormatPr defaultRowHeight="14.4" x14ac:dyDescent="0.3"/>
  <cols>
    <col min="15" max="15" width="10.5546875" bestFit="1" customWidth="1"/>
  </cols>
  <sheetData>
    <row r="1" spans="1:20" x14ac:dyDescent="0.3">
      <c r="A1" s="157" t="s">
        <v>72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</row>
    <row r="2" spans="1:20" ht="15" thickBot="1" x14ac:dyDescent="0.35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</row>
    <row r="3" spans="1:20" x14ac:dyDescent="0.3">
      <c r="A3" s="158" t="s">
        <v>73</v>
      </c>
      <c r="B3" s="158"/>
      <c r="C3" s="158"/>
      <c r="D3" s="158"/>
      <c r="E3" s="158"/>
      <c r="F3" s="158"/>
      <c r="G3" s="158"/>
      <c r="H3" s="158"/>
      <c r="I3" s="158"/>
      <c r="J3" s="158"/>
      <c r="K3" s="23"/>
      <c r="L3" s="29" t="s">
        <v>68</v>
      </c>
      <c r="N3" s="30" t="s">
        <v>68</v>
      </c>
      <c r="O3" s="30" t="s">
        <v>70</v>
      </c>
    </row>
    <row r="4" spans="1:20" x14ac:dyDescent="0.3">
      <c r="A4" s="50">
        <v>56</v>
      </c>
      <c r="B4" s="50">
        <v>40</v>
      </c>
      <c r="C4" s="50">
        <v>28</v>
      </c>
      <c r="D4" s="50">
        <v>73</v>
      </c>
      <c r="E4" s="50">
        <v>52</v>
      </c>
      <c r="F4" s="50">
        <v>61</v>
      </c>
      <c r="G4" s="50">
        <v>35</v>
      </c>
      <c r="H4" s="50">
        <v>40</v>
      </c>
      <c r="I4" s="50">
        <v>47</v>
      </c>
      <c r="J4" s="50">
        <v>65</v>
      </c>
      <c r="K4" s="23"/>
      <c r="L4" s="15">
        <v>10</v>
      </c>
      <c r="N4" s="31">
        <v>10</v>
      </c>
      <c r="O4" s="31">
        <v>0</v>
      </c>
    </row>
    <row r="5" spans="1:20" x14ac:dyDescent="0.3">
      <c r="A5" s="50">
        <v>54</v>
      </c>
      <c r="B5" s="50">
        <v>44</v>
      </c>
      <c r="C5" s="50">
        <v>38</v>
      </c>
      <c r="D5" s="50">
        <v>60</v>
      </c>
      <c r="E5" s="50">
        <v>56</v>
      </c>
      <c r="F5" s="50">
        <v>40</v>
      </c>
      <c r="G5" s="50">
        <v>36</v>
      </c>
      <c r="H5" s="50">
        <v>49</v>
      </c>
      <c r="I5" s="50">
        <v>68</v>
      </c>
      <c r="J5" s="50">
        <v>57</v>
      </c>
      <c r="K5" s="23"/>
      <c r="L5" s="15">
        <v>20</v>
      </c>
      <c r="N5" s="31">
        <v>20</v>
      </c>
      <c r="O5" s="31">
        <v>0</v>
      </c>
    </row>
    <row r="6" spans="1:20" x14ac:dyDescent="0.3">
      <c r="A6" s="50">
        <v>52</v>
      </c>
      <c r="B6" s="50">
        <v>63</v>
      </c>
      <c r="C6" s="50">
        <v>41</v>
      </c>
      <c r="D6" s="50">
        <v>48</v>
      </c>
      <c r="E6" s="50">
        <v>55</v>
      </c>
      <c r="F6" s="50">
        <v>42</v>
      </c>
      <c r="G6" s="50">
        <v>39</v>
      </c>
      <c r="H6" s="50">
        <v>58</v>
      </c>
      <c r="I6" s="50">
        <v>62</v>
      </c>
      <c r="J6" s="50">
        <v>49</v>
      </c>
      <c r="K6" s="23"/>
      <c r="L6" s="15">
        <v>30</v>
      </c>
      <c r="N6" s="31">
        <v>30</v>
      </c>
      <c r="O6" s="31">
        <v>1</v>
      </c>
    </row>
    <row r="7" spans="1:20" x14ac:dyDescent="0.3">
      <c r="A7" s="50">
        <v>59</v>
      </c>
      <c r="B7" s="50">
        <v>45</v>
      </c>
      <c r="C7" s="50">
        <v>47</v>
      </c>
      <c r="D7" s="50">
        <v>51</v>
      </c>
      <c r="E7" s="50">
        <v>65</v>
      </c>
      <c r="F7" s="50">
        <v>41</v>
      </c>
      <c r="G7" s="50">
        <v>48</v>
      </c>
      <c r="H7" s="50">
        <v>55</v>
      </c>
      <c r="I7" s="50">
        <v>42</v>
      </c>
      <c r="J7" s="50">
        <v>39</v>
      </c>
      <c r="K7" s="23"/>
      <c r="L7" s="15">
        <v>40</v>
      </c>
      <c r="N7" s="31">
        <v>40</v>
      </c>
      <c r="O7" s="31">
        <v>8</v>
      </c>
    </row>
    <row r="8" spans="1:20" x14ac:dyDescent="0.3">
      <c r="A8" s="50">
        <v>58</v>
      </c>
      <c r="B8" s="50">
        <v>62</v>
      </c>
      <c r="C8" s="50">
        <v>49</v>
      </c>
      <c r="D8" s="50">
        <v>59</v>
      </c>
      <c r="E8" s="50">
        <v>45</v>
      </c>
      <c r="F8" s="50">
        <v>47</v>
      </c>
      <c r="G8" s="50">
        <v>51</v>
      </c>
      <c r="H8" s="50">
        <v>65</v>
      </c>
      <c r="I8" s="50">
        <v>43</v>
      </c>
      <c r="J8" s="50">
        <v>58</v>
      </c>
      <c r="K8" s="23"/>
      <c r="L8" s="15">
        <v>50</v>
      </c>
      <c r="N8" s="31">
        <v>50</v>
      </c>
      <c r="O8" s="31">
        <v>16</v>
      </c>
    </row>
    <row r="9" spans="1:20" x14ac:dyDescent="0.3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15">
        <v>60</v>
      </c>
      <c r="N9" s="31">
        <v>60</v>
      </c>
      <c r="O9" s="31">
        <v>16</v>
      </c>
    </row>
    <row r="10" spans="1:20" ht="15" thickBot="1" x14ac:dyDescent="0.35">
      <c r="N10" s="32" t="s">
        <v>69</v>
      </c>
      <c r="O10" s="32">
        <v>9</v>
      </c>
    </row>
    <row r="11" spans="1:20" x14ac:dyDescent="0.3">
      <c r="B11" s="155" t="s">
        <v>4</v>
      </c>
      <c r="C11" s="155"/>
      <c r="D11" s="2"/>
      <c r="E11" s="33" t="s">
        <v>12</v>
      </c>
      <c r="F11" s="34">
        <f>MAX(A4:J8)</f>
        <v>73</v>
      </c>
    </row>
    <row r="12" spans="1:20" x14ac:dyDescent="0.3">
      <c r="B12" s="156">
        <f>_xlfn.MODE.SNGL(A4:J8)</f>
        <v>40</v>
      </c>
      <c r="C12" s="156"/>
      <c r="D12" s="2"/>
      <c r="E12" s="33" t="s">
        <v>13</v>
      </c>
      <c r="F12" s="34">
        <f>MIN(A4:J8)</f>
        <v>28</v>
      </c>
    </row>
    <row r="13" spans="1:20" x14ac:dyDescent="0.3">
      <c r="B13" s="155" t="s">
        <v>3</v>
      </c>
      <c r="C13" s="155"/>
      <c r="D13" s="2"/>
      <c r="E13" s="2"/>
      <c r="F13" s="2"/>
    </row>
    <row r="14" spans="1:20" x14ac:dyDescent="0.3">
      <c r="B14" s="156">
        <f>MEDIAN(A4:J8)</f>
        <v>50</v>
      </c>
      <c r="C14" s="156"/>
      <c r="D14" s="2"/>
      <c r="E14" s="2"/>
      <c r="F14" s="2"/>
    </row>
    <row r="15" spans="1:20" x14ac:dyDescent="0.3">
      <c r="B15" s="155" t="s">
        <v>9</v>
      </c>
      <c r="C15" s="155"/>
      <c r="D15" s="2"/>
      <c r="E15" s="2"/>
      <c r="F15" s="2"/>
    </row>
    <row r="16" spans="1:20" x14ac:dyDescent="0.3">
      <c r="B16" s="156">
        <f>F11-F12</f>
        <v>45</v>
      </c>
      <c r="C16" s="156"/>
      <c r="D16" s="2"/>
      <c r="E16" s="2"/>
      <c r="F16" s="2"/>
    </row>
  </sheetData>
  <sortState xmlns:xlrd2="http://schemas.microsoft.com/office/spreadsheetml/2017/richdata2" ref="N4:N9">
    <sortCondition ref="N4"/>
  </sortState>
  <mergeCells count="8">
    <mergeCell ref="B15:C15"/>
    <mergeCell ref="B16:C16"/>
    <mergeCell ref="A1:T2"/>
    <mergeCell ref="A3:J3"/>
    <mergeCell ref="B11:C11"/>
    <mergeCell ref="B12:C12"/>
    <mergeCell ref="B13:C13"/>
    <mergeCell ref="B14:C1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ECC7-1611-4A4F-8B9B-6B36834D1D03}">
  <dimension ref="A1:T16"/>
  <sheetViews>
    <sheetView workbookViewId="0">
      <selection activeCell="A4" sqref="A4:B11"/>
    </sheetView>
  </sheetViews>
  <sheetFormatPr defaultRowHeight="14.4" x14ac:dyDescent="0.3"/>
  <cols>
    <col min="1" max="1" width="12" bestFit="1" customWidth="1"/>
    <col min="2" max="2" width="11.88671875" bestFit="1" customWidth="1"/>
  </cols>
  <sheetData>
    <row r="1" spans="1:20" x14ac:dyDescent="0.3">
      <c r="A1" s="159" t="s">
        <v>76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</row>
    <row r="2" spans="1:20" x14ac:dyDescent="0.3">
      <c r="A2" s="159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</row>
    <row r="4" spans="1:20" x14ac:dyDescent="0.3">
      <c r="A4" s="48" t="s">
        <v>85</v>
      </c>
      <c r="B4" s="48" t="s">
        <v>84</v>
      </c>
    </row>
    <row r="5" spans="1:20" x14ac:dyDescent="0.3">
      <c r="A5" s="49" t="s">
        <v>77</v>
      </c>
      <c r="B5" s="49">
        <v>30</v>
      </c>
    </row>
    <row r="6" spans="1:20" x14ac:dyDescent="0.3">
      <c r="A6" s="49" t="s">
        <v>78</v>
      </c>
      <c r="B6" s="49">
        <v>40</v>
      </c>
    </row>
    <row r="7" spans="1:20" x14ac:dyDescent="0.3">
      <c r="A7" s="49" t="s">
        <v>79</v>
      </c>
      <c r="B7" s="49">
        <v>20</v>
      </c>
    </row>
    <row r="8" spans="1:20" x14ac:dyDescent="0.3">
      <c r="A8" s="49" t="s">
        <v>80</v>
      </c>
      <c r="B8" s="49">
        <v>10</v>
      </c>
    </row>
    <row r="9" spans="1:20" x14ac:dyDescent="0.3">
      <c r="A9" s="49" t="s">
        <v>81</v>
      </c>
      <c r="B9" s="49">
        <v>45</v>
      </c>
    </row>
    <row r="10" spans="1:20" x14ac:dyDescent="0.3">
      <c r="A10" s="49" t="s">
        <v>82</v>
      </c>
      <c r="B10" s="49">
        <v>25</v>
      </c>
    </row>
    <row r="11" spans="1:20" x14ac:dyDescent="0.3">
      <c r="A11" s="49" t="s">
        <v>83</v>
      </c>
      <c r="B11" s="49">
        <v>30</v>
      </c>
    </row>
    <row r="15" spans="1:20" x14ac:dyDescent="0.3">
      <c r="F15" s="160" t="s">
        <v>86</v>
      </c>
      <c r="G15" s="160"/>
      <c r="H15" s="160"/>
    </row>
    <row r="16" spans="1:20" x14ac:dyDescent="0.3">
      <c r="F16" s="161">
        <f>MAX(B5:B11)</f>
        <v>45</v>
      </c>
      <c r="G16" s="161"/>
      <c r="H16" s="161"/>
    </row>
  </sheetData>
  <mergeCells count="3">
    <mergeCell ref="A1:T2"/>
    <mergeCell ref="F15:H15"/>
    <mergeCell ref="F16:H16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C77D-D90C-49A7-81D3-C97EC265F6CC}">
  <dimension ref="A1:T22"/>
  <sheetViews>
    <sheetView workbookViewId="0">
      <selection activeCell="H22" sqref="H22"/>
    </sheetView>
  </sheetViews>
  <sheetFormatPr defaultRowHeight="14.4" x14ac:dyDescent="0.3"/>
  <sheetData>
    <row r="1" spans="1:20" x14ac:dyDescent="0.3">
      <c r="A1" s="162" t="s">
        <v>88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</row>
    <row r="2" spans="1:20" x14ac:dyDescent="0.3">
      <c r="A2" s="162"/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</row>
    <row r="4" spans="1:20" x14ac:dyDescent="0.3">
      <c r="A4" s="163" t="s">
        <v>89</v>
      </c>
      <c r="B4" s="163"/>
      <c r="C4" s="163"/>
      <c r="D4" s="163"/>
      <c r="E4" s="163"/>
      <c r="F4" s="163"/>
      <c r="G4" s="163"/>
      <c r="H4" s="163"/>
      <c r="I4" s="163"/>
      <c r="J4" s="163"/>
    </row>
    <row r="5" spans="1:20" x14ac:dyDescent="0.3">
      <c r="A5" s="43">
        <v>4</v>
      </c>
      <c r="B5" s="43">
        <v>5</v>
      </c>
      <c r="C5" s="43">
        <v>3</v>
      </c>
      <c r="D5" s="43">
        <v>4</v>
      </c>
      <c r="E5" s="43">
        <v>4</v>
      </c>
      <c r="F5" s="43">
        <v>3</v>
      </c>
      <c r="G5" s="43">
        <v>2</v>
      </c>
      <c r="H5" s="43">
        <v>5</v>
      </c>
      <c r="I5" s="43">
        <v>4</v>
      </c>
      <c r="J5" s="43">
        <v>3</v>
      </c>
    </row>
    <row r="6" spans="1:20" x14ac:dyDescent="0.3">
      <c r="A6" s="43">
        <v>5</v>
      </c>
      <c r="B6" s="43">
        <v>4</v>
      </c>
      <c r="C6" s="43">
        <v>2</v>
      </c>
      <c r="D6" s="43">
        <v>3</v>
      </c>
      <c r="E6" s="43">
        <v>4</v>
      </c>
      <c r="F6" s="43">
        <v>5</v>
      </c>
      <c r="G6" s="43">
        <v>3</v>
      </c>
      <c r="H6" s="43">
        <v>4</v>
      </c>
      <c r="I6" s="43">
        <v>5</v>
      </c>
      <c r="J6" s="43">
        <v>3</v>
      </c>
    </row>
    <row r="7" spans="1:20" x14ac:dyDescent="0.3">
      <c r="A7" s="43">
        <v>4</v>
      </c>
      <c r="B7" s="43">
        <v>3</v>
      </c>
      <c r="C7" s="43">
        <v>2</v>
      </c>
      <c r="D7" s="43">
        <v>4</v>
      </c>
      <c r="E7" s="43">
        <v>5</v>
      </c>
      <c r="F7" s="43">
        <v>3</v>
      </c>
      <c r="G7" s="43">
        <v>4</v>
      </c>
      <c r="H7" s="43">
        <v>5</v>
      </c>
      <c r="I7" s="43">
        <v>4</v>
      </c>
      <c r="J7" s="43">
        <v>3</v>
      </c>
    </row>
    <row r="8" spans="1:20" x14ac:dyDescent="0.3">
      <c r="A8" s="43">
        <v>3</v>
      </c>
      <c r="B8" s="43">
        <v>4</v>
      </c>
      <c r="C8" s="43">
        <v>5</v>
      </c>
      <c r="D8" s="43">
        <v>2</v>
      </c>
      <c r="E8" s="43">
        <v>3</v>
      </c>
      <c r="F8" s="43">
        <v>4</v>
      </c>
      <c r="G8" s="43">
        <v>4</v>
      </c>
      <c r="H8" s="43">
        <v>3</v>
      </c>
      <c r="I8" s="43">
        <v>5</v>
      </c>
      <c r="J8" s="43">
        <v>4</v>
      </c>
    </row>
    <row r="9" spans="1:20" x14ac:dyDescent="0.3">
      <c r="A9" s="43">
        <v>3</v>
      </c>
      <c r="B9" s="43">
        <v>4</v>
      </c>
      <c r="C9" s="43">
        <v>5</v>
      </c>
      <c r="D9" s="43">
        <v>4</v>
      </c>
      <c r="E9" s="43">
        <v>2</v>
      </c>
      <c r="F9" s="43">
        <v>3</v>
      </c>
      <c r="G9" s="43">
        <v>4</v>
      </c>
      <c r="H9" s="43">
        <v>5</v>
      </c>
      <c r="I9" s="43">
        <v>3</v>
      </c>
      <c r="J9" s="43">
        <v>4</v>
      </c>
    </row>
    <row r="10" spans="1:20" x14ac:dyDescent="0.3">
      <c r="A10" s="43">
        <v>5</v>
      </c>
      <c r="B10" s="43">
        <v>4</v>
      </c>
      <c r="C10" s="43">
        <v>3</v>
      </c>
      <c r="D10" s="43">
        <v>4</v>
      </c>
      <c r="E10" s="43">
        <v>5</v>
      </c>
      <c r="F10" s="43">
        <v>3</v>
      </c>
      <c r="G10" s="43">
        <v>4</v>
      </c>
      <c r="H10" s="43">
        <v>5</v>
      </c>
      <c r="I10" s="43">
        <v>4</v>
      </c>
      <c r="J10" s="43">
        <v>3</v>
      </c>
    </row>
    <row r="11" spans="1:20" x14ac:dyDescent="0.3">
      <c r="A11" s="43">
        <v>3</v>
      </c>
      <c r="B11" s="43">
        <v>4</v>
      </c>
      <c r="C11" s="43">
        <v>5</v>
      </c>
      <c r="D11" s="43">
        <v>2</v>
      </c>
      <c r="E11" s="43">
        <v>3</v>
      </c>
      <c r="F11" s="43">
        <v>4</v>
      </c>
      <c r="G11" s="43">
        <v>4</v>
      </c>
      <c r="H11" s="43">
        <v>3</v>
      </c>
      <c r="I11" s="43">
        <v>5</v>
      </c>
      <c r="J11" s="43">
        <v>4</v>
      </c>
    </row>
    <row r="12" spans="1:20" x14ac:dyDescent="0.3">
      <c r="A12" s="43">
        <v>3</v>
      </c>
      <c r="B12" s="43">
        <v>4</v>
      </c>
      <c r="C12" s="43">
        <v>5</v>
      </c>
      <c r="D12" s="43">
        <v>4</v>
      </c>
      <c r="E12" s="43">
        <v>2</v>
      </c>
      <c r="F12" s="43">
        <v>3</v>
      </c>
      <c r="G12" s="43">
        <v>4</v>
      </c>
      <c r="H12" s="43">
        <v>5</v>
      </c>
      <c r="I12" s="43">
        <v>3</v>
      </c>
      <c r="J12" s="43">
        <v>4</v>
      </c>
    </row>
    <row r="13" spans="1:20" x14ac:dyDescent="0.3">
      <c r="A13" s="43">
        <v>5</v>
      </c>
      <c r="B13" s="43">
        <v>4</v>
      </c>
      <c r="C13" s="43">
        <v>3</v>
      </c>
      <c r="D13" s="43">
        <v>4</v>
      </c>
      <c r="E13" s="43">
        <v>5</v>
      </c>
      <c r="F13" s="43">
        <v>3</v>
      </c>
      <c r="G13" s="43">
        <v>4</v>
      </c>
      <c r="H13" s="43">
        <v>5</v>
      </c>
      <c r="I13" s="43">
        <v>4</v>
      </c>
      <c r="J13" s="43">
        <v>3</v>
      </c>
    </row>
    <row r="14" spans="1:20" x14ac:dyDescent="0.3">
      <c r="A14" s="43">
        <v>3</v>
      </c>
      <c r="B14" s="43">
        <v>4</v>
      </c>
      <c r="C14" s="43">
        <v>5</v>
      </c>
      <c r="D14" s="43">
        <v>2</v>
      </c>
      <c r="E14" s="43">
        <v>3</v>
      </c>
      <c r="F14" s="43">
        <v>4</v>
      </c>
      <c r="G14" s="43">
        <v>4</v>
      </c>
      <c r="H14" s="43">
        <v>3</v>
      </c>
      <c r="I14" s="43">
        <v>5</v>
      </c>
      <c r="J14" s="43">
        <v>4</v>
      </c>
    </row>
    <row r="15" spans="1:20" x14ac:dyDescent="0.3">
      <c r="A15" s="37"/>
      <c r="B15" s="37"/>
      <c r="C15" s="37"/>
      <c r="D15" s="37"/>
      <c r="E15" s="37"/>
      <c r="F15" s="37"/>
      <c r="G15" s="37"/>
      <c r="H15" s="37"/>
      <c r="I15" s="37"/>
      <c r="J15" s="37"/>
    </row>
    <row r="16" spans="1:20" x14ac:dyDescent="0.3">
      <c r="A16" s="37"/>
      <c r="B16" s="40" t="s">
        <v>87</v>
      </c>
      <c r="C16" s="38"/>
      <c r="D16" s="40" t="s">
        <v>87</v>
      </c>
      <c r="E16" s="40" t="s">
        <v>70</v>
      </c>
      <c r="F16" s="37"/>
      <c r="G16" s="156" t="s">
        <v>90</v>
      </c>
      <c r="H16" s="156"/>
      <c r="I16" s="156"/>
      <c r="J16" s="37"/>
    </row>
    <row r="17" spans="1:10" x14ac:dyDescent="0.3">
      <c r="A17" s="37"/>
      <c r="B17" s="43">
        <v>1</v>
      </c>
      <c r="C17" s="37"/>
      <c r="D17" s="43">
        <v>1</v>
      </c>
      <c r="E17" s="43">
        <v>0</v>
      </c>
      <c r="F17" s="37"/>
      <c r="G17" s="161">
        <f>MAX(A5:J14)</f>
        <v>5</v>
      </c>
      <c r="H17" s="161"/>
      <c r="I17" s="161"/>
      <c r="J17" s="37"/>
    </row>
    <row r="18" spans="1:10" x14ac:dyDescent="0.3">
      <c r="A18" s="37"/>
      <c r="B18" s="43">
        <v>2</v>
      </c>
      <c r="C18" s="37"/>
      <c r="D18" s="43">
        <v>2</v>
      </c>
      <c r="E18" s="43">
        <v>8</v>
      </c>
      <c r="F18" s="37"/>
      <c r="G18" s="37"/>
      <c r="H18" s="37"/>
      <c r="I18" s="37"/>
      <c r="J18" s="37"/>
    </row>
    <row r="19" spans="1:10" x14ac:dyDescent="0.3">
      <c r="A19" s="37"/>
      <c r="B19" s="43">
        <v>3</v>
      </c>
      <c r="C19" s="37"/>
      <c r="D19" s="43">
        <v>3</v>
      </c>
      <c r="E19" s="43">
        <v>30</v>
      </c>
      <c r="F19" s="37"/>
      <c r="G19" s="37"/>
      <c r="H19" s="37"/>
      <c r="I19" s="37"/>
      <c r="J19" s="37"/>
    </row>
    <row r="20" spans="1:10" x14ac:dyDescent="0.3">
      <c r="A20" s="37"/>
      <c r="B20" s="43">
        <v>4</v>
      </c>
      <c r="C20" s="37"/>
      <c r="D20" s="43">
        <v>4</v>
      </c>
      <c r="E20" s="43">
        <v>39</v>
      </c>
      <c r="F20" s="37"/>
      <c r="G20" s="37"/>
      <c r="H20" s="37"/>
      <c r="I20" s="37"/>
      <c r="J20" s="37"/>
    </row>
    <row r="21" spans="1:10" x14ac:dyDescent="0.3">
      <c r="A21" s="37"/>
      <c r="B21" s="43">
        <v>5</v>
      </c>
      <c r="C21" s="37"/>
      <c r="D21" s="43">
        <v>5</v>
      </c>
      <c r="E21" s="43">
        <v>23</v>
      </c>
      <c r="F21" s="37"/>
      <c r="G21" s="37"/>
      <c r="H21" s="37"/>
      <c r="I21" s="37"/>
      <c r="J21" s="37"/>
    </row>
    <row r="22" spans="1:10" x14ac:dyDescent="0.3">
      <c r="A22" s="37"/>
      <c r="B22" s="37"/>
      <c r="C22" s="37"/>
      <c r="D22" s="43" t="s">
        <v>69</v>
      </c>
      <c r="E22" s="43">
        <v>0</v>
      </c>
      <c r="F22" s="37"/>
      <c r="G22" s="37"/>
      <c r="H22" s="37"/>
      <c r="I22" s="37"/>
      <c r="J22" s="37"/>
    </row>
  </sheetData>
  <sortState xmlns:xlrd2="http://schemas.microsoft.com/office/spreadsheetml/2017/richdata2" ref="D17:D21">
    <sortCondition ref="D17"/>
  </sortState>
  <mergeCells count="4">
    <mergeCell ref="A1:T2"/>
    <mergeCell ref="A4:J4"/>
    <mergeCell ref="G16:I16"/>
    <mergeCell ref="G17:I17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EDA41-9DC2-4656-8971-2B43837CD93B}">
  <dimension ref="A1:T17"/>
  <sheetViews>
    <sheetView workbookViewId="0">
      <selection activeCell="J18" sqref="J18"/>
    </sheetView>
  </sheetViews>
  <sheetFormatPr defaultRowHeight="14.4" x14ac:dyDescent="0.3"/>
  <sheetData>
    <row r="1" spans="1:20" x14ac:dyDescent="0.3">
      <c r="A1" s="164" t="s">
        <v>74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</row>
    <row r="2" spans="1:20" x14ac:dyDescent="0.3">
      <c r="A2" s="165"/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</row>
    <row r="3" spans="1:20" x14ac:dyDescent="0.3">
      <c r="A3" s="166" t="s">
        <v>75</v>
      </c>
      <c r="B3" s="166"/>
      <c r="C3" s="166"/>
      <c r="D3" s="166"/>
      <c r="E3" s="166"/>
      <c r="F3" s="166"/>
      <c r="G3" s="166"/>
      <c r="H3" s="166"/>
      <c r="I3" s="166"/>
      <c r="J3" s="166"/>
    </row>
    <row r="4" spans="1:20" x14ac:dyDescent="0.3">
      <c r="A4" s="44">
        <v>35</v>
      </c>
      <c r="B4" s="44">
        <v>28</v>
      </c>
      <c r="C4" s="44">
        <v>32</v>
      </c>
      <c r="D4" s="44">
        <v>45</v>
      </c>
      <c r="E4" s="44">
        <v>38</v>
      </c>
      <c r="F4" s="44">
        <v>29</v>
      </c>
      <c r="G4" s="44">
        <v>42</v>
      </c>
      <c r="H4" s="44">
        <v>30</v>
      </c>
      <c r="I4" s="44">
        <v>36</v>
      </c>
      <c r="J4" s="44">
        <v>41</v>
      </c>
    </row>
    <row r="5" spans="1:20" x14ac:dyDescent="0.3">
      <c r="A5" s="44">
        <v>47</v>
      </c>
      <c r="B5" s="44">
        <v>31</v>
      </c>
      <c r="C5" s="44">
        <v>39</v>
      </c>
      <c r="D5" s="44">
        <v>43</v>
      </c>
      <c r="E5" s="44">
        <v>37</v>
      </c>
      <c r="F5" s="44">
        <v>30</v>
      </c>
      <c r="G5" s="44">
        <v>34</v>
      </c>
      <c r="H5" s="44">
        <v>39</v>
      </c>
      <c r="I5" s="44">
        <v>28</v>
      </c>
      <c r="J5" s="44">
        <v>33</v>
      </c>
    </row>
    <row r="6" spans="1:20" x14ac:dyDescent="0.3">
      <c r="A6" s="44">
        <v>36</v>
      </c>
      <c r="B6" s="44">
        <v>40</v>
      </c>
      <c r="C6" s="44">
        <v>42</v>
      </c>
      <c r="D6" s="44">
        <v>29</v>
      </c>
      <c r="E6" s="44">
        <v>31</v>
      </c>
      <c r="F6" s="44">
        <v>45</v>
      </c>
      <c r="G6" s="44">
        <v>38</v>
      </c>
      <c r="H6" s="44">
        <v>33</v>
      </c>
      <c r="I6" s="44">
        <v>41</v>
      </c>
      <c r="J6" s="44">
        <v>35</v>
      </c>
    </row>
    <row r="7" spans="1:20" x14ac:dyDescent="0.3">
      <c r="A7" s="44">
        <v>37</v>
      </c>
      <c r="B7" s="44">
        <v>34</v>
      </c>
      <c r="C7" s="44">
        <v>46</v>
      </c>
      <c r="D7" s="44">
        <v>30</v>
      </c>
      <c r="E7" s="44">
        <v>39</v>
      </c>
      <c r="F7" s="44">
        <v>43</v>
      </c>
      <c r="G7" s="44">
        <v>28</v>
      </c>
      <c r="H7" s="44">
        <v>32</v>
      </c>
      <c r="I7" s="44">
        <v>36</v>
      </c>
      <c r="J7" s="44">
        <v>29</v>
      </c>
    </row>
    <row r="8" spans="1:20" x14ac:dyDescent="0.3">
      <c r="A8" s="44">
        <v>31</v>
      </c>
      <c r="B8" s="44">
        <v>37</v>
      </c>
      <c r="C8" s="44">
        <v>40</v>
      </c>
      <c r="D8" s="44">
        <v>42</v>
      </c>
      <c r="E8" s="44">
        <v>33</v>
      </c>
      <c r="F8" s="44">
        <v>39</v>
      </c>
      <c r="G8" s="44">
        <v>28</v>
      </c>
      <c r="H8" s="44">
        <v>35</v>
      </c>
      <c r="I8" s="44">
        <v>38</v>
      </c>
      <c r="J8" s="44">
        <v>43</v>
      </c>
    </row>
    <row r="10" spans="1:20" x14ac:dyDescent="0.3">
      <c r="B10" s="47" t="s">
        <v>87</v>
      </c>
      <c r="D10" s="45" t="s">
        <v>87</v>
      </c>
      <c r="E10" s="45" t="s">
        <v>70</v>
      </c>
      <c r="G10" s="35" t="s">
        <v>2</v>
      </c>
    </row>
    <row r="11" spans="1:20" x14ac:dyDescent="0.3">
      <c r="B11" s="46">
        <v>10</v>
      </c>
      <c r="D11" s="46">
        <v>10</v>
      </c>
      <c r="E11" s="46">
        <v>0</v>
      </c>
      <c r="G11" s="36">
        <f>AVERAGE(A4:J8)</f>
        <v>36.14</v>
      </c>
    </row>
    <row r="12" spans="1:20" x14ac:dyDescent="0.3">
      <c r="B12" s="46">
        <v>20</v>
      </c>
      <c r="D12" s="46">
        <v>20</v>
      </c>
      <c r="E12" s="46">
        <v>0</v>
      </c>
      <c r="G12" s="2"/>
    </row>
    <row r="13" spans="1:20" x14ac:dyDescent="0.3">
      <c r="B13" s="46">
        <v>30</v>
      </c>
      <c r="D13" s="46">
        <v>30</v>
      </c>
      <c r="E13" s="46">
        <v>10</v>
      </c>
    </row>
    <row r="14" spans="1:20" x14ac:dyDescent="0.3">
      <c r="B14" s="46">
        <v>40</v>
      </c>
      <c r="D14" s="46">
        <v>40</v>
      </c>
      <c r="E14" s="46">
        <v>28</v>
      </c>
    </row>
    <row r="15" spans="1:20" x14ac:dyDescent="0.3">
      <c r="B15" s="46">
        <v>50</v>
      </c>
      <c r="D15" s="46">
        <v>50</v>
      </c>
      <c r="E15" s="46">
        <v>12</v>
      </c>
    </row>
    <row r="16" spans="1:20" x14ac:dyDescent="0.3">
      <c r="B16" s="46">
        <v>60</v>
      </c>
      <c r="D16" s="46">
        <v>60</v>
      </c>
      <c r="E16" s="46">
        <v>0</v>
      </c>
    </row>
    <row r="17" spans="4:5" x14ac:dyDescent="0.3">
      <c r="D17" s="46" t="s">
        <v>69</v>
      </c>
      <c r="E17" s="46">
        <v>0</v>
      </c>
    </row>
  </sheetData>
  <sortState xmlns:xlrd2="http://schemas.microsoft.com/office/spreadsheetml/2017/richdata2" ref="D11:D16">
    <sortCondition ref="D11"/>
  </sortState>
  <mergeCells count="2">
    <mergeCell ref="A1:T2"/>
    <mergeCell ref="A3:J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E45B-B0D1-45CA-BE81-47E93F572C4E}">
  <dimension ref="A1:T8"/>
  <sheetViews>
    <sheetView workbookViewId="0">
      <selection activeCell="A3" sqref="A3:J8"/>
    </sheetView>
  </sheetViews>
  <sheetFormatPr defaultRowHeight="14.4" x14ac:dyDescent="0.3"/>
  <sheetData>
    <row r="1" spans="1:20" x14ac:dyDescent="0.3">
      <c r="A1" s="167" t="s">
        <v>91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</row>
    <row r="2" spans="1:20" x14ac:dyDescent="0.3">
      <c r="A2" s="168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</row>
    <row r="3" spans="1:20" x14ac:dyDescent="0.3">
      <c r="A3" s="169" t="s">
        <v>92</v>
      </c>
      <c r="B3" s="169"/>
      <c r="C3" s="169"/>
      <c r="D3" s="169"/>
      <c r="E3" s="169"/>
      <c r="F3" s="169"/>
      <c r="G3" s="169"/>
      <c r="H3" s="169"/>
      <c r="I3" s="169"/>
      <c r="J3" s="169"/>
    </row>
    <row r="4" spans="1:20" x14ac:dyDescent="0.3">
      <c r="A4" s="44">
        <v>-2.5</v>
      </c>
      <c r="B4" s="44">
        <v>1.3</v>
      </c>
      <c r="C4" s="44">
        <v>-0.8</v>
      </c>
      <c r="D4" s="44">
        <v>-1.9</v>
      </c>
      <c r="E4" s="44">
        <v>2.1</v>
      </c>
      <c r="F4" s="44">
        <v>0.5</v>
      </c>
      <c r="G4" s="44">
        <v>-1.2</v>
      </c>
      <c r="H4" s="44">
        <v>1.8</v>
      </c>
      <c r="I4" s="44">
        <v>-0.5</v>
      </c>
      <c r="J4" s="44">
        <v>2.2999999999999998</v>
      </c>
      <c r="L4" s="161" t="s">
        <v>93</v>
      </c>
      <c r="M4" s="161"/>
    </row>
    <row r="5" spans="1:20" x14ac:dyDescent="0.3">
      <c r="A5" s="44">
        <v>-0.7</v>
      </c>
      <c r="B5" s="44">
        <v>1.2</v>
      </c>
      <c r="C5" s="44">
        <v>-1.5</v>
      </c>
      <c r="D5" s="44">
        <v>-0.3</v>
      </c>
      <c r="E5" s="44">
        <v>2.6</v>
      </c>
      <c r="F5" s="44">
        <v>1.1000000000000001</v>
      </c>
      <c r="G5" s="44">
        <v>-1.7</v>
      </c>
      <c r="H5" s="44">
        <v>0.9</v>
      </c>
      <c r="I5" s="44">
        <v>-1.4</v>
      </c>
      <c r="J5" s="44">
        <v>0.3</v>
      </c>
      <c r="L5" s="156">
        <f>SKEW(A4:J8)</f>
        <v>5.4546017084340551E-2</v>
      </c>
      <c r="M5" s="156"/>
    </row>
    <row r="6" spans="1:20" x14ac:dyDescent="0.3">
      <c r="A6" s="44">
        <v>1.9</v>
      </c>
      <c r="B6" s="44">
        <v>-1.1000000000000001</v>
      </c>
      <c r="C6" s="44">
        <v>-0.4</v>
      </c>
      <c r="D6" s="44">
        <v>2.2000000000000002</v>
      </c>
      <c r="E6" s="44">
        <v>-0.9</v>
      </c>
      <c r="F6" s="44">
        <v>1.6</v>
      </c>
      <c r="G6" s="44">
        <v>-0.6</v>
      </c>
      <c r="H6" s="44">
        <v>-1.3</v>
      </c>
      <c r="I6" s="44">
        <v>2.4</v>
      </c>
      <c r="J6" s="44">
        <v>0.7</v>
      </c>
      <c r="L6" s="161" t="s">
        <v>94</v>
      </c>
      <c r="M6" s="161"/>
    </row>
    <row r="7" spans="1:20" x14ac:dyDescent="0.3">
      <c r="A7" s="44">
        <v>-1.8</v>
      </c>
      <c r="B7" s="44">
        <v>1.5</v>
      </c>
      <c r="C7" s="44">
        <v>-0.2</v>
      </c>
      <c r="D7" s="44">
        <v>-2.1</v>
      </c>
      <c r="E7" s="44">
        <v>2.8</v>
      </c>
      <c r="F7" s="44">
        <v>0.8</v>
      </c>
      <c r="G7" s="44">
        <v>-1.6</v>
      </c>
      <c r="H7" s="44">
        <v>1.4</v>
      </c>
      <c r="I7" s="44">
        <v>-0.1</v>
      </c>
      <c r="J7" s="44">
        <v>2.5</v>
      </c>
      <c r="L7" s="156">
        <f>KURT(A4:J8)</f>
        <v>-1.3042496425917365</v>
      </c>
      <c r="M7" s="156"/>
    </row>
    <row r="8" spans="1:20" x14ac:dyDescent="0.3">
      <c r="A8" s="44">
        <v>-1</v>
      </c>
      <c r="B8" s="44">
        <v>1.7</v>
      </c>
      <c r="C8" s="44">
        <v>-0.9</v>
      </c>
      <c r="D8" s="44">
        <v>-2</v>
      </c>
      <c r="E8" s="44">
        <v>2.7</v>
      </c>
      <c r="F8" s="44">
        <v>0.6</v>
      </c>
      <c r="G8" s="44">
        <v>-1.4</v>
      </c>
      <c r="H8" s="44">
        <v>1.1000000000000001</v>
      </c>
      <c r="I8" s="44">
        <v>-0.3</v>
      </c>
      <c r="J8" s="44">
        <v>2</v>
      </c>
    </row>
  </sheetData>
  <mergeCells count="6">
    <mergeCell ref="L7:M7"/>
    <mergeCell ref="A1:T2"/>
    <mergeCell ref="A3:J3"/>
    <mergeCell ref="L4:M4"/>
    <mergeCell ref="L5:M5"/>
    <mergeCell ref="L6:M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F8777-B018-43F2-8089-83A09E4583C4}">
  <dimension ref="A1:T13"/>
  <sheetViews>
    <sheetView workbookViewId="0">
      <selection activeCell="M11" sqref="M11"/>
    </sheetView>
  </sheetViews>
  <sheetFormatPr defaultRowHeight="14.4" x14ac:dyDescent="0.3"/>
  <sheetData>
    <row r="1" spans="1:20" x14ac:dyDescent="0.3">
      <c r="A1" s="171" t="s">
        <v>95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</row>
    <row r="2" spans="1:20" x14ac:dyDescent="0.3">
      <c r="A2" s="171"/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</row>
    <row r="3" spans="1:20" x14ac:dyDescent="0.3">
      <c r="A3" s="161" t="s">
        <v>96</v>
      </c>
      <c r="B3" s="161"/>
      <c r="C3" s="161"/>
      <c r="D3" s="161"/>
      <c r="E3" s="161"/>
      <c r="F3" s="161"/>
      <c r="G3" s="161"/>
      <c r="H3" s="161"/>
      <c r="I3" s="161"/>
      <c r="J3" s="161"/>
    </row>
    <row r="4" spans="1:20" x14ac:dyDescent="0.3">
      <c r="A4" s="42">
        <v>2.5</v>
      </c>
      <c r="B4" s="42">
        <v>4.8</v>
      </c>
      <c r="C4" s="42">
        <v>3.2</v>
      </c>
      <c r="D4" s="42">
        <v>2.1</v>
      </c>
      <c r="E4" s="42">
        <v>4.5</v>
      </c>
      <c r="F4" s="42">
        <v>2.9</v>
      </c>
      <c r="G4" s="42">
        <v>2.2999999999999998</v>
      </c>
      <c r="H4" s="42">
        <v>3.1</v>
      </c>
      <c r="I4" s="42">
        <v>4.2</v>
      </c>
      <c r="J4" s="42">
        <v>3.9</v>
      </c>
      <c r="L4" s="161" t="s">
        <v>93</v>
      </c>
      <c r="M4" s="161"/>
    </row>
    <row r="5" spans="1:20" x14ac:dyDescent="0.3">
      <c r="A5" s="42">
        <v>2.8</v>
      </c>
      <c r="B5" s="42">
        <v>4.0999999999999996</v>
      </c>
      <c r="C5" s="42">
        <v>2.6</v>
      </c>
      <c r="D5" s="42">
        <v>2.4</v>
      </c>
      <c r="E5" s="42">
        <v>4.7</v>
      </c>
      <c r="F5" s="42">
        <v>3.3</v>
      </c>
      <c r="G5" s="42">
        <v>2.7</v>
      </c>
      <c r="H5" s="42">
        <v>3</v>
      </c>
      <c r="I5" s="42">
        <v>4.3</v>
      </c>
      <c r="J5" s="42">
        <v>3.7</v>
      </c>
      <c r="L5" s="170">
        <f>SKEW(A4:J13)</f>
        <v>0.22402536454542335</v>
      </c>
      <c r="M5" s="170"/>
    </row>
    <row r="6" spans="1:20" x14ac:dyDescent="0.3">
      <c r="A6" s="42">
        <v>2.2000000000000002</v>
      </c>
      <c r="B6" s="42">
        <v>3.6</v>
      </c>
      <c r="C6" s="42">
        <v>4</v>
      </c>
      <c r="D6" s="42">
        <v>2.7</v>
      </c>
      <c r="E6" s="42">
        <v>3.8</v>
      </c>
      <c r="F6" s="42">
        <v>3.5</v>
      </c>
      <c r="G6" s="42">
        <v>3.2</v>
      </c>
      <c r="H6" s="42">
        <v>4.4000000000000004</v>
      </c>
      <c r="I6" s="42">
        <v>2</v>
      </c>
      <c r="J6" s="42">
        <v>3.4</v>
      </c>
      <c r="L6" s="161" t="s">
        <v>94</v>
      </c>
      <c r="M6" s="161"/>
    </row>
    <row r="7" spans="1:20" x14ac:dyDescent="0.3">
      <c r="A7" s="42">
        <v>3.1</v>
      </c>
      <c r="B7" s="42">
        <v>2.9</v>
      </c>
      <c r="C7" s="42">
        <v>4.5999999999999996</v>
      </c>
      <c r="D7" s="42">
        <v>3.3</v>
      </c>
      <c r="E7" s="42">
        <v>2.5</v>
      </c>
      <c r="F7" s="42">
        <v>4.9000000000000004</v>
      </c>
      <c r="G7" s="42">
        <v>2.8</v>
      </c>
      <c r="H7" s="42">
        <v>3</v>
      </c>
      <c r="I7" s="42">
        <v>4.2</v>
      </c>
      <c r="J7" s="42">
        <v>3.9</v>
      </c>
      <c r="L7" s="170">
        <f>KURT(A4:J13)</f>
        <v>-0.93120912452529181</v>
      </c>
      <c r="M7" s="170"/>
    </row>
    <row r="8" spans="1:20" x14ac:dyDescent="0.3">
      <c r="A8" s="42">
        <v>2.8</v>
      </c>
      <c r="B8" s="42">
        <v>4.0999999999999996</v>
      </c>
      <c r="C8" s="42">
        <v>2.6</v>
      </c>
      <c r="D8" s="42">
        <v>2.4</v>
      </c>
      <c r="E8" s="42">
        <v>4.7</v>
      </c>
      <c r="F8" s="42">
        <v>3.3</v>
      </c>
      <c r="G8" s="42">
        <v>2.7</v>
      </c>
      <c r="H8" s="42">
        <v>3</v>
      </c>
      <c r="I8" s="42">
        <v>4.3</v>
      </c>
      <c r="J8" s="42">
        <v>3.7</v>
      </c>
    </row>
    <row r="9" spans="1:20" x14ac:dyDescent="0.3">
      <c r="A9" s="42">
        <v>2.2000000000000002</v>
      </c>
      <c r="B9" s="42">
        <v>3.6</v>
      </c>
      <c r="C9" s="42">
        <v>4</v>
      </c>
      <c r="D9" s="42">
        <v>2.7</v>
      </c>
      <c r="E9" s="42">
        <v>3.8</v>
      </c>
      <c r="F9" s="42">
        <v>3.5</v>
      </c>
      <c r="G9" s="42">
        <v>3.2</v>
      </c>
      <c r="H9" s="42">
        <v>4.4000000000000004</v>
      </c>
      <c r="I9" s="42">
        <v>2</v>
      </c>
      <c r="J9" s="42">
        <v>3.4</v>
      </c>
    </row>
    <row r="10" spans="1:20" x14ac:dyDescent="0.3">
      <c r="A10" s="42">
        <v>3.1</v>
      </c>
      <c r="B10" s="42">
        <v>2.9</v>
      </c>
      <c r="C10" s="42">
        <v>4.5999999999999996</v>
      </c>
      <c r="D10" s="42">
        <v>3.3</v>
      </c>
      <c r="E10" s="42">
        <v>2.5</v>
      </c>
      <c r="F10" s="42">
        <v>4.9000000000000004</v>
      </c>
      <c r="G10" s="42">
        <v>2.8</v>
      </c>
      <c r="H10" s="42">
        <v>3</v>
      </c>
      <c r="I10" s="42">
        <v>4.2</v>
      </c>
      <c r="J10" s="42">
        <v>3.9</v>
      </c>
    </row>
    <row r="11" spans="1:20" x14ac:dyDescent="0.3">
      <c r="A11" s="42">
        <v>2.8</v>
      </c>
      <c r="B11" s="42">
        <v>4.0999999999999996</v>
      </c>
      <c r="C11" s="42">
        <v>2.6</v>
      </c>
      <c r="D11" s="42">
        <v>2.4</v>
      </c>
      <c r="E11" s="42">
        <v>4.7</v>
      </c>
      <c r="F11" s="42">
        <v>3.3</v>
      </c>
      <c r="G11" s="42">
        <v>2.7</v>
      </c>
      <c r="H11" s="42">
        <v>3</v>
      </c>
      <c r="I11" s="42">
        <v>4.3</v>
      </c>
      <c r="J11" s="42">
        <v>3.7</v>
      </c>
    </row>
    <row r="12" spans="1:20" x14ac:dyDescent="0.3">
      <c r="A12" s="42">
        <v>2.2000000000000002</v>
      </c>
      <c r="B12" s="42">
        <v>3.6</v>
      </c>
      <c r="C12" s="42">
        <v>4</v>
      </c>
      <c r="D12" s="42">
        <v>2.7</v>
      </c>
      <c r="E12" s="42">
        <v>3.8</v>
      </c>
      <c r="F12" s="42">
        <v>3.5</v>
      </c>
      <c r="G12" s="42">
        <v>3.2</v>
      </c>
      <c r="H12" s="42">
        <v>4.4000000000000004</v>
      </c>
      <c r="I12" s="42">
        <v>2</v>
      </c>
      <c r="J12" s="42">
        <v>3.4</v>
      </c>
    </row>
    <row r="13" spans="1:20" x14ac:dyDescent="0.3">
      <c r="A13" s="42">
        <v>3.1</v>
      </c>
      <c r="B13" s="42">
        <v>2.9</v>
      </c>
      <c r="C13" s="42">
        <v>4.5999999999999996</v>
      </c>
      <c r="D13" s="42">
        <v>3.3</v>
      </c>
      <c r="E13" s="42">
        <v>2.5</v>
      </c>
      <c r="F13" s="42">
        <v>4.9000000000000004</v>
      </c>
      <c r="G13" s="39"/>
      <c r="H13" s="39"/>
      <c r="I13" s="39"/>
      <c r="J13" s="39"/>
    </row>
  </sheetData>
  <mergeCells count="6">
    <mergeCell ref="L7:M7"/>
    <mergeCell ref="A1:T2"/>
    <mergeCell ref="A3:J3"/>
    <mergeCell ref="L4:M4"/>
    <mergeCell ref="L6:M6"/>
    <mergeCell ref="L5:M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A69C7-B345-4928-B242-707D566BD6A4}">
  <dimension ref="A1:T14"/>
  <sheetViews>
    <sheetView workbookViewId="0">
      <selection activeCell="E10" sqref="E10"/>
    </sheetView>
  </sheetViews>
  <sheetFormatPr defaultRowHeight="14.4" x14ac:dyDescent="0.3"/>
  <sheetData>
    <row r="1" spans="1:20" x14ac:dyDescent="0.3">
      <c r="A1" s="172" t="s">
        <v>97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</row>
    <row r="2" spans="1:20" x14ac:dyDescent="0.3">
      <c r="A2" s="173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</row>
    <row r="4" spans="1:20" x14ac:dyDescent="0.3">
      <c r="A4" s="163" t="s">
        <v>89</v>
      </c>
      <c r="B4" s="163"/>
      <c r="C4" s="163"/>
      <c r="D4" s="163"/>
      <c r="E4" s="163"/>
      <c r="F4" s="163"/>
      <c r="G4" s="163"/>
      <c r="H4" s="163"/>
      <c r="I4" s="163"/>
      <c r="J4" s="163"/>
      <c r="L4" s="160" t="s">
        <v>93</v>
      </c>
      <c r="M4" s="160"/>
    </row>
    <row r="5" spans="1:20" x14ac:dyDescent="0.3">
      <c r="A5" s="41">
        <v>4</v>
      </c>
      <c r="B5" s="41">
        <v>5</v>
      </c>
      <c r="C5" s="41">
        <v>3</v>
      </c>
      <c r="D5" s="41">
        <v>4</v>
      </c>
      <c r="E5" s="41">
        <v>4</v>
      </c>
      <c r="F5" s="41">
        <v>3</v>
      </c>
      <c r="G5" s="41">
        <v>2</v>
      </c>
      <c r="H5" s="41">
        <v>5</v>
      </c>
      <c r="I5" s="41">
        <v>4</v>
      </c>
      <c r="J5" s="41">
        <v>3</v>
      </c>
      <c r="L5" s="106">
        <f>SKEW(A5:J14)</f>
        <v>-0.21090973977304461</v>
      </c>
      <c r="M5" s="106"/>
    </row>
    <row r="6" spans="1:20" x14ac:dyDescent="0.3">
      <c r="A6" s="41">
        <v>5</v>
      </c>
      <c r="B6" s="41">
        <v>4</v>
      </c>
      <c r="C6" s="41">
        <v>2</v>
      </c>
      <c r="D6" s="41">
        <v>3</v>
      </c>
      <c r="E6" s="41">
        <v>4</v>
      </c>
      <c r="F6" s="41">
        <v>5</v>
      </c>
      <c r="G6" s="41">
        <v>3</v>
      </c>
      <c r="H6" s="41">
        <v>4</v>
      </c>
      <c r="I6" s="41">
        <v>5</v>
      </c>
      <c r="J6" s="41">
        <v>3</v>
      </c>
      <c r="L6" s="160" t="s">
        <v>94</v>
      </c>
      <c r="M6" s="160"/>
    </row>
    <row r="7" spans="1:20" x14ac:dyDescent="0.3">
      <c r="A7" s="41">
        <v>4</v>
      </c>
      <c r="B7" s="41">
        <v>3</v>
      </c>
      <c r="C7" s="41">
        <v>2</v>
      </c>
      <c r="D7" s="41">
        <v>4</v>
      </c>
      <c r="E7" s="41">
        <v>5</v>
      </c>
      <c r="F7" s="41">
        <v>3</v>
      </c>
      <c r="G7" s="41">
        <v>4</v>
      </c>
      <c r="H7" s="41">
        <v>5</v>
      </c>
      <c r="I7" s="41">
        <v>4</v>
      </c>
      <c r="J7" s="41">
        <v>3</v>
      </c>
      <c r="L7" s="106">
        <f>KURT(A5:J14)</f>
        <v>-0.74525627211662515</v>
      </c>
      <c r="M7" s="106"/>
    </row>
    <row r="8" spans="1:20" x14ac:dyDescent="0.3">
      <c r="A8" s="41">
        <v>3</v>
      </c>
      <c r="B8" s="41">
        <v>4</v>
      </c>
      <c r="C8" s="41">
        <v>5</v>
      </c>
      <c r="D8" s="41">
        <v>2</v>
      </c>
      <c r="E8" s="41">
        <v>3</v>
      </c>
      <c r="F8" s="41">
        <v>4</v>
      </c>
      <c r="G8" s="41">
        <v>4</v>
      </c>
      <c r="H8" s="41">
        <v>3</v>
      </c>
      <c r="I8" s="41">
        <v>5</v>
      </c>
      <c r="J8" s="41">
        <v>4</v>
      </c>
    </row>
    <row r="9" spans="1:20" x14ac:dyDescent="0.3">
      <c r="A9" s="41">
        <v>3</v>
      </c>
      <c r="B9" s="41">
        <v>4</v>
      </c>
      <c r="C9" s="41">
        <v>5</v>
      </c>
      <c r="D9" s="41">
        <v>4</v>
      </c>
      <c r="E9" s="41">
        <v>2</v>
      </c>
      <c r="F9" s="41">
        <v>3</v>
      </c>
      <c r="G9" s="41">
        <v>4</v>
      </c>
      <c r="H9" s="41">
        <v>5</v>
      </c>
      <c r="I9" s="41">
        <v>3</v>
      </c>
      <c r="J9" s="41">
        <v>4</v>
      </c>
    </row>
    <row r="10" spans="1:20" x14ac:dyDescent="0.3">
      <c r="A10" s="41">
        <v>5</v>
      </c>
      <c r="B10" s="41">
        <v>4</v>
      </c>
      <c r="C10" s="41">
        <v>3</v>
      </c>
      <c r="D10" s="41">
        <v>4</v>
      </c>
      <c r="E10" s="41">
        <v>5</v>
      </c>
      <c r="F10" s="41">
        <v>3</v>
      </c>
      <c r="G10" s="41">
        <v>4</v>
      </c>
      <c r="H10" s="41">
        <v>5</v>
      </c>
      <c r="I10" s="41">
        <v>4</v>
      </c>
      <c r="J10" s="41">
        <v>3</v>
      </c>
    </row>
    <row r="11" spans="1:20" x14ac:dyDescent="0.3">
      <c r="A11" s="41">
        <v>3</v>
      </c>
      <c r="B11" s="41">
        <v>4</v>
      </c>
      <c r="C11" s="41">
        <v>5</v>
      </c>
      <c r="D11" s="41">
        <v>2</v>
      </c>
      <c r="E11" s="41">
        <v>3</v>
      </c>
      <c r="F11" s="41">
        <v>4</v>
      </c>
      <c r="G11" s="41">
        <v>4</v>
      </c>
      <c r="H11" s="41">
        <v>3</v>
      </c>
      <c r="I11" s="41">
        <v>5</v>
      </c>
      <c r="J11" s="41">
        <v>4</v>
      </c>
    </row>
    <row r="12" spans="1:20" x14ac:dyDescent="0.3">
      <c r="A12" s="41">
        <v>3</v>
      </c>
      <c r="B12" s="41">
        <v>4</v>
      </c>
      <c r="C12" s="41">
        <v>5</v>
      </c>
      <c r="D12" s="41">
        <v>4</v>
      </c>
      <c r="E12" s="41">
        <v>2</v>
      </c>
      <c r="F12" s="41">
        <v>3</v>
      </c>
      <c r="G12" s="41">
        <v>4</v>
      </c>
      <c r="H12" s="41">
        <v>5</v>
      </c>
      <c r="I12" s="41">
        <v>3</v>
      </c>
      <c r="J12" s="41">
        <v>4</v>
      </c>
    </row>
    <row r="13" spans="1:20" x14ac:dyDescent="0.3">
      <c r="A13" s="41">
        <v>5</v>
      </c>
      <c r="B13" s="41">
        <v>4</v>
      </c>
      <c r="C13" s="41">
        <v>3</v>
      </c>
      <c r="D13" s="41">
        <v>4</v>
      </c>
      <c r="E13" s="41">
        <v>5</v>
      </c>
      <c r="F13" s="41">
        <v>3</v>
      </c>
      <c r="G13" s="41">
        <v>4</v>
      </c>
      <c r="H13" s="41">
        <v>5</v>
      </c>
      <c r="I13" s="41">
        <v>4</v>
      </c>
      <c r="J13" s="41">
        <v>3</v>
      </c>
    </row>
    <row r="14" spans="1:20" x14ac:dyDescent="0.3">
      <c r="A14" s="41">
        <v>3</v>
      </c>
      <c r="B14" s="41">
        <v>4</v>
      </c>
      <c r="C14" s="41">
        <v>5</v>
      </c>
      <c r="D14" s="41">
        <v>2</v>
      </c>
      <c r="E14" s="41">
        <v>3</v>
      </c>
      <c r="F14" s="41">
        <v>4</v>
      </c>
      <c r="G14" s="41">
        <v>4</v>
      </c>
      <c r="H14" s="41">
        <v>3</v>
      </c>
      <c r="I14" s="41">
        <v>5</v>
      </c>
      <c r="J14" s="41">
        <v>4</v>
      </c>
    </row>
  </sheetData>
  <mergeCells count="6">
    <mergeCell ref="L7:M7"/>
    <mergeCell ref="A4:J4"/>
    <mergeCell ref="A1:T2"/>
    <mergeCell ref="L4:M4"/>
    <mergeCell ref="L6:M6"/>
    <mergeCell ref="L5:M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FC6B7-8BCE-4076-9AED-D816B699452C}">
  <dimension ref="A1:T13"/>
  <sheetViews>
    <sheetView workbookViewId="0">
      <selection activeCell="A3" sqref="A3:J13"/>
    </sheetView>
  </sheetViews>
  <sheetFormatPr defaultRowHeight="14.4" x14ac:dyDescent="0.3"/>
  <sheetData>
    <row r="1" spans="1:20" x14ac:dyDescent="0.3">
      <c r="A1" s="175" t="s">
        <v>98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</row>
    <row r="2" spans="1:20" x14ac:dyDescent="0.3">
      <c r="A2" s="175"/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</row>
    <row r="3" spans="1:20" x14ac:dyDescent="0.3">
      <c r="A3" s="176" t="s">
        <v>99</v>
      </c>
      <c r="B3" s="176"/>
      <c r="C3" s="176"/>
      <c r="D3" s="176"/>
      <c r="E3" s="176"/>
      <c r="F3" s="176"/>
      <c r="G3" s="176"/>
      <c r="H3" s="176"/>
      <c r="I3" s="176"/>
      <c r="J3" s="176"/>
      <c r="L3" s="177" t="s">
        <v>94</v>
      </c>
      <c r="M3" s="177"/>
    </row>
    <row r="4" spans="1:20" x14ac:dyDescent="0.3">
      <c r="A4" s="65">
        <v>280</v>
      </c>
      <c r="B4" s="65">
        <v>350</v>
      </c>
      <c r="C4" s="65">
        <v>310</v>
      </c>
      <c r="D4" s="65">
        <v>270</v>
      </c>
      <c r="E4" s="65">
        <v>390</v>
      </c>
      <c r="F4" s="65">
        <v>320</v>
      </c>
      <c r="G4" s="65">
        <v>290</v>
      </c>
      <c r="H4" s="65">
        <v>340</v>
      </c>
      <c r="I4" s="65">
        <v>310</v>
      </c>
      <c r="J4" s="65">
        <v>380</v>
      </c>
      <c r="L4" s="174">
        <f>KURT(A4:J13)</f>
        <v>-1.0374244845101974</v>
      </c>
      <c r="M4" s="174"/>
    </row>
    <row r="5" spans="1:20" x14ac:dyDescent="0.3">
      <c r="A5" s="65">
        <v>270</v>
      </c>
      <c r="B5" s="65">
        <v>350</v>
      </c>
      <c r="C5" s="65">
        <v>300</v>
      </c>
      <c r="D5" s="65">
        <v>330</v>
      </c>
      <c r="E5" s="65">
        <v>370</v>
      </c>
      <c r="F5" s="65">
        <v>310</v>
      </c>
      <c r="G5" s="65">
        <v>280</v>
      </c>
      <c r="H5" s="65">
        <v>320</v>
      </c>
      <c r="I5" s="65">
        <v>350</v>
      </c>
      <c r="J5" s="65">
        <v>290</v>
      </c>
      <c r="L5" s="177" t="s">
        <v>93</v>
      </c>
      <c r="M5" s="177"/>
    </row>
    <row r="6" spans="1:20" x14ac:dyDescent="0.3">
      <c r="A6" s="65">
        <v>270</v>
      </c>
      <c r="B6" s="65">
        <v>350</v>
      </c>
      <c r="C6" s="65">
        <v>300</v>
      </c>
      <c r="D6" s="65">
        <v>330</v>
      </c>
      <c r="E6" s="65">
        <v>370</v>
      </c>
      <c r="F6" s="65">
        <v>310</v>
      </c>
      <c r="G6" s="65">
        <v>280</v>
      </c>
      <c r="H6" s="65">
        <v>320</v>
      </c>
      <c r="I6" s="65">
        <v>350</v>
      </c>
      <c r="J6" s="65">
        <v>290</v>
      </c>
      <c r="L6" s="174">
        <f>SKEW(A4:J13)</f>
        <v>0.2092186247974063</v>
      </c>
      <c r="M6" s="174"/>
    </row>
    <row r="7" spans="1:20" x14ac:dyDescent="0.3">
      <c r="A7" s="65">
        <v>270</v>
      </c>
      <c r="B7" s="65">
        <v>350</v>
      </c>
      <c r="C7" s="65">
        <v>300</v>
      </c>
      <c r="D7" s="65">
        <v>330</v>
      </c>
      <c r="E7" s="65">
        <v>370</v>
      </c>
      <c r="F7" s="65">
        <v>310</v>
      </c>
      <c r="G7" s="65">
        <v>280</v>
      </c>
      <c r="H7" s="65">
        <v>320</v>
      </c>
      <c r="I7" s="65">
        <v>350</v>
      </c>
      <c r="J7" s="65">
        <v>290</v>
      </c>
    </row>
    <row r="8" spans="1:20" x14ac:dyDescent="0.3">
      <c r="A8" s="65">
        <v>270</v>
      </c>
      <c r="B8" s="65">
        <v>350</v>
      </c>
      <c r="C8" s="65">
        <v>300</v>
      </c>
      <c r="D8" s="65">
        <v>330</v>
      </c>
      <c r="E8" s="65">
        <v>370</v>
      </c>
      <c r="F8" s="65">
        <v>310</v>
      </c>
      <c r="G8" s="65">
        <v>280</v>
      </c>
      <c r="H8" s="65">
        <v>320</v>
      </c>
      <c r="I8" s="65">
        <v>350</v>
      </c>
      <c r="J8" s="65">
        <v>290</v>
      </c>
    </row>
    <row r="9" spans="1:20" x14ac:dyDescent="0.3">
      <c r="A9" s="65">
        <v>270</v>
      </c>
      <c r="B9" s="65">
        <v>350</v>
      </c>
      <c r="C9" s="65">
        <v>300</v>
      </c>
      <c r="D9" s="65">
        <v>330</v>
      </c>
      <c r="E9" s="65">
        <v>370</v>
      </c>
      <c r="F9" s="65">
        <v>310</v>
      </c>
      <c r="G9" s="65">
        <v>280</v>
      </c>
      <c r="H9" s="65">
        <v>320</v>
      </c>
      <c r="I9" s="65">
        <v>350</v>
      </c>
      <c r="J9" s="65">
        <v>290</v>
      </c>
    </row>
    <row r="10" spans="1:20" x14ac:dyDescent="0.3">
      <c r="A10" s="65">
        <v>270</v>
      </c>
      <c r="B10" s="65">
        <v>350</v>
      </c>
      <c r="C10" s="65">
        <v>300</v>
      </c>
      <c r="D10" s="65">
        <v>330</v>
      </c>
      <c r="E10" s="65">
        <v>370</v>
      </c>
      <c r="F10" s="65">
        <v>310</v>
      </c>
      <c r="G10" s="65">
        <v>280</v>
      </c>
      <c r="H10" s="65">
        <v>320</v>
      </c>
      <c r="I10" s="65">
        <v>350</v>
      </c>
      <c r="J10" s="65">
        <v>290</v>
      </c>
    </row>
    <row r="11" spans="1:20" x14ac:dyDescent="0.3">
      <c r="A11" s="65">
        <v>270</v>
      </c>
      <c r="B11" s="65">
        <v>350</v>
      </c>
      <c r="C11" s="65">
        <v>300</v>
      </c>
      <c r="D11" s="65">
        <v>330</v>
      </c>
      <c r="E11" s="65">
        <v>370</v>
      </c>
      <c r="F11" s="65">
        <v>310</v>
      </c>
      <c r="G11" s="65">
        <v>280</v>
      </c>
      <c r="H11" s="65">
        <v>320</v>
      </c>
      <c r="I11" s="65">
        <v>350</v>
      </c>
      <c r="J11" s="65">
        <v>290</v>
      </c>
    </row>
    <row r="12" spans="1:20" x14ac:dyDescent="0.3">
      <c r="A12" s="65">
        <v>270</v>
      </c>
      <c r="B12" s="65">
        <v>350</v>
      </c>
      <c r="C12" s="65">
        <v>300</v>
      </c>
      <c r="D12" s="65">
        <v>330</v>
      </c>
      <c r="E12" s="65">
        <v>370</v>
      </c>
      <c r="F12" s="65">
        <v>310</v>
      </c>
      <c r="G12" s="65">
        <v>280</v>
      </c>
      <c r="H12" s="65">
        <v>320</v>
      </c>
      <c r="I12" s="65">
        <v>350</v>
      </c>
      <c r="J12" s="65">
        <v>290</v>
      </c>
    </row>
    <row r="13" spans="1:20" x14ac:dyDescent="0.3">
      <c r="A13" s="65">
        <v>270</v>
      </c>
      <c r="B13" s="65">
        <v>350</v>
      </c>
      <c r="C13" s="65">
        <v>300</v>
      </c>
      <c r="D13" s="65">
        <v>330</v>
      </c>
      <c r="E13" s="65">
        <v>370</v>
      </c>
      <c r="F13" s="65">
        <v>310</v>
      </c>
      <c r="G13" s="65">
        <v>280</v>
      </c>
      <c r="H13" s="65">
        <v>320</v>
      </c>
      <c r="I13" s="65">
        <v>350</v>
      </c>
      <c r="J13" s="65">
        <v>290</v>
      </c>
    </row>
  </sheetData>
  <mergeCells count="6">
    <mergeCell ref="L6:M6"/>
    <mergeCell ref="A1:T2"/>
    <mergeCell ref="A3:J3"/>
    <mergeCell ref="L3:M3"/>
    <mergeCell ref="L5:M5"/>
    <mergeCell ref="L4:M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29DBD-33C8-43E0-AE15-B86F695A238B}">
  <dimension ref="A1:Q23"/>
  <sheetViews>
    <sheetView workbookViewId="0">
      <selection activeCell="D8" sqref="D8:E8"/>
    </sheetView>
  </sheetViews>
  <sheetFormatPr defaultRowHeight="14.4" x14ac:dyDescent="0.3"/>
  <cols>
    <col min="1" max="1" width="20.5546875" bestFit="1" customWidth="1"/>
  </cols>
  <sheetData>
    <row r="1" spans="1:17" x14ac:dyDescent="0.3">
      <c r="A1" s="111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3"/>
    </row>
    <row r="2" spans="1:17" ht="15" thickBot="1" x14ac:dyDescent="0.35">
      <c r="A2" s="114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6"/>
    </row>
    <row r="3" spans="1:17" ht="15" thickBot="1" x14ac:dyDescent="0.35">
      <c r="A3" s="5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3">
      <c r="A4" s="6">
        <v>15</v>
      </c>
      <c r="D4" s="117" t="s">
        <v>2</v>
      </c>
      <c r="E4" s="118"/>
    </row>
    <row r="5" spans="1:17" x14ac:dyDescent="0.3">
      <c r="A5" s="7">
        <v>10</v>
      </c>
      <c r="D5" s="110">
        <f>AVERAGE(A4:A23)</f>
        <v>17</v>
      </c>
      <c r="E5" s="110"/>
    </row>
    <row r="6" spans="1:17" ht="15" thickBot="1" x14ac:dyDescent="0.35">
      <c r="A6" s="7">
        <v>20</v>
      </c>
      <c r="D6" s="2"/>
      <c r="E6" s="2"/>
    </row>
    <row r="7" spans="1:17" x14ac:dyDescent="0.3">
      <c r="A7" s="7">
        <v>25</v>
      </c>
      <c r="D7" s="117" t="s">
        <v>3</v>
      </c>
      <c r="E7" s="118"/>
    </row>
    <row r="8" spans="1:17" x14ac:dyDescent="0.3">
      <c r="A8" s="7">
        <v>15</v>
      </c>
      <c r="D8" s="110">
        <f>MEDIAN(A4:A23)</f>
        <v>15</v>
      </c>
      <c r="E8" s="110"/>
    </row>
    <row r="9" spans="1:17" ht="15" thickBot="1" x14ac:dyDescent="0.35">
      <c r="A9" s="7">
        <v>10</v>
      </c>
      <c r="D9" s="2"/>
      <c r="E9" s="2"/>
    </row>
    <row r="10" spans="1:17" x14ac:dyDescent="0.3">
      <c r="A10" s="7">
        <v>30</v>
      </c>
      <c r="D10" s="117" t="s">
        <v>4</v>
      </c>
      <c r="E10" s="118"/>
    </row>
    <row r="11" spans="1:17" x14ac:dyDescent="0.3">
      <c r="A11" s="7">
        <v>20</v>
      </c>
      <c r="D11" s="110">
        <f>_xlfn.MODE.SNGL(A4:A23)</f>
        <v>10</v>
      </c>
      <c r="E11" s="110"/>
    </row>
    <row r="12" spans="1:17" x14ac:dyDescent="0.3">
      <c r="A12" s="7">
        <v>15</v>
      </c>
    </row>
    <row r="13" spans="1:17" x14ac:dyDescent="0.3">
      <c r="A13" s="7">
        <v>10</v>
      </c>
    </row>
    <row r="14" spans="1:17" x14ac:dyDescent="0.3">
      <c r="A14" s="7">
        <v>10</v>
      </c>
    </row>
    <row r="15" spans="1:17" x14ac:dyDescent="0.3">
      <c r="A15" s="7">
        <v>25</v>
      </c>
    </row>
    <row r="16" spans="1:17" x14ac:dyDescent="0.3">
      <c r="A16" s="7">
        <v>15</v>
      </c>
    </row>
    <row r="17" spans="1:1" x14ac:dyDescent="0.3">
      <c r="A17" s="7">
        <v>20</v>
      </c>
    </row>
    <row r="18" spans="1:1" x14ac:dyDescent="0.3">
      <c r="A18" s="7">
        <v>20</v>
      </c>
    </row>
    <row r="19" spans="1:1" x14ac:dyDescent="0.3">
      <c r="A19" s="7">
        <v>15</v>
      </c>
    </row>
    <row r="20" spans="1:1" x14ac:dyDescent="0.3">
      <c r="A20" s="7">
        <v>10</v>
      </c>
    </row>
    <row r="21" spans="1:1" x14ac:dyDescent="0.3">
      <c r="A21" s="7">
        <v>10</v>
      </c>
    </row>
    <row r="22" spans="1:1" x14ac:dyDescent="0.3">
      <c r="A22" s="7">
        <v>20</v>
      </c>
    </row>
    <row r="23" spans="1:1" ht="15" thickBot="1" x14ac:dyDescent="0.35">
      <c r="A23" s="8">
        <v>25</v>
      </c>
    </row>
  </sheetData>
  <mergeCells count="7">
    <mergeCell ref="D11:E11"/>
    <mergeCell ref="A1:Q2"/>
    <mergeCell ref="D4:E4"/>
    <mergeCell ref="D7:E7"/>
    <mergeCell ref="D10:E10"/>
    <mergeCell ref="D8:E8"/>
    <mergeCell ref="D5:E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A1BCB-655D-4A33-9A5C-05CC3A58C2D5}">
  <dimension ref="A1:T13"/>
  <sheetViews>
    <sheetView workbookViewId="0">
      <selection activeCell="G22" sqref="G22"/>
    </sheetView>
  </sheetViews>
  <sheetFormatPr defaultRowHeight="14.4" x14ac:dyDescent="0.3"/>
  <cols>
    <col min="12" max="12" width="14.88671875" customWidth="1"/>
    <col min="13" max="13" width="11" customWidth="1"/>
    <col min="15" max="15" width="19.33203125" customWidth="1"/>
  </cols>
  <sheetData>
    <row r="1" spans="1:20" x14ac:dyDescent="0.3">
      <c r="A1" s="178" t="s">
        <v>100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80"/>
    </row>
    <row r="2" spans="1:20" ht="15" thickBot="1" x14ac:dyDescent="0.35">
      <c r="A2" s="181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3"/>
    </row>
    <row r="3" spans="1:20" ht="15" thickBot="1" x14ac:dyDescent="0.35">
      <c r="A3" s="184" t="s">
        <v>101</v>
      </c>
      <c r="B3" s="185"/>
      <c r="C3" s="185"/>
      <c r="D3" s="185"/>
      <c r="E3" s="185"/>
      <c r="F3" s="185"/>
      <c r="G3" s="185"/>
      <c r="H3" s="185"/>
      <c r="I3" s="185"/>
      <c r="J3" s="186"/>
      <c r="K3" s="64"/>
      <c r="L3" s="64"/>
      <c r="M3" s="64"/>
      <c r="N3" s="64"/>
      <c r="O3" s="64"/>
      <c r="P3" s="64"/>
    </row>
    <row r="4" spans="1:20" ht="16.2" x14ac:dyDescent="0.3">
      <c r="A4" s="73">
        <v>40</v>
      </c>
      <c r="B4" s="66">
        <v>45</v>
      </c>
      <c r="C4" s="66">
        <v>50</v>
      </c>
      <c r="D4" s="66">
        <v>55</v>
      </c>
      <c r="E4" s="66">
        <v>60</v>
      </c>
      <c r="F4" s="66">
        <v>62</v>
      </c>
      <c r="G4" s="66">
        <v>65</v>
      </c>
      <c r="H4" s="66">
        <v>68</v>
      </c>
      <c r="I4" s="66">
        <v>70</v>
      </c>
      <c r="J4" s="74">
        <v>72</v>
      </c>
      <c r="K4" s="64"/>
      <c r="L4" s="67" t="s">
        <v>102</v>
      </c>
      <c r="M4" s="70">
        <f>_xlfn.QUARTILE.INC(A4:J13,1)</f>
        <v>128.75</v>
      </c>
      <c r="N4" s="64"/>
      <c r="O4" s="78" t="s">
        <v>105</v>
      </c>
      <c r="P4" s="79">
        <f>_xlfn.PERCENTILE.EXC(A4:J13,0.1)</f>
        <v>72.300000000000011</v>
      </c>
    </row>
    <row r="5" spans="1:20" ht="16.2" x14ac:dyDescent="0.3">
      <c r="A5" s="73">
        <v>75</v>
      </c>
      <c r="B5" s="66">
        <v>78</v>
      </c>
      <c r="C5" s="66">
        <v>80</v>
      </c>
      <c r="D5" s="66">
        <v>82</v>
      </c>
      <c r="E5" s="66">
        <v>85</v>
      </c>
      <c r="F5" s="66">
        <v>88</v>
      </c>
      <c r="G5" s="66">
        <v>90</v>
      </c>
      <c r="H5" s="66">
        <v>92</v>
      </c>
      <c r="I5" s="66">
        <v>95</v>
      </c>
      <c r="J5" s="74">
        <v>100</v>
      </c>
      <c r="K5" s="64"/>
      <c r="L5" s="68" t="s">
        <v>103</v>
      </c>
      <c r="M5" s="71">
        <f>_xlfn.QUARTILE.INC(A4:J13,2)</f>
        <v>252.5</v>
      </c>
      <c r="N5" s="64"/>
      <c r="O5" s="73" t="s">
        <v>106</v>
      </c>
      <c r="P5" s="80">
        <f>_xlfn.PERCENTILE.EXC(A4:J13,0.25)</f>
        <v>126.25</v>
      </c>
    </row>
    <row r="6" spans="1:20" ht="16.8" thickBot="1" x14ac:dyDescent="0.35">
      <c r="A6" s="73">
        <v>105</v>
      </c>
      <c r="B6" s="66">
        <v>110</v>
      </c>
      <c r="C6" s="66">
        <v>115</v>
      </c>
      <c r="D6" s="66">
        <v>120</v>
      </c>
      <c r="E6" s="66">
        <v>125</v>
      </c>
      <c r="F6" s="66">
        <v>130</v>
      </c>
      <c r="G6" s="66">
        <v>135</v>
      </c>
      <c r="H6" s="66">
        <v>140</v>
      </c>
      <c r="I6" s="66">
        <v>145</v>
      </c>
      <c r="J6" s="74">
        <v>150</v>
      </c>
      <c r="K6" s="64"/>
      <c r="L6" s="69" t="s">
        <v>104</v>
      </c>
      <c r="M6" s="72">
        <f>_xlfn.QUARTILE.INC(A4:J13,3)</f>
        <v>376.25</v>
      </c>
      <c r="N6" s="64"/>
      <c r="O6" s="73" t="s">
        <v>107</v>
      </c>
      <c r="P6" s="80">
        <f>_xlfn.PERCENTILE.EXC(A4:J13,0.75)</f>
        <v>378.75</v>
      </c>
    </row>
    <row r="7" spans="1:20" ht="16.8" thickBot="1" x14ac:dyDescent="0.35">
      <c r="A7" s="73">
        <v>155</v>
      </c>
      <c r="B7" s="66">
        <v>160</v>
      </c>
      <c r="C7" s="66">
        <v>165</v>
      </c>
      <c r="D7" s="66">
        <v>170</v>
      </c>
      <c r="E7" s="66">
        <v>175</v>
      </c>
      <c r="F7" s="66">
        <v>180</v>
      </c>
      <c r="G7" s="66">
        <v>185</v>
      </c>
      <c r="H7" s="66">
        <v>190</v>
      </c>
      <c r="I7" s="66">
        <v>195</v>
      </c>
      <c r="J7" s="74">
        <v>200</v>
      </c>
      <c r="K7" s="64"/>
      <c r="L7" s="64"/>
      <c r="M7" s="64"/>
      <c r="N7" s="64"/>
      <c r="O7" s="75" t="s">
        <v>108</v>
      </c>
      <c r="P7" s="81">
        <f>_xlfn.PERCENTILE.EXC(A4:J13,0.9)</f>
        <v>454.5</v>
      </c>
    </row>
    <row r="8" spans="1:20" x14ac:dyDescent="0.3">
      <c r="A8" s="73">
        <v>205</v>
      </c>
      <c r="B8" s="66">
        <v>210</v>
      </c>
      <c r="C8" s="66">
        <v>215</v>
      </c>
      <c r="D8" s="66">
        <v>220</v>
      </c>
      <c r="E8" s="66">
        <v>225</v>
      </c>
      <c r="F8" s="66">
        <v>230</v>
      </c>
      <c r="G8" s="66">
        <v>235</v>
      </c>
      <c r="H8" s="66">
        <v>240</v>
      </c>
      <c r="I8" s="66">
        <v>245</v>
      </c>
      <c r="J8" s="74">
        <v>250</v>
      </c>
      <c r="K8" s="64"/>
      <c r="L8" s="64"/>
      <c r="M8" s="64"/>
      <c r="N8" s="64"/>
      <c r="O8" s="64"/>
      <c r="P8" s="64"/>
    </row>
    <row r="9" spans="1:20" x14ac:dyDescent="0.3">
      <c r="A9" s="73">
        <v>255</v>
      </c>
      <c r="B9" s="66">
        <v>260</v>
      </c>
      <c r="C9" s="66">
        <v>265</v>
      </c>
      <c r="D9" s="66">
        <v>270</v>
      </c>
      <c r="E9" s="66">
        <v>275</v>
      </c>
      <c r="F9" s="66">
        <v>280</v>
      </c>
      <c r="G9" s="66">
        <v>285</v>
      </c>
      <c r="H9" s="66">
        <v>290</v>
      </c>
      <c r="I9" s="66">
        <v>295</v>
      </c>
      <c r="J9" s="74">
        <v>300</v>
      </c>
      <c r="K9" s="64"/>
      <c r="L9" s="64"/>
      <c r="M9" s="64"/>
      <c r="N9" s="64"/>
      <c r="O9" s="64"/>
      <c r="P9" s="64"/>
    </row>
    <row r="10" spans="1:20" x14ac:dyDescent="0.3">
      <c r="A10" s="73">
        <v>305</v>
      </c>
      <c r="B10" s="66">
        <v>310</v>
      </c>
      <c r="C10" s="66">
        <v>315</v>
      </c>
      <c r="D10" s="66">
        <v>320</v>
      </c>
      <c r="E10" s="66">
        <v>325</v>
      </c>
      <c r="F10" s="66">
        <v>330</v>
      </c>
      <c r="G10" s="66">
        <v>335</v>
      </c>
      <c r="H10" s="66">
        <v>340</v>
      </c>
      <c r="I10" s="66">
        <v>345</v>
      </c>
      <c r="J10" s="74">
        <v>350</v>
      </c>
      <c r="K10" s="64"/>
      <c r="L10" s="64"/>
      <c r="M10" s="64"/>
      <c r="N10" s="64"/>
      <c r="O10" s="64"/>
      <c r="P10" s="64"/>
    </row>
    <row r="11" spans="1:20" x14ac:dyDescent="0.3">
      <c r="A11" s="73">
        <v>355</v>
      </c>
      <c r="B11" s="66">
        <v>360</v>
      </c>
      <c r="C11" s="66">
        <v>365</v>
      </c>
      <c r="D11" s="66">
        <v>370</v>
      </c>
      <c r="E11" s="66">
        <v>375</v>
      </c>
      <c r="F11" s="66">
        <v>380</v>
      </c>
      <c r="G11" s="66">
        <v>385</v>
      </c>
      <c r="H11" s="66">
        <v>390</v>
      </c>
      <c r="I11" s="66">
        <v>395</v>
      </c>
      <c r="J11" s="74">
        <v>400</v>
      </c>
      <c r="K11" s="64"/>
      <c r="L11" s="64"/>
      <c r="M11" s="64"/>
      <c r="N11" s="64"/>
      <c r="O11" s="64"/>
      <c r="P11" s="64"/>
    </row>
    <row r="12" spans="1:20" x14ac:dyDescent="0.3">
      <c r="A12" s="73">
        <v>405</v>
      </c>
      <c r="B12" s="66">
        <v>410</v>
      </c>
      <c r="C12" s="66">
        <v>415</v>
      </c>
      <c r="D12" s="66">
        <v>420</v>
      </c>
      <c r="E12" s="66">
        <v>425</v>
      </c>
      <c r="F12" s="66">
        <v>430</v>
      </c>
      <c r="G12" s="66">
        <v>435</v>
      </c>
      <c r="H12" s="66">
        <v>440</v>
      </c>
      <c r="I12" s="66">
        <v>445</v>
      </c>
      <c r="J12" s="74">
        <v>450</v>
      </c>
      <c r="K12" s="64"/>
      <c r="L12" s="64"/>
      <c r="M12" s="64"/>
      <c r="N12" s="64"/>
      <c r="O12" s="64"/>
      <c r="P12" s="64"/>
    </row>
    <row r="13" spans="1:20" ht="15" thickBot="1" x14ac:dyDescent="0.35">
      <c r="A13" s="75">
        <v>455</v>
      </c>
      <c r="B13" s="76">
        <v>460</v>
      </c>
      <c r="C13" s="76">
        <v>465</v>
      </c>
      <c r="D13" s="76">
        <v>470</v>
      </c>
      <c r="E13" s="76">
        <v>475</v>
      </c>
      <c r="F13" s="76">
        <v>480</v>
      </c>
      <c r="G13" s="76">
        <v>485</v>
      </c>
      <c r="H13" s="76">
        <v>490</v>
      </c>
      <c r="I13" s="76">
        <v>495</v>
      </c>
      <c r="J13" s="77">
        <v>500</v>
      </c>
      <c r="K13" s="64"/>
      <c r="L13" s="64"/>
      <c r="M13" s="64"/>
      <c r="N13" s="64"/>
      <c r="O13" s="64"/>
      <c r="P13" s="64"/>
    </row>
  </sheetData>
  <mergeCells count="2">
    <mergeCell ref="A1:T2"/>
    <mergeCell ref="A3:J3"/>
  </mergeCells>
  <phoneticPr fontId="9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F0282-5D41-462A-8337-A7EC3AC2A51D}">
  <dimension ref="A1:T14"/>
  <sheetViews>
    <sheetView workbookViewId="0">
      <selection activeCell="L8" sqref="L8"/>
    </sheetView>
  </sheetViews>
  <sheetFormatPr defaultRowHeight="14.4" x14ac:dyDescent="0.3"/>
  <cols>
    <col min="12" max="12" width="17.33203125" customWidth="1"/>
    <col min="15" max="15" width="14.5546875" bestFit="1" customWidth="1"/>
    <col min="16" max="16" width="12.109375" customWidth="1"/>
  </cols>
  <sheetData>
    <row r="1" spans="1:20" x14ac:dyDescent="0.3">
      <c r="A1" s="187" t="s">
        <v>109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</row>
    <row r="2" spans="1:20" x14ac:dyDescent="0.3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</row>
    <row r="3" spans="1:20" ht="15" thickBot="1" x14ac:dyDescent="0.35">
      <c r="A3" s="189" t="s">
        <v>112</v>
      </c>
      <c r="B3" s="189"/>
      <c r="C3" s="189"/>
      <c r="D3" s="189"/>
      <c r="E3" s="189"/>
      <c r="F3" s="189"/>
      <c r="G3" s="189"/>
      <c r="H3" s="189"/>
      <c r="I3" s="189"/>
      <c r="J3" s="189"/>
      <c r="K3" s="64"/>
      <c r="L3" s="64"/>
      <c r="M3" s="64"/>
      <c r="N3" s="64"/>
      <c r="O3" s="64"/>
      <c r="P3" s="64"/>
    </row>
    <row r="4" spans="1:20" x14ac:dyDescent="0.3">
      <c r="A4" s="66">
        <v>55</v>
      </c>
      <c r="B4" s="66">
        <v>60</v>
      </c>
      <c r="C4" s="66">
        <v>62</v>
      </c>
      <c r="D4" s="66">
        <v>65</v>
      </c>
      <c r="E4" s="66">
        <v>68</v>
      </c>
      <c r="F4" s="66">
        <v>70</v>
      </c>
      <c r="G4" s="66">
        <v>72</v>
      </c>
      <c r="H4" s="66">
        <v>75</v>
      </c>
      <c r="I4" s="66">
        <v>78</v>
      </c>
      <c r="J4" s="66">
        <v>80</v>
      </c>
      <c r="K4" s="64"/>
      <c r="L4" s="82" t="s">
        <v>102</v>
      </c>
      <c r="M4" s="86">
        <f>_xlfn.QUARTILE.INC(A4:J13,1)</f>
        <v>143.75</v>
      </c>
      <c r="N4" s="64"/>
      <c r="O4" s="82" t="s">
        <v>115</v>
      </c>
      <c r="P4" s="85">
        <f>_xlfn.PERCENTILE.EXC(A4:J13,0.15)</f>
        <v>92.449999999999989</v>
      </c>
    </row>
    <row r="5" spans="1:20" x14ac:dyDescent="0.3">
      <c r="A5" s="66">
        <v>82</v>
      </c>
      <c r="B5" s="66">
        <v>85</v>
      </c>
      <c r="C5" s="66">
        <v>88</v>
      </c>
      <c r="D5" s="66">
        <v>90</v>
      </c>
      <c r="E5" s="66">
        <v>92</v>
      </c>
      <c r="F5" s="66">
        <v>95</v>
      </c>
      <c r="G5" s="66">
        <v>100</v>
      </c>
      <c r="H5" s="66">
        <v>105</v>
      </c>
      <c r="I5" s="66">
        <v>110</v>
      </c>
      <c r="J5" s="66">
        <v>115</v>
      </c>
      <c r="K5" s="64"/>
      <c r="L5" s="83" t="s">
        <v>103</v>
      </c>
      <c r="M5" s="87">
        <f>_xlfn.QUARTILE.INC(A4:J13,2)</f>
        <v>267.5</v>
      </c>
      <c r="N5" s="64"/>
      <c r="O5" s="83" t="s">
        <v>116</v>
      </c>
      <c r="P5" s="85">
        <f>_xlfn.PERCENTILE.EXC(A4:J13,0.5)</f>
        <v>267.5</v>
      </c>
    </row>
    <row r="6" spans="1:20" ht="15" thickBot="1" x14ac:dyDescent="0.35">
      <c r="A6" s="66">
        <v>120</v>
      </c>
      <c r="B6" s="66">
        <v>125</v>
      </c>
      <c r="C6" s="66">
        <v>130</v>
      </c>
      <c r="D6" s="66">
        <v>135</v>
      </c>
      <c r="E6" s="66">
        <v>140</v>
      </c>
      <c r="F6" s="66">
        <v>145</v>
      </c>
      <c r="G6" s="66">
        <v>150</v>
      </c>
      <c r="H6" s="66">
        <v>155</v>
      </c>
      <c r="I6" s="66">
        <v>160</v>
      </c>
      <c r="J6" s="66">
        <v>165</v>
      </c>
      <c r="K6" s="64"/>
      <c r="L6" s="84" t="s">
        <v>104</v>
      </c>
      <c r="M6" s="88">
        <f>_xlfn.QUARTILE.INC(A4:J13,3)</f>
        <v>391.25</v>
      </c>
      <c r="N6" s="64"/>
      <c r="O6" s="84" t="s">
        <v>117</v>
      </c>
      <c r="P6" s="85">
        <f>_xlfn.PERCENTILE.EXC(A4:J13,0.85)</f>
        <v>444.25</v>
      </c>
    </row>
    <row r="7" spans="1:20" x14ac:dyDescent="0.3">
      <c r="A7" s="66">
        <v>170</v>
      </c>
      <c r="B7" s="66">
        <v>175</v>
      </c>
      <c r="C7" s="66">
        <v>180</v>
      </c>
      <c r="D7" s="66">
        <v>185</v>
      </c>
      <c r="E7" s="66">
        <v>190</v>
      </c>
      <c r="F7" s="66">
        <v>195</v>
      </c>
      <c r="G7" s="66">
        <v>200</v>
      </c>
      <c r="H7" s="66">
        <v>205</v>
      </c>
      <c r="I7" s="66">
        <v>210</v>
      </c>
      <c r="J7" s="66">
        <v>215</v>
      </c>
      <c r="K7" s="64"/>
      <c r="L7" s="64"/>
      <c r="M7" s="64"/>
      <c r="N7" s="64"/>
      <c r="O7" s="64"/>
      <c r="P7" s="64"/>
    </row>
    <row r="8" spans="1:20" x14ac:dyDescent="0.3">
      <c r="A8" s="66">
        <v>220</v>
      </c>
      <c r="B8" s="66">
        <v>225</v>
      </c>
      <c r="C8" s="66">
        <v>230</v>
      </c>
      <c r="D8" s="66">
        <v>235</v>
      </c>
      <c r="E8" s="66">
        <v>240</v>
      </c>
      <c r="F8" s="66">
        <v>245</v>
      </c>
      <c r="G8" s="66">
        <v>250</v>
      </c>
      <c r="H8" s="66">
        <v>255</v>
      </c>
      <c r="I8" s="66">
        <v>260</v>
      </c>
      <c r="J8" s="66">
        <v>265</v>
      </c>
      <c r="K8" s="64"/>
      <c r="L8" s="64"/>
      <c r="M8" s="64"/>
      <c r="N8" s="64"/>
      <c r="O8" s="64"/>
      <c r="P8" s="64"/>
    </row>
    <row r="9" spans="1:20" x14ac:dyDescent="0.3">
      <c r="A9" s="66">
        <v>270</v>
      </c>
      <c r="B9" s="66">
        <v>275</v>
      </c>
      <c r="C9" s="66">
        <v>280</v>
      </c>
      <c r="D9" s="66">
        <v>285</v>
      </c>
      <c r="E9" s="66">
        <v>290</v>
      </c>
      <c r="F9" s="66">
        <v>295</v>
      </c>
      <c r="G9" s="66">
        <v>300</v>
      </c>
      <c r="H9" s="66">
        <v>305</v>
      </c>
      <c r="I9" s="66">
        <v>310</v>
      </c>
      <c r="J9" s="66">
        <v>315</v>
      </c>
      <c r="K9" s="64"/>
      <c r="L9" s="64"/>
      <c r="M9" s="64"/>
      <c r="N9" s="64"/>
      <c r="O9" s="64"/>
      <c r="P9" s="64"/>
    </row>
    <row r="10" spans="1:20" x14ac:dyDescent="0.3">
      <c r="A10" s="66">
        <v>320</v>
      </c>
      <c r="B10" s="66">
        <v>325</v>
      </c>
      <c r="C10" s="66">
        <v>330</v>
      </c>
      <c r="D10" s="66">
        <v>335</v>
      </c>
      <c r="E10" s="66">
        <v>340</v>
      </c>
      <c r="F10" s="66">
        <v>345</v>
      </c>
      <c r="G10" s="66">
        <v>350</v>
      </c>
      <c r="H10" s="66">
        <v>355</v>
      </c>
      <c r="I10" s="66">
        <v>360</v>
      </c>
      <c r="J10" s="66">
        <v>365</v>
      </c>
      <c r="K10" s="64"/>
      <c r="L10" s="64"/>
      <c r="M10" s="64"/>
      <c r="N10" s="64"/>
      <c r="O10" s="64"/>
      <c r="P10" s="64"/>
    </row>
    <row r="11" spans="1:20" x14ac:dyDescent="0.3">
      <c r="A11" s="66">
        <v>370</v>
      </c>
      <c r="B11" s="66">
        <v>375</v>
      </c>
      <c r="C11" s="66">
        <v>380</v>
      </c>
      <c r="D11" s="66">
        <v>385</v>
      </c>
      <c r="E11" s="66">
        <v>390</v>
      </c>
      <c r="F11" s="66">
        <v>395</v>
      </c>
      <c r="G11" s="66">
        <v>400</v>
      </c>
      <c r="H11" s="66">
        <v>405</v>
      </c>
      <c r="I11" s="66">
        <v>410</v>
      </c>
      <c r="J11" s="66">
        <v>415</v>
      </c>
      <c r="K11" s="64"/>
      <c r="L11" s="64"/>
      <c r="M11" s="64"/>
      <c r="N11" s="64"/>
      <c r="O11" s="64"/>
      <c r="P11" s="64"/>
    </row>
    <row r="12" spans="1:20" x14ac:dyDescent="0.3">
      <c r="A12" s="66">
        <v>420</v>
      </c>
      <c r="B12" s="66">
        <v>425</v>
      </c>
      <c r="C12" s="66">
        <v>430</v>
      </c>
      <c r="D12" s="66">
        <v>435</v>
      </c>
      <c r="E12" s="66">
        <v>440</v>
      </c>
      <c r="F12" s="66">
        <v>445</v>
      </c>
      <c r="G12" s="66">
        <v>450</v>
      </c>
      <c r="H12" s="66">
        <v>455</v>
      </c>
      <c r="I12" s="66">
        <v>460</v>
      </c>
      <c r="J12" s="66">
        <v>465</v>
      </c>
      <c r="K12" s="64"/>
      <c r="L12" s="64"/>
      <c r="M12" s="64"/>
      <c r="N12" s="64"/>
      <c r="O12" s="64"/>
      <c r="P12" s="64"/>
    </row>
    <row r="13" spans="1:20" x14ac:dyDescent="0.3">
      <c r="A13" s="66">
        <v>470</v>
      </c>
      <c r="B13" s="66">
        <v>475</v>
      </c>
      <c r="C13" s="66">
        <v>480</v>
      </c>
      <c r="D13" s="66">
        <v>485</v>
      </c>
      <c r="E13" s="66">
        <v>490</v>
      </c>
      <c r="F13" s="66">
        <v>495</v>
      </c>
      <c r="G13" s="66">
        <v>500</v>
      </c>
      <c r="H13" s="66">
        <v>505</v>
      </c>
      <c r="I13" s="66">
        <v>510</v>
      </c>
      <c r="J13" s="66">
        <v>515</v>
      </c>
      <c r="K13" s="64"/>
      <c r="L13" s="64"/>
      <c r="M13" s="64"/>
      <c r="N13" s="64"/>
      <c r="O13" s="64"/>
      <c r="P13" s="64"/>
    </row>
    <row r="14" spans="1:20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</sheetData>
  <mergeCells count="2">
    <mergeCell ref="A1:T2"/>
    <mergeCell ref="A3:J3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63CB3-39BF-4A06-9649-830B8D7BB349}">
  <dimension ref="A1:T14"/>
  <sheetViews>
    <sheetView workbookViewId="0">
      <selection activeCell="O13" sqref="O13"/>
    </sheetView>
  </sheetViews>
  <sheetFormatPr defaultRowHeight="14.4" x14ac:dyDescent="0.3"/>
  <cols>
    <col min="12" max="12" width="15.44140625" customWidth="1"/>
    <col min="13" max="13" width="10.44140625" customWidth="1"/>
    <col min="15" max="15" width="15.88671875" customWidth="1"/>
  </cols>
  <sheetData>
    <row r="1" spans="1:20" x14ac:dyDescent="0.3">
      <c r="A1" s="190" t="s">
        <v>110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</row>
    <row r="2" spans="1:20" ht="15" thickBot="1" x14ac:dyDescent="0.35">
      <c r="A2" s="190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</row>
    <row r="3" spans="1:20" ht="15" thickBot="1" x14ac:dyDescent="0.35">
      <c r="A3" s="191" t="s">
        <v>113</v>
      </c>
      <c r="B3" s="192"/>
      <c r="C3" s="192"/>
      <c r="D3" s="192"/>
      <c r="E3" s="192"/>
      <c r="F3" s="192"/>
      <c r="G3" s="192"/>
      <c r="H3" s="192"/>
      <c r="I3" s="192"/>
      <c r="J3" s="193"/>
      <c r="K3" s="64"/>
      <c r="L3" s="64"/>
      <c r="M3" s="64"/>
      <c r="N3" s="64"/>
      <c r="O3" s="64"/>
      <c r="P3" s="64"/>
    </row>
    <row r="4" spans="1:20" x14ac:dyDescent="0.3">
      <c r="A4" s="73">
        <v>20</v>
      </c>
      <c r="B4" s="66">
        <v>25</v>
      </c>
      <c r="C4" s="66">
        <v>30</v>
      </c>
      <c r="D4" s="66">
        <v>35</v>
      </c>
      <c r="E4" s="66">
        <v>40</v>
      </c>
      <c r="F4" s="66">
        <v>45</v>
      </c>
      <c r="G4" s="66">
        <v>50</v>
      </c>
      <c r="H4" s="66">
        <v>55</v>
      </c>
      <c r="I4" s="66">
        <v>60</v>
      </c>
      <c r="J4" s="74">
        <v>65</v>
      </c>
      <c r="K4" s="64"/>
      <c r="L4" s="82" t="s">
        <v>102</v>
      </c>
      <c r="M4" s="85">
        <f>_xlfn.QUARTILE.INC(A4:J14,1)</f>
        <v>156.25</v>
      </c>
      <c r="N4" s="64"/>
      <c r="O4" s="78" t="s">
        <v>118</v>
      </c>
      <c r="P4" s="89">
        <f>_xlfn.PERCENTILE.EXC(A4:J14,0.2)</f>
        <v>126.00000000000001</v>
      </c>
    </row>
    <row r="5" spans="1:20" x14ac:dyDescent="0.3">
      <c r="A5" s="73">
        <v>70</v>
      </c>
      <c r="B5" s="66">
        <v>75</v>
      </c>
      <c r="C5" s="66">
        <v>80</v>
      </c>
      <c r="D5" s="66">
        <v>85</v>
      </c>
      <c r="E5" s="66">
        <v>90</v>
      </c>
      <c r="F5" s="66">
        <v>95</v>
      </c>
      <c r="G5" s="66">
        <v>100</v>
      </c>
      <c r="H5" s="66">
        <v>105</v>
      </c>
      <c r="I5" s="66">
        <v>110</v>
      </c>
      <c r="J5" s="74">
        <v>115</v>
      </c>
      <c r="K5" s="64"/>
      <c r="L5" s="83" t="s">
        <v>103</v>
      </c>
      <c r="M5" s="85">
        <f>_xlfn.QUARTILE.INC(A4:J14,2)</f>
        <v>292.5</v>
      </c>
      <c r="N5" s="64"/>
      <c r="O5" s="73" t="s">
        <v>119</v>
      </c>
      <c r="P5" s="90">
        <f>_xlfn.PERCENTILE.EXC(A4:J14,0.4)</f>
        <v>237.00000000000003</v>
      </c>
    </row>
    <row r="6" spans="1:20" ht="15" thickBot="1" x14ac:dyDescent="0.35">
      <c r="A6" s="73">
        <v>120</v>
      </c>
      <c r="B6" s="66">
        <v>125</v>
      </c>
      <c r="C6" s="66">
        <v>130</v>
      </c>
      <c r="D6" s="66">
        <v>135</v>
      </c>
      <c r="E6" s="66">
        <v>140</v>
      </c>
      <c r="F6" s="66">
        <v>145</v>
      </c>
      <c r="G6" s="66">
        <v>150</v>
      </c>
      <c r="H6" s="66">
        <v>155</v>
      </c>
      <c r="I6" s="66">
        <v>160</v>
      </c>
      <c r="J6" s="74">
        <v>165</v>
      </c>
      <c r="K6" s="64"/>
      <c r="L6" s="84" t="s">
        <v>104</v>
      </c>
      <c r="M6" s="85">
        <f>_xlfn.QUARTILE.INC(A4:J14,3)</f>
        <v>428.75</v>
      </c>
      <c r="N6" s="64"/>
      <c r="O6" s="75" t="s">
        <v>120</v>
      </c>
      <c r="P6" s="91">
        <f>_xlfn.PERCENTILE.EXC(A4:J14,0.8)</f>
        <v>459.00000000000006</v>
      </c>
    </row>
    <row r="7" spans="1:20" x14ac:dyDescent="0.3">
      <c r="A7" s="73">
        <v>170</v>
      </c>
      <c r="B7" s="66">
        <v>175</v>
      </c>
      <c r="C7" s="66">
        <v>180</v>
      </c>
      <c r="D7" s="66">
        <v>185</v>
      </c>
      <c r="E7" s="66">
        <v>190</v>
      </c>
      <c r="F7" s="66">
        <v>195</v>
      </c>
      <c r="G7" s="66">
        <v>200</v>
      </c>
      <c r="H7" s="66">
        <v>205</v>
      </c>
      <c r="I7" s="66">
        <v>210</v>
      </c>
      <c r="J7" s="74">
        <v>215</v>
      </c>
      <c r="K7" s="64"/>
      <c r="L7" s="64"/>
      <c r="M7" s="64"/>
      <c r="N7" s="64"/>
      <c r="O7" s="64"/>
      <c r="P7" s="64"/>
    </row>
    <row r="8" spans="1:20" x14ac:dyDescent="0.3">
      <c r="A8" s="73">
        <v>220</v>
      </c>
      <c r="B8" s="66">
        <v>225</v>
      </c>
      <c r="C8" s="66">
        <v>230</v>
      </c>
      <c r="D8" s="66">
        <v>235</v>
      </c>
      <c r="E8" s="66">
        <v>240</v>
      </c>
      <c r="F8" s="66">
        <v>245</v>
      </c>
      <c r="G8" s="66">
        <v>250</v>
      </c>
      <c r="H8" s="66">
        <v>255</v>
      </c>
      <c r="I8" s="66">
        <v>260</v>
      </c>
      <c r="J8" s="74">
        <v>265</v>
      </c>
      <c r="K8" s="64"/>
      <c r="L8" s="64"/>
      <c r="M8" s="64"/>
      <c r="N8" s="64"/>
      <c r="O8" s="64"/>
      <c r="P8" s="64"/>
    </row>
    <row r="9" spans="1:20" x14ac:dyDescent="0.3">
      <c r="A9" s="73">
        <v>270</v>
      </c>
      <c r="B9" s="66">
        <v>275</v>
      </c>
      <c r="C9" s="66">
        <v>280</v>
      </c>
      <c r="D9" s="66">
        <v>285</v>
      </c>
      <c r="E9" s="66">
        <v>290</v>
      </c>
      <c r="F9" s="66">
        <v>295</v>
      </c>
      <c r="G9" s="66">
        <v>300</v>
      </c>
      <c r="H9" s="66">
        <v>305</v>
      </c>
      <c r="I9" s="66">
        <v>310</v>
      </c>
      <c r="J9" s="74">
        <v>315</v>
      </c>
      <c r="K9" s="64"/>
      <c r="L9" s="64"/>
      <c r="M9" s="64"/>
      <c r="N9" s="64"/>
      <c r="O9" s="64"/>
      <c r="P9" s="64"/>
    </row>
    <row r="10" spans="1:20" x14ac:dyDescent="0.3">
      <c r="A10" s="73">
        <v>320</v>
      </c>
      <c r="B10" s="66">
        <v>325</v>
      </c>
      <c r="C10" s="66">
        <v>330</v>
      </c>
      <c r="D10" s="66">
        <v>335</v>
      </c>
      <c r="E10" s="66">
        <v>340</v>
      </c>
      <c r="F10" s="66">
        <v>345</v>
      </c>
      <c r="G10" s="66">
        <v>350</v>
      </c>
      <c r="H10" s="66">
        <v>355</v>
      </c>
      <c r="I10" s="66">
        <v>360</v>
      </c>
      <c r="J10" s="74">
        <v>365</v>
      </c>
      <c r="K10" s="64"/>
      <c r="L10" s="64"/>
      <c r="M10" s="64"/>
      <c r="N10" s="64"/>
      <c r="O10" s="64"/>
      <c r="P10" s="64"/>
    </row>
    <row r="11" spans="1:20" x14ac:dyDescent="0.3">
      <c r="A11" s="73">
        <v>370</v>
      </c>
      <c r="B11" s="66">
        <v>375</v>
      </c>
      <c r="C11" s="66">
        <v>380</v>
      </c>
      <c r="D11" s="66">
        <v>385</v>
      </c>
      <c r="E11" s="66">
        <v>390</v>
      </c>
      <c r="F11" s="66">
        <v>395</v>
      </c>
      <c r="G11" s="66">
        <v>400</v>
      </c>
      <c r="H11" s="66">
        <v>405</v>
      </c>
      <c r="I11" s="66">
        <v>410</v>
      </c>
      <c r="J11" s="74">
        <v>415</v>
      </c>
      <c r="K11" s="64"/>
      <c r="L11" s="64"/>
      <c r="M11" s="64"/>
      <c r="N11" s="64"/>
      <c r="O11" s="64"/>
      <c r="P11" s="64"/>
    </row>
    <row r="12" spans="1:20" x14ac:dyDescent="0.3">
      <c r="A12" s="73">
        <v>420</v>
      </c>
      <c r="B12" s="66">
        <v>425</v>
      </c>
      <c r="C12" s="66">
        <v>430</v>
      </c>
      <c r="D12" s="66">
        <v>435</v>
      </c>
      <c r="E12" s="66">
        <v>440</v>
      </c>
      <c r="F12" s="66">
        <v>445</v>
      </c>
      <c r="G12" s="66">
        <v>450</v>
      </c>
      <c r="H12" s="66">
        <v>455</v>
      </c>
      <c r="I12" s="66">
        <v>460</v>
      </c>
      <c r="J12" s="74">
        <v>465</v>
      </c>
      <c r="K12" s="64"/>
      <c r="L12" s="64"/>
      <c r="M12" s="64"/>
      <c r="N12" s="64"/>
      <c r="O12" s="64"/>
      <c r="P12" s="64"/>
    </row>
    <row r="13" spans="1:20" x14ac:dyDescent="0.3">
      <c r="A13" s="73">
        <v>470</v>
      </c>
      <c r="B13" s="66">
        <v>475</v>
      </c>
      <c r="C13" s="66">
        <v>480</v>
      </c>
      <c r="D13" s="66">
        <v>485</v>
      </c>
      <c r="E13" s="66">
        <v>490</v>
      </c>
      <c r="F13" s="66">
        <v>495</v>
      </c>
      <c r="G13" s="66">
        <v>500</v>
      </c>
      <c r="H13" s="66">
        <v>505</v>
      </c>
      <c r="I13" s="66">
        <v>510</v>
      </c>
      <c r="J13" s="74">
        <v>515</v>
      </c>
      <c r="K13" s="64"/>
      <c r="L13" s="64"/>
      <c r="M13" s="64"/>
      <c r="N13" s="64"/>
      <c r="O13" s="64"/>
      <c r="P13" s="64"/>
    </row>
    <row r="14" spans="1:20" ht="15" thickBot="1" x14ac:dyDescent="0.35">
      <c r="A14" s="75">
        <v>520</v>
      </c>
      <c r="B14" s="76">
        <v>525</v>
      </c>
      <c r="C14" s="76">
        <v>530</v>
      </c>
      <c r="D14" s="76">
        <v>535</v>
      </c>
      <c r="E14" s="76">
        <v>540</v>
      </c>
      <c r="F14" s="76">
        <v>545</v>
      </c>
      <c r="G14" s="76">
        <v>550</v>
      </c>
      <c r="H14" s="76">
        <v>555</v>
      </c>
      <c r="I14" s="76">
        <v>560</v>
      </c>
      <c r="J14" s="77">
        <v>565</v>
      </c>
      <c r="K14" s="64"/>
      <c r="L14" s="64"/>
      <c r="M14" s="64"/>
      <c r="N14" s="64"/>
      <c r="O14" s="64"/>
      <c r="P14" s="64"/>
    </row>
  </sheetData>
  <mergeCells count="2">
    <mergeCell ref="A1:T2"/>
    <mergeCell ref="A3:J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7C2C-509F-4073-B619-E22C80FB68BA}">
  <dimension ref="A1:T16"/>
  <sheetViews>
    <sheetView workbookViewId="0">
      <selection activeCell="M8" sqref="M8"/>
    </sheetView>
  </sheetViews>
  <sheetFormatPr defaultRowHeight="14.4" x14ac:dyDescent="0.3"/>
  <cols>
    <col min="12" max="12" width="13.44140625" customWidth="1"/>
    <col min="15" max="15" width="17.109375" customWidth="1"/>
  </cols>
  <sheetData>
    <row r="1" spans="1:20" x14ac:dyDescent="0.3">
      <c r="A1" s="187" t="s">
        <v>111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</row>
    <row r="2" spans="1:20" x14ac:dyDescent="0.3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</row>
    <row r="3" spans="1:20" ht="15" thickBot="1" x14ac:dyDescent="0.35">
      <c r="A3" s="194" t="s">
        <v>114</v>
      </c>
      <c r="B3" s="194"/>
      <c r="C3" s="194"/>
      <c r="D3" s="194"/>
      <c r="E3" s="194"/>
      <c r="F3" s="194"/>
      <c r="G3" s="194"/>
      <c r="H3" s="194"/>
      <c r="I3" s="194"/>
      <c r="J3" s="194"/>
      <c r="K3" s="64"/>
      <c r="L3" s="64"/>
      <c r="M3" s="64"/>
      <c r="N3" s="64"/>
      <c r="O3" s="64"/>
      <c r="P3" s="64"/>
    </row>
    <row r="4" spans="1:20" x14ac:dyDescent="0.3">
      <c r="A4" s="66">
        <v>15</v>
      </c>
      <c r="B4" s="66">
        <v>20</v>
      </c>
      <c r="C4" s="66">
        <v>25</v>
      </c>
      <c r="D4" s="66">
        <v>30</v>
      </c>
      <c r="E4" s="66">
        <v>35</v>
      </c>
      <c r="F4" s="66">
        <v>40</v>
      </c>
      <c r="G4" s="66">
        <v>45</v>
      </c>
      <c r="H4" s="66">
        <v>50</v>
      </c>
      <c r="I4" s="66">
        <v>55</v>
      </c>
      <c r="J4" s="66">
        <v>60</v>
      </c>
      <c r="K4" s="64"/>
      <c r="L4" s="82" t="s">
        <v>102</v>
      </c>
      <c r="M4" s="86">
        <f>_xlfn.QUARTILE.INC(A4:J15,1)</f>
        <v>163.75</v>
      </c>
      <c r="N4" s="64"/>
      <c r="O4" s="66" t="s">
        <v>121</v>
      </c>
      <c r="P4" s="85">
        <f>_xlfn.PERCENTILE.EXC(A4:J15,0.3)</f>
        <v>191.5</v>
      </c>
    </row>
    <row r="5" spans="1:20" x14ac:dyDescent="0.3">
      <c r="A5" s="66">
        <v>65</v>
      </c>
      <c r="B5" s="66">
        <v>70</v>
      </c>
      <c r="C5" s="66">
        <v>75</v>
      </c>
      <c r="D5" s="66">
        <v>80</v>
      </c>
      <c r="E5" s="66">
        <v>85</v>
      </c>
      <c r="F5" s="66">
        <v>90</v>
      </c>
      <c r="G5" s="66">
        <v>95</v>
      </c>
      <c r="H5" s="66">
        <v>100</v>
      </c>
      <c r="I5" s="66">
        <v>105</v>
      </c>
      <c r="J5" s="66">
        <v>110</v>
      </c>
      <c r="K5" s="64"/>
      <c r="L5" s="83" t="s">
        <v>103</v>
      </c>
      <c r="M5" s="87">
        <f>_xlfn.QUARTILE.INC(A4:J15,2)</f>
        <v>312.5</v>
      </c>
      <c r="N5" s="64"/>
      <c r="O5" s="66" t="s">
        <v>116</v>
      </c>
      <c r="P5" s="85">
        <f>_xlfn.PERCENTILE.EXC(A4:J15,0.5)</f>
        <v>312.5</v>
      </c>
    </row>
    <row r="6" spans="1:20" ht="15" thickBot="1" x14ac:dyDescent="0.35">
      <c r="A6" s="66">
        <v>115</v>
      </c>
      <c r="B6" s="66">
        <v>120</v>
      </c>
      <c r="C6" s="66">
        <v>125</v>
      </c>
      <c r="D6" s="66">
        <v>130</v>
      </c>
      <c r="E6" s="66">
        <v>135</v>
      </c>
      <c r="F6" s="66">
        <v>140</v>
      </c>
      <c r="G6" s="66">
        <v>145</v>
      </c>
      <c r="H6" s="66">
        <v>150</v>
      </c>
      <c r="I6" s="66">
        <v>155</v>
      </c>
      <c r="J6" s="66">
        <v>160</v>
      </c>
      <c r="K6" s="64"/>
      <c r="L6" s="84" t="s">
        <v>104</v>
      </c>
      <c r="M6" s="88">
        <f>_xlfn.QUARTILE.INC(A4:J15,3)</f>
        <v>461.25</v>
      </c>
      <c r="N6" s="64"/>
      <c r="O6" s="66" t="s">
        <v>122</v>
      </c>
      <c r="P6" s="85">
        <f>_xlfn.PERCENTILE.EXC(A4:J15,0.7)</f>
        <v>433.49999999999994</v>
      </c>
    </row>
    <row r="7" spans="1:20" x14ac:dyDescent="0.3">
      <c r="A7" s="66">
        <v>165</v>
      </c>
      <c r="B7" s="66">
        <v>170</v>
      </c>
      <c r="C7" s="66">
        <v>175</v>
      </c>
      <c r="D7" s="66">
        <v>180</v>
      </c>
      <c r="E7" s="66">
        <v>185</v>
      </c>
      <c r="F7" s="66">
        <v>190</v>
      </c>
      <c r="G7" s="66">
        <v>195</v>
      </c>
      <c r="H7" s="66">
        <v>200</v>
      </c>
      <c r="I7" s="66">
        <v>205</v>
      </c>
      <c r="J7" s="66">
        <v>210</v>
      </c>
      <c r="K7" s="64"/>
      <c r="L7" s="64"/>
      <c r="M7" s="64"/>
      <c r="N7" s="64"/>
      <c r="O7" s="64"/>
      <c r="P7" s="64"/>
    </row>
    <row r="8" spans="1:20" x14ac:dyDescent="0.3">
      <c r="A8" s="66">
        <v>215</v>
      </c>
      <c r="B8" s="66">
        <v>220</v>
      </c>
      <c r="C8" s="66">
        <v>225</v>
      </c>
      <c r="D8" s="66">
        <v>230</v>
      </c>
      <c r="E8" s="66">
        <v>235</v>
      </c>
      <c r="F8" s="66">
        <v>240</v>
      </c>
      <c r="G8" s="66">
        <v>245</v>
      </c>
      <c r="H8" s="66">
        <v>250</v>
      </c>
      <c r="I8" s="66">
        <v>255</v>
      </c>
      <c r="J8" s="66">
        <v>260</v>
      </c>
      <c r="K8" s="64"/>
      <c r="L8" s="64"/>
      <c r="M8" s="64"/>
      <c r="N8" s="64"/>
      <c r="O8" s="64"/>
      <c r="P8" s="64"/>
    </row>
    <row r="9" spans="1:20" x14ac:dyDescent="0.3">
      <c r="A9" s="66">
        <v>265</v>
      </c>
      <c r="B9" s="66">
        <v>270</v>
      </c>
      <c r="C9" s="66">
        <v>275</v>
      </c>
      <c r="D9" s="66">
        <v>280</v>
      </c>
      <c r="E9" s="66">
        <v>285</v>
      </c>
      <c r="F9" s="66">
        <v>290</v>
      </c>
      <c r="G9" s="66">
        <v>295</v>
      </c>
      <c r="H9" s="66">
        <v>300</v>
      </c>
      <c r="I9" s="66">
        <v>305</v>
      </c>
      <c r="J9" s="66">
        <v>310</v>
      </c>
      <c r="K9" s="64"/>
      <c r="L9" s="64"/>
      <c r="M9" s="64"/>
      <c r="N9" s="64"/>
      <c r="O9" s="64"/>
      <c r="P9" s="64"/>
    </row>
    <row r="10" spans="1:20" x14ac:dyDescent="0.3">
      <c r="A10" s="66">
        <v>315</v>
      </c>
      <c r="B10" s="66">
        <v>320</v>
      </c>
      <c r="C10" s="66">
        <v>325</v>
      </c>
      <c r="D10" s="66">
        <v>330</v>
      </c>
      <c r="E10" s="66">
        <v>335</v>
      </c>
      <c r="F10" s="66">
        <v>340</v>
      </c>
      <c r="G10" s="66">
        <v>345</v>
      </c>
      <c r="H10" s="66">
        <v>350</v>
      </c>
      <c r="I10" s="66">
        <v>355</v>
      </c>
      <c r="J10" s="66">
        <v>360</v>
      </c>
      <c r="K10" s="64"/>
      <c r="L10" s="64"/>
      <c r="M10" s="64"/>
      <c r="N10" s="64"/>
      <c r="O10" s="64"/>
      <c r="P10" s="64"/>
    </row>
    <row r="11" spans="1:20" x14ac:dyDescent="0.3">
      <c r="A11" s="66">
        <v>365</v>
      </c>
      <c r="B11" s="66">
        <v>370</v>
      </c>
      <c r="C11" s="66">
        <v>375</v>
      </c>
      <c r="D11" s="66">
        <v>380</v>
      </c>
      <c r="E11" s="66">
        <v>385</v>
      </c>
      <c r="F11" s="66">
        <v>390</v>
      </c>
      <c r="G11" s="66">
        <v>395</v>
      </c>
      <c r="H11" s="66">
        <v>400</v>
      </c>
      <c r="I11" s="66">
        <v>405</v>
      </c>
      <c r="J11" s="66">
        <v>410</v>
      </c>
      <c r="K11" s="64"/>
      <c r="L11" s="64"/>
      <c r="M11" s="64"/>
      <c r="N11" s="64"/>
      <c r="O11" s="64"/>
      <c r="P11" s="64"/>
    </row>
    <row r="12" spans="1:20" x14ac:dyDescent="0.3">
      <c r="A12" s="66">
        <v>415</v>
      </c>
      <c r="B12" s="66">
        <v>420</v>
      </c>
      <c r="C12" s="66">
        <v>425</v>
      </c>
      <c r="D12" s="66">
        <v>430</v>
      </c>
      <c r="E12" s="66">
        <v>435</v>
      </c>
      <c r="F12" s="66">
        <v>440</v>
      </c>
      <c r="G12" s="66">
        <v>445</v>
      </c>
      <c r="H12" s="66">
        <v>450</v>
      </c>
      <c r="I12" s="66">
        <v>455</v>
      </c>
      <c r="J12" s="66">
        <v>460</v>
      </c>
      <c r="K12" s="64"/>
      <c r="L12" s="64"/>
      <c r="M12" s="64"/>
      <c r="N12" s="64"/>
      <c r="O12" s="64"/>
      <c r="P12" s="64"/>
    </row>
    <row r="13" spans="1:20" x14ac:dyDescent="0.3">
      <c r="A13" s="66">
        <v>465</v>
      </c>
      <c r="B13" s="66">
        <v>470</v>
      </c>
      <c r="C13" s="66">
        <v>475</v>
      </c>
      <c r="D13" s="66">
        <v>480</v>
      </c>
      <c r="E13" s="66">
        <v>485</v>
      </c>
      <c r="F13" s="66">
        <v>490</v>
      </c>
      <c r="G13" s="66">
        <v>495</v>
      </c>
      <c r="H13" s="66">
        <v>500</v>
      </c>
      <c r="I13" s="66">
        <v>505</v>
      </c>
      <c r="J13" s="66">
        <v>510</v>
      </c>
      <c r="K13" s="64"/>
      <c r="L13" s="64"/>
      <c r="M13" s="64"/>
      <c r="N13" s="64"/>
      <c r="O13" s="64"/>
      <c r="P13" s="64"/>
    </row>
    <row r="14" spans="1:20" x14ac:dyDescent="0.3">
      <c r="A14" s="66">
        <v>515</v>
      </c>
      <c r="B14" s="66">
        <v>520</v>
      </c>
      <c r="C14" s="66">
        <v>525</v>
      </c>
      <c r="D14" s="66">
        <v>530</v>
      </c>
      <c r="E14" s="66">
        <v>535</v>
      </c>
      <c r="F14" s="66">
        <v>540</v>
      </c>
      <c r="G14" s="66">
        <v>545</v>
      </c>
      <c r="H14" s="66">
        <v>550</v>
      </c>
      <c r="I14" s="66">
        <v>555</v>
      </c>
      <c r="J14" s="66">
        <v>560</v>
      </c>
      <c r="K14" s="64"/>
      <c r="L14" s="64"/>
      <c r="M14" s="64"/>
      <c r="N14" s="64"/>
      <c r="O14" s="64"/>
      <c r="P14" s="64"/>
    </row>
    <row r="15" spans="1:20" x14ac:dyDescent="0.3">
      <c r="A15" s="66">
        <v>565</v>
      </c>
      <c r="B15" s="66">
        <v>570</v>
      </c>
      <c r="C15" s="66">
        <v>575</v>
      </c>
      <c r="D15" s="66">
        <v>580</v>
      </c>
      <c r="E15" s="66">
        <v>585</v>
      </c>
      <c r="F15" s="66">
        <v>590</v>
      </c>
      <c r="G15" s="66">
        <v>595</v>
      </c>
      <c r="H15" s="66">
        <v>600</v>
      </c>
      <c r="I15" s="66">
        <v>605</v>
      </c>
      <c r="J15" s="66">
        <v>610</v>
      </c>
      <c r="K15" s="64"/>
      <c r="L15" s="64"/>
      <c r="M15" s="64"/>
      <c r="N15" s="64"/>
      <c r="O15" s="64"/>
      <c r="P15" s="64"/>
    </row>
    <row r="16" spans="1:20" x14ac:dyDescent="0.3">
      <c r="A16" s="64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</row>
  </sheetData>
  <mergeCells count="2">
    <mergeCell ref="A1:T2"/>
    <mergeCell ref="A3:J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C20E7-9ECB-495A-809F-630F230D741E}">
  <dimension ref="A1:T16"/>
  <sheetViews>
    <sheetView workbookViewId="0">
      <selection activeCell="D8" sqref="D8"/>
    </sheetView>
  </sheetViews>
  <sheetFormatPr defaultRowHeight="14.4" x14ac:dyDescent="0.3"/>
  <cols>
    <col min="1" max="1" width="22.88671875" bestFit="1" customWidth="1"/>
    <col min="2" max="2" width="14" bestFit="1" customWidth="1"/>
    <col min="6" max="6" width="22.88671875" bestFit="1" customWidth="1"/>
    <col min="7" max="7" width="22.6640625" bestFit="1" customWidth="1"/>
    <col min="8" max="8" width="14" bestFit="1" customWidth="1"/>
  </cols>
  <sheetData>
    <row r="1" spans="1:20" x14ac:dyDescent="0.3">
      <c r="A1" s="195" t="s">
        <v>123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</row>
    <row r="2" spans="1:20" x14ac:dyDescent="0.3">
      <c r="A2" s="195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</row>
    <row r="3" spans="1:20" ht="15" thickBot="1" x14ac:dyDescent="0.35">
      <c r="A3" s="196" t="s">
        <v>126</v>
      </c>
      <c r="B3" s="196"/>
    </row>
    <row r="4" spans="1:20" x14ac:dyDescent="0.3">
      <c r="A4" s="92" t="s">
        <v>124</v>
      </c>
      <c r="B4" s="92" t="s">
        <v>125</v>
      </c>
      <c r="F4" s="93"/>
      <c r="G4" s="93" t="s">
        <v>124</v>
      </c>
      <c r="H4" s="93" t="s">
        <v>125</v>
      </c>
    </row>
    <row r="5" spans="1:20" x14ac:dyDescent="0.3">
      <c r="A5" s="92">
        <v>10</v>
      </c>
      <c r="B5" s="92">
        <v>50</v>
      </c>
      <c r="F5" s="94" t="s">
        <v>124</v>
      </c>
      <c r="G5" s="94">
        <v>1</v>
      </c>
      <c r="H5" s="94"/>
    </row>
    <row r="6" spans="1:20" ht="15" thickBot="1" x14ac:dyDescent="0.35">
      <c r="A6" s="92">
        <v>12</v>
      </c>
      <c r="B6" s="92">
        <v>55</v>
      </c>
      <c r="F6" s="95" t="s">
        <v>125</v>
      </c>
      <c r="G6" s="95">
        <v>0.99921031003664817</v>
      </c>
      <c r="H6" s="95">
        <v>1</v>
      </c>
    </row>
    <row r="7" spans="1:20" x14ac:dyDescent="0.3">
      <c r="A7" s="92">
        <v>15</v>
      </c>
      <c r="B7" s="92">
        <v>60</v>
      </c>
    </row>
    <row r="8" spans="1:20" x14ac:dyDescent="0.3">
      <c r="A8" s="92">
        <v>18</v>
      </c>
      <c r="B8" s="92">
        <v>65</v>
      </c>
    </row>
    <row r="9" spans="1:20" x14ac:dyDescent="0.3">
      <c r="A9" s="92">
        <v>20</v>
      </c>
      <c r="B9" s="92">
        <v>70</v>
      </c>
    </row>
    <row r="10" spans="1:20" x14ac:dyDescent="0.3">
      <c r="A10" s="92">
        <v>22</v>
      </c>
      <c r="B10" s="92">
        <v>75</v>
      </c>
    </row>
    <row r="11" spans="1:20" x14ac:dyDescent="0.3">
      <c r="A11" s="92">
        <v>25</v>
      </c>
      <c r="B11" s="92">
        <v>80</v>
      </c>
    </row>
    <row r="12" spans="1:20" x14ac:dyDescent="0.3">
      <c r="A12" s="92">
        <v>28</v>
      </c>
      <c r="B12" s="92">
        <v>85</v>
      </c>
    </row>
    <row r="13" spans="1:20" x14ac:dyDescent="0.3">
      <c r="A13" s="92">
        <v>30</v>
      </c>
      <c r="B13" s="92">
        <v>90</v>
      </c>
    </row>
    <row r="14" spans="1:20" x14ac:dyDescent="0.3">
      <c r="A14" s="92">
        <v>32</v>
      </c>
      <c r="B14" s="92">
        <v>95</v>
      </c>
    </row>
    <row r="15" spans="1:20" x14ac:dyDescent="0.3">
      <c r="A15" s="92">
        <v>35</v>
      </c>
      <c r="B15" s="92">
        <v>100</v>
      </c>
    </row>
    <row r="16" spans="1:20" x14ac:dyDescent="0.3">
      <c r="A16" s="92">
        <v>38</v>
      </c>
      <c r="B16" s="92">
        <v>105</v>
      </c>
    </row>
  </sheetData>
  <mergeCells count="2">
    <mergeCell ref="A1:T2"/>
    <mergeCell ref="A3:B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EDB92-7EA5-4D3B-9915-AA13A449D764}">
  <dimension ref="A1:U10"/>
  <sheetViews>
    <sheetView workbookViewId="0">
      <selection activeCell="B8" sqref="B8:D10"/>
    </sheetView>
  </sheetViews>
  <sheetFormatPr defaultRowHeight="14.4" x14ac:dyDescent="0.3"/>
  <cols>
    <col min="1" max="2" width="11.88671875" bestFit="1" customWidth="1"/>
    <col min="3" max="3" width="12.5546875" bestFit="1" customWidth="1"/>
    <col min="4" max="4" width="12.44140625" bestFit="1" customWidth="1"/>
  </cols>
  <sheetData>
    <row r="1" spans="1:21" x14ac:dyDescent="0.3">
      <c r="A1" s="197" t="s">
        <v>127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</row>
    <row r="2" spans="1:21" x14ac:dyDescent="0.3">
      <c r="A2" s="197"/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4" spans="1:21" x14ac:dyDescent="0.3">
      <c r="A4" s="97" t="s">
        <v>128</v>
      </c>
      <c r="B4" s="96">
        <v>45</v>
      </c>
      <c r="C4" s="96">
        <v>47</v>
      </c>
      <c r="D4" s="96">
        <v>48</v>
      </c>
      <c r="E4" s="96">
        <v>50</v>
      </c>
      <c r="F4" s="96">
        <v>52</v>
      </c>
      <c r="G4" s="96">
        <v>53</v>
      </c>
      <c r="H4" s="96">
        <v>55</v>
      </c>
      <c r="I4" s="96">
        <v>56</v>
      </c>
      <c r="J4" s="96">
        <v>58</v>
      </c>
      <c r="K4" s="96">
        <v>60</v>
      </c>
      <c r="L4" s="96">
        <v>62</v>
      </c>
      <c r="M4" s="96">
        <v>64</v>
      </c>
      <c r="N4" s="96">
        <v>65</v>
      </c>
      <c r="O4" s="96">
        <v>67</v>
      </c>
      <c r="P4" s="96">
        <v>69</v>
      </c>
      <c r="Q4" s="96">
        <v>70</v>
      </c>
      <c r="R4" s="96">
        <v>72</v>
      </c>
      <c r="S4" s="96">
        <v>74</v>
      </c>
      <c r="T4" s="96">
        <v>76</v>
      </c>
      <c r="U4" s="96">
        <v>77</v>
      </c>
    </row>
    <row r="5" spans="1:21" x14ac:dyDescent="0.3">
      <c r="A5" s="97" t="s">
        <v>129</v>
      </c>
      <c r="B5" s="96">
        <v>52</v>
      </c>
      <c r="C5" s="96">
        <v>54</v>
      </c>
      <c r="D5" s="96">
        <v>55</v>
      </c>
      <c r="E5" s="96">
        <v>57</v>
      </c>
      <c r="F5" s="96">
        <v>59</v>
      </c>
      <c r="G5" s="96">
        <v>60</v>
      </c>
      <c r="H5" s="96">
        <v>61</v>
      </c>
      <c r="I5" s="96">
        <v>62</v>
      </c>
      <c r="J5" s="96">
        <v>64</v>
      </c>
      <c r="K5" s="96">
        <v>66</v>
      </c>
      <c r="L5" s="96">
        <v>67</v>
      </c>
      <c r="M5" s="96">
        <v>69</v>
      </c>
      <c r="N5" s="96">
        <v>71</v>
      </c>
      <c r="O5" s="96">
        <v>73</v>
      </c>
      <c r="P5" s="96">
        <v>74</v>
      </c>
      <c r="Q5" s="96">
        <v>76</v>
      </c>
      <c r="R5" s="96">
        <v>78</v>
      </c>
      <c r="S5" s="96">
        <v>80</v>
      </c>
      <c r="T5" s="96">
        <v>82</v>
      </c>
      <c r="U5" s="96">
        <v>83</v>
      </c>
    </row>
    <row r="7" spans="1:21" ht="15" thickBot="1" x14ac:dyDescent="0.35"/>
    <row r="8" spans="1:21" x14ac:dyDescent="0.3">
      <c r="B8" s="98"/>
      <c r="C8" s="98" t="s">
        <v>128</v>
      </c>
      <c r="D8" s="98" t="s">
        <v>129</v>
      </c>
    </row>
    <row r="9" spans="1:21" x14ac:dyDescent="0.3">
      <c r="B9" s="99" t="s">
        <v>128</v>
      </c>
      <c r="C9" s="99">
        <f>VARP('Q-5(2)'!$B$4:$U$4)</f>
        <v>96.8</v>
      </c>
      <c r="D9" s="99"/>
    </row>
    <row r="10" spans="1:21" ht="15" thickBot="1" x14ac:dyDescent="0.35">
      <c r="B10" s="100" t="s">
        <v>129</v>
      </c>
      <c r="C10" s="100">
        <v>92.65</v>
      </c>
      <c r="D10" s="100">
        <f>VARP('Q-5(2)'!$B$5:$U$5)</f>
        <v>88.927499999999995</v>
      </c>
    </row>
  </sheetData>
  <mergeCells count="1">
    <mergeCell ref="A1:T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FE6E6-0C16-4F90-851E-6701F6F8D7C7}">
  <dimension ref="A1:T34"/>
  <sheetViews>
    <sheetView tabSelected="1" workbookViewId="0">
      <selection activeCell="D13" sqref="D13"/>
    </sheetView>
  </sheetViews>
  <sheetFormatPr defaultRowHeight="14.4" x14ac:dyDescent="0.3"/>
  <cols>
    <col min="1" max="2" width="20.109375" bestFit="1" customWidth="1"/>
    <col min="4" max="4" width="20.109375" bestFit="1" customWidth="1"/>
    <col min="5" max="6" width="20.5546875" bestFit="1" customWidth="1"/>
  </cols>
  <sheetData>
    <row r="1" spans="1:20" x14ac:dyDescent="0.3">
      <c r="A1" s="198" t="s">
        <v>127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</row>
    <row r="2" spans="1:20" x14ac:dyDescent="0.3">
      <c r="A2" s="198"/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20" ht="15" thickBot="1" x14ac:dyDescent="0.35"/>
    <row r="4" spans="1:20" x14ac:dyDescent="0.3">
      <c r="A4" s="102" t="s">
        <v>130</v>
      </c>
      <c r="B4" s="102" t="s">
        <v>130</v>
      </c>
      <c r="D4" s="103"/>
      <c r="E4" s="103" t="s">
        <v>130</v>
      </c>
      <c r="F4" s="103" t="s">
        <v>130</v>
      </c>
    </row>
    <row r="5" spans="1:20" x14ac:dyDescent="0.3">
      <c r="A5" s="101">
        <v>10</v>
      </c>
      <c r="B5" s="101">
        <v>60</v>
      </c>
      <c r="D5" s="104" t="s">
        <v>130</v>
      </c>
      <c r="E5" s="104">
        <v>1</v>
      </c>
      <c r="F5" s="104"/>
    </row>
    <row r="6" spans="1:20" ht="15" thickBot="1" x14ac:dyDescent="0.35">
      <c r="A6" s="101">
        <v>12</v>
      </c>
      <c r="B6" s="101">
        <v>65</v>
      </c>
      <c r="D6" s="105" t="s">
        <v>130</v>
      </c>
      <c r="E6" s="105">
        <v>0.97729508301867352</v>
      </c>
      <c r="F6" s="105">
        <v>1</v>
      </c>
    </row>
    <row r="7" spans="1:20" x14ac:dyDescent="0.3">
      <c r="A7" s="101">
        <v>15</v>
      </c>
      <c r="B7" s="101">
        <v>70</v>
      </c>
    </row>
    <row r="8" spans="1:20" x14ac:dyDescent="0.3">
      <c r="A8" s="101">
        <v>18</v>
      </c>
      <c r="B8" s="101">
        <v>75</v>
      </c>
    </row>
    <row r="9" spans="1:20" x14ac:dyDescent="0.3">
      <c r="A9" s="101">
        <v>20</v>
      </c>
      <c r="B9" s="101">
        <v>80</v>
      </c>
    </row>
    <row r="10" spans="1:20" x14ac:dyDescent="0.3">
      <c r="A10" s="101">
        <v>22</v>
      </c>
      <c r="B10" s="101">
        <v>82</v>
      </c>
    </row>
    <row r="11" spans="1:20" x14ac:dyDescent="0.3">
      <c r="A11" s="101">
        <v>25</v>
      </c>
      <c r="B11" s="101">
        <v>85</v>
      </c>
    </row>
    <row r="12" spans="1:20" x14ac:dyDescent="0.3">
      <c r="A12" s="101">
        <v>28</v>
      </c>
      <c r="B12" s="101">
        <v>88</v>
      </c>
    </row>
    <row r="13" spans="1:20" x14ac:dyDescent="0.3">
      <c r="A13" s="101">
        <v>30</v>
      </c>
      <c r="B13" s="101">
        <v>90</v>
      </c>
    </row>
    <row r="14" spans="1:20" x14ac:dyDescent="0.3">
      <c r="A14" s="101">
        <v>32</v>
      </c>
      <c r="B14" s="101">
        <v>92</v>
      </c>
    </row>
    <row r="15" spans="1:20" x14ac:dyDescent="0.3">
      <c r="A15" s="101">
        <v>35</v>
      </c>
      <c r="B15" s="101">
        <v>93</v>
      </c>
    </row>
    <row r="16" spans="1:20" x14ac:dyDescent="0.3">
      <c r="A16" s="101">
        <v>38</v>
      </c>
      <c r="B16" s="101">
        <v>95</v>
      </c>
    </row>
    <row r="17" spans="1:2" x14ac:dyDescent="0.3">
      <c r="A17" s="101">
        <v>40</v>
      </c>
      <c r="B17" s="101">
        <v>96</v>
      </c>
    </row>
    <row r="18" spans="1:2" x14ac:dyDescent="0.3">
      <c r="A18" s="101">
        <v>42</v>
      </c>
      <c r="B18" s="101">
        <v>97</v>
      </c>
    </row>
    <row r="19" spans="1:2" x14ac:dyDescent="0.3">
      <c r="A19" s="101">
        <v>45</v>
      </c>
      <c r="B19" s="101">
        <v>98</v>
      </c>
    </row>
    <row r="20" spans="1:2" x14ac:dyDescent="0.3">
      <c r="A20" s="101">
        <v>48</v>
      </c>
      <c r="B20" s="101">
        <v>99</v>
      </c>
    </row>
    <row r="21" spans="1:2" x14ac:dyDescent="0.3">
      <c r="A21" s="101">
        <v>50</v>
      </c>
      <c r="B21" s="101">
        <v>100</v>
      </c>
    </row>
    <row r="22" spans="1:2" x14ac:dyDescent="0.3">
      <c r="A22" s="101">
        <v>52</v>
      </c>
      <c r="B22" s="101">
        <v>102</v>
      </c>
    </row>
    <row r="23" spans="1:2" x14ac:dyDescent="0.3">
      <c r="A23" s="101">
        <v>55</v>
      </c>
      <c r="B23" s="101">
        <v>105</v>
      </c>
    </row>
    <row r="24" spans="1:2" x14ac:dyDescent="0.3">
      <c r="A24" s="101">
        <v>58</v>
      </c>
      <c r="B24" s="101">
        <v>106</v>
      </c>
    </row>
    <row r="25" spans="1:2" x14ac:dyDescent="0.3">
      <c r="A25" s="101">
        <v>60</v>
      </c>
      <c r="B25" s="101">
        <v>107</v>
      </c>
    </row>
    <row r="26" spans="1:2" x14ac:dyDescent="0.3">
      <c r="A26" s="101">
        <v>62</v>
      </c>
      <c r="B26" s="101">
        <v>108</v>
      </c>
    </row>
    <row r="27" spans="1:2" x14ac:dyDescent="0.3">
      <c r="A27" s="101">
        <v>65</v>
      </c>
      <c r="B27" s="101">
        <v>110</v>
      </c>
    </row>
    <row r="28" spans="1:2" x14ac:dyDescent="0.3">
      <c r="A28" s="101">
        <v>68</v>
      </c>
      <c r="B28" s="101">
        <v>112</v>
      </c>
    </row>
    <row r="29" spans="1:2" x14ac:dyDescent="0.3">
      <c r="A29" s="101">
        <v>70</v>
      </c>
      <c r="B29" s="101">
        <v>114</v>
      </c>
    </row>
    <row r="30" spans="1:2" x14ac:dyDescent="0.3">
      <c r="A30" s="101">
        <v>72</v>
      </c>
      <c r="B30" s="101">
        <v>115</v>
      </c>
    </row>
    <row r="31" spans="1:2" x14ac:dyDescent="0.3">
      <c r="A31" s="101">
        <v>75</v>
      </c>
      <c r="B31" s="101">
        <v>116</v>
      </c>
    </row>
    <row r="32" spans="1:2" x14ac:dyDescent="0.3">
      <c r="A32" s="101">
        <v>78</v>
      </c>
      <c r="B32" s="101">
        <v>118</v>
      </c>
    </row>
    <row r="33" spans="1:2" x14ac:dyDescent="0.3">
      <c r="A33" s="101">
        <v>80</v>
      </c>
      <c r="B33" s="101">
        <v>120</v>
      </c>
    </row>
    <row r="34" spans="1:2" x14ac:dyDescent="0.3">
      <c r="A34" s="101">
        <v>82</v>
      </c>
      <c r="B34" s="101">
        <v>122</v>
      </c>
    </row>
  </sheetData>
  <mergeCells count="1">
    <mergeCell ref="A1:T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53B94-780F-4CCC-8843-B819DDB23392}">
  <dimension ref="A1:S54"/>
  <sheetViews>
    <sheetView workbookViewId="0">
      <selection activeCell="A4" sqref="A4:A54"/>
    </sheetView>
  </sheetViews>
  <sheetFormatPr defaultRowHeight="14.4" x14ac:dyDescent="0.3"/>
  <cols>
    <col min="1" max="1" width="31.33203125" bestFit="1" customWidth="1"/>
    <col min="5" max="5" width="9.6640625" customWidth="1"/>
  </cols>
  <sheetData>
    <row r="1" spans="1:19" x14ac:dyDescent="0.3">
      <c r="A1" s="120" t="s">
        <v>5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</row>
    <row r="2" spans="1:19" x14ac:dyDescent="0.3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</row>
    <row r="4" spans="1:19" x14ac:dyDescent="0.3">
      <c r="A4" s="53" t="s">
        <v>6</v>
      </c>
      <c r="D4" s="121" t="s">
        <v>2</v>
      </c>
      <c r="E4" s="121"/>
    </row>
    <row r="5" spans="1:19" ht="15" customHeight="1" x14ac:dyDescent="0.3">
      <c r="A5" s="54">
        <v>3</v>
      </c>
      <c r="D5" s="119">
        <f>AVERAGE(A5:A54)</f>
        <v>3.56</v>
      </c>
      <c r="E5" s="11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x14ac:dyDescent="0.3">
      <c r="A6" s="54">
        <v>2</v>
      </c>
      <c r="D6" s="4"/>
      <c r="E6" s="4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3">
      <c r="A7" s="54">
        <v>5</v>
      </c>
      <c r="D7" s="122" t="s">
        <v>3</v>
      </c>
      <c r="E7" s="12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x14ac:dyDescent="0.3">
      <c r="A8" s="54">
        <v>4</v>
      </c>
      <c r="D8" s="123">
        <f>MEDIAN(A5:A54)</f>
        <v>3</v>
      </c>
      <c r="E8" s="12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3">
      <c r="A9" s="54">
        <v>7</v>
      </c>
      <c r="D9" s="4"/>
      <c r="E9" s="4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3">
      <c r="A10" s="54">
        <v>8</v>
      </c>
      <c r="D10" s="121" t="s">
        <v>4</v>
      </c>
      <c r="E10" s="121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3">
      <c r="A11" s="54">
        <v>3</v>
      </c>
      <c r="D11" s="119">
        <f>_xlfn.MODE.SNGL(A5:A54)</f>
        <v>2</v>
      </c>
      <c r="E11" s="119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3">
      <c r="A12" s="54">
        <v>3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3">
      <c r="A13" s="54">
        <v>1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3">
      <c r="A14" s="54">
        <v>6</v>
      </c>
      <c r="D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3">
      <c r="A15" s="54">
        <v>4</v>
      </c>
    </row>
    <row r="16" spans="1:19" x14ac:dyDescent="0.3">
      <c r="A16" s="54">
        <v>2</v>
      </c>
    </row>
    <row r="17" spans="1:1" x14ac:dyDescent="0.3">
      <c r="A17" s="54">
        <v>3</v>
      </c>
    </row>
    <row r="18" spans="1:1" x14ac:dyDescent="0.3">
      <c r="A18" s="54">
        <v>5</v>
      </c>
    </row>
    <row r="19" spans="1:1" x14ac:dyDescent="0.3">
      <c r="A19" s="54">
        <v>2</v>
      </c>
    </row>
    <row r="20" spans="1:1" x14ac:dyDescent="0.3">
      <c r="A20" s="54">
        <v>4</v>
      </c>
    </row>
    <row r="21" spans="1:1" x14ac:dyDescent="0.3">
      <c r="A21" s="54">
        <v>2</v>
      </c>
    </row>
    <row r="22" spans="1:1" x14ac:dyDescent="0.3">
      <c r="A22" s="54">
        <v>1</v>
      </c>
    </row>
    <row r="23" spans="1:1" x14ac:dyDescent="0.3">
      <c r="A23" s="54">
        <v>3</v>
      </c>
    </row>
    <row r="24" spans="1:1" x14ac:dyDescent="0.3">
      <c r="A24" s="54">
        <v>5</v>
      </c>
    </row>
    <row r="25" spans="1:1" x14ac:dyDescent="0.3">
      <c r="A25" s="54">
        <v>6</v>
      </c>
    </row>
    <row r="26" spans="1:1" x14ac:dyDescent="0.3">
      <c r="A26" s="54">
        <v>3</v>
      </c>
    </row>
    <row r="27" spans="1:1" x14ac:dyDescent="0.3">
      <c r="A27" s="54">
        <v>2</v>
      </c>
    </row>
    <row r="28" spans="1:1" x14ac:dyDescent="0.3">
      <c r="A28" s="54">
        <v>1</v>
      </c>
    </row>
    <row r="29" spans="1:1" x14ac:dyDescent="0.3">
      <c r="A29" s="54">
        <v>4</v>
      </c>
    </row>
    <row r="30" spans="1:1" x14ac:dyDescent="0.3">
      <c r="A30" s="54">
        <v>2</v>
      </c>
    </row>
    <row r="31" spans="1:1" x14ac:dyDescent="0.3">
      <c r="A31" s="54">
        <v>4</v>
      </c>
    </row>
    <row r="32" spans="1:1" x14ac:dyDescent="0.3">
      <c r="A32" s="54">
        <v>5</v>
      </c>
    </row>
    <row r="33" spans="1:1" x14ac:dyDescent="0.3">
      <c r="A33" s="54">
        <v>3</v>
      </c>
    </row>
    <row r="34" spans="1:1" x14ac:dyDescent="0.3">
      <c r="A34" s="54">
        <v>2</v>
      </c>
    </row>
    <row r="35" spans="1:1" x14ac:dyDescent="0.3">
      <c r="A35" s="54">
        <v>7</v>
      </c>
    </row>
    <row r="36" spans="1:1" x14ac:dyDescent="0.3">
      <c r="A36" s="54">
        <v>2</v>
      </c>
    </row>
    <row r="37" spans="1:1" x14ac:dyDescent="0.3">
      <c r="A37" s="54">
        <v>3</v>
      </c>
    </row>
    <row r="38" spans="1:1" x14ac:dyDescent="0.3">
      <c r="A38" s="54">
        <v>4</v>
      </c>
    </row>
    <row r="39" spans="1:1" x14ac:dyDescent="0.3">
      <c r="A39" s="54">
        <v>5</v>
      </c>
    </row>
    <row r="40" spans="1:1" x14ac:dyDescent="0.3">
      <c r="A40" s="54">
        <v>1</v>
      </c>
    </row>
    <row r="41" spans="1:1" x14ac:dyDescent="0.3">
      <c r="A41" s="54">
        <v>6</v>
      </c>
    </row>
    <row r="42" spans="1:1" x14ac:dyDescent="0.3">
      <c r="A42" s="54">
        <v>2</v>
      </c>
    </row>
    <row r="43" spans="1:1" x14ac:dyDescent="0.3">
      <c r="A43" s="54">
        <v>4</v>
      </c>
    </row>
    <row r="44" spans="1:1" x14ac:dyDescent="0.3">
      <c r="A44" s="54">
        <v>3</v>
      </c>
    </row>
    <row r="45" spans="1:1" x14ac:dyDescent="0.3">
      <c r="A45" s="54">
        <v>5</v>
      </c>
    </row>
    <row r="46" spans="1:1" x14ac:dyDescent="0.3">
      <c r="A46" s="54">
        <v>3</v>
      </c>
    </row>
    <row r="47" spans="1:1" x14ac:dyDescent="0.3">
      <c r="A47" s="54">
        <v>2</v>
      </c>
    </row>
    <row r="48" spans="1:1" x14ac:dyDescent="0.3">
      <c r="A48" s="54">
        <v>4</v>
      </c>
    </row>
    <row r="49" spans="1:1" x14ac:dyDescent="0.3">
      <c r="A49" s="54">
        <v>2</v>
      </c>
    </row>
    <row r="50" spans="1:1" x14ac:dyDescent="0.3">
      <c r="A50" s="54">
        <v>6</v>
      </c>
    </row>
    <row r="51" spans="1:1" x14ac:dyDescent="0.3">
      <c r="A51" s="54">
        <v>3</v>
      </c>
    </row>
    <row r="52" spans="1:1" x14ac:dyDescent="0.3">
      <c r="A52" s="54">
        <v>2</v>
      </c>
    </row>
    <row r="53" spans="1:1" x14ac:dyDescent="0.3">
      <c r="A53" s="54">
        <v>4</v>
      </c>
    </row>
    <row r="54" spans="1:1" x14ac:dyDescent="0.3">
      <c r="A54" s="54">
        <v>5</v>
      </c>
    </row>
  </sheetData>
  <mergeCells count="7">
    <mergeCell ref="D11:E11"/>
    <mergeCell ref="A1:R2"/>
    <mergeCell ref="D4:E4"/>
    <mergeCell ref="D7:E7"/>
    <mergeCell ref="D10:E10"/>
    <mergeCell ref="D5:E5"/>
    <mergeCell ref="D8:E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E2AC-3A77-4F8C-8DA3-26C58C856EF9}">
  <dimension ref="A1:T14"/>
  <sheetViews>
    <sheetView workbookViewId="0">
      <selection activeCell="A4" sqref="A4:B14"/>
    </sheetView>
  </sheetViews>
  <sheetFormatPr defaultRowHeight="14.4" x14ac:dyDescent="0.3"/>
  <cols>
    <col min="1" max="1" width="11.5546875" customWidth="1"/>
    <col min="2" max="2" width="15.6640625" customWidth="1"/>
    <col min="7" max="7" width="12.88671875" customWidth="1"/>
  </cols>
  <sheetData>
    <row r="1" spans="1:20" x14ac:dyDescent="0.3">
      <c r="A1" s="126" t="s">
        <v>21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</row>
    <row r="2" spans="1:20" x14ac:dyDescent="0.3">
      <c r="A2" s="127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</row>
    <row r="4" spans="1:20" x14ac:dyDescent="0.3">
      <c r="A4" s="128" t="s">
        <v>32</v>
      </c>
      <c r="B4" s="128"/>
      <c r="C4" s="2"/>
      <c r="D4" s="2"/>
      <c r="E4" s="2"/>
      <c r="F4" s="124" t="s">
        <v>9</v>
      </c>
      <c r="G4" s="124"/>
      <c r="H4" s="2"/>
      <c r="I4" s="2"/>
      <c r="J4" s="2"/>
      <c r="K4" s="2"/>
      <c r="L4" s="2"/>
      <c r="M4" s="2"/>
      <c r="N4" s="12" t="s">
        <v>12</v>
      </c>
      <c r="O4" s="13">
        <f>MAX(B5:B14)</f>
        <v>140</v>
      </c>
    </row>
    <row r="5" spans="1:20" x14ac:dyDescent="0.3">
      <c r="A5" s="55" t="s">
        <v>22</v>
      </c>
      <c r="B5" s="55">
        <v>120</v>
      </c>
      <c r="C5" s="2"/>
      <c r="D5" s="2"/>
      <c r="E5" s="2"/>
      <c r="F5" s="125">
        <f>O4-O5</f>
        <v>35</v>
      </c>
      <c r="G5" s="125"/>
      <c r="H5" s="2"/>
      <c r="I5" s="2"/>
      <c r="J5" s="2"/>
      <c r="K5" s="2"/>
      <c r="L5" s="2"/>
      <c r="M5" s="2"/>
      <c r="N5" s="12" t="s">
        <v>13</v>
      </c>
      <c r="O5" s="13">
        <f>MIN(B5:B14)</f>
        <v>105</v>
      </c>
    </row>
    <row r="6" spans="1:20" x14ac:dyDescent="0.3">
      <c r="A6" s="55" t="s">
        <v>23</v>
      </c>
      <c r="B6" s="55">
        <v>110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20" x14ac:dyDescent="0.3">
      <c r="A7" s="55" t="s">
        <v>24</v>
      </c>
      <c r="B7" s="55">
        <v>130</v>
      </c>
      <c r="C7" s="2"/>
      <c r="D7" s="2"/>
      <c r="E7" s="2"/>
      <c r="F7" s="124" t="s">
        <v>10</v>
      </c>
      <c r="G7" s="124"/>
      <c r="H7" s="2"/>
      <c r="I7" s="2"/>
      <c r="J7" s="2"/>
      <c r="K7" s="2"/>
      <c r="L7" s="2"/>
      <c r="M7" s="2"/>
      <c r="N7" s="2"/>
      <c r="O7" s="2"/>
    </row>
    <row r="8" spans="1:20" x14ac:dyDescent="0.3">
      <c r="A8" s="55" t="s">
        <v>25</v>
      </c>
      <c r="B8" s="55">
        <v>115</v>
      </c>
      <c r="C8" s="2"/>
      <c r="D8" s="2"/>
      <c r="E8" s="2"/>
      <c r="F8" s="125">
        <f>_xlfn.VAR.S(B5:B14)</f>
        <v>123.33333333333333</v>
      </c>
      <c r="G8" s="125"/>
      <c r="H8" s="2"/>
      <c r="I8" s="2"/>
      <c r="J8" s="2"/>
      <c r="K8" s="2"/>
      <c r="L8" s="2"/>
      <c r="M8" s="2"/>
      <c r="N8" s="2"/>
      <c r="O8" s="2"/>
    </row>
    <row r="9" spans="1:20" x14ac:dyDescent="0.3">
      <c r="A9" s="55" t="s">
        <v>26</v>
      </c>
      <c r="B9" s="55">
        <v>125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20" x14ac:dyDescent="0.3">
      <c r="A10" s="55" t="s">
        <v>27</v>
      </c>
      <c r="B10" s="55">
        <v>105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20" x14ac:dyDescent="0.3">
      <c r="A11" s="55" t="s">
        <v>28</v>
      </c>
      <c r="B11" s="55">
        <v>135</v>
      </c>
      <c r="C11" s="2"/>
      <c r="D11" s="2"/>
      <c r="E11" s="2"/>
      <c r="F11" s="124" t="s">
        <v>33</v>
      </c>
      <c r="G11" s="124"/>
      <c r="H11" s="2"/>
      <c r="I11" s="2"/>
      <c r="J11" s="2"/>
      <c r="K11" s="2"/>
      <c r="L11" s="2"/>
      <c r="M11" s="2"/>
      <c r="N11" s="2"/>
      <c r="O11" s="2"/>
    </row>
    <row r="12" spans="1:20" x14ac:dyDescent="0.3">
      <c r="A12" s="55" t="s">
        <v>29</v>
      </c>
      <c r="B12" s="55">
        <v>115</v>
      </c>
      <c r="C12" s="2"/>
      <c r="D12" s="2"/>
      <c r="E12" s="2"/>
      <c r="F12" s="125">
        <f>_xlfn.STDEV.S(B5:B14)</f>
        <v>11.105554165971787</v>
      </c>
      <c r="G12" s="125"/>
      <c r="H12" s="2"/>
      <c r="I12" s="2"/>
      <c r="J12" s="2"/>
      <c r="K12" s="2"/>
      <c r="L12" s="2"/>
      <c r="M12" s="2"/>
      <c r="N12" s="2"/>
      <c r="O12" s="2"/>
    </row>
    <row r="13" spans="1:20" x14ac:dyDescent="0.3">
      <c r="A13" s="55" t="s">
        <v>30</v>
      </c>
      <c r="B13" s="55">
        <v>125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20" x14ac:dyDescent="0.3">
      <c r="A14" s="55" t="s">
        <v>31</v>
      </c>
      <c r="B14" s="55">
        <v>140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</sheetData>
  <mergeCells count="8">
    <mergeCell ref="F11:G11"/>
    <mergeCell ref="F12:G12"/>
    <mergeCell ref="A1:T2"/>
    <mergeCell ref="A4:B4"/>
    <mergeCell ref="F4:G4"/>
    <mergeCell ref="F5:G5"/>
    <mergeCell ref="F7:G7"/>
    <mergeCell ref="F8:G8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2EF28-5E75-4A5A-B8A3-E0E7B44F2AA2}">
  <dimension ref="A1:R35"/>
  <sheetViews>
    <sheetView workbookViewId="0">
      <selection activeCell="D11" sqref="D11"/>
    </sheetView>
  </sheetViews>
  <sheetFormatPr defaultRowHeight="14.4" x14ac:dyDescent="0.3"/>
  <cols>
    <col min="1" max="1" width="10.44140625" bestFit="1" customWidth="1"/>
    <col min="7" max="7" width="11.6640625" customWidth="1"/>
    <col min="18" max="18" width="13.88671875" customWidth="1"/>
  </cols>
  <sheetData>
    <row r="1" spans="1:18" x14ac:dyDescent="0.3">
      <c r="A1" s="130" t="s">
        <v>7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</row>
    <row r="2" spans="1:18" x14ac:dyDescent="0.3">
      <c r="A2" s="130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</row>
    <row r="3" spans="1:18" x14ac:dyDescent="0.3">
      <c r="A3" s="130"/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</row>
    <row r="5" spans="1:18" x14ac:dyDescent="0.3">
      <c r="A5" s="131" t="s">
        <v>8</v>
      </c>
      <c r="B5" s="131"/>
      <c r="F5" s="132" t="s">
        <v>9</v>
      </c>
      <c r="G5" s="132"/>
      <c r="J5" s="10" t="s">
        <v>12</v>
      </c>
      <c r="K5" s="14">
        <f>MAX(B6:B35)</f>
        <v>800</v>
      </c>
    </row>
    <row r="6" spans="1:18" x14ac:dyDescent="0.3">
      <c r="A6" s="56">
        <v>44927</v>
      </c>
      <c r="B6" s="57">
        <v>500</v>
      </c>
      <c r="F6" s="129">
        <f>K5-K6</f>
        <v>400</v>
      </c>
      <c r="G6" s="129"/>
      <c r="J6" s="10" t="s">
        <v>13</v>
      </c>
      <c r="K6" s="14">
        <f>MIN(B6:B35)</f>
        <v>400</v>
      </c>
    </row>
    <row r="7" spans="1:18" x14ac:dyDescent="0.3">
      <c r="A7" s="56">
        <v>44928</v>
      </c>
      <c r="B7" s="57">
        <v>700</v>
      </c>
      <c r="F7" s="2"/>
      <c r="G7" s="2"/>
    </row>
    <row r="8" spans="1:18" x14ac:dyDescent="0.3">
      <c r="A8" s="56">
        <v>44929</v>
      </c>
      <c r="B8" s="57">
        <v>400</v>
      </c>
      <c r="F8" s="132" t="s">
        <v>10</v>
      </c>
      <c r="G8" s="132"/>
    </row>
    <row r="9" spans="1:18" x14ac:dyDescent="0.3">
      <c r="A9" s="56">
        <v>44930</v>
      </c>
      <c r="B9" s="57">
        <v>600</v>
      </c>
      <c r="F9" s="133">
        <f>_xlfn.VAR.S(B6:B35)</f>
        <v>13163.793103448275</v>
      </c>
      <c r="G9" s="133"/>
    </row>
    <row r="10" spans="1:18" x14ac:dyDescent="0.3">
      <c r="A10" s="56">
        <v>44931</v>
      </c>
      <c r="B10" s="57">
        <v>550</v>
      </c>
      <c r="F10" s="2"/>
      <c r="G10" s="2"/>
    </row>
    <row r="11" spans="1:18" x14ac:dyDescent="0.3">
      <c r="A11" s="56">
        <v>44932</v>
      </c>
      <c r="B11" s="57">
        <v>750</v>
      </c>
      <c r="F11" s="132" t="s">
        <v>11</v>
      </c>
      <c r="G11" s="132"/>
    </row>
    <row r="12" spans="1:18" x14ac:dyDescent="0.3">
      <c r="A12" s="56">
        <v>44933</v>
      </c>
      <c r="B12" s="57">
        <v>650</v>
      </c>
      <c r="F12" s="129">
        <f>_xlfn.STDEV.S(B6:B35)</f>
        <v>114.73357443855863</v>
      </c>
      <c r="G12" s="129"/>
    </row>
    <row r="13" spans="1:18" x14ac:dyDescent="0.3">
      <c r="A13" s="56">
        <v>44934</v>
      </c>
      <c r="B13" s="57">
        <v>500</v>
      </c>
    </row>
    <row r="14" spans="1:18" x14ac:dyDescent="0.3">
      <c r="A14" s="56">
        <v>44935</v>
      </c>
      <c r="B14" s="57">
        <v>600</v>
      </c>
    </row>
    <row r="15" spans="1:18" x14ac:dyDescent="0.3">
      <c r="A15" s="56">
        <v>44936</v>
      </c>
      <c r="B15" s="57">
        <v>550</v>
      </c>
    </row>
    <row r="16" spans="1:18" x14ac:dyDescent="0.3">
      <c r="A16" s="56">
        <v>44937</v>
      </c>
      <c r="B16" s="57">
        <v>800</v>
      </c>
    </row>
    <row r="17" spans="1:2" x14ac:dyDescent="0.3">
      <c r="A17" s="56">
        <v>44938</v>
      </c>
      <c r="B17" s="57">
        <v>450</v>
      </c>
    </row>
    <row r="18" spans="1:2" x14ac:dyDescent="0.3">
      <c r="A18" s="56">
        <v>44939</v>
      </c>
      <c r="B18" s="57">
        <v>700</v>
      </c>
    </row>
    <row r="19" spans="1:2" x14ac:dyDescent="0.3">
      <c r="A19" s="56">
        <v>44940</v>
      </c>
      <c r="B19" s="57">
        <v>550</v>
      </c>
    </row>
    <row r="20" spans="1:2" x14ac:dyDescent="0.3">
      <c r="A20" s="56">
        <v>44941</v>
      </c>
      <c r="B20" s="57">
        <v>600</v>
      </c>
    </row>
    <row r="21" spans="1:2" x14ac:dyDescent="0.3">
      <c r="A21" s="56">
        <v>44942</v>
      </c>
      <c r="B21" s="57">
        <v>400</v>
      </c>
    </row>
    <row r="22" spans="1:2" x14ac:dyDescent="0.3">
      <c r="A22" s="56">
        <v>44943</v>
      </c>
      <c r="B22" s="57">
        <v>650</v>
      </c>
    </row>
    <row r="23" spans="1:2" x14ac:dyDescent="0.3">
      <c r="A23" s="56">
        <v>44944</v>
      </c>
      <c r="B23" s="57">
        <v>500</v>
      </c>
    </row>
    <row r="24" spans="1:2" x14ac:dyDescent="0.3">
      <c r="A24" s="56">
        <v>44945</v>
      </c>
      <c r="B24" s="57">
        <v>750</v>
      </c>
    </row>
    <row r="25" spans="1:2" x14ac:dyDescent="0.3">
      <c r="A25" s="56">
        <v>44946</v>
      </c>
      <c r="B25" s="57">
        <v>550</v>
      </c>
    </row>
    <row r="26" spans="1:2" x14ac:dyDescent="0.3">
      <c r="A26" s="56">
        <v>44947</v>
      </c>
      <c r="B26" s="57">
        <v>700</v>
      </c>
    </row>
    <row r="27" spans="1:2" x14ac:dyDescent="0.3">
      <c r="A27" s="56">
        <v>44948</v>
      </c>
      <c r="B27" s="57">
        <v>600</v>
      </c>
    </row>
    <row r="28" spans="1:2" x14ac:dyDescent="0.3">
      <c r="A28" s="56">
        <v>44949</v>
      </c>
      <c r="B28" s="57">
        <v>500</v>
      </c>
    </row>
    <row r="29" spans="1:2" x14ac:dyDescent="0.3">
      <c r="A29" s="56">
        <v>44950</v>
      </c>
      <c r="B29" s="57">
        <v>800</v>
      </c>
    </row>
    <row r="30" spans="1:2" x14ac:dyDescent="0.3">
      <c r="A30" s="56">
        <v>44951</v>
      </c>
      <c r="B30" s="57">
        <v>550</v>
      </c>
    </row>
    <row r="31" spans="1:2" x14ac:dyDescent="0.3">
      <c r="A31" s="56">
        <v>44952</v>
      </c>
      <c r="B31" s="57">
        <v>650</v>
      </c>
    </row>
    <row r="32" spans="1:2" x14ac:dyDescent="0.3">
      <c r="A32" s="56">
        <v>44953</v>
      </c>
      <c r="B32" s="57">
        <v>400</v>
      </c>
    </row>
    <row r="33" spans="1:2" x14ac:dyDescent="0.3">
      <c r="A33" s="56">
        <v>44954</v>
      </c>
      <c r="B33" s="57">
        <v>600</v>
      </c>
    </row>
    <row r="34" spans="1:2" x14ac:dyDescent="0.3">
      <c r="A34" s="56">
        <v>44955</v>
      </c>
      <c r="B34" s="57">
        <v>750</v>
      </c>
    </row>
    <row r="35" spans="1:2" x14ac:dyDescent="0.3">
      <c r="A35" s="56">
        <v>44956</v>
      </c>
      <c r="B35" s="57">
        <v>550</v>
      </c>
    </row>
  </sheetData>
  <mergeCells count="8">
    <mergeCell ref="F12:G12"/>
    <mergeCell ref="A1:R3"/>
    <mergeCell ref="A5:B5"/>
    <mergeCell ref="F5:G5"/>
    <mergeCell ref="F8:G8"/>
    <mergeCell ref="F11:G11"/>
    <mergeCell ref="F6:G6"/>
    <mergeCell ref="F9:G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3E0CE-9BAB-482F-AF58-ADD70CB81FC9}">
  <dimension ref="A1:T54"/>
  <sheetViews>
    <sheetView workbookViewId="0">
      <selection activeCell="A4" sqref="A4:A54"/>
    </sheetView>
  </sheetViews>
  <sheetFormatPr defaultRowHeight="14.4" x14ac:dyDescent="0.3"/>
  <cols>
    <col min="1" max="1" width="21.109375" bestFit="1" customWidth="1"/>
    <col min="2" max="2" width="11.5546875" customWidth="1"/>
    <col min="6" max="6" width="14.88671875" customWidth="1"/>
    <col min="20" max="20" width="14.5546875" customWidth="1"/>
  </cols>
  <sheetData>
    <row r="1" spans="1:20" x14ac:dyDescent="0.3">
      <c r="A1" s="136" t="s">
        <v>34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</row>
    <row r="2" spans="1:20" x14ac:dyDescent="0.3">
      <c r="A2" s="136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</row>
    <row r="3" spans="1:20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3">
      <c r="A4" s="58" t="s">
        <v>35</v>
      </c>
      <c r="E4" s="135" t="s">
        <v>36</v>
      </c>
      <c r="F4" s="135"/>
      <c r="K4" s="16" t="s">
        <v>12</v>
      </c>
      <c r="L4" s="17">
        <f>MAX(A5:A54)</f>
        <v>7</v>
      </c>
    </row>
    <row r="5" spans="1:20" x14ac:dyDescent="0.3">
      <c r="A5" s="59">
        <v>3</v>
      </c>
      <c r="E5" s="134">
        <f>L4-L5</f>
        <v>6</v>
      </c>
      <c r="F5" s="134"/>
      <c r="K5" s="16" t="s">
        <v>13</v>
      </c>
      <c r="L5" s="17">
        <f>MIN(A5:A54)</f>
        <v>1</v>
      </c>
    </row>
    <row r="6" spans="1:20" x14ac:dyDescent="0.3">
      <c r="A6" s="59">
        <v>5</v>
      </c>
    </row>
    <row r="7" spans="1:20" x14ac:dyDescent="0.3">
      <c r="A7" s="59">
        <v>2</v>
      </c>
      <c r="E7" s="135" t="s">
        <v>10</v>
      </c>
      <c r="F7" s="135"/>
    </row>
    <row r="8" spans="1:20" x14ac:dyDescent="0.3">
      <c r="A8" s="59">
        <v>4</v>
      </c>
      <c r="E8" s="134">
        <f>_xlfn.VAR.S(A5:A54)</f>
        <v>2.3363265306122454</v>
      </c>
      <c r="F8" s="134"/>
    </row>
    <row r="9" spans="1:20" x14ac:dyDescent="0.3">
      <c r="A9" s="59">
        <v>6</v>
      </c>
    </row>
    <row r="10" spans="1:20" x14ac:dyDescent="0.3">
      <c r="A10" s="59">
        <v>2</v>
      </c>
      <c r="E10" s="135" t="s">
        <v>37</v>
      </c>
      <c r="F10" s="135"/>
    </row>
    <row r="11" spans="1:20" x14ac:dyDescent="0.3">
      <c r="A11" s="59">
        <v>3</v>
      </c>
      <c r="E11" s="134">
        <f>_xlfn.STDEV.S(A5:A54)</f>
        <v>1.5285046714394579</v>
      </c>
      <c r="F11" s="134"/>
    </row>
    <row r="12" spans="1:20" x14ac:dyDescent="0.3">
      <c r="A12" s="59">
        <v>4</v>
      </c>
    </row>
    <row r="13" spans="1:20" x14ac:dyDescent="0.3">
      <c r="A13" s="59">
        <v>2</v>
      </c>
    </row>
    <row r="14" spans="1:20" x14ac:dyDescent="0.3">
      <c r="A14" s="59">
        <v>5</v>
      </c>
    </row>
    <row r="15" spans="1:20" x14ac:dyDescent="0.3">
      <c r="A15" s="59">
        <v>7</v>
      </c>
    </row>
    <row r="16" spans="1:20" x14ac:dyDescent="0.3">
      <c r="A16" s="59">
        <v>2</v>
      </c>
    </row>
    <row r="17" spans="1:1" x14ac:dyDescent="0.3">
      <c r="A17" s="59">
        <v>3</v>
      </c>
    </row>
    <row r="18" spans="1:1" x14ac:dyDescent="0.3">
      <c r="A18" s="59">
        <v>4</v>
      </c>
    </row>
    <row r="19" spans="1:1" x14ac:dyDescent="0.3">
      <c r="A19" s="59">
        <v>2</v>
      </c>
    </row>
    <row r="20" spans="1:1" x14ac:dyDescent="0.3">
      <c r="A20" s="59">
        <v>4</v>
      </c>
    </row>
    <row r="21" spans="1:1" x14ac:dyDescent="0.3">
      <c r="A21" s="59">
        <v>2</v>
      </c>
    </row>
    <row r="22" spans="1:1" x14ac:dyDescent="0.3">
      <c r="A22" s="59">
        <v>3</v>
      </c>
    </row>
    <row r="23" spans="1:1" x14ac:dyDescent="0.3">
      <c r="A23" s="59">
        <v>5</v>
      </c>
    </row>
    <row r="24" spans="1:1" x14ac:dyDescent="0.3">
      <c r="A24" s="59">
        <v>6</v>
      </c>
    </row>
    <row r="25" spans="1:1" x14ac:dyDescent="0.3">
      <c r="A25" s="59">
        <v>3</v>
      </c>
    </row>
    <row r="26" spans="1:1" x14ac:dyDescent="0.3">
      <c r="A26" s="59">
        <v>2</v>
      </c>
    </row>
    <row r="27" spans="1:1" x14ac:dyDescent="0.3">
      <c r="A27" s="59">
        <v>1</v>
      </c>
    </row>
    <row r="28" spans="1:1" x14ac:dyDescent="0.3">
      <c r="A28" s="59">
        <v>4</v>
      </c>
    </row>
    <row r="29" spans="1:1" x14ac:dyDescent="0.3">
      <c r="A29" s="59">
        <v>2</v>
      </c>
    </row>
    <row r="30" spans="1:1" x14ac:dyDescent="0.3">
      <c r="A30" s="59">
        <v>4</v>
      </c>
    </row>
    <row r="31" spans="1:1" x14ac:dyDescent="0.3">
      <c r="A31" s="59">
        <v>5</v>
      </c>
    </row>
    <row r="32" spans="1:1" x14ac:dyDescent="0.3">
      <c r="A32" s="59">
        <v>3</v>
      </c>
    </row>
    <row r="33" spans="1:1" x14ac:dyDescent="0.3">
      <c r="A33" s="59">
        <v>2</v>
      </c>
    </row>
    <row r="34" spans="1:1" x14ac:dyDescent="0.3">
      <c r="A34" s="59">
        <v>7</v>
      </c>
    </row>
    <row r="35" spans="1:1" x14ac:dyDescent="0.3">
      <c r="A35" s="59">
        <v>2</v>
      </c>
    </row>
    <row r="36" spans="1:1" x14ac:dyDescent="0.3">
      <c r="A36" s="59">
        <v>3</v>
      </c>
    </row>
    <row r="37" spans="1:1" x14ac:dyDescent="0.3">
      <c r="A37" s="59">
        <v>4</v>
      </c>
    </row>
    <row r="38" spans="1:1" x14ac:dyDescent="0.3">
      <c r="A38" s="59">
        <v>5</v>
      </c>
    </row>
    <row r="39" spans="1:1" x14ac:dyDescent="0.3">
      <c r="A39" s="59">
        <v>1</v>
      </c>
    </row>
    <row r="40" spans="1:1" x14ac:dyDescent="0.3">
      <c r="A40" s="59">
        <v>6</v>
      </c>
    </row>
    <row r="41" spans="1:1" x14ac:dyDescent="0.3">
      <c r="A41" s="59">
        <v>2</v>
      </c>
    </row>
    <row r="42" spans="1:1" x14ac:dyDescent="0.3">
      <c r="A42" s="59">
        <v>4</v>
      </c>
    </row>
    <row r="43" spans="1:1" x14ac:dyDescent="0.3">
      <c r="A43" s="59">
        <v>3</v>
      </c>
    </row>
    <row r="44" spans="1:1" x14ac:dyDescent="0.3">
      <c r="A44" s="59">
        <v>5</v>
      </c>
    </row>
    <row r="45" spans="1:1" x14ac:dyDescent="0.3">
      <c r="A45" s="59">
        <v>3</v>
      </c>
    </row>
    <row r="46" spans="1:1" x14ac:dyDescent="0.3">
      <c r="A46" s="59">
        <v>2</v>
      </c>
    </row>
    <row r="47" spans="1:1" x14ac:dyDescent="0.3">
      <c r="A47" s="59">
        <v>4</v>
      </c>
    </row>
    <row r="48" spans="1:1" x14ac:dyDescent="0.3">
      <c r="A48" s="59">
        <v>2</v>
      </c>
    </row>
    <row r="49" spans="1:1" x14ac:dyDescent="0.3">
      <c r="A49" s="59">
        <v>6</v>
      </c>
    </row>
    <row r="50" spans="1:1" x14ac:dyDescent="0.3">
      <c r="A50" s="59">
        <v>3</v>
      </c>
    </row>
    <row r="51" spans="1:1" x14ac:dyDescent="0.3">
      <c r="A51" s="59">
        <v>2</v>
      </c>
    </row>
    <row r="52" spans="1:1" x14ac:dyDescent="0.3">
      <c r="A52" s="59">
        <v>4</v>
      </c>
    </row>
    <row r="53" spans="1:1" x14ac:dyDescent="0.3">
      <c r="A53" s="59">
        <v>5</v>
      </c>
    </row>
    <row r="54" spans="1:1" x14ac:dyDescent="0.3">
      <c r="A54" s="59">
        <v>3</v>
      </c>
    </row>
  </sheetData>
  <mergeCells count="7">
    <mergeCell ref="E8:F8"/>
    <mergeCell ref="E10:F10"/>
    <mergeCell ref="E11:F11"/>
    <mergeCell ref="A1:T2"/>
    <mergeCell ref="E4:F4"/>
    <mergeCell ref="E5:F5"/>
    <mergeCell ref="E7:F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E8445-99AB-47BB-8A60-7E842BFF3EEF}">
  <dimension ref="A1:T16"/>
  <sheetViews>
    <sheetView workbookViewId="0">
      <selection activeCell="A4" sqref="A4:B16"/>
    </sheetView>
  </sheetViews>
  <sheetFormatPr defaultRowHeight="14.4" x14ac:dyDescent="0.3"/>
  <cols>
    <col min="1" max="1" width="11.33203125" customWidth="1"/>
    <col min="2" max="2" width="13" customWidth="1"/>
  </cols>
  <sheetData>
    <row r="1" spans="1:20" x14ac:dyDescent="0.3">
      <c r="A1" s="138" t="s">
        <v>39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</row>
    <row r="2" spans="1:20" x14ac:dyDescent="0.3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</row>
    <row r="4" spans="1:20" x14ac:dyDescent="0.3">
      <c r="A4" s="140" t="s">
        <v>40</v>
      </c>
      <c r="B4" s="140"/>
      <c r="C4" t="s">
        <v>38</v>
      </c>
      <c r="G4" s="124" t="s">
        <v>53</v>
      </c>
      <c r="H4" s="124"/>
      <c r="I4" s="2"/>
      <c r="J4" s="2"/>
      <c r="K4" s="2"/>
      <c r="L4" s="14" t="s">
        <v>12</v>
      </c>
      <c r="M4" s="9">
        <f>MAX(B5:B16)</f>
        <v>155</v>
      </c>
    </row>
    <row r="5" spans="1:20" x14ac:dyDescent="0.3">
      <c r="A5" s="55" t="s">
        <v>41</v>
      </c>
      <c r="B5" s="55">
        <v>120</v>
      </c>
      <c r="G5" s="137">
        <f>AVERAGE(B5:B16)</f>
        <v>132.5</v>
      </c>
      <c r="H5" s="137"/>
      <c r="I5" s="2"/>
      <c r="J5" s="2"/>
      <c r="K5" s="2"/>
      <c r="L5" s="14" t="s">
        <v>13</v>
      </c>
      <c r="M5" s="9">
        <f>MIN(B5:B16)</f>
        <v>110</v>
      </c>
    </row>
    <row r="6" spans="1:20" x14ac:dyDescent="0.3">
      <c r="A6" s="55" t="s">
        <v>42</v>
      </c>
      <c r="B6" s="55">
        <v>150</v>
      </c>
      <c r="G6" s="2"/>
      <c r="H6" s="2"/>
      <c r="I6" s="2"/>
      <c r="J6" s="2"/>
      <c r="K6" s="2"/>
      <c r="L6" s="2"/>
      <c r="M6" s="2"/>
    </row>
    <row r="7" spans="1:20" x14ac:dyDescent="0.3">
      <c r="A7" s="55" t="s">
        <v>43</v>
      </c>
      <c r="B7" s="55">
        <v>110</v>
      </c>
      <c r="G7" s="124" t="s">
        <v>9</v>
      </c>
      <c r="H7" s="124"/>
      <c r="I7" s="2"/>
      <c r="J7" s="2"/>
      <c r="K7" s="2"/>
      <c r="L7" s="2"/>
      <c r="M7" s="2"/>
    </row>
    <row r="8" spans="1:20" x14ac:dyDescent="0.3">
      <c r="A8" s="55" t="s">
        <v>44</v>
      </c>
      <c r="B8" s="55">
        <v>135</v>
      </c>
      <c r="G8" s="137">
        <f>M4-M5</f>
        <v>45</v>
      </c>
      <c r="H8" s="137"/>
      <c r="I8" s="2"/>
      <c r="J8" s="2"/>
      <c r="K8" s="2"/>
      <c r="L8" s="2"/>
      <c r="M8" s="2"/>
    </row>
    <row r="9" spans="1:20" x14ac:dyDescent="0.3">
      <c r="A9" s="55" t="s">
        <v>45</v>
      </c>
      <c r="B9" s="55">
        <v>125</v>
      </c>
    </row>
    <row r="10" spans="1:20" x14ac:dyDescent="0.3">
      <c r="A10" s="55" t="s">
        <v>46</v>
      </c>
      <c r="B10" s="55">
        <v>140</v>
      </c>
    </row>
    <row r="11" spans="1:20" x14ac:dyDescent="0.3">
      <c r="A11" s="55" t="s">
        <v>47</v>
      </c>
      <c r="B11" s="55">
        <v>130</v>
      </c>
    </row>
    <row r="12" spans="1:20" x14ac:dyDescent="0.3">
      <c r="A12" s="55" t="s">
        <v>48</v>
      </c>
      <c r="B12" s="55">
        <v>155</v>
      </c>
    </row>
    <row r="13" spans="1:20" x14ac:dyDescent="0.3">
      <c r="A13" s="55" t="s">
        <v>49</v>
      </c>
      <c r="B13" s="55">
        <v>115</v>
      </c>
    </row>
    <row r="14" spans="1:20" x14ac:dyDescent="0.3">
      <c r="A14" s="55" t="s">
        <v>50</v>
      </c>
      <c r="B14" s="55">
        <v>145</v>
      </c>
    </row>
    <row r="15" spans="1:20" x14ac:dyDescent="0.3">
      <c r="A15" s="55" t="s">
        <v>51</v>
      </c>
      <c r="B15" s="55">
        <v>135</v>
      </c>
    </row>
    <row r="16" spans="1:20" x14ac:dyDescent="0.3">
      <c r="A16" s="55" t="s">
        <v>52</v>
      </c>
      <c r="B16" s="55">
        <v>130</v>
      </c>
    </row>
  </sheetData>
  <mergeCells count="6">
    <mergeCell ref="G8:H8"/>
    <mergeCell ref="A1:T2"/>
    <mergeCell ref="A4:B4"/>
    <mergeCell ref="G4:H4"/>
    <mergeCell ref="G5:H5"/>
    <mergeCell ref="G7:H7"/>
  </mergeCells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76D22-7854-472D-B037-82F7BD167FD2}">
  <dimension ref="A1:T54"/>
  <sheetViews>
    <sheetView workbookViewId="0">
      <selection activeCell="A4" sqref="A4:A54"/>
    </sheetView>
  </sheetViews>
  <sheetFormatPr defaultRowHeight="14.4" x14ac:dyDescent="0.3"/>
  <cols>
    <col min="1" max="1" width="17.44140625" bestFit="1" customWidth="1"/>
    <col min="6" max="6" width="14" customWidth="1"/>
  </cols>
  <sheetData>
    <row r="1" spans="1:20" x14ac:dyDescent="0.3">
      <c r="A1" s="141" t="s">
        <v>54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</row>
    <row r="2" spans="1:20" x14ac:dyDescent="0.3">
      <c r="A2" s="141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</row>
    <row r="4" spans="1:20" x14ac:dyDescent="0.3">
      <c r="A4" s="61" t="s">
        <v>55</v>
      </c>
      <c r="E4" s="142" t="s">
        <v>2</v>
      </c>
      <c r="F4" s="142"/>
    </row>
    <row r="5" spans="1:20" x14ac:dyDescent="0.3">
      <c r="A5" s="60">
        <v>8</v>
      </c>
      <c r="E5" s="143">
        <f>AVERAGE(A5:A54)</f>
        <v>7.5</v>
      </c>
      <c r="F5" s="143"/>
    </row>
    <row r="6" spans="1:20" x14ac:dyDescent="0.3">
      <c r="A6" s="60">
        <v>7</v>
      </c>
      <c r="E6" s="2"/>
      <c r="F6" s="2"/>
    </row>
    <row r="7" spans="1:20" x14ac:dyDescent="0.3">
      <c r="A7" s="60">
        <v>9</v>
      </c>
      <c r="E7" s="142" t="s">
        <v>11</v>
      </c>
      <c r="F7" s="142"/>
    </row>
    <row r="8" spans="1:20" x14ac:dyDescent="0.3">
      <c r="A8" s="60">
        <v>6</v>
      </c>
      <c r="E8" s="143">
        <f>_xlfn.STDEV.S(A5:A54)</f>
        <v>1.0350983390135313</v>
      </c>
      <c r="F8" s="143"/>
    </row>
    <row r="9" spans="1:20" x14ac:dyDescent="0.3">
      <c r="A9" s="60">
        <v>7</v>
      </c>
    </row>
    <row r="10" spans="1:20" x14ac:dyDescent="0.3">
      <c r="A10" s="60">
        <v>8</v>
      </c>
    </row>
    <row r="11" spans="1:20" x14ac:dyDescent="0.3">
      <c r="A11" s="60">
        <v>9</v>
      </c>
    </row>
    <row r="12" spans="1:20" x14ac:dyDescent="0.3">
      <c r="A12" s="60">
        <v>8</v>
      </c>
    </row>
    <row r="13" spans="1:20" x14ac:dyDescent="0.3">
      <c r="A13" s="60">
        <v>7</v>
      </c>
    </row>
    <row r="14" spans="1:20" x14ac:dyDescent="0.3">
      <c r="A14" s="60">
        <v>6</v>
      </c>
    </row>
    <row r="15" spans="1:20" x14ac:dyDescent="0.3">
      <c r="A15" s="60">
        <v>8</v>
      </c>
    </row>
    <row r="16" spans="1:20" x14ac:dyDescent="0.3">
      <c r="A16" s="60">
        <v>9</v>
      </c>
    </row>
    <row r="17" spans="1:1" x14ac:dyDescent="0.3">
      <c r="A17" s="60">
        <v>7</v>
      </c>
    </row>
    <row r="18" spans="1:1" x14ac:dyDescent="0.3">
      <c r="A18" s="60">
        <v>8</v>
      </c>
    </row>
    <row r="19" spans="1:1" x14ac:dyDescent="0.3">
      <c r="A19" s="60">
        <v>7</v>
      </c>
    </row>
    <row r="20" spans="1:1" x14ac:dyDescent="0.3">
      <c r="A20" s="60">
        <v>6</v>
      </c>
    </row>
    <row r="21" spans="1:1" x14ac:dyDescent="0.3">
      <c r="A21" s="60">
        <v>8</v>
      </c>
    </row>
    <row r="22" spans="1:1" x14ac:dyDescent="0.3">
      <c r="A22" s="60">
        <v>9</v>
      </c>
    </row>
    <row r="23" spans="1:1" x14ac:dyDescent="0.3">
      <c r="A23" s="60">
        <v>6</v>
      </c>
    </row>
    <row r="24" spans="1:1" x14ac:dyDescent="0.3">
      <c r="A24" s="60">
        <v>7</v>
      </c>
    </row>
    <row r="25" spans="1:1" x14ac:dyDescent="0.3">
      <c r="A25" s="60">
        <v>8</v>
      </c>
    </row>
    <row r="26" spans="1:1" x14ac:dyDescent="0.3">
      <c r="A26" s="60">
        <v>9</v>
      </c>
    </row>
    <row r="27" spans="1:1" x14ac:dyDescent="0.3">
      <c r="A27" s="60">
        <v>7</v>
      </c>
    </row>
    <row r="28" spans="1:1" x14ac:dyDescent="0.3">
      <c r="A28" s="60">
        <v>6</v>
      </c>
    </row>
    <row r="29" spans="1:1" x14ac:dyDescent="0.3">
      <c r="A29" s="60">
        <v>7</v>
      </c>
    </row>
    <row r="30" spans="1:1" x14ac:dyDescent="0.3">
      <c r="A30" s="60">
        <v>8</v>
      </c>
    </row>
    <row r="31" spans="1:1" x14ac:dyDescent="0.3">
      <c r="A31" s="60">
        <v>9</v>
      </c>
    </row>
    <row r="32" spans="1:1" x14ac:dyDescent="0.3">
      <c r="A32" s="60">
        <v>8</v>
      </c>
    </row>
    <row r="33" spans="1:1" x14ac:dyDescent="0.3">
      <c r="A33" s="60">
        <v>7</v>
      </c>
    </row>
    <row r="34" spans="1:1" x14ac:dyDescent="0.3">
      <c r="A34" s="60">
        <v>6</v>
      </c>
    </row>
    <row r="35" spans="1:1" x14ac:dyDescent="0.3">
      <c r="A35" s="60">
        <v>9</v>
      </c>
    </row>
    <row r="36" spans="1:1" x14ac:dyDescent="0.3">
      <c r="A36" s="60">
        <v>8</v>
      </c>
    </row>
    <row r="37" spans="1:1" x14ac:dyDescent="0.3">
      <c r="A37" s="60">
        <v>7</v>
      </c>
    </row>
    <row r="38" spans="1:1" x14ac:dyDescent="0.3">
      <c r="A38" s="60">
        <v>6</v>
      </c>
    </row>
    <row r="39" spans="1:1" x14ac:dyDescent="0.3">
      <c r="A39" s="60">
        <v>8</v>
      </c>
    </row>
    <row r="40" spans="1:1" x14ac:dyDescent="0.3">
      <c r="A40" s="60">
        <v>9</v>
      </c>
    </row>
    <row r="41" spans="1:1" x14ac:dyDescent="0.3">
      <c r="A41" s="60">
        <v>7</v>
      </c>
    </row>
    <row r="42" spans="1:1" x14ac:dyDescent="0.3">
      <c r="A42" s="60">
        <v>8</v>
      </c>
    </row>
    <row r="43" spans="1:1" x14ac:dyDescent="0.3">
      <c r="A43" s="60">
        <v>7</v>
      </c>
    </row>
    <row r="44" spans="1:1" x14ac:dyDescent="0.3">
      <c r="A44" s="60">
        <v>6</v>
      </c>
    </row>
    <row r="45" spans="1:1" x14ac:dyDescent="0.3">
      <c r="A45" s="60">
        <v>9</v>
      </c>
    </row>
    <row r="46" spans="1:1" x14ac:dyDescent="0.3">
      <c r="A46" s="60">
        <v>8</v>
      </c>
    </row>
    <row r="47" spans="1:1" x14ac:dyDescent="0.3">
      <c r="A47" s="60">
        <v>7</v>
      </c>
    </row>
    <row r="48" spans="1:1" x14ac:dyDescent="0.3">
      <c r="A48" s="60">
        <v>6</v>
      </c>
    </row>
    <row r="49" spans="1:1" x14ac:dyDescent="0.3">
      <c r="A49" s="60">
        <v>7</v>
      </c>
    </row>
    <row r="50" spans="1:1" x14ac:dyDescent="0.3">
      <c r="A50" s="60">
        <v>8</v>
      </c>
    </row>
    <row r="51" spans="1:1" x14ac:dyDescent="0.3">
      <c r="A51" s="60">
        <v>9</v>
      </c>
    </row>
    <row r="52" spans="1:1" x14ac:dyDescent="0.3">
      <c r="A52" s="60">
        <v>8</v>
      </c>
    </row>
    <row r="53" spans="1:1" x14ac:dyDescent="0.3">
      <c r="A53" s="60">
        <v>7</v>
      </c>
    </row>
    <row r="54" spans="1:1" x14ac:dyDescent="0.3">
      <c r="A54" s="60">
        <v>6</v>
      </c>
    </row>
  </sheetData>
  <mergeCells count="5">
    <mergeCell ref="A1:T2"/>
    <mergeCell ref="E4:F4"/>
    <mergeCell ref="E5:F5"/>
    <mergeCell ref="E7:F7"/>
    <mergeCell ref="E8:F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0E410-4AAE-4993-8226-8452A97975FC}">
  <dimension ref="A1:T14"/>
  <sheetViews>
    <sheetView workbookViewId="0">
      <selection activeCell="A4" sqref="A4:J14"/>
    </sheetView>
  </sheetViews>
  <sheetFormatPr defaultRowHeight="14.4" x14ac:dyDescent="0.3"/>
  <cols>
    <col min="1" max="1" width="9" customWidth="1"/>
    <col min="13" max="13" width="10.88671875" customWidth="1"/>
  </cols>
  <sheetData>
    <row r="1" spans="1:20" x14ac:dyDescent="0.3">
      <c r="A1" s="145" t="s">
        <v>56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</row>
    <row r="2" spans="1:20" x14ac:dyDescent="0.3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</row>
    <row r="3" spans="1:20" x14ac:dyDescent="0.3">
      <c r="A3" s="14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</row>
    <row r="4" spans="1:20" x14ac:dyDescent="0.3">
      <c r="A4" s="128" t="s">
        <v>57</v>
      </c>
      <c r="B4" s="128"/>
      <c r="C4" s="128"/>
      <c r="D4" s="128"/>
      <c r="E4" s="128"/>
      <c r="F4" s="128"/>
      <c r="G4" s="128"/>
      <c r="H4" s="128"/>
      <c r="I4" s="128"/>
      <c r="J4" s="128"/>
    </row>
    <row r="5" spans="1:20" x14ac:dyDescent="0.3">
      <c r="A5" s="62">
        <v>10</v>
      </c>
      <c r="B5" s="62">
        <v>15</v>
      </c>
      <c r="C5" s="62">
        <v>12</v>
      </c>
      <c r="D5" s="62">
        <v>18</v>
      </c>
      <c r="E5" s="62">
        <v>20</v>
      </c>
      <c r="F5" s="62">
        <v>25</v>
      </c>
      <c r="G5" s="62">
        <v>8</v>
      </c>
      <c r="H5" s="62">
        <v>14</v>
      </c>
      <c r="I5" s="62">
        <v>16</v>
      </c>
      <c r="J5" s="62">
        <v>22</v>
      </c>
      <c r="K5" s="2"/>
      <c r="L5" s="121" t="s">
        <v>2</v>
      </c>
      <c r="M5" s="121"/>
      <c r="N5" s="2"/>
      <c r="O5" s="2"/>
      <c r="P5" s="10" t="s">
        <v>12</v>
      </c>
      <c r="Q5" s="18">
        <f>MAX(A5:J14)</f>
        <v>27</v>
      </c>
    </row>
    <row r="6" spans="1:20" x14ac:dyDescent="0.3">
      <c r="A6" s="62">
        <v>9</v>
      </c>
      <c r="B6" s="62">
        <v>17</v>
      </c>
      <c r="C6" s="62">
        <v>11</v>
      </c>
      <c r="D6" s="62">
        <v>13</v>
      </c>
      <c r="E6" s="62">
        <v>19</v>
      </c>
      <c r="F6" s="62">
        <v>23</v>
      </c>
      <c r="G6" s="62">
        <v>21</v>
      </c>
      <c r="H6" s="62">
        <v>16</v>
      </c>
      <c r="I6" s="62">
        <v>24</v>
      </c>
      <c r="J6" s="62">
        <v>27</v>
      </c>
      <c r="K6" s="2"/>
      <c r="L6" s="144">
        <f>AVERAGE(A5:J14)</f>
        <v>16.72</v>
      </c>
      <c r="M6" s="144"/>
      <c r="N6" s="2"/>
      <c r="O6" s="2"/>
      <c r="P6" s="10" t="s">
        <v>13</v>
      </c>
      <c r="Q6" s="18">
        <f>MIN(A5:J14)</f>
        <v>8</v>
      </c>
    </row>
    <row r="7" spans="1:20" x14ac:dyDescent="0.3">
      <c r="A7" s="62">
        <v>13</v>
      </c>
      <c r="B7" s="62">
        <v>10</v>
      </c>
      <c r="C7" s="62">
        <v>18</v>
      </c>
      <c r="D7" s="62">
        <v>16</v>
      </c>
      <c r="E7" s="62">
        <v>12</v>
      </c>
      <c r="F7" s="62">
        <v>14</v>
      </c>
      <c r="G7" s="62">
        <v>19</v>
      </c>
      <c r="H7" s="62">
        <v>21</v>
      </c>
      <c r="I7" s="62">
        <v>11</v>
      </c>
      <c r="J7" s="62">
        <v>17</v>
      </c>
      <c r="K7" s="2"/>
      <c r="L7" s="2"/>
      <c r="M7" s="2"/>
      <c r="N7" s="2"/>
      <c r="O7" s="2"/>
      <c r="P7" s="2"/>
      <c r="Q7" s="2"/>
    </row>
    <row r="8" spans="1:20" x14ac:dyDescent="0.3">
      <c r="A8" s="62">
        <v>15</v>
      </c>
      <c r="B8" s="62">
        <v>20</v>
      </c>
      <c r="C8" s="62">
        <v>26</v>
      </c>
      <c r="D8" s="62">
        <v>13</v>
      </c>
      <c r="E8" s="62">
        <v>12</v>
      </c>
      <c r="F8" s="62">
        <v>14</v>
      </c>
      <c r="G8" s="62">
        <v>22</v>
      </c>
      <c r="H8" s="62">
        <v>19</v>
      </c>
      <c r="I8" s="62">
        <v>16</v>
      </c>
      <c r="J8" s="62">
        <v>11</v>
      </c>
      <c r="K8" s="2"/>
      <c r="L8" s="121" t="s">
        <v>9</v>
      </c>
      <c r="M8" s="121"/>
      <c r="N8" s="2"/>
      <c r="O8" s="2"/>
      <c r="P8" s="2"/>
      <c r="Q8" s="2"/>
    </row>
    <row r="9" spans="1:20" x14ac:dyDescent="0.3">
      <c r="A9" s="62">
        <v>25</v>
      </c>
      <c r="B9" s="62">
        <v>18</v>
      </c>
      <c r="C9" s="62">
        <v>16</v>
      </c>
      <c r="D9" s="62">
        <v>12</v>
      </c>
      <c r="E9" s="62">
        <v>21</v>
      </c>
      <c r="F9" s="62">
        <v>20</v>
      </c>
      <c r="G9" s="62">
        <v>15</v>
      </c>
      <c r="H9" s="62">
        <v>12</v>
      </c>
      <c r="I9" s="62">
        <v>19</v>
      </c>
      <c r="J9" s="62">
        <v>17</v>
      </c>
      <c r="K9" s="2"/>
      <c r="L9" s="144">
        <f>Q5-Q6</f>
        <v>19</v>
      </c>
      <c r="M9" s="144"/>
      <c r="N9" s="2"/>
      <c r="O9" s="2"/>
      <c r="P9" s="2"/>
      <c r="Q9" s="2"/>
    </row>
    <row r="10" spans="1:20" x14ac:dyDescent="0.3">
      <c r="A10" s="62">
        <v>14</v>
      </c>
      <c r="B10" s="62">
        <v>16</v>
      </c>
      <c r="C10" s="62">
        <v>23</v>
      </c>
      <c r="D10" s="62">
        <v>18</v>
      </c>
      <c r="E10" s="62">
        <v>15</v>
      </c>
      <c r="F10" s="62">
        <v>11</v>
      </c>
      <c r="G10" s="62">
        <v>19</v>
      </c>
      <c r="H10" s="62">
        <v>22</v>
      </c>
      <c r="I10" s="62">
        <v>17</v>
      </c>
      <c r="J10" s="62">
        <v>12</v>
      </c>
      <c r="K10" s="2"/>
      <c r="L10" s="2"/>
      <c r="M10" s="2"/>
      <c r="N10" s="2"/>
      <c r="O10" s="2"/>
      <c r="P10" s="2"/>
      <c r="Q10" s="2"/>
    </row>
    <row r="11" spans="1:20" x14ac:dyDescent="0.3">
      <c r="A11" s="62">
        <v>16</v>
      </c>
      <c r="B11" s="62">
        <v>14</v>
      </c>
      <c r="C11" s="62">
        <v>18</v>
      </c>
      <c r="D11" s="62">
        <v>20</v>
      </c>
      <c r="E11" s="62">
        <v>25</v>
      </c>
      <c r="F11" s="62">
        <v>13</v>
      </c>
      <c r="G11" s="62">
        <v>11</v>
      </c>
      <c r="H11" s="62">
        <v>22</v>
      </c>
      <c r="I11" s="62">
        <v>19</v>
      </c>
      <c r="J11" s="62">
        <v>17</v>
      </c>
      <c r="K11" s="2"/>
      <c r="L11" s="121" t="s">
        <v>58</v>
      </c>
      <c r="M11" s="121"/>
      <c r="N11" s="2"/>
      <c r="O11" s="2"/>
      <c r="P11" s="2"/>
      <c r="Q11" s="2"/>
    </row>
    <row r="12" spans="1:20" x14ac:dyDescent="0.3">
      <c r="A12" s="62">
        <v>15</v>
      </c>
      <c r="B12" s="62">
        <v>16</v>
      </c>
      <c r="C12" s="62">
        <v>12</v>
      </c>
      <c r="D12" s="62">
        <v>14</v>
      </c>
      <c r="E12" s="62">
        <v>18</v>
      </c>
      <c r="F12" s="62">
        <v>20</v>
      </c>
      <c r="G12" s="62">
        <v>19</v>
      </c>
      <c r="H12" s="62">
        <v>21</v>
      </c>
      <c r="I12" s="62">
        <v>17</v>
      </c>
      <c r="J12" s="62">
        <v>12</v>
      </c>
      <c r="K12" s="2"/>
      <c r="L12" s="144">
        <f>_xlfn.STDEV.S(A5:J14)</f>
        <v>4.1635260891400083</v>
      </c>
      <c r="M12" s="144"/>
      <c r="N12" s="2"/>
      <c r="O12" s="2"/>
      <c r="P12" s="2"/>
      <c r="Q12" s="2"/>
    </row>
    <row r="13" spans="1:20" x14ac:dyDescent="0.3">
      <c r="A13" s="62">
        <v>15</v>
      </c>
      <c r="B13" s="62">
        <v>13</v>
      </c>
      <c r="C13" s="62">
        <v>16</v>
      </c>
      <c r="D13" s="62">
        <v>14</v>
      </c>
      <c r="E13" s="62">
        <v>22</v>
      </c>
      <c r="F13" s="62">
        <v>21</v>
      </c>
      <c r="G13" s="62">
        <v>19</v>
      </c>
      <c r="H13" s="62">
        <v>18</v>
      </c>
      <c r="I13" s="62">
        <v>16</v>
      </c>
      <c r="J13" s="62">
        <v>11</v>
      </c>
    </row>
    <row r="14" spans="1:20" x14ac:dyDescent="0.3">
      <c r="A14" s="62">
        <v>17</v>
      </c>
      <c r="B14" s="62">
        <v>14</v>
      </c>
      <c r="C14" s="62">
        <v>12</v>
      </c>
      <c r="D14" s="62">
        <v>20</v>
      </c>
      <c r="E14" s="62">
        <v>23</v>
      </c>
      <c r="F14" s="62">
        <v>19</v>
      </c>
      <c r="G14" s="62">
        <v>15</v>
      </c>
      <c r="H14" s="62">
        <v>16</v>
      </c>
      <c r="I14" s="62">
        <v>13</v>
      </c>
      <c r="J14" s="62">
        <v>18</v>
      </c>
    </row>
  </sheetData>
  <mergeCells count="8">
    <mergeCell ref="L11:M11"/>
    <mergeCell ref="L12:M12"/>
    <mergeCell ref="A1:T3"/>
    <mergeCell ref="A4:J4"/>
    <mergeCell ref="L5:M5"/>
    <mergeCell ref="L6:M6"/>
    <mergeCell ref="L8:M8"/>
    <mergeCell ref="L9:M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 Q-1(1)</vt:lpstr>
      <vt:lpstr>Q-1(2)</vt:lpstr>
      <vt:lpstr>Q-1(3)</vt:lpstr>
      <vt:lpstr>Q-2(1)</vt:lpstr>
      <vt:lpstr>Q-2(2)</vt:lpstr>
      <vt:lpstr>Q-2(3)</vt:lpstr>
      <vt:lpstr>Q2-(4)</vt:lpstr>
      <vt:lpstr>Q2-(5)</vt:lpstr>
      <vt:lpstr>Q2-(6)</vt:lpstr>
      <vt:lpstr>Q-2(7)</vt:lpstr>
      <vt:lpstr>Q-2(8)</vt:lpstr>
      <vt:lpstr>Q-2(9)</vt:lpstr>
      <vt:lpstr>Q-2(10)</vt:lpstr>
      <vt:lpstr>Q-2(11)</vt:lpstr>
      <vt:lpstr>Q-2(12)</vt:lpstr>
      <vt:lpstr>Q-3(1)</vt:lpstr>
      <vt:lpstr>Q-3(2)</vt:lpstr>
      <vt:lpstr>Q-3(3)</vt:lpstr>
      <vt:lpstr>Q-3(4)</vt:lpstr>
      <vt:lpstr>Q-4(1)</vt:lpstr>
      <vt:lpstr>Q-4(2)</vt:lpstr>
      <vt:lpstr>Q-4(3)</vt:lpstr>
      <vt:lpstr>Q-4(4)</vt:lpstr>
      <vt:lpstr>Q-5(1)</vt:lpstr>
      <vt:lpstr>Q-5(2)</vt:lpstr>
      <vt:lpstr>Q-5(3)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 Hirpara</dc:creator>
  <cp:lastModifiedBy>Dipali Pandya</cp:lastModifiedBy>
  <dcterms:created xsi:type="dcterms:W3CDTF">2023-11-02T05:54:17Z</dcterms:created>
  <dcterms:modified xsi:type="dcterms:W3CDTF">2023-12-30T13:31:53Z</dcterms:modified>
</cp:coreProperties>
</file>