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ipanshu\ALMABETTER\AlmaX\Week 2\"/>
    </mc:Choice>
  </mc:AlternateContent>
  <xr:revisionPtr revIDLastSave="0" documentId="13_ncr:1_{087C4B89-C219-48C1-ADF4-478418165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OXvrmpxox0g4zkmwrh2kxLBw8iw=="/>
    </ext>
  </extLst>
</workbook>
</file>

<file path=xl/calcChain.xml><?xml version="1.0" encoding="utf-8"?>
<calcChain xmlns="http://schemas.openxmlformats.org/spreadsheetml/2006/main">
  <c r="D22" i="2" l="1" a="1"/>
  <c r="D22" i="2" s="1"/>
  <c r="C30" i="3"/>
  <c r="B24" i="3"/>
  <c r="B23" i="3"/>
  <c r="B22" i="3"/>
  <c r="B21" i="3"/>
  <c r="B20" i="3"/>
  <c r="B19" i="3"/>
  <c r="B18" i="3"/>
  <c r="C37" i="1" a="1"/>
  <c r="C37" i="1"/>
  <c r="C36" i="1" a="1"/>
  <c r="C36" i="1" s="1"/>
  <c r="C44" i="2" a="1"/>
  <c r="C44" i="2" s="1"/>
  <c r="C43" i="2" a="1"/>
  <c r="C43" i="2" s="1"/>
  <c r="B44" i="2"/>
  <c r="B43" i="2"/>
  <c r="B36" i="2"/>
  <c r="D19" i="2" a="1"/>
  <c r="D19" i="2" s="1"/>
  <c r="D19" i="1" a="1"/>
  <c r="D19" i="1" s="1"/>
  <c r="B37" i="1"/>
  <c r="B36" i="1"/>
  <c r="D44" i="2" l="1"/>
  <c r="D43" i="2"/>
  <c r="E43" i="2" s="1"/>
  <c r="A30" i="3" s="1"/>
  <c r="B35" i="3" s="1"/>
  <c r="D37" i="1"/>
  <c r="D36" i="1"/>
  <c r="E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<sst xmlns="http://schemas.openxmlformats.org/spreadsheetml/2006/main" count="142" uniqueCount="50">
  <si>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</si>
  <si>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</si>
  <si>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</si>
  <si>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</si>
  <si>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</si>
  <si>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</si>
  <si>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</si>
  <si>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</si>
  <si>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</si>
  <si>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</si>
  <si>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</si>
  <si>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</si>
  <si>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</si>
  <si>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</si>
  <si>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</si>
  <si>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</si>
  <si>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</si>
  <si>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</si>
  <si>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</si>
  <si>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</si>
  <si>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</si>
  <si>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</si>
  <si>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</si>
  <si>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</si>
  <si>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</si>
  <si>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</si>
  <si>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</si>
  <si>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</si>
  <si>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</si>
  <si>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</si>
  <si>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</si>
  <si>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</si>
  <si>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</si>
  <si>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</si>
  <si>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</si>
  <si>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</si>
  <si>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</si>
  <si>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</si>
  <si>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</si>
  <si>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</si>
  <si>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</si>
  <si>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</si>
  <si>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</si>
  <si>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</si>
  <si>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</si>
  <si>
    <t>Available Car Type</t>
  </si>
  <si>
    <t>Name</t>
  </si>
  <si>
    <t>Taj Delux</t>
  </si>
  <si>
    <r>
      <t xml:space="preserve"> </t>
    </r>
    <r>
      <rPr>
        <b/>
        <sz val="10"/>
        <color rgb="FF000000"/>
        <rFont val="Arial"/>
        <family val="2"/>
        <scheme val="minor"/>
      </rPr>
      <t>Sample 1</t>
    </r>
  </si>
  <si>
    <t>Room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</si>
</sst>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21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sz val="10"/>
      <color theme="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0"/>
      <name val="Arial"/>
    </font>
    <font>
      <b/>
      <sz val="10"/>
      <color rgb="FF000000"/>
      <name val="Arial"/>
      <family val="2"/>
      <scheme val="minor"/>
    </font>
    <font>
      <b/>
      <sz val="9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theme="0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wrapText="1"/>
    </xf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5" fillId="0" borderId="0" xfId="0" applyFont="1"/>
    <xf numFmtId="0" fontId="8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wrapText="1"/>
    </xf>
    <xf numFmtId="164" fontId="6" fillId="4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6" fillId="5" borderId="5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7" fillId="2" borderId="10" xfId="0" applyFont="1" applyFill="1" applyBorder="1"/>
    <xf numFmtId="164" fontId="6" fillId="4" borderId="4" xfId="0" applyNumberFormat="1" applyFont="1" applyFill="1" applyBorder="1" applyAlignment="1">
      <alignment horizontal="right" wrapText="1"/>
    </xf>
    <xf numFmtId="15" fontId="5" fillId="4" borderId="6" xfId="0" applyNumberFormat="1" applyFont="1" applyFill="1" applyBorder="1"/>
    <xf numFmtId="15" fontId="5" fillId="3" borderId="6" xfId="0" applyNumberFormat="1" applyFont="1" applyFill="1" applyBorder="1"/>
    <xf numFmtId="165" fontId="8" fillId="2" borderId="11" xfId="0" applyNumberFormat="1" applyFont="1" applyFill="1" applyBorder="1" applyAlignment="1">
      <alignment wrapText="1"/>
    </xf>
    <xf numFmtId="3" fontId="6" fillId="4" borderId="4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9" xfId="0" applyFont="1" applyFill="1" applyBorder="1" applyAlignment="1">
      <alignment horizontal="right" wrapText="1"/>
    </xf>
    <xf numFmtId="164" fontId="4" fillId="2" borderId="7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0" borderId="16" xfId="0" applyFont="1" applyBorder="1"/>
    <xf numFmtId="15" fontId="6" fillId="0" borderId="15" xfId="0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7" fillId="2" borderId="4" xfId="0" applyFont="1" applyFill="1" applyBorder="1"/>
    <xf numFmtId="0" fontId="8" fillId="2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17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3" fillId="3" borderId="6" xfId="0" applyFont="1" applyFill="1" applyBorder="1" applyAlignment="1">
      <alignment vertical="top"/>
    </xf>
    <xf numFmtId="0" fontId="5" fillId="3" borderId="6" xfId="0" applyFont="1" applyFill="1" applyBorder="1"/>
    <xf numFmtId="165" fontId="8" fillId="2" borderId="4" xfId="0" applyNumberFormat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5" fillId="3" borderId="19" xfId="0" applyFont="1" applyFill="1" applyBorder="1"/>
    <xf numFmtId="0" fontId="8" fillId="3" borderId="6" xfId="0" applyFont="1" applyFill="1" applyBorder="1" applyAlignment="1">
      <alignment horizontal="center" wrapText="1"/>
    </xf>
    <xf numFmtId="0" fontId="5" fillId="3" borderId="8" xfId="0" applyFont="1" applyFill="1" applyBorder="1"/>
    <xf numFmtId="0" fontId="5" fillId="3" borderId="0" xfId="0" applyFont="1" applyFill="1"/>
    <xf numFmtId="0" fontId="8" fillId="3" borderId="20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right" wrapText="1"/>
    </xf>
    <xf numFmtId="0" fontId="5" fillId="3" borderId="21" xfId="0" applyFont="1" applyFill="1" applyBorder="1"/>
    <xf numFmtId="0" fontId="8" fillId="2" borderId="5" xfId="0" applyFont="1" applyFill="1" applyBorder="1" applyAlignment="1">
      <alignment wrapText="1"/>
    </xf>
    <xf numFmtId="0" fontId="6" fillId="7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6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/>
    </xf>
    <xf numFmtId="0" fontId="16" fillId="0" borderId="0" xfId="0" applyFont="1"/>
    <xf numFmtId="0" fontId="6" fillId="11" borderId="21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 wrapText="1"/>
    </xf>
    <xf numFmtId="0" fontId="19" fillId="10" borderId="22" xfId="0" applyFont="1" applyFill="1" applyBorder="1" applyAlignment="1">
      <alignment horizontal="center" wrapText="1"/>
    </xf>
    <xf numFmtId="0" fontId="17" fillId="8" borderId="22" xfId="0" applyFont="1" applyFill="1" applyBorder="1"/>
    <xf numFmtId="0" fontId="17" fillId="13" borderId="21" xfId="0" applyFont="1" applyFill="1" applyBorder="1"/>
    <xf numFmtId="0" fontId="19" fillId="12" borderId="21" xfId="0" applyFont="1" applyFill="1" applyBorder="1" applyAlignment="1">
      <alignment horizontal="left" wrapText="1"/>
    </xf>
    <xf numFmtId="0" fontId="19" fillId="3" borderId="21" xfId="0" applyFont="1" applyFill="1" applyBorder="1" applyAlignment="1">
      <alignment horizontal="center" wrapText="1"/>
    </xf>
    <xf numFmtId="0" fontId="18" fillId="3" borderId="21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center" vertical="top" wrapText="1"/>
    </xf>
    <xf numFmtId="0" fontId="8" fillId="2" borderId="22" xfId="0" applyFont="1" applyFill="1" applyBorder="1" applyAlignment="1">
      <alignment horizontal="center" vertical="top" wrapText="1"/>
    </xf>
    <xf numFmtId="0" fontId="6" fillId="5" borderId="15" xfId="0" applyFont="1" applyFill="1" applyBorder="1" applyAlignment="1">
      <alignment horizontal="right" wrapText="1"/>
    </xf>
    <xf numFmtId="0" fontId="9" fillId="2" borderId="22" xfId="0" applyFont="1" applyFill="1" applyBorder="1" applyAlignment="1">
      <alignment horizontal="center"/>
    </xf>
    <xf numFmtId="0" fontId="7" fillId="2" borderId="16" xfId="0" applyFont="1" applyFill="1" applyBorder="1"/>
    <xf numFmtId="0" fontId="15" fillId="8" borderId="23" xfId="0" applyFont="1" applyFill="1" applyBorder="1"/>
    <xf numFmtId="0" fontId="0" fillId="0" borderId="24" xfId="0" applyBorder="1"/>
    <xf numFmtId="0" fontId="0" fillId="0" borderId="21" xfId="0" applyBorder="1"/>
    <xf numFmtId="0" fontId="0" fillId="0" borderId="23" xfId="0" applyBorder="1"/>
    <xf numFmtId="0" fontId="19" fillId="12" borderId="24" xfId="0" applyFont="1" applyFill="1" applyBorder="1" applyAlignment="1">
      <alignment horizontal="left" wrapText="1"/>
    </xf>
    <xf numFmtId="0" fontId="17" fillId="8" borderId="25" xfId="0" applyFont="1" applyFill="1" applyBorder="1"/>
    <xf numFmtId="0" fontId="0" fillId="0" borderId="26" xfId="0" applyBorder="1"/>
    <xf numFmtId="0" fontId="4" fillId="2" borderId="22" xfId="0" applyFont="1" applyFill="1" applyBorder="1" applyAlignment="1">
      <alignment wrapText="1"/>
    </xf>
    <xf numFmtId="0" fontId="10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22" xfId="0" applyFont="1" applyBorder="1"/>
    <xf numFmtId="0" fontId="0" fillId="0" borderId="22" xfId="0" applyBorder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0" fillId="0" borderId="0" xfId="0" applyFont="1"/>
    <xf numFmtId="0" fontId="11" fillId="0" borderId="0" xfId="0" applyFont="1"/>
    <xf numFmtId="0" fontId="3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top" wrapText="1"/>
    </xf>
    <xf numFmtId="0" fontId="8" fillId="3" borderId="8" xfId="0" applyFont="1" applyFill="1" applyBorder="1" applyAlignment="1">
      <alignment horizontal="center" wrapText="1"/>
    </xf>
    <xf numFmtId="0" fontId="2" fillId="0" borderId="18" xfId="0" applyFont="1" applyBorder="1"/>
    <xf numFmtId="0" fontId="6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34</xdr:row>
      <xdr:rowOff>0</xdr:rowOff>
    </xdr:from>
    <xdr:ext cx="1143000" cy="209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9263" y="3679988"/>
          <a:ext cx="11334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43000" cy="2095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9263" y="3679988"/>
          <a:ext cx="11334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41</xdr:row>
      <xdr:rowOff>47625</xdr:rowOff>
    </xdr:from>
    <xdr:ext cx="847725" cy="209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6900" y="3679988"/>
          <a:ext cx="838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57150</xdr:colOff>
      <xdr:row>33</xdr:row>
      <xdr:rowOff>190500</xdr:rowOff>
    </xdr:from>
    <xdr:ext cx="84772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26900" y="3679988"/>
          <a:ext cx="838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33</xdr:row>
      <xdr:rowOff>190500</xdr:rowOff>
    </xdr:from>
    <xdr:ext cx="1181100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60213" y="3679988"/>
          <a:ext cx="11715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28725" cy="209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736400" y="3679988"/>
          <a:ext cx="1219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142875</xdr:colOff>
      <xdr:row>6</xdr:row>
      <xdr:rowOff>142875</xdr:rowOff>
    </xdr:from>
    <xdr:ext cx="714375" cy="2857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993575" y="3641888"/>
          <a:ext cx="704850" cy="2762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95250</xdr:colOff>
      <xdr:row>18</xdr:row>
      <xdr:rowOff>323850</xdr:rowOff>
    </xdr:from>
    <xdr:ext cx="1638300" cy="209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531613" y="3679988"/>
          <a:ext cx="16287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workbookViewId="0">
      <selection sqref="A1:L3"/>
    </sheetView>
  </sheetViews>
  <sheetFormatPr defaultColWidth="12.6640625" defaultRowHeight="15" customHeight="1" x14ac:dyDescent="0.25"/>
  <cols>
    <col min="4" max="4" width="16" customWidth="1"/>
    <col min="5" max="5" width="16.44140625" customWidth="1"/>
    <col min="6" max="6" width="17.44140625" customWidth="1"/>
    <col min="7" max="7" width="16.77734375" customWidth="1"/>
    <col min="9" max="9" width="15.77734375" customWidth="1"/>
    <col min="13" max="26" width="8.6640625" hidden="1" customWidth="1"/>
  </cols>
  <sheetData>
    <row r="1" spans="1:12" ht="15.75" customHeight="1" x14ac:dyDescent="0.25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.75" customHeight="1" x14ac:dyDescent="0.25">
      <c r="A2" s="97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</row>
    <row r="3" spans="1:12" ht="15.75" customHeight="1" x14ac:dyDescent="0.25">
      <c r="A3" s="97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spans="1:12" ht="15.75" customHeight="1" x14ac:dyDescent="0.25"/>
    <row r="5" spans="1:12" ht="15.75" customHeight="1" x14ac:dyDescent="0.25">
      <c r="A5" s="98" t="s">
        <v>1</v>
      </c>
      <c r="B5" s="96"/>
    </row>
    <row r="6" spans="1:12" ht="15.75" customHeight="1" x14ac:dyDescent="0.25">
      <c r="A6" s="97"/>
      <c r="B6" s="94"/>
    </row>
    <row r="7" spans="1:12" ht="15.75" customHeight="1" x14ac:dyDescent="0.25"/>
    <row r="8" spans="1:12" ht="15.75" customHeight="1" x14ac:dyDescent="0.3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99" t="s">
        <v>9</v>
      </c>
      <c r="B18" s="100"/>
      <c r="D18" s="85" t="s">
        <v>45</v>
      </c>
    </row>
    <row r="19" spans="1:14" ht="15.75" customHeight="1" x14ac:dyDescent="0.25">
      <c r="A19" s="100"/>
      <c r="B19" s="101"/>
      <c r="D19" s="88" t="str" cm="1">
        <f t="array" ref="D19:D21">_xlfn.UNIQUE(A9:A14)</f>
        <v>Swift Dzire</v>
      </c>
    </row>
    <row r="20" spans="1:14" ht="15.75" customHeight="1" x14ac:dyDescent="0.25">
      <c r="A20" s="84" t="s">
        <v>10</v>
      </c>
      <c r="B20" s="34" t="s">
        <v>6</v>
      </c>
      <c r="C20" s="6"/>
      <c r="D20" s="91" t="str">
        <v>Innova</v>
      </c>
      <c r="G20" s="81" t="s">
        <v>11</v>
      </c>
      <c r="H20" s="7" t="s">
        <v>12</v>
      </c>
      <c r="I20" s="8" t="s">
        <v>13</v>
      </c>
      <c r="J20" s="9" t="s">
        <v>14</v>
      </c>
      <c r="N20" s="10"/>
    </row>
    <row r="21" spans="1:14" ht="15.75" customHeight="1" x14ac:dyDescent="0.3">
      <c r="A21" s="11" t="s">
        <v>15</v>
      </c>
      <c r="B21" s="4">
        <v>44291</v>
      </c>
      <c r="C21" s="12"/>
      <c r="D21" s="86" t="str">
        <v>Ertiga</v>
      </c>
      <c r="F21" s="83" t="s">
        <v>15</v>
      </c>
      <c r="G21" s="82">
        <v>352</v>
      </c>
      <c r="H21" s="15">
        <v>2800</v>
      </c>
      <c r="I21" s="15">
        <v>985600</v>
      </c>
      <c r="J21" s="16">
        <v>1255600</v>
      </c>
      <c r="N21" s="17"/>
    </row>
    <row r="22" spans="1:14" ht="15.75" customHeight="1" x14ac:dyDescent="0.3">
      <c r="A22" s="18" t="s">
        <v>16</v>
      </c>
      <c r="B22" s="4">
        <v>44382</v>
      </c>
      <c r="C22" s="12"/>
      <c r="F22" s="83" t="s">
        <v>16</v>
      </c>
      <c r="G22" s="82">
        <v>90</v>
      </c>
      <c r="H22" s="15">
        <v>3000</v>
      </c>
      <c r="I22" s="15">
        <v>270000</v>
      </c>
      <c r="J22" s="20"/>
      <c r="N22" s="21"/>
    </row>
    <row r="23" spans="1:14" ht="15.75" customHeight="1" x14ac:dyDescent="0.3">
      <c r="A23" s="22" t="s">
        <v>17</v>
      </c>
      <c r="B23" s="23">
        <v>2</v>
      </c>
      <c r="C23" s="24"/>
      <c r="H23" s="102" t="s">
        <v>18</v>
      </c>
      <c r="I23" s="94"/>
    </row>
    <row r="24" spans="1:14" ht="15.75" customHeight="1" x14ac:dyDescent="0.3">
      <c r="C24" s="24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>
      <c r="A30" s="26" t="s">
        <v>19</v>
      </c>
      <c r="B30" s="27"/>
      <c r="C30" s="27"/>
      <c r="D30" s="27"/>
      <c r="E30" s="27"/>
      <c r="F30" s="27"/>
    </row>
    <row r="31" spans="1:14" ht="15.75" customHeight="1" x14ac:dyDescent="0.25">
      <c r="A31" s="103" t="s">
        <v>20</v>
      </c>
      <c r="B31" s="94"/>
      <c r="C31" s="94"/>
      <c r="D31" s="94"/>
      <c r="E31" s="94"/>
      <c r="F31" s="94"/>
      <c r="G31" s="94"/>
    </row>
    <row r="32" spans="1:14" ht="15.75" customHeight="1" x14ac:dyDescent="0.25">
      <c r="A32" s="94"/>
      <c r="B32" s="94"/>
      <c r="C32" s="94"/>
      <c r="D32" s="94"/>
      <c r="E32" s="94"/>
      <c r="F32" s="94"/>
      <c r="G32" s="94"/>
    </row>
    <row r="33" spans="1:8" ht="15.75" customHeight="1" x14ac:dyDescent="0.25">
      <c r="A33" s="28"/>
      <c r="B33" s="28"/>
      <c r="C33" s="28"/>
      <c r="D33" s="28"/>
      <c r="E33" s="28"/>
      <c r="F33" s="28"/>
    </row>
    <row r="34" spans="1:8" ht="15.75" customHeight="1" x14ac:dyDescent="0.25">
      <c r="A34" s="28"/>
      <c r="B34" s="28"/>
      <c r="C34" s="28"/>
      <c r="D34" s="28"/>
      <c r="E34" s="28"/>
      <c r="F34" s="28"/>
    </row>
    <row r="35" spans="1:8" ht="15.75" customHeight="1" x14ac:dyDescent="0.25">
      <c r="B35" s="81" t="s">
        <v>11</v>
      </c>
      <c r="C35" s="7" t="s">
        <v>12</v>
      </c>
      <c r="D35" s="29" t="s">
        <v>13</v>
      </c>
      <c r="E35" s="8" t="s">
        <v>14</v>
      </c>
      <c r="F35" s="30"/>
      <c r="G35" s="93" t="s">
        <v>21</v>
      </c>
      <c r="H35" s="94"/>
    </row>
    <row r="36" spans="1:8" ht="15.75" customHeight="1" x14ac:dyDescent="0.3">
      <c r="A36" s="13" t="s">
        <v>15</v>
      </c>
      <c r="B36" s="14">
        <f>IFERROR(IF(B21&gt;C9,0,(IF(AND(B21&gt;=B9,B22&lt;=C9),DATEDIF(B21,B22,"d"),IF(AND(B21&gt;=B9,B22&gt;=C9),DATEDIF(B21,C9,"d"),)))),"INPUT ERROR")</f>
        <v>25</v>
      </c>
      <c r="C36" s="15" cm="1">
        <f t="array" ref="C36">IFERROR(INDEX(D9:D14,MATCH(B20&amp;C9,A9:A14&amp;C9:C14,0)),"INPUT ERROR")</f>
        <v>1200</v>
      </c>
      <c r="D36" s="15">
        <f>IFERROR(B36*C36,"INPUT ERROR")</f>
        <v>30000</v>
      </c>
      <c r="E36" s="31">
        <f>IFERROR(SUM(D36:D37)*B23,"INPUT ERROR")</f>
        <v>229000</v>
      </c>
      <c r="F36" s="30"/>
      <c r="G36" s="30"/>
    </row>
    <row r="37" spans="1:8" ht="15.75" customHeight="1" x14ac:dyDescent="0.3">
      <c r="A37" s="13" t="s">
        <v>16</v>
      </c>
      <c r="B37" s="14">
        <f>IFERROR(IF(B22&lt;B10,0,IF(AND(B21&lt;=B10,B22&lt;=C10),DATEDIF(B10,B22,"d"),IF(AND(B21&gt;=B10,B22&lt;=C10),DATEDIF(B21,B22,"d"),0))),"INPUT ERROR")</f>
        <v>65</v>
      </c>
      <c r="C37" s="15" cm="1">
        <f t="array" ref="C37">IFERROR(INDEX(D9:D14,MATCH(B20&amp;C10,A9:A14&amp;C9:C14,0)),"INPUT ERROR")</f>
        <v>1300</v>
      </c>
      <c r="D37" s="15">
        <f>IFERROR(B37*C37,"INPUT ERROR")</f>
        <v>84500</v>
      </c>
      <c r="E37" s="20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2">
    <dataValidation type="list" allowBlank="1" showDropDown="1" showInputMessage="1" prompt="Swift Dzire" sqref="A9:A14" xr:uid="{00000000-0002-0000-0000-000000000000}">
      <formula1>"Swift Dzire,Innova,Ertiga"</formula1>
    </dataValidation>
    <dataValidation type="list" allowBlank="1" showInputMessage="1" showErrorMessage="1" sqref="B20" xr:uid="{7B5C6EC2-481B-4A02-86D1-4914B82D3723}">
      <formula1>$D$19:$D$21</formula1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topLeftCell="A8" workbookViewId="0">
      <selection activeCell="C43" sqref="C43"/>
    </sheetView>
  </sheetViews>
  <sheetFormatPr defaultColWidth="12.6640625" defaultRowHeight="15" customHeight="1" x14ac:dyDescent="0.25"/>
  <cols>
    <col min="1" max="1" width="17.21875" customWidth="1"/>
    <col min="2" max="2" width="20.33203125" customWidth="1"/>
    <col min="3" max="3" width="20.44140625" customWidth="1"/>
    <col min="4" max="4" width="22.6640625" customWidth="1"/>
    <col min="5" max="5" width="20.44140625" customWidth="1"/>
    <col min="10" max="10" width="13.109375" customWidth="1"/>
    <col min="11" max="11" width="19" customWidth="1"/>
    <col min="12" max="12" width="19.109375" customWidth="1"/>
    <col min="13" max="26" width="8.6640625" hidden="1" customWidth="1"/>
  </cols>
  <sheetData>
    <row r="1" spans="1:12" ht="15.75" customHeight="1" x14ac:dyDescent="0.25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.75" customHeight="1" x14ac:dyDescent="0.25">
      <c r="A2" s="97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</row>
    <row r="3" spans="1:12" ht="15.75" customHeight="1" x14ac:dyDescent="0.25">
      <c r="A3" s="97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spans="1:12" ht="15.75" customHeight="1" x14ac:dyDescent="0.25"/>
    <row r="5" spans="1:12" ht="15.75" customHeight="1" x14ac:dyDescent="0.25">
      <c r="A5" s="104" t="s">
        <v>22</v>
      </c>
      <c r="B5" s="105"/>
    </row>
    <row r="6" spans="1:12" ht="15.75" customHeight="1" x14ac:dyDescent="0.25">
      <c r="A6" s="106"/>
      <c r="B6" s="107"/>
    </row>
    <row r="7" spans="1:12" ht="15.75" customHeight="1" x14ac:dyDescent="0.25"/>
    <row r="8" spans="1:12" ht="15.75" customHeight="1" x14ac:dyDescent="0.3">
      <c r="A8" s="92" t="s">
        <v>23</v>
      </c>
      <c r="B8" s="32" t="s">
        <v>24</v>
      </c>
      <c r="C8" s="33" t="s">
        <v>3</v>
      </c>
      <c r="D8" s="33" t="s">
        <v>4</v>
      </c>
      <c r="E8" s="33" t="s">
        <v>5</v>
      </c>
    </row>
    <row r="9" spans="1:12" ht="15.75" customHeight="1" x14ac:dyDescent="0.3">
      <c r="A9" s="34" t="s">
        <v>25</v>
      </c>
      <c r="B9" s="35" t="s">
        <v>26</v>
      </c>
      <c r="C9" s="36">
        <v>44197</v>
      </c>
      <c r="D9" s="36">
        <v>44377</v>
      </c>
      <c r="E9" s="37">
        <v>4000</v>
      </c>
    </row>
    <row r="10" spans="1:12" ht="15.75" customHeight="1" x14ac:dyDescent="0.3">
      <c r="A10" s="34" t="s">
        <v>25</v>
      </c>
      <c r="B10" s="35" t="s">
        <v>27</v>
      </c>
      <c r="C10" s="36">
        <v>44197</v>
      </c>
      <c r="D10" s="36">
        <v>44377</v>
      </c>
      <c r="E10" s="37">
        <v>7000</v>
      </c>
    </row>
    <row r="11" spans="1:12" ht="15.75" customHeight="1" x14ac:dyDescent="0.3">
      <c r="A11" s="34" t="s">
        <v>25</v>
      </c>
      <c r="B11" s="35" t="s">
        <v>26</v>
      </c>
      <c r="C11" s="36">
        <v>44378</v>
      </c>
      <c r="D11" s="36">
        <v>44561</v>
      </c>
      <c r="E11" s="37">
        <v>4500</v>
      </c>
    </row>
    <row r="12" spans="1:12" ht="15.75" customHeight="1" x14ac:dyDescent="0.3">
      <c r="A12" s="34" t="s">
        <v>25</v>
      </c>
      <c r="B12" s="35" t="s">
        <v>27</v>
      </c>
      <c r="C12" s="36">
        <v>44378</v>
      </c>
      <c r="D12" s="36">
        <v>44561</v>
      </c>
      <c r="E12" s="37">
        <v>8000</v>
      </c>
    </row>
    <row r="13" spans="1:12" ht="15.75" customHeight="1" x14ac:dyDescent="0.3">
      <c r="A13" s="34" t="s">
        <v>28</v>
      </c>
      <c r="B13" s="35" t="s">
        <v>26</v>
      </c>
      <c r="C13" s="36">
        <v>44197</v>
      </c>
      <c r="D13" s="36">
        <v>44377</v>
      </c>
      <c r="E13" s="37">
        <v>6000</v>
      </c>
    </row>
    <row r="14" spans="1:12" ht="15.75" customHeight="1" x14ac:dyDescent="0.3">
      <c r="A14" s="34" t="s">
        <v>28</v>
      </c>
      <c r="B14" s="35" t="s">
        <v>27</v>
      </c>
      <c r="C14" s="36">
        <v>44197</v>
      </c>
      <c r="D14" s="36">
        <v>44377</v>
      </c>
      <c r="E14" s="37">
        <v>9000</v>
      </c>
    </row>
    <row r="15" spans="1:12" ht="15.75" customHeight="1" x14ac:dyDescent="0.3">
      <c r="A15" s="34" t="s">
        <v>28</v>
      </c>
      <c r="B15" s="35" t="s">
        <v>26</v>
      </c>
      <c r="C15" s="36">
        <v>44378</v>
      </c>
      <c r="D15" s="36">
        <v>44561</v>
      </c>
      <c r="E15" s="37">
        <v>6500</v>
      </c>
    </row>
    <row r="16" spans="1:12" ht="15.75" customHeight="1" x14ac:dyDescent="0.3">
      <c r="A16" s="34" t="s">
        <v>28</v>
      </c>
      <c r="B16" s="35" t="s">
        <v>27</v>
      </c>
      <c r="C16" s="36">
        <v>44378</v>
      </c>
      <c r="D16" s="36">
        <v>44561</v>
      </c>
      <c r="E16" s="37">
        <v>9500</v>
      </c>
    </row>
    <row r="17" spans="1:12" ht="15.75" customHeight="1" x14ac:dyDescent="0.25"/>
    <row r="18" spans="1:12" ht="15.75" customHeight="1" x14ac:dyDescent="0.3">
      <c r="A18" s="99" t="s">
        <v>9</v>
      </c>
      <c r="B18" s="100"/>
      <c r="C18" s="76"/>
      <c r="D18" s="90" t="s">
        <v>23</v>
      </c>
      <c r="E18" s="76"/>
      <c r="G18" s="73" t="s">
        <v>46</v>
      </c>
    </row>
    <row r="19" spans="1:12" ht="15.75" customHeight="1" x14ac:dyDescent="0.3">
      <c r="A19" s="100"/>
      <c r="B19" s="101"/>
      <c r="D19" s="88" t="str" cm="1">
        <f t="array" ref="D19:D20">_xlfn.UNIQUE(A9:A16)</f>
        <v>Radisson</v>
      </c>
      <c r="E19" s="87"/>
      <c r="G19" s="74" t="s">
        <v>47</v>
      </c>
    </row>
    <row r="20" spans="1:12" ht="15.75" customHeight="1" x14ac:dyDescent="0.3">
      <c r="A20" s="84" t="s">
        <v>23</v>
      </c>
      <c r="B20" s="34" t="s">
        <v>28</v>
      </c>
      <c r="C20" s="6"/>
      <c r="D20" s="86" t="str">
        <v>Taj</v>
      </c>
      <c r="E20" s="77"/>
      <c r="F20" s="79"/>
      <c r="G20" s="71" t="s">
        <v>48</v>
      </c>
      <c r="I20" s="41" t="s">
        <v>30</v>
      </c>
      <c r="J20" s="41" t="s">
        <v>31</v>
      </c>
      <c r="K20" s="9" t="s">
        <v>32</v>
      </c>
      <c r="L20" s="9" t="s">
        <v>33</v>
      </c>
    </row>
    <row r="21" spans="1:12" ht="15.75" customHeight="1" x14ac:dyDescent="0.3">
      <c r="A21" s="38" t="s">
        <v>24</v>
      </c>
      <c r="B21" s="42" t="s">
        <v>27</v>
      </c>
      <c r="C21" s="43"/>
      <c r="D21" s="75" t="s">
        <v>49</v>
      </c>
      <c r="E21" s="72"/>
      <c r="F21" s="78"/>
      <c r="H21" s="46" t="s">
        <v>15</v>
      </c>
      <c r="I21" s="47">
        <v>168</v>
      </c>
      <c r="J21" s="47">
        <v>9000</v>
      </c>
      <c r="K21" s="47">
        <v>1512000</v>
      </c>
      <c r="L21" s="16">
        <v>1787500</v>
      </c>
    </row>
    <row r="22" spans="1:12" ht="15.75" customHeight="1" x14ac:dyDescent="0.3">
      <c r="A22" s="48" t="s">
        <v>15</v>
      </c>
      <c r="B22" s="19">
        <v>44291</v>
      </c>
      <c r="C22" s="12"/>
      <c r="D22" s="88" t="str" cm="1">
        <f t="array" ref="D22:D23">_xlfn.UNIQUE(B9:B16)</f>
        <v>Standard</v>
      </c>
      <c r="E22" s="70"/>
      <c r="F22" s="71"/>
      <c r="H22" s="46" t="s">
        <v>16</v>
      </c>
      <c r="I22" s="47">
        <v>29</v>
      </c>
      <c r="J22" s="47">
        <v>9500</v>
      </c>
      <c r="K22" s="47">
        <v>275500</v>
      </c>
      <c r="L22" s="49"/>
    </row>
    <row r="23" spans="1:12" ht="15.75" customHeight="1" x14ac:dyDescent="0.3">
      <c r="A23" s="38" t="s">
        <v>16</v>
      </c>
      <c r="B23" s="19">
        <v>44382</v>
      </c>
      <c r="C23" s="12"/>
      <c r="D23" s="89" t="str">
        <v>Deluxe</v>
      </c>
      <c r="J23" s="102" t="s">
        <v>34</v>
      </c>
      <c r="K23" s="94"/>
    </row>
    <row r="24" spans="1:12" ht="15.75" customHeight="1" x14ac:dyDescent="0.3">
      <c r="A24" s="38" t="s">
        <v>35</v>
      </c>
      <c r="B24" s="23">
        <v>2</v>
      </c>
      <c r="C24" s="24"/>
    </row>
    <row r="25" spans="1:12" ht="15.75" customHeight="1" x14ac:dyDescent="0.3">
      <c r="A25" s="50"/>
      <c r="B25" s="51"/>
      <c r="C25" s="24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>
      <c r="A30" s="26" t="s">
        <v>19</v>
      </c>
    </row>
    <row r="31" spans="1:12" ht="15.75" customHeight="1" x14ac:dyDescent="0.25">
      <c r="A31" s="103" t="s">
        <v>36</v>
      </c>
      <c r="B31" s="94"/>
      <c r="C31" s="94"/>
      <c r="D31" s="94"/>
      <c r="E31" s="94"/>
      <c r="F31" s="94"/>
    </row>
    <row r="32" spans="1:12" ht="15.75" customHeight="1" x14ac:dyDescent="0.25">
      <c r="A32" s="94"/>
      <c r="B32" s="94"/>
      <c r="C32" s="94"/>
      <c r="D32" s="94"/>
      <c r="E32" s="94"/>
      <c r="F32" s="94"/>
    </row>
    <row r="33" spans="1:8" ht="15.75" customHeight="1" x14ac:dyDescent="0.25">
      <c r="A33" s="28"/>
      <c r="B33" s="28"/>
      <c r="C33" s="28"/>
      <c r="D33" s="28"/>
      <c r="E33" s="28"/>
      <c r="F33" s="28"/>
    </row>
    <row r="34" spans="1:8" ht="15.75" customHeight="1" x14ac:dyDescent="0.25">
      <c r="A34" s="28"/>
      <c r="B34" s="28"/>
      <c r="C34" s="28"/>
      <c r="D34" s="28"/>
      <c r="E34" s="28"/>
      <c r="F34" s="28"/>
    </row>
    <row r="35" spans="1:8" ht="15.75" customHeight="1" x14ac:dyDescent="0.3">
      <c r="B35" s="39" t="s">
        <v>29</v>
      </c>
      <c r="C35" s="40"/>
      <c r="D35" s="108" t="s">
        <v>21</v>
      </c>
      <c r="E35" s="94"/>
    </row>
    <row r="36" spans="1:8" ht="15.75" customHeight="1" x14ac:dyDescent="0.3">
      <c r="B36" s="44" t="str">
        <f>CONCATENATE(B20," ",B21)</f>
        <v>Taj Deluxe</v>
      </c>
      <c r="C36" s="45"/>
    </row>
    <row r="37" spans="1:8" ht="15.75" customHeight="1" x14ac:dyDescent="0.25"/>
    <row r="38" spans="1:8" ht="15.75" customHeight="1" x14ac:dyDescent="0.25">
      <c r="A38" s="103" t="s">
        <v>37</v>
      </c>
      <c r="B38" s="94"/>
      <c r="C38" s="94"/>
      <c r="D38" s="94"/>
      <c r="E38" s="94"/>
      <c r="F38" s="94"/>
      <c r="G38" s="94"/>
    </row>
    <row r="39" spans="1:8" ht="15.75" customHeight="1" x14ac:dyDescent="0.25">
      <c r="A39" s="94"/>
      <c r="B39" s="94"/>
      <c r="C39" s="94"/>
      <c r="D39" s="94"/>
      <c r="E39" s="94"/>
      <c r="F39" s="94"/>
      <c r="G39" s="94"/>
    </row>
    <row r="40" spans="1:8" ht="15.75" customHeight="1" x14ac:dyDescent="0.25">
      <c r="A40" s="28"/>
      <c r="B40" s="28"/>
      <c r="C40" s="28"/>
      <c r="D40" s="28"/>
      <c r="E40" s="28"/>
      <c r="F40" s="28"/>
    </row>
    <row r="41" spans="1:8" ht="15.75" customHeight="1" x14ac:dyDescent="0.25">
      <c r="A41" s="28"/>
      <c r="B41" s="28"/>
      <c r="C41" s="28"/>
      <c r="D41" s="28"/>
      <c r="E41" s="28"/>
      <c r="F41" s="28"/>
    </row>
    <row r="42" spans="1:8" ht="15.75" customHeight="1" x14ac:dyDescent="0.25">
      <c r="B42" s="81" t="s">
        <v>30</v>
      </c>
      <c r="C42" s="80" t="s">
        <v>31</v>
      </c>
      <c r="D42" s="8" t="s">
        <v>32</v>
      </c>
      <c r="E42" s="9" t="s">
        <v>33</v>
      </c>
      <c r="F42" s="30"/>
      <c r="G42" s="93" t="s">
        <v>21</v>
      </c>
      <c r="H42" s="94"/>
    </row>
    <row r="43" spans="1:8" ht="15.75" customHeight="1" x14ac:dyDescent="0.3">
      <c r="A43" s="83" t="s">
        <v>15</v>
      </c>
      <c r="B43" s="82">
        <f>IFERROR(IF(B22&gt;D9,0,(IF(AND(B22&gt;=C9,B23&lt;=D9),DATEDIF(B22,B23,"d"),IF(AND(B22&gt;=C9,B23&gt;=D9),DATEDIF(B22,D9,"d"),0)))),"INPUT ERROR")</f>
        <v>86</v>
      </c>
      <c r="C43" s="15" cm="1">
        <f t="array" ref="C43">IFERROR(INDEX(E9:E16,MATCH(B36&amp;D9,A9:A16&amp;" "&amp;B9:B16&amp;D9:D16,0)),"INPUT ERROR")</f>
        <v>9000</v>
      </c>
      <c r="D43" s="15">
        <f>IFERROR(B43*C43,"INPUT ERROR")</f>
        <v>774000</v>
      </c>
      <c r="E43" s="16">
        <f>IFERROR(SUM(D43:D44)*B24,"INPUT ERROR")</f>
        <v>1624000</v>
      </c>
      <c r="F43" s="30"/>
      <c r="G43" s="30"/>
    </row>
    <row r="44" spans="1:8" ht="15.75" customHeight="1" x14ac:dyDescent="0.3">
      <c r="A44" s="83" t="s">
        <v>16</v>
      </c>
      <c r="B44" s="82">
        <f>IFERROR(IF(B23&lt;C11,0,IF(AND(B22&lt;=C11,B23&lt;=D11),DATEDIF(C11,B23,"d"),IF(AND(B22&gt;=D11,B23&lt;=C11),DATEDIF(B22,B23,"d"),0))),"INPUT ERROR")</f>
        <v>4</v>
      </c>
      <c r="C44" s="15" cm="1">
        <f t="array" ref="C44">IFERROR(INDEX(E9:E16,MATCH(B36&amp;D16,A9:A16&amp;" "&amp;B9:B16&amp;D9:D16,0)),"INPUT ERROR")</f>
        <v>9500</v>
      </c>
      <c r="D44" s="15">
        <f>IFERROR(B44*C44,"INPUT ERROR")</f>
        <v>38000</v>
      </c>
      <c r="E44" s="20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8">
    <mergeCell ref="A38:G39"/>
    <mergeCell ref="G42:H42"/>
    <mergeCell ref="A1:L3"/>
    <mergeCell ref="A5:B6"/>
    <mergeCell ref="A18:B19"/>
    <mergeCell ref="J23:K23"/>
    <mergeCell ref="A31:F32"/>
    <mergeCell ref="D35:E35"/>
  </mergeCells>
  <dataValidations count="2">
    <dataValidation type="list" allowBlank="1" showInputMessage="1" showErrorMessage="1" sqref="B20" xr:uid="{87729EE8-9142-432A-90F1-7ECBA36B0CD6}">
      <formula1>$D$19:$D$20</formula1>
    </dataValidation>
    <dataValidation type="list" allowBlank="1" showInputMessage="1" showErrorMessage="1" sqref="B21" xr:uid="{6839B69F-033F-4927-971D-64CB315EACA0}">
      <formula1>$D$22:$D$23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workbookViewId="0">
      <selection sqref="A1:L3"/>
    </sheetView>
  </sheetViews>
  <sheetFormatPr defaultColWidth="12.6640625" defaultRowHeight="15" customHeight="1" x14ac:dyDescent="0.25"/>
  <cols>
    <col min="1" max="1" width="20.5546875" customWidth="1"/>
    <col min="2" max="2" width="16.77734375" customWidth="1"/>
    <col min="3" max="3" width="18.33203125" customWidth="1"/>
    <col min="4" max="4" width="18.5546875" customWidth="1"/>
    <col min="5" max="5" width="16.77734375" customWidth="1"/>
    <col min="6" max="6" width="11" customWidth="1"/>
    <col min="7" max="7" width="14.77734375" customWidth="1"/>
    <col min="13" max="26" width="8.6640625" hidden="1" customWidth="1"/>
  </cols>
  <sheetData>
    <row r="1" spans="1:12" ht="15.75" customHeight="1" x14ac:dyDescent="0.25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.75" customHeight="1" x14ac:dyDescent="0.25">
      <c r="A2" s="97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</row>
    <row r="3" spans="1:12" ht="15.75" customHeight="1" x14ac:dyDescent="0.25">
      <c r="A3" s="97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spans="1:12" ht="15.75" customHeight="1" x14ac:dyDescent="0.25"/>
    <row r="5" spans="1:12" ht="15.75" customHeight="1" x14ac:dyDescent="0.25">
      <c r="A5" s="98" t="s">
        <v>1</v>
      </c>
      <c r="B5" s="96"/>
      <c r="F5" s="110" t="s">
        <v>22</v>
      </c>
      <c r="G5" s="105"/>
    </row>
    <row r="6" spans="1:12" ht="15.75" customHeight="1" x14ac:dyDescent="0.25">
      <c r="A6" s="97"/>
      <c r="B6" s="94"/>
      <c r="F6" s="106"/>
      <c r="G6" s="107"/>
    </row>
    <row r="7" spans="1:12" ht="15.75" customHeight="1" x14ac:dyDescent="0.3">
      <c r="A7" s="1" t="s">
        <v>2</v>
      </c>
      <c r="B7" s="2" t="s">
        <v>3</v>
      </c>
      <c r="C7" s="1" t="s">
        <v>4</v>
      </c>
      <c r="D7" s="1" t="s">
        <v>5</v>
      </c>
      <c r="F7" s="1" t="s">
        <v>23</v>
      </c>
      <c r="G7" s="1" t="s">
        <v>24</v>
      </c>
      <c r="H7" s="1" t="s">
        <v>3</v>
      </c>
      <c r="I7" s="1" t="s">
        <v>4</v>
      </c>
      <c r="J7" s="1" t="s">
        <v>5</v>
      </c>
    </row>
    <row r="8" spans="1:12" ht="15.75" customHeight="1" x14ac:dyDescent="0.3">
      <c r="A8" s="3" t="s">
        <v>6</v>
      </c>
      <c r="B8" s="4">
        <v>44197</v>
      </c>
      <c r="C8" s="4">
        <v>44316</v>
      </c>
      <c r="D8" s="5">
        <v>1200</v>
      </c>
      <c r="F8" s="3" t="s">
        <v>25</v>
      </c>
      <c r="G8" s="52" t="s">
        <v>26</v>
      </c>
      <c r="H8" s="4">
        <v>44197</v>
      </c>
      <c r="I8" s="4">
        <v>44377</v>
      </c>
      <c r="J8" s="5">
        <v>4000</v>
      </c>
    </row>
    <row r="9" spans="1:12" ht="15.75" customHeight="1" x14ac:dyDescent="0.3">
      <c r="A9" s="3" t="s">
        <v>6</v>
      </c>
      <c r="B9" s="4">
        <v>44317</v>
      </c>
      <c r="C9" s="4">
        <v>44561</v>
      </c>
      <c r="D9" s="5">
        <v>1300</v>
      </c>
      <c r="F9" s="3" t="s">
        <v>25</v>
      </c>
      <c r="G9" s="52" t="s">
        <v>27</v>
      </c>
      <c r="H9" s="4">
        <v>44197</v>
      </c>
      <c r="I9" s="4">
        <v>44377</v>
      </c>
      <c r="J9" s="5">
        <v>7000</v>
      </c>
    </row>
    <row r="10" spans="1:12" ht="15.75" customHeight="1" x14ac:dyDescent="0.3">
      <c r="A10" s="3" t="s">
        <v>7</v>
      </c>
      <c r="B10" s="4">
        <v>44197</v>
      </c>
      <c r="C10" s="4">
        <v>44316</v>
      </c>
      <c r="D10" s="5">
        <v>2100</v>
      </c>
      <c r="F10" s="3" t="s">
        <v>25</v>
      </c>
      <c r="G10" s="52" t="s">
        <v>26</v>
      </c>
      <c r="H10" s="4">
        <v>44378</v>
      </c>
      <c r="I10" s="4">
        <v>44561</v>
      </c>
      <c r="J10" s="5">
        <v>4500</v>
      </c>
    </row>
    <row r="11" spans="1:12" ht="15.75" customHeight="1" x14ac:dyDescent="0.3">
      <c r="A11" s="3" t="s">
        <v>7</v>
      </c>
      <c r="B11" s="4">
        <v>44317</v>
      </c>
      <c r="C11" s="4">
        <v>44561</v>
      </c>
      <c r="D11" s="5">
        <v>2200</v>
      </c>
      <c r="F11" s="3" t="s">
        <v>25</v>
      </c>
      <c r="G11" s="52" t="s">
        <v>27</v>
      </c>
      <c r="H11" s="4">
        <v>44378</v>
      </c>
      <c r="I11" s="4">
        <v>44561</v>
      </c>
      <c r="J11" s="5">
        <v>8000</v>
      </c>
    </row>
    <row r="12" spans="1:12" ht="15.75" customHeight="1" x14ac:dyDescent="0.3">
      <c r="A12" s="3" t="s">
        <v>8</v>
      </c>
      <c r="B12" s="4">
        <v>44197</v>
      </c>
      <c r="C12" s="4">
        <v>44316</v>
      </c>
      <c r="D12" s="5">
        <v>2800</v>
      </c>
      <c r="F12" s="3" t="s">
        <v>28</v>
      </c>
      <c r="G12" s="52" t="s">
        <v>26</v>
      </c>
      <c r="H12" s="4">
        <v>44197</v>
      </c>
      <c r="I12" s="4">
        <v>44377</v>
      </c>
      <c r="J12" s="5">
        <v>6000</v>
      </c>
    </row>
    <row r="13" spans="1:12" ht="15.75" customHeight="1" x14ac:dyDescent="0.3">
      <c r="A13" s="3" t="s">
        <v>8</v>
      </c>
      <c r="B13" s="4">
        <v>44317</v>
      </c>
      <c r="C13" s="4">
        <v>44561</v>
      </c>
      <c r="D13" s="5">
        <v>3000</v>
      </c>
      <c r="F13" s="3" t="s">
        <v>28</v>
      </c>
      <c r="G13" s="52" t="s">
        <v>27</v>
      </c>
      <c r="H13" s="4">
        <v>44197</v>
      </c>
      <c r="I13" s="4">
        <v>44377</v>
      </c>
      <c r="J13" s="5">
        <v>9000</v>
      </c>
    </row>
    <row r="14" spans="1:12" ht="15.75" customHeight="1" x14ac:dyDescent="0.3">
      <c r="F14" s="3" t="s">
        <v>28</v>
      </c>
      <c r="G14" s="52" t="s">
        <v>26</v>
      </c>
      <c r="H14" s="4">
        <v>44378</v>
      </c>
      <c r="I14" s="4">
        <v>44561</v>
      </c>
      <c r="J14" s="5">
        <v>6500</v>
      </c>
    </row>
    <row r="15" spans="1:12" ht="15.75" customHeight="1" x14ac:dyDescent="0.3">
      <c r="F15" s="3" t="s">
        <v>28</v>
      </c>
      <c r="G15" s="52" t="s">
        <v>27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111" t="s">
        <v>9</v>
      </c>
      <c r="B16" s="96"/>
    </row>
    <row r="17" spans="1:11" ht="15.75" customHeight="1" x14ac:dyDescent="0.25">
      <c r="A17" s="97"/>
      <c r="B17" s="94"/>
    </row>
    <row r="18" spans="1:11" ht="15.75" customHeight="1" x14ac:dyDescent="0.25">
      <c r="A18" s="38" t="s">
        <v>10</v>
      </c>
      <c r="B18" s="3" t="str">
        <f>VLOOKUP(A18,Sheet1!A20:B23,2,0)</f>
        <v>Swift Dzire</v>
      </c>
      <c r="C18" s="6"/>
    </row>
    <row r="19" spans="1:11" ht="15.75" customHeight="1" x14ac:dyDescent="0.25">
      <c r="A19" s="38" t="s">
        <v>23</v>
      </c>
      <c r="B19" s="3" t="str">
        <f>VLOOKUP(A19,Sheet2!A20:B24,2,0)</f>
        <v>Taj</v>
      </c>
      <c r="C19" s="6"/>
      <c r="E19" s="112" t="s">
        <v>38</v>
      </c>
      <c r="F19" s="94"/>
    </row>
    <row r="20" spans="1:11" ht="15.75" customHeight="1" x14ac:dyDescent="0.3">
      <c r="A20" s="38" t="s">
        <v>24</v>
      </c>
      <c r="B20" s="42" t="str">
        <f>VLOOKUP(A20,Sheet2!A20:B24,2,0)</f>
        <v>Deluxe</v>
      </c>
      <c r="C20" s="43"/>
      <c r="E20" s="94"/>
      <c r="F20" s="94"/>
      <c r="H20" s="53"/>
      <c r="I20" s="10"/>
      <c r="J20" s="30"/>
      <c r="K20" s="30"/>
    </row>
    <row r="21" spans="1:11" ht="15.75" customHeight="1" x14ac:dyDescent="0.3">
      <c r="A21" s="48" t="s">
        <v>15</v>
      </c>
      <c r="B21" s="19">
        <f>VLOOKUP(A21,Sheet2!A20:B24,2,0)</f>
        <v>44291</v>
      </c>
      <c r="C21" s="12"/>
      <c r="E21" s="94"/>
      <c r="F21" s="94"/>
      <c r="H21" s="17"/>
      <c r="I21" s="17"/>
      <c r="J21" s="30"/>
      <c r="K21" s="30"/>
    </row>
    <row r="22" spans="1:11" ht="15.75" customHeight="1" x14ac:dyDescent="0.3">
      <c r="A22" s="38" t="s">
        <v>16</v>
      </c>
      <c r="B22" s="19">
        <f>VLOOKUP(A22,Sheet2!A23:B23,2,0)</f>
        <v>44382</v>
      </c>
      <c r="C22" s="12"/>
      <c r="E22" s="94"/>
      <c r="F22" s="94"/>
      <c r="G22" s="17"/>
      <c r="H22" s="17"/>
      <c r="I22" s="21"/>
    </row>
    <row r="23" spans="1:11" ht="15.75" customHeight="1" x14ac:dyDescent="0.3">
      <c r="A23" s="38" t="s">
        <v>35</v>
      </c>
      <c r="B23" s="23">
        <f>VLOOKUP(A23,Sheet2!A20:B24,2,0)</f>
        <v>2</v>
      </c>
      <c r="C23" s="24"/>
      <c r="E23" s="94"/>
      <c r="F23" s="94"/>
      <c r="G23" s="54"/>
      <c r="H23" s="54"/>
      <c r="I23" s="54"/>
    </row>
    <row r="24" spans="1:11" ht="15.75" customHeight="1" x14ac:dyDescent="0.3">
      <c r="A24" s="55" t="s">
        <v>17</v>
      </c>
      <c r="B24" s="23">
        <f>VLOOKUP(A24,Sheet1!A20:B23,2,0)</f>
        <v>2</v>
      </c>
      <c r="C24" s="24"/>
      <c r="E24" s="56"/>
      <c r="F24" s="56"/>
      <c r="G24" s="54"/>
      <c r="H24" s="54"/>
      <c r="I24" s="54"/>
    </row>
    <row r="25" spans="1:11" ht="15.75" customHeight="1" x14ac:dyDescent="0.3">
      <c r="F25" s="113"/>
      <c r="G25" s="114"/>
      <c r="H25" s="54"/>
      <c r="I25" s="57"/>
    </row>
    <row r="26" spans="1:11" ht="15.75" customHeight="1" x14ac:dyDescent="0.3">
      <c r="F26" s="58"/>
      <c r="G26" s="58"/>
      <c r="H26" s="59"/>
      <c r="I26" s="60"/>
    </row>
    <row r="27" spans="1:11" ht="15.75" customHeight="1" x14ac:dyDescent="0.3">
      <c r="A27" s="109" t="s">
        <v>39</v>
      </c>
      <c r="B27" s="94"/>
      <c r="C27" s="94"/>
      <c r="D27" s="94"/>
      <c r="E27" s="94"/>
      <c r="F27" s="58"/>
      <c r="G27" s="58"/>
      <c r="H27" s="59"/>
      <c r="I27" s="60"/>
    </row>
    <row r="28" spans="1:11" ht="15.75" customHeight="1" x14ac:dyDescent="0.3">
      <c r="A28" s="27"/>
      <c r="B28" s="27"/>
      <c r="C28" s="27"/>
      <c r="D28" s="27"/>
      <c r="E28" s="27"/>
      <c r="F28" s="40"/>
      <c r="G28" s="61"/>
      <c r="H28" s="59"/>
      <c r="I28" s="60"/>
    </row>
    <row r="29" spans="1:11" ht="15.75" customHeight="1" x14ac:dyDescent="0.3">
      <c r="A29" s="9" t="s">
        <v>33</v>
      </c>
      <c r="B29" s="62"/>
      <c r="C29" s="9" t="s">
        <v>14</v>
      </c>
      <c r="E29" s="102" t="s">
        <v>40</v>
      </c>
      <c r="F29" s="94"/>
      <c r="G29" s="63"/>
      <c r="H29" s="59"/>
      <c r="I29" s="60"/>
    </row>
    <row r="30" spans="1:11" ht="15.75" customHeight="1" x14ac:dyDescent="0.3">
      <c r="A30" s="16">
        <f>HLOOKUP(A29,Sheet2!B42:E44,2,0)</f>
        <v>1624000</v>
      </c>
      <c r="B30" s="64"/>
      <c r="C30" s="16">
        <f>HLOOKUP(C29,Sheet1!G20:J22,2,0)</f>
        <v>1255600</v>
      </c>
      <c r="D30" s="28"/>
      <c r="H30" s="59"/>
      <c r="I30" s="60"/>
    </row>
    <row r="31" spans="1:11" ht="15.75" customHeight="1" x14ac:dyDescent="0.3">
      <c r="F31" s="61"/>
      <c r="G31" s="58"/>
      <c r="H31" s="59"/>
      <c r="I31" s="60"/>
    </row>
    <row r="32" spans="1:11" ht="15.75" customHeight="1" x14ac:dyDescent="0.3">
      <c r="F32" s="58"/>
      <c r="G32" s="58"/>
      <c r="H32" s="54"/>
      <c r="I32" s="65"/>
    </row>
    <row r="33" spans="1:12" ht="15.75" customHeight="1" x14ac:dyDescent="0.3">
      <c r="A33" s="108" t="s">
        <v>41</v>
      </c>
      <c r="B33" s="94"/>
      <c r="C33" s="94"/>
      <c r="F33" s="115"/>
      <c r="G33" s="114"/>
      <c r="H33" s="54"/>
      <c r="I33" s="54"/>
    </row>
    <row r="34" spans="1:12" ht="15.75" customHeight="1" x14ac:dyDescent="0.3">
      <c r="A34" s="26"/>
      <c r="B34" s="26"/>
      <c r="C34" s="26"/>
      <c r="F34" s="45"/>
      <c r="G34" s="45"/>
      <c r="H34" s="54"/>
      <c r="I34" s="54"/>
    </row>
    <row r="35" spans="1:12" ht="15.75" customHeight="1" x14ac:dyDescent="0.3">
      <c r="A35" s="66" t="s">
        <v>42</v>
      </c>
      <c r="B35" s="67">
        <f>SUM(A30,C30)</f>
        <v>2879600</v>
      </c>
      <c r="C35" s="68"/>
      <c r="D35" s="102" t="s">
        <v>40</v>
      </c>
      <c r="E35" s="94"/>
      <c r="F35" s="25"/>
      <c r="H35" s="54"/>
      <c r="I35" s="54"/>
    </row>
    <row r="36" spans="1:12" ht="15.75" customHeight="1" x14ac:dyDescent="0.25">
      <c r="F36" s="54"/>
      <c r="G36" s="54"/>
      <c r="H36" s="54"/>
      <c r="I36" s="54"/>
    </row>
    <row r="37" spans="1:12" ht="15.75" customHeight="1" x14ac:dyDescent="0.25">
      <c r="A37" s="109" t="s">
        <v>43</v>
      </c>
      <c r="B37" s="94"/>
      <c r="C37" s="94"/>
      <c r="D37" s="94"/>
      <c r="E37" s="94"/>
      <c r="F37" s="69"/>
      <c r="G37" s="69"/>
      <c r="H37" s="10"/>
      <c r="I37" s="10"/>
      <c r="J37" s="30"/>
      <c r="K37" s="30"/>
    </row>
    <row r="38" spans="1:12" ht="15.75" customHeight="1" x14ac:dyDescent="0.3">
      <c r="F38" s="17"/>
      <c r="G38" s="17"/>
      <c r="H38" s="17"/>
      <c r="I38" s="17"/>
      <c r="J38" s="30"/>
      <c r="K38" s="30"/>
    </row>
    <row r="39" spans="1:12" ht="15.75" customHeight="1" x14ac:dyDescent="0.25">
      <c r="A39" s="109" t="s">
        <v>44</v>
      </c>
      <c r="B39" s="94"/>
      <c r="C39" s="94"/>
      <c r="D39" s="94"/>
      <c r="E39" s="94"/>
      <c r="F39" s="94"/>
      <c r="G39" s="94"/>
      <c r="H39" s="94"/>
      <c r="I39" s="27"/>
      <c r="J39" s="27"/>
      <c r="K39" s="27"/>
      <c r="L39" s="27"/>
    </row>
    <row r="40" spans="1:12" ht="15.75" customHeight="1" x14ac:dyDescent="0.25">
      <c r="A40" s="94"/>
      <c r="B40" s="94"/>
      <c r="C40" s="94"/>
      <c r="D40" s="94"/>
      <c r="E40" s="94"/>
      <c r="F40" s="94"/>
      <c r="G40" s="94"/>
      <c r="H40" s="94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Dipanshu</cp:lastModifiedBy>
  <dcterms:modified xsi:type="dcterms:W3CDTF">2023-03-04T14:18:07Z</dcterms:modified>
</cp:coreProperties>
</file>