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hidePivotFieldList="1" defaultThemeVersion="124226"/>
  <xr:revisionPtr revIDLastSave="0" documentId="13_ncr:1_{E3A65816-113B-4E6C-A558-E978249D98B7}" xr6:coauthVersionLast="47" xr6:coauthVersionMax="47" xr10:uidLastSave="{00000000-0000-0000-0000-000000000000}"/>
  <bookViews>
    <workbookView xWindow="-110" yWindow="-110" windowWidth="19420" windowHeight="11500" tabRatio="829" xr2:uid="{00000000-000D-0000-FFFF-FFFF00000000}"/>
  </bookViews>
  <sheets>
    <sheet name="static_data" sheetId="1" r:id="rId1"/>
    <sheet name="Sheet6" sheetId="9" state="hidden" r:id="rId2"/>
    <sheet name="Sheet4" sheetId="7" state="hidden" r:id="rId3"/>
    <sheet name="msa_reportingdata" sheetId="3" r:id="rId4"/>
    <sheet name="Sheet7" sheetId="15" state="hidden" r:id="rId5"/>
    <sheet name="Sheet5" sheetId="14" state="hidden" r:id="rId6"/>
    <sheet name="vendor entity" sheetId="12" state="hidden" r:id="rId7"/>
    <sheet name="vendor group" sheetId="13" state="hidden" r:id="rId8"/>
    <sheet name="Sheet2" sheetId="2" state="hidden" r:id="rId9"/>
    <sheet name="BF Levels" sheetId="11" state="hidden" r:id="rId10"/>
    <sheet name="msa_reportingdata (2)" sheetId="4" state="hidden" r:id="rId11"/>
    <sheet name="level5 CP" sheetId="10" state="hidden" r:id="rId12"/>
    <sheet name="LEVEL 4" sheetId="8" state="hidden" r:id="rId13"/>
    <sheet name="Sheet1" sheetId="5" state="hidden" r:id="rId14"/>
    <sheet name="Sheet3" sheetId="6" state="hidden" r:id="rId15"/>
  </sheets>
  <definedNames>
    <definedName name="_xlnm._FilterDatabase" localSheetId="3" hidden="1">msa_reportingdata!$A$2:$CD$95</definedName>
    <definedName name="_xlnm._FilterDatabase" localSheetId="10" hidden="1">'msa_reportingdata (2)'!$A$2:$CA$95</definedName>
    <definedName name="_xlnm._FilterDatabase" localSheetId="5" hidden="1">Sheet5!$A$1:$A$16313</definedName>
    <definedName name="_xlnm._FilterDatabase" localSheetId="0" hidden="1">static_data!$A$2:$AL$114</definedName>
  </definedNames>
  <calcPr calcId="191028"/>
  <pivotCaches>
    <pivotCache cacheId="0" r:id="rId16"/>
    <pivotCache cacheId="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3" l="1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J95" i="3" s="1"/>
  <c r="K98" i="1"/>
  <c r="J94" i="3" s="1"/>
  <c r="K97" i="1"/>
  <c r="K96" i="1"/>
  <c r="K95" i="1"/>
  <c r="K94" i="1"/>
  <c r="J90" i="3" s="1"/>
  <c r="K93" i="1"/>
  <c r="J89" i="3" s="1"/>
  <c r="K92" i="1"/>
  <c r="J88" i="3" s="1"/>
  <c r="K91" i="1"/>
  <c r="J87" i="3" s="1"/>
  <c r="K90" i="1"/>
  <c r="J86" i="3" s="1"/>
  <c r="K89" i="1"/>
  <c r="J85" i="3" s="1"/>
  <c r="K88" i="1"/>
  <c r="J84" i="3" s="1"/>
  <c r="K87" i="1"/>
  <c r="J83" i="3" s="1"/>
  <c r="K86" i="1"/>
  <c r="J82" i="3" s="1"/>
  <c r="K85" i="1"/>
  <c r="J81" i="3" s="1"/>
  <c r="K84" i="1"/>
  <c r="J80" i="3" s="1"/>
  <c r="K83" i="1"/>
  <c r="J79" i="3" s="1"/>
  <c r="K82" i="1"/>
  <c r="J78" i="3" s="1"/>
  <c r="K81" i="1"/>
  <c r="J77" i="3" s="1"/>
  <c r="K80" i="1"/>
  <c r="K79" i="1"/>
  <c r="K78" i="1"/>
  <c r="J74" i="3" s="1"/>
  <c r="K77" i="1"/>
  <c r="J73" i="3" s="1"/>
  <c r="K76" i="1"/>
  <c r="J72" i="3" s="1"/>
  <c r="K75" i="1"/>
  <c r="J71" i="3" s="1"/>
  <c r="K74" i="1"/>
  <c r="J70" i="3" s="1"/>
  <c r="K73" i="1"/>
  <c r="J69" i="3" s="1"/>
  <c r="K72" i="1"/>
  <c r="K71" i="1"/>
  <c r="J67" i="3" s="1"/>
  <c r="K70" i="1"/>
  <c r="J66" i="3" s="1"/>
  <c r="K69" i="1"/>
  <c r="J65" i="3" s="1"/>
  <c r="K68" i="1"/>
  <c r="J64" i="3" s="1"/>
  <c r="K67" i="1"/>
  <c r="J63" i="3" s="1"/>
  <c r="K66" i="1"/>
  <c r="J62" i="3" s="1"/>
  <c r="K65" i="1"/>
  <c r="J61" i="3" s="1"/>
  <c r="K64" i="1"/>
  <c r="J60" i="3" s="1"/>
  <c r="K63" i="1"/>
  <c r="J59" i="3" s="1"/>
  <c r="K62" i="1"/>
  <c r="J58" i="3" s="1"/>
  <c r="K61" i="1"/>
  <c r="J57" i="3" s="1"/>
  <c r="K60" i="1"/>
  <c r="J56" i="3" s="1"/>
  <c r="K59" i="1"/>
  <c r="J55" i="3" s="1"/>
  <c r="K58" i="1"/>
  <c r="J54" i="3" s="1"/>
  <c r="K57" i="1"/>
  <c r="J53" i="3" s="1"/>
  <c r="K56" i="1"/>
  <c r="K55" i="1"/>
  <c r="J51" i="3" s="1"/>
  <c r="K54" i="1"/>
  <c r="J50" i="3" s="1"/>
  <c r="K53" i="1"/>
  <c r="J49" i="3" s="1"/>
  <c r="K52" i="1"/>
  <c r="J48" i="3" s="1"/>
  <c r="K51" i="1"/>
  <c r="J47" i="3" s="1"/>
  <c r="K50" i="1"/>
  <c r="J46" i="3" s="1"/>
  <c r="K49" i="1"/>
  <c r="J45" i="3" s="1"/>
  <c r="K48" i="1"/>
  <c r="K47" i="1"/>
  <c r="J43" i="3" s="1"/>
  <c r="K46" i="1"/>
  <c r="J42" i="3" s="1"/>
  <c r="K45" i="1"/>
  <c r="J41" i="3" s="1"/>
  <c r="K44" i="1"/>
  <c r="J40" i="3" s="1"/>
  <c r="K43" i="1"/>
  <c r="J39" i="3" s="1"/>
  <c r="K42" i="1"/>
  <c r="J38" i="3" s="1"/>
  <c r="K41" i="1"/>
  <c r="J37" i="3" s="1"/>
  <c r="K40" i="1"/>
  <c r="K39" i="1"/>
  <c r="J35" i="3" s="1"/>
  <c r="K38" i="1"/>
  <c r="J34" i="3" s="1"/>
  <c r="K37" i="1"/>
  <c r="J33" i="3" s="1"/>
  <c r="K36" i="1"/>
  <c r="J32" i="3" s="1"/>
  <c r="K35" i="1"/>
  <c r="J31" i="3" s="1"/>
  <c r="K34" i="1"/>
  <c r="J30" i="3" s="1"/>
  <c r="K33" i="1"/>
  <c r="J29" i="3" s="1"/>
  <c r="K32" i="1"/>
  <c r="K31" i="1"/>
  <c r="J27" i="3" s="1"/>
  <c r="K30" i="1"/>
  <c r="J23" i="3" s="1"/>
  <c r="K29" i="1"/>
  <c r="J22" i="3" s="1"/>
  <c r="K28" i="1"/>
  <c r="J4" i="3" s="1"/>
  <c r="K27" i="1"/>
  <c r="J19" i="3" s="1"/>
  <c r="K26" i="1"/>
  <c r="J9" i="3" s="1"/>
  <c r="K25" i="1"/>
  <c r="J3" i="3" s="1"/>
  <c r="K24" i="1"/>
  <c r="J20" i="3" s="1"/>
  <c r="K23" i="1"/>
  <c r="J11" i="3" s="1"/>
  <c r="K22" i="1"/>
  <c r="J14" i="3" s="1"/>
  <c r="K21" i="1"/>
  <c r="K20" i="1"/>
  <c r="J13" i="3" s="1"/>
  <c r="K19" i="1"/>
  <c r="J6" i="3" s="1"/>
  <c r="K18" i="1"/>
  <c r="J8" i="3" s="1"/>
  <c r="K17" i="1"/>
  <c r="J7" i="3" s="1"/>
  <c r="K16" i="1"/>
  <c r="J26" i="3" s="1"/>
  <c r="K15" i="1"/>
  <c r="J18" i="3" s="1"/>
  <c r="K14" i="1"/>
  <c r="J17" i="3" s="1"/>
  <c r="K13" i="1"/>
  <c r="J21" i="3" s="1"/>
  <c r="K12" i="1"/>
  <c r="J5" i="3" s="1"/>
  <c r="K11" i="1"/>
  <c r="J25" i="3" s="1"/>
  <c r="K10" i="1"/>
  <c r="J24" i="3" s="1"/>
  <c r="K9" i="1"/>
  <c r="J10" i="3" s="1"/>
  <c r="K8" i="1"/>
  <c r="J16" i="3" s="1"/>
  <c r="K7" i="1"/>
  <c r="K6" i="1"/>
  <c r="K5" i="1"/>
  <c r="J12" i="3" s="1"/>
  <c r="K4" i="1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J93" i="3"/>
  <c r="J92" i="3"/>
  <c r="J91" i="3"/>
  <c r="J76" i="3"/>
  <c r="J75" i="3"/>
  <c r="J68" i="3"/>
  <c r="J52" i="3"/>
  <c r="J44" i="3"/>
  <c r="J36" i="3"/>
  <c r="J28" i="3"/>
  <c r="K3" i="1"/>
  <c r="J15" i="3" s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21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3" i="1"/>
  <c r="CB4" i="3" l="1"/>
  <c r="CC4" i="3"/>
  <c r="CD4" i="3"/>
  <c r="CB5" i="3"/>
  <c r="CC5" i="3"/>
  <c r="CD5" i="3"/>
  <c r="CB6" i="3"/>
  <c r="CC6" i="3"/>
  <c r="CD6" i="3"/>
  <c r="CB7" i="3"/>
  <c r="CC7" i="3"/>
  <c r="CD7" i="3"/>
  <c r="CB8" i="3"/>
  <c r="CC8" i="3"/>
  <c r="CD8" i="3"/>
  <c r="CB9" i="3"/>
  <c r="CC9" i="3"/>
  <c r="CD9" i="3"/>
  <c r="CB10" i="3"/>
  <c r="CC10" i="3"/>
  <c r="CD10" i="3"/>
  <c r="CB11" i="3"/>
  <c r="CC11" i="3"/>
  <c r="CD11" i="3"/>
  <c r="CB12" i="3"/>
  <c r="CC12" i="3"/>
  <c r="CD12" i="3"/>
  <c r="CB13" i="3"/>
  <c r="CC13" i="3"/>
  <c r="CD13" i="3"/>
  <c r="CB14" i="3"/>
  <c r="CC14" i="3"/>
  <c r="CD14" i="3"/>
  <c r="CB15" i="3"/>
  <c r="CC15" i="3"/>
  <c r="CD15" i="3"/>
  <c r="CB16" i="3"/>
  <c r="CC16" i="3"/>
  <c r="CD16" i="3"/>
  <c r="CB17" i="3"/>
  <c r="CC17" i="3"/>
  <c r="CD17" i="3"/>
  <c r="CB18" i="3"/>
  <c r="CC18" i="3"/>
  <c r="CD18" i="3"/>
  <c r="CB19" i="3"/>
  <c r="CC19" i="3"/>
  <c r="CD19" i="3"/>
  <c r="CB20" i="3"/>
  <c r="CC20" i="3"/>
  <c r="CD20" i="3"/>
  <c r="CB21" i="3"/>
  <c r="CC21" i="3"/>
  <c r="CD21" i="3"/>
  <c r="CB22" i="3"/>
  <c r="CC22" i="3"/>
  <c r="CD22" i="3"/>
  <c r="CB23" i="3"/>
  <c r="CC23" i="3"/>
  <c r="CD23" i="3"/>
  <c r="CB24" i="3"/>
  <c r="CC24" i="3"/>
  <c r="CD24" i="3"/>
  <c r="CB25" i="3"/>
  <c r="CC25" i="3"/>
  <c r="CD25" i="3"/>
  <c r="CB26" i="3"/>
  <c r="CC26" i="3"/>
  <c r="CD26" i="3"/>
  <c r="CB47" i="3"/>
  <c r="CC47" i="3"/>
  <c r="CD47" i="3"/>
  <c r="CB48" i="3"/>
  <c r="CC48" i="3"/>
  <c r="CD48" i="3"/>
  <c r="CB49" i="3"/>
  <c r="CC49" i="3"/>
  <c r="CD49" i="3"/>
  <c r="CB50" i="3"/>
  <c r="CC50" i="3"/>
  <c r="CD50" i="3"/>
  <c r="CB51" i="3"/>
  <c r="CC51" i="3"/>
  <c r="CD51" i="3"/>
  <c r="CB52" i="3"/>
  <c r="CC52" i="3"/>
  <c r="CD52" i="3"/>
  <c r="CB53" i="3"/>
  <c r="CC53" i="3"/>
  <c r="CD53" i="3"/>
  <c r="CB54" i="3"/>
  <c r="CC54" i="3"/>
  <c r="CD54" i="3"/>
  <c r="CB55" i="3"/>
  <c r="CC55" i="3"/>
  <c r="CD55" i="3"/>
  <c r="CB56" i="3"/>
  <c r="CC56" i="3"/>
  <c r="CD56" i="3"/>
  <c r="CB57" i="3"/>
  <c r="CC57" i="3"/>
  <c r="CD57" i="3"/>
  <c r="CB58" i="3"/>
  <c r="CC58" i="3"/>
  <c r="CD58" i="3"/>
  <c r="CB59" i="3"/>
  <c r="CC59" i="3"/>
  <c r="CD59" i="3"/>
  <c r="CB60" i="3"/>
  <c r="CC60" i="3"/>
  <c r="CD60" i="3"/>
  <c r="CB61" i="3"/>
  <c r="CC61" i="3"/>
  <c r="CD61" i="3"/>
  <c r="CB62" i="3"/>
  <c r="CC62" i="3"/>
  <c r="CD62" i="3"/>
  <c r="CB63" i="3"/>
  <c r="CC63" i="3"/>
  <c r="CD63" i="3"/>
  <c r="CB64" i="3"/>
  <c r="CC64" i="3"/>
  <c r="CD64" i="3"/>
  <c r="CB65" i="3"/>
  <c r="CC65" i="3"/>
  <c r="CD65" i="3"/>
  <c r="CB66" i="3"/>
  <c r="CC66" i="3"/>
  <c r="CD66" i="3"/>
  <c r="CB67" i="3"/>
  <c r="CC67" i="3"/>
  <c r="CD67" i="3"/>
  <c r="CB68" i="3"/>
  <c r="CC68" i="3"/>
  <c r="CD68" i="3"/>
  <c r="CB69" i="3"/>
  <c r="CC69" i="3"/>
  <c r="CD69" i="3"/>
  <c r="CB70" i="3"/>
  <c r="CC70" i="3"/>
  <c r="CD70" i="3"/>
  <c r="CB71" i="3"/>
  <c r="CC71" i="3"/>
  <c r="CD71" i="3"/>
  <c r="CB72" i="3"/>
  <c r="CC72" i="3"/>
  <c r="CD72" i="3"/>
  <c r="CB73" i="3"/>
  <c r="CC73" i="3"/>
  <c r="CD73" i="3"/>
  <c r="CB74" i="3"/>
  <c r="CC74" i="3"/>
  <c r="CD74" i="3"/>
  <c r="CB75" i="3"/>
  <c r="CC75" i="3"/>
  <c r="CD75" i="3"/>
  <c r="CB76" i="3"/>
  <c r="CC76" i="3"/>
  <c r="CD76" i="3"/>
  <c r="CB77" i="3"/>
  <c r="CC77" i="3"/>
  <c r="CD77" i="3"/>
  <c r="CB78" i="3"/>
  <c r="CC78" i="3"/>
  <c r="CD78" i="3"/>
  <c r="CB79" i="3"/>
  <c r="CC79" i="3"/>
  <c r="CD79" i="3"/>
  <c r="CB80" i="3"/>
  <c r="CC80" i="3"/>
  <c r="CD80" i="3"/>
  <c r="CB81" i="3"/>
  <c r="CC81" i="3"/>
  <c r="CD81" i="3"/>
  <c r="CB82" i="3"/>
  <c r="CC82" i="3"/>
  <c r="CD82" i="3"/>
  <c r="CB83" i="3"/>
  <c r="CC83" i="3"/>
  <c r="CD83" i="3"/>
  <c r="CB84" i="3"/>
  <c r="CC84" i="3"/>
  <c r="CD84" i="3"/>
  <c r="CB85" i="3"/>
  <c r="CC85" i="3"/>
  <c r="CD85" i="3"/>
  <c r="CB86" i="3"/>
  <c r="CC86" i="3"/>
  <c r="CD86" i="3"/>
  <c r="CB87" i="3"/>
  <c r="CC87" i="3"/>
  <c r="CD87" i="3"/>
  <c r="CB88" i="3"/>
  <c r="CC88" i="3"/>
  <c r="CD88" i="3"/>
  <c r="CB89" i="3"/>
  <c r="CC89" i="3"/>
  <c r="CD89" i="3"/>
  <c r="CB90" i="3"/>
  <c r="CC90" i="3"/>
  <c r="CD90" i="3"/>
  <c r="CB91" i="3"/>
  <c r="CC91" i="3"/>
  <c r="CD91" i="3"/>
  <c r="CB92" i="3"/>
  <c r="CC92" i="3"/>
  <c r="CD92" i="3"/>
  <c r="CB93" i="3"/>
  <c r="CC93" i="3"/>
  <c r="CD93" i="3"/>
  <c r="CB94" i="3"/>
  <c r="CC94" i="3"/>
  <c r="CD94" i="3"/>
  <c r="CB95" i="3"/>
  <c r="CC95" i="3"/>
  <c r="CD95" i="3"/>
  <c r="BZ4" i="3"/>
  <c r="BZ5" i="3"/>
  <c r="BZ6" i="3"/>
  <c r="BZ7" i="3"/>
  <c r="BZ8" i="3"/>
  <c r="BZ9" i="3"/>
  <c r="BZ10" i="3"/>
  <c r="BZ11" i="3"/>
  <c r="BZ12" i="3"/>
  <c r="BZ13" i="3"/>
  <c r="BZ14" i="3"/>
  <c r="BZ15" i="3"/>
  <c r="BZ16" i="3"/>
  <c r="BZ17" i="3"/>
  <c r="BZ18" i="3"/>
  <c r="BZ19" i="3"/>
  <c r="BZ20" i="3"/>
  <c r="BZ21" i="3"/>
  <c r="BZ22" i="3"/>
  <c r="BZ23" i="3"/>
  <c r="BZ24" i="3"/>
  <c r="BZ25" i="3"/>
  <c r="BZ26" i="3"/>
  <c r="BZ47" i="3"/>
  <c r="BZ48" i="3"/>
  <c r="BZ49" i="3"/>
  <c r="BZ50" i="3"/>
  <c r="BZ51" i="3"/>
  <c r="BZ52" i="3"/>
  <c r="BZ53" i="3"/>
  <c r="BZ54" i="3"/>
  <c r="BZ55" i="3"/>
  <c r="BZ56" i="3"/>
  <c r="BZ57" i="3"/>
  <c r="BZ58" i="3"/>
  <c r="BZ59" i="3"/>
  <c r="BZ60" i="3"/>
  <c r="BZ61" i="3"/>
  <c r="BZ62" i="3"/>
  <c r="BZ63" i="3"/>
  <c r="BZ64" i="3"/>
  <c r="BZ65" i="3"/>
  <c r="BZ66" i="3"/>
  <c r="BZ67" i="3"/>
  <c r="BZ68" i="3"/>
  <c r="BZ69" i="3"/>
  <c r="BZ70" i="3"/>
  <c r="BZ71" i="3"/>
  <c r="BZ72" i="3"/>
  <c r="BZ73" i="3"/>
  <c r="BZ74" i="3"/>
  <c r="BZ75" i="3"/>
  <c r="BZ76" i="3"/>
  <c r="BZ77" i="3"/>
  <c r="BZ78" i="3"/>
  <c r="BZ79" i="3"/>
  <c r="BZ80" i="3"/>
  <c r="BZ81" i="3"/>
  <c r="BZ82" i="3"/>
  <c r="BZ83" i="3"/>
  <c r="BZ84" i="3"/>
  <c r="BZ85" i="3"/>
  <c r="BZ86" i="3"/>
  <c r="BZ87" i="3"/>
  <c r="BZ88" i="3"/>
  <c r="BZ89" i="3"/>
  <c r="BZ90" i="3"/>
  <c r="BZ91" i="3"/>
  <c r="BZ92" i="3"/>
  <c r="BZ93" i="3"/>
  <c r="BZ94" i="3"/>
  <c r="BZ95" i="3"/>
  <c r="CD3" i="3"/>
  <c r="CC3" i="3"/>
  <c r="CB3" i="3"/>
  <c r="BZ3" i="3"/>
  <c r="M95" i="4" l="1"/>
  <c r="Q95" i="4" s="1"/>
  <c r="X95" i="4"/>
  <c r="Z95" i="4" s="1"/>
  <c r="AB95" i="4" s="1"/>
  <c r="Y95" i="4"/>
  <c r="AA95" i="4" s="1"/>
  <c r="AC95" i="4" s="1"/>
  <c r="AE95" i="4" s="1"/>
  <c r="AD95" i="4"/>
  <c r="AG95" i="4"/>
  <c r="AI95" i="4" s="1"/>
  <c r="AJ95" i="4"/>
  <c r="AL95" i="4" s="1"/>
  <c r="AM95" i="4"/>
  <c r="AO95" i="4" s="1"/>
  <c r="AP95" i="4"/>
  <c r="AR95" i="4" s="1"/>
  <c r="AS95" i="4"/>
  <c r="AU95" i="4" s="1"/>
  <c r="AV95" i="4"/>
  <c r="AX95" i="4" s="1"/>
  <c r="AY95" i="4"/>
  <c r="BA95" i="4" s="1"/>
  <c r="BD95" i="4"/>
  <c r="BF95" i="4" s="1"/>
  <c r="BG95" i="4"/>
  <c r="BI95" i="4" s="1"/>
  <c r="M76" i="4"/>
  <c r="Q76" i="4" s="1"/>
  <c r="X76" i="4"/>
  <c r="Z76" i="4" s="1"/>
  <c r="AB76" i="4" s="1"/>
  <c r="Y76" i="4"/>
  <c r="AA76" i="4" s="1"/>
  <c r="AC76" i="4" s="1"/>
  <c r="AE76" i="4" s="1"/>
  <c r="AD76" i="4"/>
  <c r="AG76" i="4"/>
  <c r="AI76" i="4" s="1"/>
  <c r="AJ76" i="4"/>
  <c r="AL76" i="4" s="1"/>
  <c r="AM76" i="4"/>
  <c r="AO76" i="4" s="1"/>
  <c r="AP76" i="4"/>
  <c r="AR76" i="4" s="1"/>
  <c r="AS76" i="4"/>
  <c r="AU76" i="4" s="1"/>
  <c r="AV76" i="4"/>
  <c r="AX76" i="4" s="1"/>
  <c r="AY76" i="4"/>
  <c r="BA76" i="4" s="1"/>
  <c r="BD76" i="4"/>
  <c r="BF76" i="4" s="1"/>
  <c r="BG76" i="4"/>
  <c r="BI76" i="4" s="1"/>
  <c r="M77" i="4"/>
  <c r="Q77" i="4" s="1"/>
  <c r="X77" i="4"/>
  <c r="Z77" i="4" s="1"/>
  <c r="AB77" i="4" s="1"/>
  <c r="Y77" i="4"/>
  <c r="AA77" i="4" s="1"/>
  <c r="AC77" i="4" s="1"/>
  <c r="AE77" i="4" s="1"/>
  <c r="AD77" i="4"/>
  <c r="AG77" i="4"/>
  <c r="AI77" i="4" s="1"/>
  <c r="AJ77" i="4"/>
  <c r="AL77" i="4" s="1"/>
  <c r="AM77" i="4"/>
  <c r="AO77" i="4" s="1"/>
  <c r="AP77" i="4"/>
  <c r="AR77" i="4" s="1"/>
  <c r="AS77" i="4"/>
  <c r="AU77" i="4" s="1"/>
  <c r="AV77" i="4"/>
  <c r="AX77" i="4" s="1"/>
  <c r="AY77" i="4"/>
  <c r="BA77" i="4" s="1"/>
  <c r="BD77" i="4"/>
  <c r="BF77" i="4" s="1"/>
  <c r="BG77" i="4"/>
  <c r="BI77" i="4" s="1"/>
  <c r="M78" i="4"/>
  <c r="O78" i="4" s="1"/>
  <c r="X78" i="4"/>
  <c r="Z78" i="4" s="1"/>
  <c r="AB78" i="4" s="1"/>
  <c r="Y78" i="4"/>
  <c r="AA78" i="4" s="1"/>
  <c r="AC78" i="4" s="1"/>
  <c r="AE78" i="4" s="1"/>
  <c r="AD78" i="4"/>
  <c r="AG78" i="4"/>
  <c r="AI78" i="4" s="1"/>
  <c r="AJ78" i="4"/>
  <c r="AL78" i="4" s="1"/>
  <c r="AM78" i="4"/>
  <c r="AO78" i="4" s="1"/>
  <c r="AP78" i="4"/>
  <c r="AR78" i="4" s="1"/>
  <c r="AS78" i="4"/>
  <c r="AU78" i="4" s="1"/>
  <c r="AV78" i="4"/>
  <c r="AX78" i="4" s="1"/>
  <c r="AY78" i="4"/>
  <c r="BA78" i="4" s="1"/>
  <c r="BD78" i="4"/>
  <c r="BF78" i="4" s="1"/>
  <c r="BG78" i="4"/>
  <c r="BI78" i="4" s="1"/>
  <c r="M79" i="4"/>
  <c r="Q79" i="4" s="1"/>
  <c r="X79" i="4"/>
  <c r="Z79" i="4" s="1"/>
  <c r="AB79" i="4" s="1"/>
  <c r="Y79" i="4"/>
  <c r="AA79" i="4" s="1"/>
  <c r="AC79" i="4" s="1"/>
  <c r="AE79" i="4" s="1"/>
  <c r="AD79" i="4"/>
  <c r="AG79" i="4"/>
  <c r="AI79" i="4" s="1"/>
  <c r="AJ79" i="4"/>
  <c r="AL79" i="4" s="1"/>
  <c r="AM79" i="4"/>
  <c r="AO79" i="4" s="1"/>
  <c r="AP79" i="4"/>
  <c r="AR79" i="4" s="1"/>
  <c r="AS79" i="4"/>
  <c r="AU79" i="4" s="1"/>
  <c r="AV79" i="4"/>
  <c r="AX79" i="4" s="1"/>
  <c r="AY79" i="4"/>
  <c r="BA79" i="4" s="1"/>
  <c r="BD79" i="4"/>
  <c r="BF79" i="4" s="1"/>
  <c r="BG79" i="4"/>
  <c r="BI79" i="4" s="1"/>
  <c r="M80" i="4"/>
  <c r="Q80" i="4" s="1"/>
  <c r="X80" i="4"/>
  <c r="Z80" i="4" s="1"/>
  <c r="AB80" i="4" s="1"/>
  <c r="Y80" i="4"/>
  <c r="AA80" i="4" s="1"/>
  <c r="AC80" i="4" s="1"/>
  <c r="AE80" i="4" s="1"/>
  <c r="AD80" i="4"/>
  <c r="AG80" i="4"/>
  <c r="AI80" i="4" s="1"/>
  <c r="AJ80" i="4"/>
  <c r="AL80" i="4" s="1"/>
  <c r="AM80" i="4"/>
  <c r="AO80" i="4" s="1"/>
  <c r="AP80" i="4"/>
  <c r="AR80" i="4" s="1"/>
  <c r="AS80" i="4"/>
  <c r="AU80" i="4" s="1"/>
  <c r="AV80" i="4"/>
  <c r="AX80" i="4" s="1"/>
  <c r="AY80" i="4"/>
  <c r="BA80" i="4" s="1"/>
  <c r="BD80" i="4"/>
  <c r="BF80" i="4" s="1"/>
  <c r="BG80" i="4"/>
  <c r="BI80" i="4" s="1"/>
  <c r="M81" i="4"/>
  <c r="Q81" i="4" s="1"/>
  <c r="X81" i="4"/>
  <c r="Z81" i="4" s="1"/>
  <c r="AB81" i="4" s="1"/>
  <c r="Y81" i="4"/>
  <c r="AA81" i="4" s="1"/>
  <c r="AC81" i="4" s="1"/>
  <c r="AE81" i="4" s="1"/>
  <c r="AD81" i="4"/>
  <c r="AG81" i="4"/>
  <c r="AI81" i="4" s="1"/>
  <c r="AJ81" i="4"/>
  <c r="AL81" i="4" s="1"/>
  <c r="AM81" i="4"/>
  <c r="AO81" i="4" s="1"/>
  <c r="AP81" i="4"/>
  <c r="AR81" i="4" s="1"/>
  <c r="AS81" i="4"/>
  <c r="AU81" i="4" s="1"/>
  <c r="AV81" i="4"/>
  <c r="AX81" i="4" s="1"/>
  <c r="AY81" i="4"/>
  <c r="BA81" i="4" s="1"/>
  <c r="BD81" i="4"/>
  <c r="BF81" i="4" s="1"/>
  <c r="BG81" i="4"/>
  <c r="BI81" i="4" s="1"/>
  <c r="M82" i="4"/>
  <c r="O82" i="4" s="1"/>
  <c r="X82" i="4"/>
  <c r="Z82" i="4" s="1"/>
  <c r="AB82" i="4" s="1"/>
  <c r="Y82" i="4"/>
  <c r="AA82" i="4" s="1"/>
  <c r="AC82" i="4" s="1"/>
  <c r="AE82" i="4" s="1"/>
  <c r="AD82" i="4"/>
  <c r="AG82" i="4"/>
  <c r="AI82" i="4" s="1"/>
  <c r="AJ82" i="4"/>
  <c r="AL82" i="4" s="1"/>
  <c r="AM82" i="4"/>
  <c r="AO82" i="4" s="1"/>
  <c r="AP82" i="4"/>
  <c r="AR82" i="4" s="1"/>
  <c r="AS82" i="4"/>
  <c r="AU82" i="4" s="1"/>
  <c r="AV82" i="4"/>
  <c r="AX82" i="4" s="1"/>
  <c r="AY82" i="4"/>
  <c r="BA82" i="4" s="1"/>
  <c r="BD82" i="4"/>
  <c r="BF82" i="4" s="1"/>
  <c r="BG82" i="4"/>
  <c r="BI82" i="4" s="1"/>
  <c r="M83" i="4"/>
  <c r="O83" i="4" s="1"/>
  <c r="X83" i="4"/>
  <c r="Z83" i="4" s="1"/>
  <c r="AB83" i="4" s="1"/>
  <c r="Y83" i="4"/>
  <c r="AA83" i="4" s="1"/>
  <c r="AC83" i="4" s="1"/>
  <c r="AE83" i="4" s="1"/>
  <c r="AD83" i="4"/>
  <c r="AG83" i="4"/>
  <c r="AI83" i="4" s="1"/>
  <c r="AJ83" i="4"/>
  <c r="AL83" i="4" s="1"/>
  <c r="AM83" i="4"/>
  <c r="AO83" i="4" s="1"/>
  <c r="AP83" i="4"/>
  <c r="AR83" i="4" s="1"/>
  <c r="AS83" i="4"/>
  <c r="AU83" i="4" s="1"/>
  <c r="AV83" i="4"/>
  <c r="AX83" i="4" s="1"/>
  <c r="AY83" i="4"/>
  <c r="BA83" i="4" s="1"/>
  <c r="BD83" i="4"/>
  <c r="BF83" i="4" s="1"/>
  <c r="BG83" i="4"/>
  <c r="BI83" i="4" s="1"/>
  <c r="M84" i="4"/>
  <c r="Q84" i="4" s="1"/>
  <c r="X84" i="4"/>
  <c r="Z84" i="4" s="1"/>
  <c r="AB84" i="4" s="1"/>
  <c r="Y84" i="4"/>
  <c r="AA84" i="4" s="1"/>
  <c r="AC84" i="4" s="1"/>
  <c r="AE84" i="4" s="1"/>
  <c r="AD84" i="4"/>
  <c r="AG84" i="4"/>
  <c r="AI84" i="4" s="1"/>
  <c r="AJ84" i="4"/>
  <c r="AL84" i="4" s="1"/>
  <c r="AM84" i="4"/>
  <c r="AO84" i="4" s="1"/>
  <c r="AP84" i="4"/>
  <c r="AR84" i="4" s="1"/>
  <c r="AS84" i="4"/>
  <c r="AU84" i="4" s="1"/>
  <c r="AV84" i="4"/>
  <c r="AX84" i="4" s="1"/>
  <c r="AY84" i="4"/>
  <c r="BA84" i="4" s="1"/>
  <c r="BD84" i="4"/>
  <c r="BF84" i="4" s="1"/>
  <c r="BG84" i="4"/>
  <c r="BI84" i="4" s="1"/>
  <c r="M85" i="4"/>
  <c r="Q85" i="4" s="1"/>
  <c r="X85" i="4"/>
  <c r="Z85" i="4" s="1"/>
  <c r="AB85" i="4" s="1"/>
  <c r="Y85" i="4"/>
  <c r="AA85" i="4" s="1"/>
  <c r="AC85" i="4" s="1"/>
  <c r="AE85" i="4" s="1"/>
  <c r="AD85" i="4"/>
  <c r="AG85" i="4"/>
  <c r="AI85" i="4" s="1"/>
  <c r="AJ85" i="4"/>
  <c r="AL85" i="4" s="1"/>
  <c r="AM85" i="4"/>
  <c r="AO85" i="4" s="1"/>
  <c r="AP85" i="4"/>
  <c r="AR85" i="4" s="1"/>
  <c r="AS85" i="4"/>
  <c r="AU85" i="4" s="1"/>
  <c r="AV85" i="4"/>
  <c r="AX85" i="4" s="1"/>
  <c r="AY85" i="4"/>
  <c r="BC85" i="4" s="1"/>
  <c r="BD85" i="4"/>
  <c r="BF85" i="4" s="1"/>
  <c r="BG85" i="4"/>
  <c r="BI85" i="4" s="1"/>
  <c r="M86" i="4"/>
  <c r="O86" i="4" s="1"/>
  <c r="X86" i="4"/>
  <c r="Z86" i="4" s="1"/>
  <c r="AB86" i="4" s="1"/>
  <c r="Y86" i="4"/>
  <c r="AA86" i="4" s="1"/>
  <c r="AC86" i="4" s="1"/>
  <c r="AE86" i="4" s="1"/>
  <c r="AD86" i="4"/>
  <c r="AG86" i="4"/>
  <c r="AI86" i="4" s="1"/>
  <c r="AJ86" i="4"/>
  <c r="AL86" i="4" s="1"/>
  <c r="AM86" i="4"/>
  <c r="AO86" i="4" s="1"/>
  <c r="AP86" i="4"/>
  <c r="AR86" i="4" s="1"/>
  <c r="AS86" i="4"/>
  <c r="AU86" i="4" s="1"/>
  <c r="AV86" i="4"/>
  <c r="AX86" i="4" s="1"/>
  <c r="AY86" i="4"/>
  <c r="BA86" i="4" s="1"/>
  <c r="BD86" i="4"/>
  <c r="BF86" i="4" s="1"/>
  <c r="BG86" i="4"/>
  <c r="BI86" i="4" s="1"/>
  <c r="M87" i="4"/>
  <c r="O87" i="4" s="1"/>
  <c r="X87" i="4"/>
  <c r="Z87" i="4" s="1"/>
  <c r="AB87" i="4" s="1"/>
  <c r="Y87" i="4"/>
  <c r="AA87" i="4" s="1"/>
  <c r="AC87" i="4" s="1"/>
  <c r="AE87" i="4" s="1"/>
  <c r="AD87" i="4"/>
  <c r="AG87" i="4"/>
  <c r="AI87" i="4" s="1"/>
  <c r="AJ87" i="4"/>
  <c r="AL87" i="4" s="1"/>
  <c r="AM87" i="4"/>
  <c r="AO87" i="4" s="1"/>
  <c r="AP87" i="4"/>
  <c r="AR87" i="4" s="1"/>
  <c r="AS87" i="4"/>
  <c r="AU87" i="4" s="1"/>
  <c r="AV87" i="4"/>
  <c r="AX87" i="4" s="1"/>
  <c r="AY87" i="4"/>
  <c r="BA87" i="4" s="1"/>
  <c r="BD87" i="4"/>
  <c r="BF87" i="4" s="1"/>
  <c r="BG87" i="4"/>
  <c r="BI87" i="4" s="1"/>
  <c r="M88" i="4"/>
  <c r="Q88" i="4" s="1"/>
  <c r="X88" i="4"/>
  <c r="Z88" i="4" s="1"/>
  <c r="AB88" i="4" s="1"/>
  <c r="Y88" i="4"/>
  <c r="AA88" i="4" s="1"/>
  <c r="AC88" i="4" s="1"/>
  <c r="AE88" i="4" s="1"/>
  <c r="AD88" i="4"/>
  <c r="AG88" i="4"/>
  <c r="AI88" i="4" s="1"/>
  <c r="AJ88" i="4"/>
  <c r="AL88" i="4" s="1"/>
  <c r="AM88" i="4"/>
  <c r="AO88" i="4" s="1"/>
  <c r="AP88" i="4"/>
  <c r="AR88" i="4" s="1"/>
  <c r="AS88" i="4"/>
  <c r="AU88" i="4" s="1"/>
  <c r="AV88" i="4"/>
  <c r="AX88" i="4" s="1"/>
  <c r="AY88" i="4"/>
  <c r="BA88" i="4" s="1"/>
  <c r="BD88" i="4"/>
  <c r="BF88" i="4" s="1"/>
  <c r="BG88" i="4"/>
  <c r="BI88" i="4" s="1"/>
  <c r="M89" i="4"/>
  <c r="Q89" i="4" s="1"/>
  <c r="X89" i="4"/>
  <c r="Z89" i="4" s="1"/>
  <c r="AB89" i="4" s="1"/>
  <c r="Y89" i="4"/>
  <c r="AA89" i="4" s="1"/>
  <c r="AC89" i="4" s="1"/>
  <c r="AE89" i="4" s="1"/>
  <c r="AD89" i="4"/>
  <c r="AG89" i="4"/>
  <c r="AI89" i="4" s="1"/>
  <c r="AJ89" i="4"/>
  <c r="AL89" i="4" s="1"/>
  <c r="AM89" i="4"/>
  <c r="AO89" i="4" s="1"/>
  <c r="AP89" i="4"/>
  <c r="AR89" i="4" s="1"/>
  <c r="AS89" i="4"/>
  <c r="AU89" i="4" s="1"/>
  <c r="AV89" i="4"/>
  <c r="AX89" i="4" s="1"/>
  <c r="AY89" i="4"/>
  <c r="BA89" i="4" s="1"/>
  <c r="BD89" i="4"/>
  <c r="BF89" i="4" s="1"/>
  <c r="BG89" i="4"/>
  <c r="BI89" i="4" s="1"/>
  <c r="M90" i="4"/>
  <c r="Q90" i="4" s="1"/>
  <c r="X90" i="4"/>
  <c r="Z90" i="4" s="1"/>
  <c r="AB90" i="4" s="1"/>
  <c r="Y90" i="4"/>
  <c r="AA90" i="4" s="1"/>
  <c r="AC90" i="4" s="1"/>
  <c r="AE90" i="4" s="1"/>
  <c r="AD90" i="4"/>
  <c r="AG90" i="4"/>
  <c r="AI90" i="4" s="1"/>
  <c r="AJ90" i="4"/>
  <c r="AL90" i="4" s="1"/>
  <c r="AM90" i="4"/>
  <c r="AO90" i="4" s="1"/>
  <c r="AP90" i="4"/>
  <c r="AR90" i="4" s="1"/>
  <c r="AS90" i="4"/>
  <c r="AU90" i="4" s="1"/>
  <c r="AV90" i="4"/>
  <c r="AX90" i="4" s="1"/>
  <c r="AY90" i="4"/>
  <c r="BA90" i="4" s="1"/>
  <c r="BD90" i="4"/>
  <c r="BF90" i="4" s="1"/>
  <c r="BG90" i="4"/>
  <c r="BI90" i="4" s="1"/>
  <c r="M91" i="4"/>
  <c r="O91" i="4" s="1"/>
  <c r="X91" i="4"/>
  <c r="Z91" i="4" s="1"/>
  <c r="AB91" i="4" s="1"/>
  <c r="Y91" i="4"/>
  <c r="AA91" i="4" s="1"/>
  <c r="AC91" i="4" s="1"/>
  <c r="AE91" i="4" s="1"/>
  <c r="AD91" i="4"/>
  <c r="AG91" i="4"/>
  <c r="AI91" i="4" s="1"/>
  <c r="AJ91" i="4"/>
  <c r="AL91" i="4" s="1"/>
  <c r="AM91" i="4"/>
  <c r="AO91" i="4" s="1"/>
  <c r="AP91" i="4"/>
  <c r="AR91" i="4" s="1"/>
  <c r="AS91" i="4"/>
  <c r="AU91" i="4" s="1"/>
  <c r="AV91" i="4"/>
  <c r="AX91" i="4" s="1"/>
  <c r="AY91" i="4"/>
  <c r="BA91" i="4" s="1"/>
  <c r="BD91" i="4"/>
  <c r="BF91" i="4" s="1"/>
  <c r="BG91" i="4"/>
  <c r="BI91" i="4" s="1"/>
  <c r="M92" i="4"/>
  <c r="Q92" i="4" s="1"/>
  <c r="X92" i="4"/>
  <c r="Z92" i="4" s="1"/>
  <c r="AB92" i="4" s="1"/>
  <c r="Y92" i="4"/>
  <c r="AA92" i="4" s="1"/>
  <c r="AC92" i="4" s="1"/>
  <c r="AE92" i="4" s="1"/>
  <c r="AD92" i="4"/>
  <c r="AG92" i="4"/>
  <c r="AI92" i="4" s="1"/>
  <c r="AJ92" i="4"/>
  <c r="AL92" i="4" s="1"/>
  <c r="AM92" i="4"/>
  <c r="AO92" i="4" s="1"/>
  <c r="AP92" i="4"/>
  <c r="AR92" i="4" s="1"/>
  <c r="AS92" i="4"/>
  <c r="AU92" i="4" s="1"/>
  <c r="AV92" i="4"/>
  <c r="AX92" i="4" s="1"/>
  <c r="AY92" i="4"/>
  <c r="BA92" i="4" s="1"/>
  <c r="BD92" i="4"/>
  <c r="BF92" i="4" s="1"/>
  <c r="BG92" i="4"/>
  <c r="BI92" i="4" s="1"/>
  <c r="M93" i="4"/>
  <c r="Q93" i="4" s="1"/>
  <c r="X93" i="4"/>
  <c r="Z93" i="4" s="1"/>
  <c r="AB93" i="4" s="1"/>
  <c r="Y93" i="4"/>
  <c r="AA93" i="4" s="1"/>
  <c r="AC93" i="4" s="1"/>
  <c r="AE93" i="4" s="1"/>
  <c r="AD93" i="4"/>
  <c r="AG93" i="4"/>
  <c r="AI93" i="4" s="1"/>
  <c r="AJ93" i="4"/>
  <c r="AL93" i="4" s="1"/>
  <c r="AM93" i="4"/>
  <c r="AO93" i="4" s="1"/>
  <c r="AP93" i="4"/>
  <c r="AR93" i="4" s="1"/>
  <c r="AS93" i="4"/>
  <c r="AU93" i="4" s="1"/>
  <c r="AV93" i="4"/>
  <c r="AX93" i="4" s="1"/>
  <c r="AY93" i="4"/>
  <c r="BC93" i="4" s="1"/>
  <c r="BD93" i="4"/>
  <c r="BF93" i="4" s="1"/>
  <c r="BG93" i="4"/>
  <c r="BI93" i="4" s="1"/>
  <c r="M94" i="4"/>
  <c r="O94" i="4" s="1"/>
  <c r="X94" i="4"/>
  <c r="Z94" i="4" s="1"/>
  <c r="AB94" i="4" s="1"/>
  <c r="Y94" i="4"/>
  <c r="AA94" i="4" s="1"/>
  <c r="AC94" i="4" s="1"/>
  <c r="AE94" i="4" s="1"/>
  <c r="AD94" i="4"/>
  <c r="AG94" i="4"/>
  <c r="AI94" i="4" s="1"/>
  <c r="AJ94" i="4"/>
  <c r="AL94" i="4" s="1"/>
  <c r="AM94" i="4"/>
  <c r="AO94" i="4" s="1"/>
  <c r="AP94" i="4"/>
  <c r="AR94" i="4" s="1"/>
  <c r="AS94" i="4"/>
  <c r="AU94" i="4" s="1"/>
  <c r="AV94" i="4"/>
  <c r="AX94" i="4" s="1"/>
  <c r="AY94" i="4"/>
  <c r="BA94" i="4" s="1"/>
  <c r="BD94" i="4"/>
  <c r="BF94" i="4" s="1"/>
  <c r="BG94" i="4"/>
  <c r="BI94" i="4" s="1"/>
  <c r="B3" i="10"/>
  <c r="C3" i="10"/>
  <c r="D3" i="10"/>
  <c r="E3" i="10"/>
  <c r="B4" i="10"/>
  <c r="C4" i="10"/>
  <c r="D4" i="10"/>
  <c r="E4" i="10"/>
  <c r="B5" i="10"/>
  <c r="C5" i="10"/>
  <c r="D5" i="10"/>
  <c r="E5" i="10"/>
  <c r="B6" i="10"/>
  <c r="C6" i="10"/>
  <c r="D6" i="10"/>
  <c r="E6" i="10"/>
  <c r="B7" i="10"/>
  <c r="C7" i="10"/>
  <c r="D7" i="10"/>
  <c r="E7" i="10"/>
  <c r="E2" i="10"/>
  <c r="D2" i="10"/>
  <c r="C2" i="10"/>
  <c r="B2" i="10"/>
  <c r="CA28" i="3"/>
  <c r="CA29" i="3"/>
  <c r="CA30" i="3"/>
  <c r="CA31" i="3"/>
  <c r="CA32" i="3"/>
  <c r="CA33" i="3"/>
  <c r="CA34" i="3"/>
  <c r="CA35" i="3"/>
  <c r="CA36" i="3"/>
  <c r="CA37" i="3"/>
  <c r="CA38" i="3"/>
  <c r="CA39" i="3"/>
  <c r="CA40" i="3"/>
  <c r="CA41" i="3"/>
  <c r="CA42" i="3"/>
  <c r="CA43" i="3"/>
  <c r="CA44" i="3"/>
  <c r="CA45" i="3"/>
  <c r="CA46" i="3"/>
  <c r="CA27" i="3"/>
  <c r="BY27" i="3"/>
  <c r="BZ27" i="3" s="1"/>
  <c r="BY28" i="3"/>
  <c r="BZ28" i="3" s="1"/>
  <c r="BY29" i="3"/>
  <c r="BZ29" i="3" s="1"/>
  <c r="BY30" i="3"/>
  <c r="BZ30" i="3" s="1"/>
  <c r="BY31" i="3"/>
  <c r="BZ31" i="3" s="1"/>
  <c r="BY32" i="3"/>
  <c r="BZ32" i="3" s="1"/>
  <c r="BY33" i="3"/>
  <c r="BZ33" i="3" s="1"/>
  <c r="BY34" i="3"/>
  <c r="BZ34" i="3" s="1"/>
  <c r="BY35" i="3"/>
  <c r="BZ35" i="3" s="1"/>
  <c r="BY36" i="3"/>
  <c r="BZ36" i="3" s="1"/>
  <c r="BY37" i="3"/>
  <c r="BZ37" i="3" s="1"/>
  <c r="BY38" i="3"/>
  <c r="BZ38" i="3" s="1"/>
  <c r="BY39" i="3"/>
  <c r="BZ39" i="3" s="1"/>
  <c r="BY40" i="3"/>
  <c r="BZ40" i="3" s="1"/>
  <c r="BY41" i="3"/>
  <c r="BZ41" i="3" s="1"/>
  <c r="BY42" i="3"/>
  <c r="BZ42" i="3" s="1"/>
  <c r="BY43" i="3"/>
  <c r="BZ43" i="3" s="1"/>
  <c r="BY44" i="3"/>
  <c r="BZ44" i="3" s="1"/>
  <c r="BY45" i="3"/>
  <c r="BZ45" i="3" s="1"/>
  <c r="BY46" i="3"/>
  <c r="BZ46" i="3" s="1"/>
  <c r="CC45" i="3" l="1"/>
  <c r="CD45" i="3"/>
  <c r="CB45" i="3"/>
  <c r="CC37" i="3"/>
  <c r="CD37" i="3"/>
  <c r="CB37" i="3"/>
  <c r="CC29" i="3"/>
  <c r="CD29" i="3"/>
  <c r="CB29" i="3"/>
  <c r="CC39" i="3"/>
  <c r="CD39" i="3"/>
  <c r="CB39" i="3"/>
  <c r="CC38" i="3"/>
  <c r="CB38" i="3"/>
  <c r="CD38" i="3"/>
  <c r="CB44" i="3"/>
  <c r="CD44" i="3"/>
  <c r="CC44" i="3"/>
  <c r="CD36" i="3"/>
  <c r="CB36" i="3"/>
  <c r="CC36" i="3"/>
  <c r="CD28" i="3"/>
  <c r="CB28" i="3"/>
  <c r="CC28" i="3"/>
  <c r="CD31" i="3"/>
  <c r="CB31" i="3"/>
  <c r="CC31" i="3"/>
  <c r="CC46" i="3"/>
  <c r="CB46" i="3"/>
  <c r="CD46" i="3"/>
  <c r="CB43" i="3"/>
  <c r="CD43" i="3"/>
  <c r="CC43" i="3"/>
  <c r="CD42" i="3"/>
  <c r="CC42" i="3"/>
  <c r="CB42" i="3"/>
  <c r="CD34" i="3"/>
  <c r="CC34" i="3"/>
  <c r="CB34" i="3"/>
  <c r="CB27" i="3"/>
  <c r="CD27" i="3"/>
  <c r="CC27" i="3"/>
  <c r="CB35" i="3"/>
  <c r="CD35" i="3"/>
  <c r="CC35" i="3"/>
  <c r="CC41" i="3"/>
  <c r="CB41" i="3"/>
  <c r="CD41" i="3"/>
  <c r="CD30" i="3"/>
  <c r="CB30" i="3"/>
  <c r="CC30" i="3"/>
  <c r="CB33" i="3"/>
  <c r="CC33" i="3"/>
  <c r="CD33" i="3"/>
  <c r="CB40" i="3"/>
  <c r="CC40" i="3"/>
  <c r="CD40" i="3"/>
  <c r="CB32" i="3"/>
  <c r="CC32" i="3"/>
  <c r="CD32" i="3"/>
  <c r="BL78" i="3"/>
  <c r="BL86" i="3"/>
  <c r="BL94" i="3"/>
  <c r="BL80" i="3"/>
  <c r="BL88" i="3"/>
  <c r="BL91" i="3"/>
  <c r="BL77" i="3"/>
  <c r="BL85" i="3"/>
  <c r="BL93" i="3"/>
  <c r="BL81" i="3"/>
  <c r="BL89" i="3"/>
  <c r="BL83" i="3"/>
  <c r="BL82" i="3"/>
  <c r="BL90" i="3"/>
  <c r="BL79" i="3"/>
  <c r="BL87" i="3"/>
  <c r="BL95" i="3"/>
  <c r="BL76" i="3"/>
  <c r="BL84" i="3"/>
  <c r="BL92" i="3"/>
  <c r="O93" i="4"/>
  <c r="Q83" i="4"/>
  <c r="BA85" i="4"/>
  <c r="O95" i="4"/>
  <c r="BA93" i="4"/>
  <c r="O92" i="4"/>
  <c r="O80" i="4"/>
  <c r="O81" i="4"/>
  <c r="Q94" i="4"/>
  <c r="O88" i="4"/>
  <c r="BC95" i="4"/>
  <c r="BC91" i="4"/>
  <c r="BC81" i="4"/>
  <c r="O79" i="4"/>
  <c r="BC90" i="4"/>
  <c r="O84" i="4"/>
  <c r="BC77" i="4"/>
  <c r="Q91" i="4"/>
  <c r="O90" i="4"/>
  <c r="Q86" i="4"/>
  <c r="O76" i="4"/>
  <c r="BC87" i="4"/>
  <c r="O85" i="4"/>
  <c r="O77" i="4"/>
  <c r="BC89" i="4"/>
  <c r="BC83" i="4"/>
  <c r="Q82" i="4"/>
  <c r="BC79" i="4"/>
  <c r="Q78" i="4"/>
  <c r="BC94" i="4"/>
  <c r="O89" i="4"/>
  <c r="BC86" i="4"/>
  <c r="Q87" i="4"/>
  <c r="BC82" i="4"/>
  <c r="BC78" i="4"/>
  <c r="BC76" i="4"/>
  <c r="BC92" i="4"/>
  <c r="BC88" i="4"/>
  <c r="BC84" i="4"/>
  <c r="BC80" i="4"/>
  <c r="BL61" i="3"/>
  <c r="BL60" i="3"/>
  <c r="BL59" i="3"/>
  <c r="BL58" i="3"/>
  <c r="BL57" i="3"/>
  <c r="BL56" i="3"/>
  <c r="BL53" i="3"/>
  <c r="BL52" i="3"/>
  <c r="BL51" i="3"/>
  <c r="BL50" i="3"/>
  <c r="BL49" i="3"/>
  <c r="BL63" i="3"/>
  <c r="BL75" i="3"/>
  <c r="BL62" i="3"/>
  <c r="BL64" i="3"/>
  <c r="BL65" i="3"/>
  <c r="BL66" i="3"/>
  <c r="BL67" i="3"/>
  <c r="BL68" i="3"/>
  <c r="BL69" i="3"/>
  <c r="BL70" i="3"/>
  <c r="BL71" i="3"/>
  <c r="BL72" i="3"/>
  <c r="BL73" i="3"/>
  <c r="BL74" i="3"/>
  <c r="BL55" i="3"/>
  <c r="M75" i="4"/>
  <c r="O75" i="4" s="1"/>
  <c r="X75" i="4"/>
  <c r="Z75" i="4" s="1"/>
  <c r="AB75" i="4" s="1"/>
  <c r="Y75" i="4"/>
  <c r="AA75" i="4" s="1"/>
  <c r="AC75" i="4" s="1"/>
  <c r="AE75" i="4" s="1"/>
  <c r="AD75" i="4"/>
  <c r="AG75" i="4"/>
  <c r="AI75" i="4" s="1"/>
  <c r="AJ75" i="4"/>
  <c r="AL75" i="4" s="1"/>
  <c r="AM75" i="4"/>
  <c r="AO75" i="4" s="1"/>
  <c r="AP75" i="4"/>
  <c r="AR75" i="4" s="1"/>
  <c r="AS75" i="4"/>
  <c r="AU75" i="4" s="1"/>
  <c r="AV75" i="4"/>
  <c r="AX75" i="4" s="1"/>
  <c r="AY75" i="4"/>
  <c r="BA75" i="4" s="1"/>
  <c r="BD75" i="4"/>
  <c r="BF75" i="4" s="1"/>
  <c r="BG75" i="4"/>
  <c r="BI75" i="4" s="1"/>
  <c r="T79" i="1"/>
  <c r="U79" i="1" s="1"/>
  <c r="V79" i="1"/>
  <c r="W79" i="1" s="1"/>
  <c r="BL47" i="3"/>
  <c r="BL48" i="3"/>
  <c r="BL54" i="3"/>
  <c r="M47" i="4"/>
  <c r="O47" i="4" s="1"/>
  <c r="X47" i="4"/>
  <c r="Z47" i="4" s="1"/>
  <c r="AB47" i="4" s="1"/>
  <c r="Y47" i="4"/>
  <c r="AA47" i="4" s="1"/>
  <c r="AC47" i="4" s="1"/>
  <c r="AE47" i="4" s="1"/>
  <c r="AD47" i="4"/>
  <c r="AG47" i="4"/>
  <c r="AI47" i="4" s="1"/>
  <c r="AJ47" i="4"/>
  <c r="AL47" i="4" s="1"/>
  <c r="AM47" i="4"/>
  <c r="AO47" i="4" s="1"/>
  <c r="AP47" i="4"/>
  <c r="AR47" i="4" s="1"/>
  <c r="AS47" i="4"/>
  <c r="AU47" i="4" s="1"/>
  <c r="AV47" i="4"/>
  <c r="AX47" i="4" s="1"/>
  <c r="AY47" i="4"/>
  <c r="BA47" i="4" s="1"/>
  <c r="BD47" i="4"/>
  <c r="BF47" i="4" s="1"/>
  <c r="BG47" i="4"/>
  <c r="BI47" i="4" s="1"/>
  <c r="O48" i="4"/>
  <c r="X48" i="4"/>
  <c r="Z48" i="4" s="1"/>
  <c r="AB48" i="4" s="1"/>
  <c r="Y48" i="4"/>
  <c r="AA48" i="4" s="1"/>
  <c r="AC48" i="4" s="1"/>
  <c r="AE48" i="4" s="1"/>
  <c r="AD48" i="4"/>
  <c r="AI48" i="4"/>
  <c r="AL48" i="4"/>
  <c r="AO48" i="4"/>
  <c r="AR48" i="4"/>
  <c r="AU48" i="4"/>
  <c r="AX48" i="4"/>
  <c r="BA48" i="4"/>
  <c r="BF48" i="4"/>
  <c r="BI48" i="4"/>
  <c r="M49" i="4"/>
  <c r="O49" i="4" s="1"/>
  <c r="X49" i="4"/>
  <c r="Z49" i="4" s="1"/>
  <c r="AB49" i="4" s="1"/>
  <c r="Y49" i="4"/>
  <c r="AA49" i="4" s="1"/>
  <c r="AC49" i="4" s="1"/>
  <c r="AE49" i="4" s="1"/>
  <c r="AD49" i="4"/>
  <c r="AG49" i="4"/>
  <c r="AI49" i="4" s="1"/>
  <c r="AJ49" i="4"/>
  <c r="AL49" i="4" s="1"/>
  <c r="AM49" i="4"/>
  <c r="AO49" i="4" s="1"/>
  <c r="AP49" i="4"/>
  <c r="AR49" i="4" s="1"/>
  <c r="AS49" i="4"/>
  <c r="AU49" i="4" s="1"/>
  <c r="AV49" i="4"/>
  <c r="AX49" i="4" s="1"/>
  <c r="AY49" i="4"/>
  <c r="BC49" i="4" s="1"/>
  <c r="BD49" i="4"/>
  <c r="BF49" i="4" s="1"/>
  <c r="BG49" i="4"/>
  <c r="BI49" i="4" s="1"/>
  <c r="M50" i="4"/>
  <c r="O50" i="4" s="1"/>
  <c r="X50" i="4"/>
  <c r="Z50" i="4" s="1"/>
  <c r="AB50" i="4" s="1"/>
  <c r="Y50" i="4"/>
  <c r="AA50" i="4" s="1"/>
  <c r="AC50" i="4" s="1"/>
  <c r="AE50" i="4" s="1"/>
  <c r="AD50" i="4"/>
  <c r="AG50" i="4"/>
  <c r="AI50" i="4" s="1"/>
  <c r="AJ50" i="4"/>
  <c r="AL50" i="4" s="1"/>
  <c r="AM50" i="4"/>
  <c r="AO50" i="4" s="1"/>
  <c r="AP50" i="4"/>
  <c r="AR50" i="4" s="1"/>
  <c r="AS50" i="4"/>
  <c r="AU50" i="4" s="1"/>
  <c r="AV50" i="4"/>
  <c r="AX50" i="4" s="1"/>
  <c r="AY50" i="4"/>
  <c r="BC50" i="4" s="1"/>
  <c r="BD50" i="4"/>
  <c r="BF50" i="4" s="1"/>
  <c r="BG50" i="4"/>
  <c r="BI50" i="4" s="1"/>
  <c r="M51" i="4"/>
  <c r="Q51" i="4" s="1"/>
  <c r="X51" i="4"/>
  <c r="Z51" i="4" s="1"/>
  <c r="AB51" i="4" s="1"/>
  <c r="Y51" i="4"/>
  <c r="AA51" i="4" s="1"/>
  <c r="AC51" i="4" s="1"/>
  <c r="AE51" i="4" s="1"/>
  <c r="AD51" i="4"/>
  <c r="AG51" i="4"/>
  <c r="AI51" i="4" s="1"/>
  <c r="AJ51" i="4"/>
  <c r="AL51" i="4" s="1"/>
  <c r="AM51" i="4"/>
  <c r="AO51" i="4" s="1"/>
  <c r="AP51" i="4"/>
  <c r="AR51" i="4" s="1"/>
  <c r="AS51" i="4"/>
  <c r="AU51" i="4" s="1"/>
  <c r="AV51" i="4"/>
  <c r="AX51" i="4" s="1"/>
  <c r="AY51" i="4"/>
  <c r="BA51" i="4" s="1"/>
  <c r="BD51" i="4"/>
  <c r="BF51" i="4" s="1"/>
  <c r="BG51" i="4"/>
  <c r="BI51" i="4" s="1"/>
  <c r="M52" i="4"/>
  <c r="O52" i="4" s="1"/>
  <c r="X52" i="4"/>
  <c r="Z52" i="4" s="1"/>
  <c r="AB52" i="4" s="1"/>
  <c r="Y52" i="4"/>
  <c r="AA52" i="4" s="1"/>
  <c r="AC52" i="4" s="1"/>
  <c r="AE52" i="4" s="1"/>
  <c r="AD52" i="4"/>
  <c r="AG52" i="4"/>
  <c r="AI52" i="4" s="1"/>
  <c r="AJ52" i="4"/>
  <c r="AL52" i="4" s="1"/>
  <c r="AM52" i="4"/>
  <c r="AO52" i="4" s="1"/>
  <c r="AP52" i="4"/>
  <c r="AR52" i="4" s="1"/>
  <c r="AS52" i="4"/>
  <c r="AU52" i="4" s="1"/>
  <c r="AV52" i="4"/>
  <c r="AX52" i="4" s="1"/>
  <c r="AY52" i="4"/>
  <c r="BA52" i="4" s="1"/>
  <c r="BD52" i="4"/>
  <c r="BF52" i="4" s="1"/>
  <c r="BG52" i="4"/>
  <c r="BI52" i="4" s="1"/>
  <c r="M53" i="4"/>
  <c r="Q53" i="4" s="1"/>
  <c r="X53" i="4"/>
  <c r="Z53" i="4" s="1"/>
  <c r="AB53" i="4" s="1"/>
  <c r="Y53" i="4"/>
  <c r="AA53" i="4" s="1"/>
  <c r="AC53" i="4" s="1"/>
  <c r="AE53" i="4" s="1"/>
  <c r="AD53" i="4"/>
  <c r="AG53" i="4"/>
  <c r="AI53" i="4" s="1"/>
  <c r="AJ53" i="4"/>
  <c r="AL53" i="4" s="1"/>
  <c r="AM53" i="4"/>
  <c r="AO53" i="4" s="1"/>
  <c r="AP53" i="4"/>
  <c r="AR53" i="4" s="1"/>
  <c r="AS53" i="4"/>
  <c r="AU53" i="4" s="1"/>
  <c r="AV53" i="4"/>
  <c r="AX53" i="4" s="1"/>
  <c r="AY53" i="4"/>
  <c r="BA53" i="4" s="1"/>
  <c r="BD53" i="4"/>
  <c r="BF53" i="4" s="1"/>
  <c r="BG53" i="4"/>
  <c r="BI53" i="4" s="1"/>
  <c r="M54" i="4"/>
  <c r="O54" i="4" s="1"/>
  <c r="X54" i="4"/>
  <c r="Z54" i="4" s="1"/>
  <c r="AB54" i="4" s="1"/>
  <c r="Y54" i="4"/>
  <c r="AA54" i="4" s="1"/>
  <c r="AC54" i="4" s="1"/>
  <c r="AE54" i="4" s="1"/>
  <c r="AD54" i="4"/>
  <c r="AG54" i="4"/>
  <c r="AI54" i="4" s="1"/>
  <c r="AJ54" i="4"/>
  <c r="AL54" i="4" s="1"/>
  <c r="AM54" i="4"/>
  <c r="AO54" i="4" s="1"/>
  <c r="AP54" i="4"/>
  <c r="AR54" i="4" s="1"/>
  <c r="AS54" i="4"/>
  <c r="AU54" i="4" s="1"/>
  <c r="AV54" i="4"/>
  <c r="AX54" i="4" s="1"/>
  <c r="AY54" i="4"/>
  <c r="BC54" i="4" s="1"/>
  <c r="BD54" i="4"/>
  <c r="BF54" i="4" s="1"/>
  <c r="BG54" i="4"/>
  <c r="BI54" i="4" s="1"/>
  <c r="M55" i="4"/>
  <c r="O55" i="4" s="1"/>
  <c r="X55" i="4"/>
  <c r="Z55" i="4" s="1"/>
  <c r="AB55" i="4" s="1"/>
  <c r="Y55" i="4"/>
  <c r="AA55" i="4" s="1"/>
  <c r="AC55" i="4" s="1"/>
  <c r="AE55" i="4" s="1"/>
  <c r="AD55" i="4"/>
  <c r="AG55" i="4"/>
  <c r="AI55" i="4" s="1"/>
  <c r="AJ55" i="4"/>
  <c r="AL55" i="4" s="1"/>
  <c r="AM55" i="4"/>
  <c r="AO55" i="4" s="1"/>
  <c r="AP55" i="4"/>
  <c r="AR55" i="4" s="1"/>
  <c r="AS55" i="4"/>
  <c r="AU55" i="4" s="1"/>
  <c r="AV55" i="4"/>
  <c r="AX55" i="4" s="1"/>
  <c r="AY55" i="4"/>
  <c r="BA55" i="4" s="1"/>
  <c r="BD55" i="4"/>
  <c r="BF55" i="4" s="1"/>
  <c r="BG55" i="4"/>
  <c r="BI55" i="4" s="1"/>
  <c r="M56" i="4"/>
  <c r="O56" i="4" s="1"/>
  <c r="X56" i="4"/>
  <c r="Z56" i="4" s="1"/>
  <c r="AB56" i="4" s="1"/>
  <c r="Y56" i="4"/>
  <c r="AA56" i="4" s="1"/>
  <c r="AC56" i="4" s="1"/>
  <c r="AE56" i="4" s="1"/>
  <c r="AD56" i="4"/>
  <c r="AG56" i="4"/>
  <c r="AI56" i="4" s="1"/>
  <c r="AJ56" i="4"/>
  <c r="AL56" i="4" s="1"/>
  <c r="AM56" i="4"/>
  <c r="AO56" i="4" s="1"/>
  <c r="AP56" i="4"/>
  <c r="AR56" i="4" s="1"/>
  <c r="AS56" i="4"/>
  <c r="AU56" i="4" s="1"/>
  <c r="AV56" i="4"/>
  <c r="AX56" i="4" s="1"/>
  <c r="AY56" i="4"/>
  <c r="BA56" i="4" s="1"/>
  <c r="BD56" i="4"/>
  <c r="BF56" i="4" s="1"/>
  <c r="BG56" i="4"/>
  <c r="BI56" i="4" s="1"/>
  <c r="M57" i="4"/>
  <c r="Q57" i="4" s="1"/>
  <c r="X57" i="4"/>
  <c r="Z57" i="4" s="1"/>
  <c r="AB57" i="4" s="1"/>
  <c r="Y57" i="4"/>
  <c r="AA57" i="4" s="1"/>
  <c r="AC57" i="4" s="1"/>
  <c r="AE57" i="4" s="1"/>
  <c r="AD57" i="4"/>
  <c r="AG57" i="4"/>
  <c r="AI57" i="4" s="1"/>
  <c r="AJ57" i="4"/>
  <c r="AL57" i="4" s="1"/>
  <c r="AM57" i="4"/>
  <c r="AO57" i="4" s="1"/>
  <c r="AP57" i="4"/>
  <c r="AR57" i="4" s="1"/>
  <c r="AS57" i="4"/>
  <c r="AU57" i="4" s="1"/>
  <c r="AV57" i="4"/>
  <c r="AX57" i="4" s="1"/>
  <c r="AY57" i="4"/>
  <c r="BC57" i="4" s="1"/>
  <c r="BD57" i="4"/>
  <c r="BF57" i="4" s="1"/>
  <c r="BG57" i="4"/>
  <c r="BI57" i="4" s="1"/>
  <c r="M58" i="4"/>
  <c r="O58" i="4" s="1"/>
  <c r="X58" i="4"/>
  <c r="Z58" i="4" s="1"/>
  <c r="AB58" i="4" s="1"/>
  <c r="Y58" i="4"/>
  <c r="AA58" i="4" s="1"/>
  <c r="AC58" i="4" s="1"/>
  <c r="AE58" i="4" s="1"/>
  <c r="AD58" i="4"/>
  <c r="AG58" i="4"/>
  <c r="AI58" i="4" s="1"/>
  <c r="AJ58" i="4"/>
  <c r="AL58" i="4" s="1"/>
  <c r="AM58" i="4"/>
  <c r="AO58" i="4" s="1"/>
  <c r="AP58" i="4"/>
  <c r="AR58" i="4" s="1"/>
  <c r="AS58" i="4"/>
  <c r="AU58" i="4" s="1"/>
  <c r="AV58" i="4"/>
  <c r="AX58" i="4" s="1"/>
  <c r="AY58" i="4"/>
  <c r="BC58" i="4" s="1"/>
  <c r="BD58" i="4"/>
  <c r="BF58" i="4" s="1"/>
  <c r="BG58" i="4"/>
  <c r="BI58" i="4" s="1"/>
  <c r="M59" i="4"/>
  <c r="Q59" i="4" s="1"/>
  <c r="X59" i="4"/>
  <c r="Z59" i="4" s="1"/>
  <c r="AB59" i="4" s="1"/>
  <c r="Y59" i="4"/>
  <c r="AA59" i="4" s="1"/>
  <c r="AC59" i="4" s="1"/>
  <c r="AE59" i="4" s="1"/>
  <c r="AD59" i="4"/>
  <c r="AG59" i="4"/>
  <c r="AI59" i="4" s="1"/>
  <c r="AJ59" i="4"/>
  <c r="AL59" i="4" s="1"/>
  <c r="AM59" i="4"/>
  <c r="AO59" i="4" s="1"/>
  <c r="AP59" i="4"/>
  <c r="AR59" i="4" s="1"/>
  <c r="AS59" i="4"/>
  <c r="AU59" i="4" s="1"/>
  <c r="AV59" i="4"/>
  <c r="AX59" i="4" s="1"/>
  <c r="AY59" i="4"/>
  <c r="BA59" i="4" s="1"/>
  <c r="BD59" i="4"/>
  <c r="BF59" i="4" s="1"/>
  <c r="BG59" i="4"/>
  <c r="BI59" i="4" s="1"/>
  <c r="M60" i="4"/>
  <c r="O60" i="4" s="1"/>
  <c r="X60" i="4"/>
  <c r="Z60" i="4" s="1"/>
  <c r="AB60" i="4" s="1"/>
  <c r="Y60" i="4"/>
  <c r="AA60" i="4" s="1"/>
  <c r="AC60" i="4" s="1"/>
  <c r="AE60" i="4" s="1"/>
  <c r="AD60" i="4"/>
  <c r="AG60" i="4"/>
  <c r="AI60" i="4" s="1"/>
  <c r="AJ60" i="4"/>
  <c r="AL60" i="4" s="1"/>
  <c r="AM60" i="4"/>
  <c r="AO60" i="4" s="1"/>
  <c r="AP60" i="4"/>
  <c r="AR60" i="4" s="1"/>
  <c r="AS60" i="4"/>
  <c r="AU60" i="4" s="1"/>
  <c r="AV60" i="4"/>
  <c r="AX60" i="4" s="1"/>
  <c r="AY60" i="4"/>
  <c r="BA60" i="4" s="1"/>
  <c r="BD60" i="4"/>
  <c r="BF60" i="4" s="1"/>
  <c r="BG60" i="4"/>
  <c r="BI60" i="4" s="1"/>
  <c r="M61" i="4"/>
  <c r="Q61" i="4" s="1"/>
  <c r="X61" i="4"/>
  <c r="Z61" i="4" s="1"/>
  <c r="AB61" i="4" s="1"/>
  <c r="Y61" i="4"/>
  <c r="AA61" i="4" s="1"/>
  <c r="AC61" i="4" s="1"/>
  <c r="AE61" i="4" s="1"/>
  <c r="AD61" i="4"/>
  <c r="AG61" i="4"/>
  <c r="AI61" i="4" s="1"/>
  <c r="AJ61" i="4"/>
  <c r="AL61" i="4" s="1"/>
  <c r="AM61" i="4"/>
  <c r="AO61" i="4" s="1"/>
  <c r="AP61" i="4"/>
  <c r="AR61" i="4" s="1"/>
  <c r="AS61" i="4"/>
  <c r="AU61" i="4" s="1"/>
  <c r="AV61" i="4"/>
  <c r="AX61" i="4" s="1"/>
  <c r="AY61" i="4"/>
  <c r="BA61" i="4" s="1"/>
  <c r="BD61" i="4"/>
  <c r="BF61" i="4" s="1"/>
  <c r="BG61" i="4"/>
  <c r="BI61" i="4" s="1"/>
  <c r="M62" i="4"/>
  <c r="O62" i="4" s="1"/>
  <c r="X62" i="4"/>
  <c r="Z62" i="4" s="1"/>
  <c r="AB62" i="4" s="1"/>
  <c r="Y62" i="4"/>
  <c r="AA62" i="4" s="1"/>
  <c r="AC62" i="4" s="1"/>
  <c r="AE62" i="4" s="1"/>
  <c r="AD62" i="4"/>
  <c r="AG62" i="4"/>
  <c r="AI62" i="4" s="1"/>
  <c r="AJ62" i="4"/>
  <c r="AL62" i="4" s="1"/>
  <c r="AM62" i="4"/>
  <c r="AO62" i="4" s="1"/>
  <c r="AP62" i="4"/>
  <c r="AR62" i="4" s="1"/>
  <c r="AS62" i="4"/>
  <c r="AU62" i="4" s="1"/>
  <c r="AV62" i="4"/>
  <c r="AX62" i="4" s="1"/>
  <c r="AY62" i="4"/>
  <c r="BC62" i="4" s="1"/>
  <c r="BD62" i="4"/>
  <c r="BF62" i="4" s="1"/>
  <c r="BG62" i="4"/>
  <c r="BI62" i="4" s="1"/>
  <c r="M63" i="4"/>
  <c r="O63" i="4" s="1"/>
  <c r="X63" i="4"/>
  <c r="Z63" i="4" s="1"/>
  <c r="AB63" i="4" s="1"/>
  <c r="Y63" i="4"/>
  <c r="AA63" i="4" s="1"/>
  <c r="AC63" i="4" s="1"/>
  <c r="AE63" i="4" s="1"/>
  <c r="AD63" i="4"/>
  <c r="AG63" i="4"/>
  <c r="AI63" i="4" s="1"/>
  <c r="AJ63" i="4"/>
  <c r="AL63" i="4" s="1"/>
  <c r="AM63" i="4"/>
  <c r="AO63" i="4" s="1"/>
  <c r="AP63" i="4"/>
  <c r="AR63" i="4" s="1"/>
  <c r="AS63" i="4"/>
  <c r="AU63" i="4" s="1"/>
  <c r="AV63" i="4"/>
  <c r="AX63" i="4" s="1"/>
  <c r="AY63" i="4"/>
  <c r="BA63" i="4" s="1"/>
  <c r="BD63" i="4"/>
  <c r="BF63" i="4" s="1"/>
  <c r="BG63" i="4"/>
  <c r="BI63" i="4" s="1"/>
  <c r="M64" i="4"/>
  <c r="O64" i="4" s="1"/>
  <c r="X64" i="4"/>
  <c r="Z64" i="4" s="1"/>
  <c r="AB64" i="4" s="1"/>
  <c r="Y64" i="4"/>
  <c r="AA64" i="4" s="1"/>
  <c r="AC64" i="4" s="1"/>
  <c r="AE64" i="4" s="1"/>
  <c r="AD64" i="4"/>
  <c r="AG64" i="4"/>
  <c r="AI64" i="4" s="1"/>
  <c r="AJ64" i="4"/>
  <c r="AL64" i="4" s="1"/>
  <c r="AM64" i="4"/>
  <c r="AO64" i="4" s="1"/>
  <c r="AP64" i="4"/>
  <c r="AR64" i="4" s="1"/>
  <c r="AS64" i="4"/>
  <c r="AU64" i="4" s="1"/>
  <c r="AV64" i="4"/>
  <c r="AX64" i="4" s="1"/>
  <c r="AY64" i="4"/>
  <c r="BA64" i="4" s="1"/>
  <c r="BD64" i="4"/>
  <c r="BF64" i="4" s="1"/>
  <c r="BG64" i="4"/>
  <c r="BI64" i="4" s="1"/>
  <c r="M65" i="4"/>
  <c r="Q65" i="4" s="1"/>
  <c r="X65" i="4"/>
  <c r="Z65" i="4" s="1"/>
  <c r="AB65" i="4" s="1"/>
  <c r="Y65" i="4"/>
  <c r="AA65" i="4" s="1"/>
  <c r="AC65" i="4" s="1"/>
  <c r="AE65" i="4" s="1"/>
  <c r="AD65" i="4"/>
  <c r="AG65" i="4"/>
  <c r="AI65" i="4" s="1"/>
  <c r="AJ65" i="4"/>
  <c r="AL65" i="4" s="1"/>
  <c r="AM65" i="4"/>
  <c r="AO65" i="4" s="1"/>
  <c r="AP65" i="4"/>
  <c r="AR65" i="4" s="1"/>
  <c r="AS65" i="4"/>
  <c r="AU65" i="4" s="1"/>
  <c r="AV65" i="4"/>
  <c r="AX65" i="4" s="1"/>
  <c r="AY65" i="4"/>
  <c r="BC65" i="4" s="1"/>
  <c r="BD65" i="4"/>
  <c r="BF65" i="4" s="1"/>
  <c r="BG65" i="4"/>
  <c r="BI65" i="4" s="1"/>
  <c r="M66" i="4"/>
  <c r="O66" i="4" s="1"/>
  <c r="X66" i="4"/>
  <c r="Z66" i="4" s="1"/>
  <c r="AB66" i="4" s="1"/>
  <c r="Y66" i="4"/>
  <c r="AA66" i="4" s="1"/>
  <c r="AC66" i="4" s="1"/>
  <c r="AE66" i="4" s="1"/>
  <c r="AD66" i="4"/>
  <c r="AG66" i="4"/>
  <c r="AI66" i="4" s="1"/>
  <c r="AJ66" i="4"/>
  <c r="AL66" i="4" s="1"/>
  <c r="AM66" i="4"/>
  <c r="AO66" i="4" s="1"/>
  <c r="AP66" i="4"/>
  <c r="AR66" i="4" s="1"/>
  <c r="AS66" i="4"/>
  <c r="AU66" i="4" s="1"/>
  <c r="AV66" i="4"/>
  <c r="AX66" i="4" s="1"/>
  <c r="AY66" i="4"/>
  <c r="BC66" i="4" s="1"/>
  <c r="BD66" i="4"/>
  <c r="BF66" i="4" s="1"/>
  <c r="BG66" i="4"/>
  <c r="BI66" i="4" s="1"/>
  <c r="M67" i="4"/>
  <c r="O67" i="4" s="1"/>
  <c r="X67" i="4"/>
  <c r="Z67" i="4" s="1"/>
  <c r="AB67" i="4" s="1"/>
  <c r="Y67" i="4"/>
  <c r="AA67" i="4" s="1"/>
  <c r="AC67" i="4" s="1"/>
  <c r="AE67" i="4" s="1"/>
  <c r="AD67" i="4"/>
  <c r="AG67" i="4"/>
  <c r="AI67" i="4" s="1"/>
  <c r="AJ67" i="4"/>
  <c r="AL67" i="4" s="1"/>
  <c r="AM67" i="4"/>
  <c r="AO67" i="4" s="1"/>
  <c r="AP67" i="4"/>
  <c r="AR67" i="4" s="1"/>
  <c r="AS67" i="4"/>
  <c r="AU67" i="4" s="1"/>
  <c r="AV67" i="4"/>
  <c r="AX67" i="4" s="1"/>
  <c r="AY67" i="4"/>
  <c r="BA67" i="4" s="1"/>
  <c r="BD67" i="4"/>
  <c r="BF67" i="4" s="1"/>
  <c r="BG67" i="4"/>
  <c r="BI67" i="4" s="1"/>
  <c r="M68" i="4"/>
  <c r="O68" i="4" s="1"/>
  <c r="X68" i="4"/>
  <c r="Z68" i="4" s="1"/>
  <c r="AB68" i="4" s="1"/>
  <c r="Y68" i="4"/>
  <c r="AA68" i="4" s="1"/>
  <c r="AC68" i="4" s="1"/>
  <c r="AE68" i="4" s="1"/>
  <c r="AD68" i="4"/>
  <c r="AG68" i="4"/>
  <c r="AI68" i="4" s="1"/>
  <c r="AJ68" i="4"/>
  <c r="AL68" i="4" s="1"/>
  <c r="AM68" i="4"/>
  <c r="AO68" i="4" s="1"/>
  <c r="AP68" i="4"/>
  <c r="AR68" i="4" s="1"/>
  <c r="AS68" i="4"/>
  <c r="AU68" i="4" s="1"/>
  <c r="AV68" i="4"/>
  <c r="AX68" i="4" s="1"/>
  <c r="AY68" i="4"/>
  <c r="BA68" i="4" s="1"/>
  <c r="BD68" i="4"/>
  <c r="BF68" i="4" s="1"/>
  <c r="BG68" i="4"/>
  <c r="BI68" i="4" s="1"/>
  <c r="M69" i="4"/>
  <c r="Q69" i="4" s="1"/>
  <c r="X69" i="4"/>
  <c r="Z69" i="4" s="1"/>
  <c r="AB69" i="4" s="1"/>
  <c r="Y69" i="4"/>
  <c r="AA69" i="4" s="1"/>
  <c r="AC69" i="4" s="1"/>
  <c r="AE69" i="4" s="1"/>
  <c r="AD69" i="4"/>
  <c r="AG69" i="4"/>
  <c r="AI69" i="4" s="1"/>
  <c r="AJ69" i="4"/>
  <c r="AL69" i="4" s="1"/>
  <c r="AM69" i="4"/>
  <c r="AO69" i="4" s="1"/>
  <c r="AP69" i="4"/>
  <c r="AR69" i="4" s="1"/>
  <c r="AS69" i="4"/>
  <c r="AU69" i="4" s="1"/>
  <c r="AV69" i="4"/>
  <c r="AX69" i="4" s="1"/>
  <c r="AY69" i="4"/>
  <c r="BA69" i="4" s="1"/>
  <c r="BD69" i="4"/>
  <c r="BF69" i="4" s="1"/>
  <c r="BG69" i="4"/>
  <c r="BI69" i="4" s="1"/>
  <c r="M70" i="4"/>
  <c r="O70" i="4" s="1"/>
  <c r="X70" i="4"/>
  <c r="Z70" i="4" s="1"/>
  <c r="AB70" i="4" s="1"/>
  <c r="Y70" i="4"/>
  <c r="AA70" i="4" s="1"/>
  <c r="AC70" i="4" s="1"/>
  <c r="AE70" i="4" s="1"/>
  <c r="AD70" i="4"/>
  <c r="AG70" i="4"/>
  <c r="AI70" i="4" s="1"/>
  <c r="AJ70" i="4"/>
  <c r="AL70" i="4" s="1"/>
  <c r="AM70" i="4"/>
  <c r="AO70" i="4" s="1"/>
  <c r="AP70" i="4"/>
  <c r="AR70" i="4" s="1"/>
  <c r="AS70" i="4"/>
  <c r="AU70" i="4" s="1"/>
  <c r="AV70" i="4"/>
  <c r="AX70" i="4" s="1"/>
  <c r="AY70" i="4"/>
  <c r="BC70" i="4" s="1"/>
  <c r="BD70" i="4"/>
  <c r="BF70" i="4" s="1"/>
  <c r="BG70" i="4"/>
  <c r="BI70" i="4" s="1"/>
  <c r="M71" i="4"/>
  <c r="O71" i="4" s="1"/>
  <c r="X71" i="4"/>
  <c r="Z71" i="4" s="1"/>
  <c r="AB71" i="4" s="1"/>
  <c r="Y71" i="4"/>
  <c r="AA71" i="4" s="1"/>
  <c r="AC71" i="4" s="1"/>
  <c r="AE71" i="4" s="1"/>
  <c r="AD71" i="4"/>
  <c r="AG71" i="4"/>
  <c r="AI71" i="4" s="1"/>
  <c r="AJ71" i="4"/>
  <c r="AL71" i="4" s="1"/>
  <c r="AM71" i="4"/>
  <c r="AO71" i="4" s="1"/>
  <c r="AP71" i="4"/>
  <c r="AR71" i="4" s="1"/>
  <c r="AS71" i="4"/>
  <c r="AU71" i="4" s="1"/>
  <c r="AV71" i="4"/>
  <c r="AX71" i="4" s="1"/>
  <c r="AY71" i="4"/>
  <c r="BA71" i="4" s="1"/>
  <c r="BD71" i="4"/>
  <c r="BF71" i="4" s="1"/>
  <c r="BG71" i="4"/>
  <c r="BI71" i="4" s="1"/>
  <c r="M72" i="4"/>
  <c r="O72" i="4" s="1"/>
  <c r="X72" i="4"/>
  <c r="Z72" i="4" s="1"/>
  <c r="AB72" i="4" s="1"/>
  <c r="Y72" i="4"/>
  <c r="AA72" i="4" s="1"/>
  <c r="AC72" i="4" s="1"/>
  <c r="AE72" i="4" s="1"/>
  <c r="AD72" i="4"/>
  <c r="AG72" i="4"/>
  <c r="AI72" i="4" s="1"/>
  <c r="AJ72" i="4"/>
  <c r="AL72" i="4" s="1"/>
  <c r="AM72" i="4"/>
  <c r="AO72" i="4" s="1"/>
  <c r="AP72" i="4"/>
  <c r="AR72" i="4" s="1"/>
  <c r="AS72" i="4"/>
  <c r="AU72" i="4" s="1"/>
  <c r="AV72" i="4"/>
  <c r="AX72" i="4" s="1"/>
  <c r="AY72" i="4"/>
  <c r="BA72" i="4" s="1"/>
  <c r="BD72" i="4"/>
  <c r="BF72" i="4" s="1"/>
  <c r="BG72" i="4"/>
  <c r="BI72" i="4" s="1"/>
  <c r="M73" i="4"/>
  <c r="Q73" i="4" s="1"/>
  <c r="X73" i="4"/>
  <c r="Z73" i="4" s="1"/>
  <c r="AB73" i="4" s="1"/>
  <c r="Y73" i="4"/>
  <c r="AA73" i="4" s="1"/>
  <c r="AC73" i="4" s="1"/>
  <c r="AE73" i="4" s="1"/>
  <c r="AD73" i="4"/>
  <c r="AG73" i="4"/>
  <c r="AI73" i="4" s="1"/>
  <c r="AJ73" i="4"/>
  <c r="AL73" i="4" s="1"/>
  <c r="AM73" i="4"/>
  <c r="AO73" i="4" s="1"/>
  <c r="AP73" i="4"/>
  <c r="AR73" i="4" s="1"/>
  <c r="AS73" i="4"/>
  <c r="AU73" i="4" s="1"/>
  <c r="AV73" i="4"/>
  <c r="AX73" i="4" s="1"/>
  <c r="AY73" i="4"/>
  <c r="BA73" i="4" s="1"/>
  <c r="BD73" i="4"/>
  <c r="BF73" i="4" s="1"/>
  <c r="BG73" i="4"/>
  <c r="BI73" i="4" s="1"/>
  <c r="M74" i="4"/>
  <c r="O74" i="4" s="1"/>
  <c r="X74" i="4"/>
  <c r="Z74" i="4" s="1"/>
  <c r="AB74" i="4" s="1"/>
  <c r="Y74" i="4"/>
  <c r="AA74" i="4" s="1"/>
  <c r="AC74" i="4" s="1"/>
  <c r="AE74" i="4" s="1"/>
  <c r="AD74" i="4"/>
  <c r="AG74" i="4"/>
  <c r="AI74" i="4" s="1"/>
  <c r="AJ74" i="4"/>
  <c r="AL74" i="4" s="1"/>
  <c r="AM74" i="4"/>
  <c r="AO74" i="4" s="1"/>
  <c r="AP74" i="4"/>
  <c r="AR74" i="4" s="1"/>
  <c r="AS74" i="4"/>
  <c r="AU74" i="4" s="1"/>
  <c r="AV74" i="4"/>
  <c r="AX74" i="4" s="1"/>
  <c r="AY74" i="4"/>
  <c r="BC74" i="4" s="1"/>
  <c r="BD74" i="4"/>
  <c r="BF74" i="4" s="1"/>
  <c r="BG74" i="4"/>
  <c r="BI74" i="4" s="1"/>
  <c r="BL4" i="3"/>
  <c r="BL5" i="3"/>
  <c r="BL6" i="3"/>
  <c r="BL7" i="3"/>
  <c r="BL8" i="3"/>
  <c r="BL9" i="3"/>
  <c r="BL10" i="3"/>
  <c r="BL11" i="3"/>
  <c r="BL12" i="3"/>
  <c r="BL13" i="3"/>
  <c r="BL14" i="3"/>
  <c r="BL15" i="3"/>
  <c r="BL16" i="3"/>
  <c r="BL17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L31" i="3"/>
  <c r="BL32" i="3"/>
  <c r="BL33" i="3"/>
  <c r="BL34" i="3"/>
  <c r="BL35" i="3"/>
  <c r="BL36" i="3"/>
  <c r="BL37" i="3"/>
  <c r="BL38" i="3"/>
  <c r="BL39" i="3"/>
  <c r="BL40" i="3"/>
  <c r="BL41" i="3"/>
  <c r="BL42" i="3"/>
  <c r="BL43" i="3"/>
  <c r="BL44" i="3"/>
  <c r="BL45" i="3"/>
  <c r="BL46" i="3"/>
  <c r="BL3" i="3"/>
  <c r="M27" i="4"/>
  <c r="O27" i="4" s="1"/>
  <c r="X27" i="4"/>
  <c r="Z27" i="4" s="1"/>
  <c r="AB27" i="4" s="1"/>
  <c r="Y27" i="4"/>
  <c r="AA27" i="4" s="1"/>
  <c r="AC27" i="4" s="1"/>
  <c r="AE27" i="4" s="1"/>
  <c r="AD27" i="4"/>
  <c r="AG27" i="4"/>
  <c r="AI27" i="4" s="1"/>
  <c r="AJ27" i="4"/>
  <c r="AL27" i="4" s="1"/>
  <c r="AM27" i="4"/>
  <c r="AO27" i="4" s="1"/>
  <c r="AP27" i="4"/>
  <c r="AR27" i="4" s="1"/>
  <c r="AS27" i="4"/>
  <c r="AU27" i="4" s="1"/>
  <c r="AV27" i="4"/>
  <c r="AX27" i="4" s="1"/>
  <c r="AY27" i="4"/>
  <c r="BA27" i="4" s="1"/>
  <c r="BD27" i="4"/>
  <c r="BF27" i="4" s="1"/>
  <c r="BG27" i="4"/>
  <c r="BI27" i="4" s="1"/>
  <c r="M28" i="4"/>
  <c r="Q28" i="4" s="1"/>
  <c r="X28" i="4"/>
  <c r="Z28" i="4" s="1"/>
  <c r="AB28" i="4" s="1"/>
  <c r="Y28" i="4"/>
  <c r="AA28" i="4" s="1"/>
  <c r="AC28" i="4" s="1"/>
  <c r="AE28" i="4" s="1"/>
  <c r="AD28" i="4"/>
  <c r="AG28" i="4"/>
  <c r="AI28" i="4" s="1"/>
  <c r="AJ28" i="4"/>
  <c r="AL28" i="4" s="1"/>
  <c r="AM28" i="4"/>
  <c r="AO28" i="4" s="1"/>
  <c r="AP28" i="4"/>
  <c r="AR28" i="4" s="1"/>
  <c r="AS28" i="4"/>
  <c r="AU28" i="4" s="1"/>
  <c r="AV28" i="4"/>
  <c r="AX28" i="4" s="1"/>
  <c r="AY28" i="4"/>
  <c r="BA28" i="4" s="1"/>
  <c r="BD28" i="4"/>
  <c r="BF28" i="4" s="1"/>
  <c r="BG28" i="4"/>
  <c r="BI28" i="4" s="1"/>
  <c r="M29" i="4"/>
  <c r="O29" i="4" s="1"/>
  <c r="X29" i="4"/>
  <c r="Z29" i="4" s="1"/>
  <c r="AB29" i="4" s="1"/>
  <c r="Y29" i="4"/>
  <c r="AA29" i="4" s="1"/>
  <c r="AC29" i="4" s="1"/>
  <c r="AE29" i="4" s="1"/>
  <c r="AD29" i="4"/>
  <c r="AG29" i="4"/>
  <c r="AI29" i="4" s="1"/>
  <c r="AJ29" i="4"/>
  <c r="AL29" i="4" s="1"/>
  <c r="AM29" i="4"/>
  <c r="AO29" i="4" s="1"/>
  <c r="AP29" i="4"/>
  <c r="AR29" i="4" s="1"/>
  <c r="AS29" i="4"/>
  <c r="AU29" i="4" s="1"/>
  <c r="AV29" i="4"/>
  <c r="AX29" i="4" s="1"/>
  <c r="AY29" i="4"/>
  <c r="BC29" i="4" s="1"/>
  <c r="BD29" i="4"/>
  <c r="BF29" i="4" s="1"/>
  <c r="BG29" i="4"/>
  <c r="BI29" i="4" s="1"/>
  <c r="M30" i="4"/>
  <c r="Q30" i="4" s="1"/>
  <c r="X30" i="4"/>
  <c r="Z30" i="4" s="1"/>
  <c r="AB30" i="4" s="1"/>
  <c r="Y30" i="4"/>
  <c r="AA30" i="4" s="1"/>
  <c r="AC30" i="4" s="1"/>
  <c r="AE30" i="4" s="1"/>
  <c r="AD30" i="4"/>
  <c r="AG30" i="4"/>
  <c r="AI30" i="4" s="1"/>
  <c r="AJ30" i="4"/>
  <c r="AL30" i="4" s="1"/>
  <c r="AM30" i="4"/>
  <c r="AO30" i="4" s="1"/>
  <c r="AP30" i="4"/>
  <c r="AR30" i="4" s="1"/>
  <c r="AS30" i="4"/>
  <c r="AU30" i="4" s="1"/>
  <c r="AV30" i="4"/>
  <c r="AX30" i="4" s="1"/>
  <c r="AY30" i="4"/>
  <c r="BA30" i="4" s="1"/>
  <c r="BD30" i="4"/>
  <c r="BF30" i="4" s="1"/>
  <c r="BG30" i="4"/>
  <c r="BI30" i="4" s="1"/>
  <c r="M31" i="4"/>
  <c r="O31" i="4" s="1"/>
  <c r="X31" i="4"/>
  <c r="Z31" i="4" s="1"/>
  <c r="AB31" i="4" s="1"/>
  <c r="Y31" i="4"/>
  <c r="AA31" i="4" s="1"/>
  <c r="AC31" i="4" s="1"/>
  <c r="AE31" i="4" s="1"/>
  <c r="AD31" i="4"/>
  <c r="AG31" i="4"/>
  <c r="AI31" i="4" s="1"/>
  <c r="AJ31" i="4"/>
  <c r="AL31" i="4" s="1"/>
  <c r="AM31" i="4"/>
  <c r="AO31" i="4" s="1"/>
  <c r="AP31" i="4"/>
  <c r="AR31" i="4" s="1"/>
  <c r="AS31" i="4"/>
  <c r="AU31" i="4" s="1"/>
  <c r="AV31" i="4"/>
  <c r="AX31" i="4" s="1"/>
  <c r="AY31" i="4"/>
  <c r="BA31" i="4" s="1"/>
  <c r="BD31" i="4"/>
  <c r="BF31" i="4" s="1"/>
  <c r="BG31" i="4"/>
  <c r="BI31" i="4" s="1"/>
  <c r="M32" i="4"/>
  <c r="Q32" i="4" s="1"/>
  <c r="X32" i="4"/>
  <c r="Z32" i="4" s="1"/>
  <c r="AB32" i="4" s="1"/>
  <c r="Y32" i="4"/>
  <c r="AA32" i="4" s="1"/>
  <c r="AC32" i="4" s="1"/>
  <c r="AE32" i="4" s="1"/>
  <c r="AD32" i="4"/>
  <c r="AG32" i="4"/>
  <c r="AI32" i="4" s="1"/>
  <c r="AJ32" i="4"/>
  <c r="AL32" i="4" s="1"/>
  <c r="AM32" i="4"/>
  <c r="AO32" i="4" s="1"/>
  <c r="AP32" i="4"/>
  <c r="AR32" i="4" s="1"/>
  <c r="AS32" i="4"/>
  <c r="AU32" i="4" s="1"/>
  <c r="AV32" i="4"/>
  <c r="AX32" i="4" s="1"/>
  <c r="AY32" i="4"/>
  <c r="BA32" i="4" s="1"/>
  <c r="BD32" i="4"/>
  <c r="BF32" i="4" s="1"/>
  <c r="BG32" i="4"/>
  <c r="BI32" i="4" s="1"/>
  <c r="M33" i="4"/>
  <c r="O33" i="4" s="1"/>
  <c r="X33" i="4"/>
  <c r="Z33" i="4" s="1"/>
  <c r="AB33" i="4" s="1"/>
  <c r="Y33" i="4"/>
  <c r="AA33" i="4" s="1"/>
  <c r="AC33" i="4" s="1"/>
  <c r="AE33" i="4" s="1"/>
  <c r="AD33" i="4"/>
  <c r="AG33" i="4"/>
  <c r="AI33" i="4" s="1"/>
  <c r="AJ33" i="4"/>
  <c r="AL33" i="4" s="1"/>
  <c r="AM33" i="4"/>
  <c r="AO33" i="4" s="1"/>
  <c r="AP33" i="4"/>
  <c r="AR33" i="4" s="1"/>
  <c r="AS33" i="4"/>
  <c r="AU33" i="4" s="1"/>
  <c r="AV33" i="4"/>
  <c r="AX33" i="4" s="1"/>
  <c r="AY33" i="4"/>
  <c r="BC33" i="4" s="1"/>
  <c r="BD33" i="4"/>
  <c r="BF33" i="4" s="1"/>
  <c r="BG33" i="4"/>
  <c r="BI33" i="4" s="1"/>
  <c r="M34" i="4"/>
  <c r="O34" i="4" s="1"/>
  <c r="X34" i="4"/>
  <c r="Z34" i="4" s="1"/>
  <c r="AB34" i="4" s="1"/>
  <c r="Y34" i="4"/>
  <c r="AA34" i="4" s="1"/>
  <c r="AC34" i="4" s="1"/>
  <c r="AE34" i="4" s="1"/>
  <c r="AD34" i="4"/>
  <c r="AG34" i="4"/>
  <c r="AI34" i="4" s="1"/>
  <c r="AJ34" i="4"/>
  <c r="AL34" i="4" s="1"/>
  <c r="AM34" i="4"/>
  <c r="AO34" i="4" s="1"/>
  <c r="AP34" i="4"/>
  <c r="AR34" i="4" s="1"/>
  <c r="AS34" i="4"/>
  <c r="AU34" i="4" s="1"/>
  <c r="AV34" i="4"/>
  <c r="AX34" i="4" s="1"/>
  <c r="AY34" i="4"/>
  <c r="BC34" i="4" s="1"/>
  <c r="BD34" i="4"/>
  <c r="BF34" i="4" s="1"/>
  <c r="BG34" i="4"/>
  <c r="BI34" i="4" s="1"/>
  <c r="M35" i="4"/>
  <c r="Q35" i="4" s="1"/>
  <c r="X35" i="4"/>
  <c r="Z35" i="4" s="1"/>
  <c r="AB35" i="4" s="1"/>
  <c r="Y35" i="4"/>
  <c r="AA35" i="4" s="1"/>
  <c r="AC35" i="4" s="1"/>
  <c r="AE35" i="4" s="1"/>
  <c r="AD35" i="4"/>
  <c r="AG35" i="4"/>
  <c r="AI35" i="4" s="1"/>
  <c r="AJ35" i="4"/>
  <c r="AL35" i="4" s="1"/>
  <c r="AM35" i="4"/>
  <c r="AO35" i="4" s="1"/>
  <c r="AP35" i="4"/>
  <c r="AR35" i="4" s="1"/>
  <c r="AS35" i="4"/>
  <c r="AU35" i="4" s="1"/>
  <c r="AV35" i="4"/>
  <c r="AX35" i="4" s="1"/>
  <c r="AY35" i="4"/>
  <c r="BA35" i="4" s="1"/>
  <c r="BD35" i="4"/>
  <c r="BF35" i="4" s="1"/>
  <c r="BG35" i="4"/>
  <c r="BI35" i="4" s="1"/>
  <c r="M36" i="4"/>
  <c r="Q36" i="4" s="1"/>
  <c r="X36" i="4"/>
  <c r="Z36" i="4" s="1"/>
  <c r="AB36" i="4" s="1"/>
  <c r="Y36" i="4"/>
  <c r="AA36" i="4" s="1"/>
  <c r="AC36" i="4" s="1"/>
  <c r="AE36" i="4" s="1"/>
  <c r="AD36" i="4"/>
  <c r="AG36" i="4"/>
  <c r="AI36" i="4" s="1"/>
  <c r="AJ36" i="4"/>
  <c r="AL36" i="4" s="1"/>
  <c r="AM36" i="4"/>
  <c r="AO36" i="4" s="1"/>
  <c r="AP36" i="4"/>
  <c r="AR36" i="4" s="1"/>
  <c r="AS36" i="4"/>
  <c r="AU36" i="4" s="1"/>
  <c r="AV36" i="4"/>
  <c r="AX36" i="4" s="1"/>
  <c r="AY36" i="4"/>
  <c r="BA36" i="4" s="1"/>
  <c r="BD36" i="4"/>
  <c r="BF36" i="4" s="1"/>
  <c r="BG36" i="4"/>
  <c r="BI36" i="4" s="1"/>
  <c r="M37" i="4"/>
  <c r="O37" i="4" s="1"/>
  <c r="X37" i="4"/>
  <c r="Z37" i="4" s="1"/>
  <c r="AB37" i="4" s="1"/>
  <c r="Y37" i="4"/>
  <c r="AA37" i="4" s="1"/>
  <c r="AC37" i="4" s="1"/>
  <c r="AE37" i="4" s="1"/>
  <c r="AD37" i="4"/>
  <c r="AG37" i="4"/>
  <c r="AI37" i="4" s="1"/>
  <c r="AJ37" i="4"/>
  <c r="AL37" i="4" s="1"/>
  <c r="AM37" i="4"/>
  <c r="AO37" i="4" s="1"/>
  <c r="AP37" i="4"/>
  <c r="AR37" i="4" s="1"/>
  <c r="AS37" i="4"/>
  <c r="AU37" i="4" s="1"/>
  <c r="AV37" i="4"/>
  <c r="AX37" i="4" s="1"/>
  <c r="AY37" i="4"/>
  <c r="BC37" i="4" s="1"/>
  <c r="BD37" i="4"/>
  <c r="BF37" i="4" s="1"/>
  <c r="BG37" i="4"/>
  <c r="BI37" i="4" s="1"/>
  <c r="M38" i="4"/>
  <c r="O38" i="4" s="1"/>
  <c r="X38" i="4"/>
  <c r="Z38" i="4" s="1"/>
  <c r="AB38" i="4" s="1"/>
  <c r="Y38" i="4"/>
  <c r="AA38" i="4" s="1"/>
  <c r="AC38" i="4" s="1"/>
  <c r="AE38" i="4" s="1"/>
  <c r="AD38" i="4"/>
  <c r="AG38" i="4"/>
  <c r="AI38" i="4" s="1"/>
  <c r="AJ38" i="4"/>
  <c r="AL38" i="4" s="1"/>
  <c r="AM38" i="4"/>
  <c r="AO38" i="4" s="1"/>
  <c r="AP38" i="4"/>
  <c r="AR38" i="4" s="1"/>
  <c r="AS38" i="4"/>
  <c r="AU38" i="4" s="1"/>
  <c r="AV38" i="4"/>
  <c r="AX38" i="4" s="1"/>
  <c r="AY38" i="4"/>
  <c r="BA38" i="4" s="1"/>
  <c r="BD38" i="4"/>
  <c r="BF38" i="4" s="1"/>
  <c r="BG38" i="4"/>
  <c r="BI38" i="4" s="1"/>
  <c r="M39" i="4"/>
  <c r="O39" i="4" s="1"/>
  <c r="X39" i="4"/>
  <c r="Z39" i="4" s="1"/>
  <c r="AB39" i="4" s="1"/>
  <c r="Y39" i="4"/>
  <c r="AA39" i="4" s="1"/>
  <c r="AC39" i="4" s="1"/>
  <c r="AE39" i="4" s="1"/>
  <c r="AD39" i="4"/>
  <c r="AG39" i="4"/>
  <c r="AI39" i="4" s="1"/>
  <c r="AJ39" i="4"/>
  <c r="AL39" i="4" s="1"/>
  <c r="AM39" i="4"/>
  <c r="AO39" i="4" s="1"/>
  <c r="AP39" i="4"/>
  <c r="AR39" i="4" s="1"/>
  <c r="AS39" i="4"/>
  <c r="AU39" i="4" s="1"/>
  <c r="AV39" i="4"/>
  <c r="AX39" i="4" s="1"/>
  <c r="AY39" i="4"/>
  <c r="BA39" i="4" s="1"/>
  <c r="BD39" i="4"/>
  <c r="BF39" i="4" s="1"/>
  <c r="BG39" i="4"/>
  <c r="BI39" i="4" s="1"/>
  <c r="M40" i="4"/>
  <c r="Q40" i="4" s="1"/>
  <c r="X40" i="4"/>
  <c r="Z40" i="4" s="1"/>
  <c r="AB40" i="4" s="1"/>
  <c r="Y40" i="4"/>
  <c r="AA40" i="4" s="1"/>
  <c r="AC40" i="4" s="1"/>
  <c r="AE40" i="4" s="1"/>
  <c r="AD40" i="4"/>
  <c r="AG40" i="4"/>
  <c r="AI40" i="4" s="1"/>
  <c r="AJ40" i="4"/>
  <c r="AL40" i="4" s="1"/>
  <c r="AM40" i="4"/>
  <c r="AO40" i="4" s="1"/>
  <c r="AP40" i="4"/>
  <c r="AR40" i="4" s="1"/>
  <c r="AS40" i="4"/>
  <c r="AU40" i="4" s="1"/>
  <c r="AV40" i="4"/>
  <c r="AX40" i="4" s="1"/>
  <c r="AY40" i="4"/>
  <c r="BC40" i="4" s="1"/>
  <c r="BD40" i="4"/>
  <c r="BF40" i="4" s="1"/>
  <c r="BG40" i="4"/>
  <c r="BI40" i="4" s="1"/>
  <c r="M41" i="4"/>
  <c r="O41" i="4" s="1"/>
  <c r="X41" i="4"/>
  <c r="Z41" i="4" s="1"/>
  <c r="AB41" i="4" s="1"/>
  <c r="Y41" i="4"/>
  <c r="AA41" i="4" s="1"/>
  <c r="AC41" i="4" s="1"/>
  <c r="AE41" i="4" s="1"/>
  <c r="AD41" i="4"/>
  <c r="AG41" i="4"/>
  <c r="AI41" i="4" s="1"/>
  <c r="AJ41" i="4"/>
  <c r="AL41" i="4" s="1"/>
  <c r="AM41" i="4"/>
  <c r="AO41" i="4" s="1"/>
  <c r="AP41" i="4"/>
  <c r="AR41" i="4" s="1"/>
  <c r="AS41" i="4"/>
  <c r="AU41" i="4" s="1"/>
  <c r="AV41" i="4"/>
  <c r="AX41" i="4" s="1"/>
  <c r="AY41" i="4"/>
  <c r="BC41" i="4" s="1"/>
  <c r="BD41" i="4"/>
  <c r="BF41" i="4" s="1"/>
  <c r="BG41" i="4"/>
  <c r="BI41" i="4" s="1"/>
  <c r="M42" i="4"/>
  <c r="O42" i="4" s="1"/>
  <c r="X42" i="4"/>
  <c r="Z42" i="4" s="1"/>
  <c r="AB42" i="4" s="1"/>
  <c r="Y42" i="4"/>
  <c r="AA42" i="4" s="1"/>
  <c r="AC42" i="4" s="1"/>
  <c r="AE42" i="4" s="1"/>
  <c r="AD42" i="4"/>
  <c r="AG42" i="4"/>
  <c r="AI42" i="4" s="1"/>
  <c r="AJ42" i="4"/>
  <c r="AL42" i="4" s="1"/>
  <c r="AM42" i="4"/>
  <c r="AO42" i="4" s="1"/>
  <c r="AP42" i="4"/>
  <c r="AR42" i="4" s="1"/>
  <c r="AS42" i="4"/>
  <c r="AU42" i="4" s="1"/>
  <c r="AV42" i="4"/>
  <c r="AX42" i="4" s="1"/>
  <c r="AY42" i="4"/>
  <c r="BA42" i="4" s="1"/>
  <c r="BD42" i="4"/>
  <c r="BF42" i="4" s="1"/>
  <c r="BG42" i="4"/>
  <c r="BI42" i="4" s="1"/>
  <c r="M43" i="4"/>
  <c r="Q43" i="4" s="1"/>
  <c r="X43" i="4"/>
  <c r="Z43" i="4" s="1"/>
  <c r="AB43" i="4" s="1"/>
  <c r="Y43" i="4"/>
  <c r="AA43" i="4" s="1"/>
  <c r="AC43" i="4" s="1"/>
  <c r="AE43" i="4" s="1"/>
  <c r="AD43" i="4"/>
  <c r="AG43" i="4"/>
  <c r="AI43" i="4" s="1"/>
  <c r="AJ43" i="4"/>
  <c r="AL43" i="4" s="1"/>
  <c r="AM43" i="4"/>
  <c r="AO43" i="4" s="1"/>
  <c r="AP43" i="4"/>
  <c r="AR43" i="4" s="1"/>
  <c r="AS43" i="4"/>
  <c r="AU43" i="4" s="1"/>
  <c r="AV43" i="4"/>
  <c r="AX43" i="4" s="1"/>
  <c r="AY43" i="4"/>
  <c r="BA43" i="4" s="1"/>
  <c r="BD43" i="4"/>
  <c r="BF43" i="4" s="1"/>
  <c r="BG43" i="4"/>
  <c r="BI43" i="4" s="1"/>
  <c r="M44" i="4"/>
  <c r="Q44" i="4" s="1"/>
  <c r="X44" i="4"/>
  <c r="Z44" i="4" s="1"/>
  <c r="AB44" i="4" s="1"/>
  <c r="Y44" i="4"/>
  <c r="AA44" i="4" s="1"/>
  <c r="AC44" i="4" s="1"/>
  <c r="AE44" i="4" s="1"/>
  <c r="AD44" i="4"/>
  <c r="AG44" i="4"/>
  <c r="AI44" i="4" s="1"/>
  <c r="AJ44" i="4"/>
  <c r="AL44" i="4" s="1"/>
  <c r="AM44" i="4"/>
  <c r="AO44" i="4" s="1"/>
  <c r="AP44" i="4"/>
  <c r="AR44" i="4" s="1"/>
  <c r="AS44" i="4"/>
  <c r="AU44" i="4" s="1"/>
  <c r="AV44" i="4"/>
  <c r="AX44" i="4" s="1"/>
  <c r="AY44" i="4"/>
  <c r="BA44" i="4" s="1"/>
  <c r="BD44" i="4"/>
  <c r="BF44" i="4" s="1"/>
  <c r="BG44" i="4"/>
  <c r="BI44" i="4" s="1"/>
  <c r="M45" i="4"/>
  <c r="O45" i="4" s="1"/>
  <c r="X45" i="4"/>
  <c r="Z45" i="4" s="1"/>
  <c r="AB45" i="4" s="1"/>
  <c r="Y45" i="4"/>
  <c r="AA45" i="4" s="1"/>
  <c r="AC45" i="4" s="1"/>
  <c r="AE45" i="4" s="1"/>
  <c r="AD45" i="4"/>
  <c r="AG45" i="4"/>
  <c r="AI45" i="4" s="1"/>
  <c r="AJ45" i="4"/>
  <c r="AL45" i="4" s="1"/>
  <c r="AM45" i="4"/>
  <c r="AO45" i="4" s="1"/>
  <c r="AP45" i="4"/>
  <c r="AR45" i="4" s="1"/>
  <c r="AS45" i="4"/>
  <c r="AU45" i="4" s="1"/>
  <c r="AV45" i="4"/>
  <c r="AX45" i="4" s="1"/>
  <c r="AY45" i="4"/>
  <c r="BC45" i="4" s="1"/>
  <c r="BD45" i="4"/>
  <c r="BF45" i="4" s="1"/>
  <c r="BG45" i="4"/>
  <c r="BI45" i="4" s="1"/>
  <c r="M46" i="4"/>
  <c r="Q46" i="4" s="1"/>
  <c r="X46" i="4"/>
  <c r="Z46" i="4" s="1"/>
  <c r="AB46" i="4" s="1"/>
  <c r="Y46" i="4"/>
  <c r="AA46" i="4" s="1"/>
  <c r="AC46" i="4" s="1"/>
  <c r="AE46" i="4" s="1"/>
  <c r="AD46" i="4"/>
  <c r="AG46" i="4"/>
  <c r="AI46" i="4" s="1"/>
  <c r="AJ46" i="4"/>
  <c r="AL46" i="4" s="1"/>
  <c r="AM46" i="4"/>
  <c r="AO46" i="4" s="1"/>
  <c r="AP46" i="4"/>
  <c r="AR46" i="4" s="1"/>
  <c r="AS46" i="4"/>
  <c r="AU46" i="4" s="1"/>
  <c r="AV46" i="4"/>
  <c r="AX46" i="4" s="1"/>
  <c r="AY46" i="4"/>
  <c r="BA46" i="4" s="1"/>
  <c r="BD46" i="4"/>
  <c r="BF46" i="4" s="1"/>
  <c r="BG46" i="4"/>
  <c r="BI46" i="4" s="1"/>
  <c r="Q75" i="4" l="1"/>
  <c r="BC75" i="4"/>
  <c r="BA49" i="4"/>
  <c r="BC60" i="4"/>
  <c r="Q72" i="4"/>
  <c r="Q56" i="4"/>
  <c r="BA66" i="4"/>
  <c r="BC48" i="4"/>
  <c r="BA65" i="4"/>
  <c r="BC72" i="4"/>
  <c r="BC69" i="4"/>
  <c r="BA57" i="4"/>
  <c r="BC53" i="4"/>
  <c r="Q71" i="4"/>
  <c r="BC73" i="4"/>
  <c r="Q63" i="4"/>
  <c r="O59" i="4"/>
  <c r="O53" i="4"/>
  <c r="O69" i="4"/>
  <c r="O57" i="4"/>
  <c r="Q60" i="4"/>
  <c r="BC56" i="4"/>
  <c r="Q55" i="4"/>
  <c r="BC52" i="4"/>
  <c r="BA74" i="4"/>
  <c r="Q52" i="4"/>
  <c r="Q68" i="4"/>
  <c r="BA54" i="4"/>
  <c r="O51" i="4"/>
  <c r="BC68" i="4"/>
  <c r="O65" i="4"/>
  <c r="BA62" i="4"/>
  <c r="Q67" i="4"/>
  <c r="Q64" i="4"/>
  <c r="Q48" i="4"/>
  <c r="Q47" i="4"/>
  <c r="BC64" i="4"/>
  <c r="BC61" i="4"/>
  <c r="O61" i="4"/>
  <c r="BA58" i="4"/>
  <c r="O73" i="4"/>
  <c r="BA70" i="4"/>
  <c r="BA50" i="4"/>
  <c r="Q49" i="4"/>
  <c r="Q74" i="4"/>
  <c r="Q70" i="4"/>
  <c r="Q66" i="4"/>
  <c r="Q62" i="4"/>
  <c r="Q58" i="4"/>
  <c r="Q54" i="4"/>
  <c r="Q50" i="4"/>
  <c r="BC71" i="4"/>
  <c r="BC67" i="4"/>
  <c r="BC63" i="4"/>
  <c r="BC59" i="4"/>
  <c r="BC55" i="4"/>
  <c r="BC51" i="4"/>
  <c r="BC47" i="4"/>
  <c r="BC42" i="4"/>
  <c r="O46" i="4"/>
  <c r="BC38" i="4"/>
  <c r="O35" i="4"/>
  <c r="O40" i="4"/>
  <c r="Q31" i="4"/>
  <c r="O30" i="4"/>
  <c r="BA45" i="4"/>
  <c r="BC28" i="4"/>
  <c r="BC44" i="4"/>
  <c r="BC32" i="4"/>
  <c r="O43" i="4"/>
  <c r="BA40" i="4"/>
  <c r="BA37" i="4"/>
  <c r="Q34" i="4"/>
  <c r="O32" i="4"/>
  <c r="Q38" i="4"/>
  <c r="O36" i="4"/>
  <c r="BA34" i="4"/>
  <c r="BC46" i="4"/>
  <c r="Q39" i="4"/>
  <c r="O44" i="4"/>
  <c r="BA33" i="4"/>
  <c r="BA41" i="4"/>
  <c r="BA29" i="4"/>
  <c r="Q42" i="4"/>
  <c r="BC36" i="4"/>
  <c r="BC30" i="4"/>
  <c r="O28" i="4"/>
  <c r="Q45" i="4"/>
  <c r="Q41" i="4"/>
  <c r="Q37" i="4"/>
  <c r="Q33" i="4"/>
  <c r="Q29" i="4"/>
  <c r="Q27" i="4"/>
  <c r="BC43" i="4"/>
  <c r="BC39" i="4"/>
  <c r="BC35" i="4"/>
  <c r="BC31" i="4"/>
  <c r="BC27" i="4"/>
  <c r="AE12" i="1" l="1"/>
  <c r="AE19" i="1"/>
  <c r="AE17" i="1"/>
  <c r="AE18" i="1"/>
  <c r="AE9" i="1"/>
  <c r="AE5" i="1"/>
  <c r="AE20" i="1"/>
  <c r="AE3" i="1"/>
  <c r="AE8" i="1"/>
  <c r="AE14" i="1"/>
  <c r="AE15" i="1"/>
  <c r="AE13" i="1"/>
  <c r="AE10" i="1"/>
  <c r="AE11" i="1"/>
  <c r="AE16" i="1"/>
  <c r="AE6" i="1"/>
  <c r="AE7" i="1"/>
  <c r="AE4" i="1"/>
  <c r="BG26" i="4"/>
  <c r="BI26" i="4" s="1"/>
  <c r="BD26" i="4"/>
  <c r="BF26" i="4" s="1"/>
  <c r="AY26" i="4"/>
  <c r="BC26" i="4" s="1"/>
  <c r="AV26" i="4"/>
  <c r="AX26" i="4" s="1"/>
  <c r="AS26" i="4"/>
  <c r="AU26" i="4" s="1"/>
  <c r="AP26" i="4"/>
  <c r="AR26" i="4" s="1"/>
  <c r="AM26" i="4"/>
  <c r="AO26" i="4" s="1"/>
  <c r="AJ26" i="4"/>
  <c r="AL26" i="4" s="1"/>
  <c r="AG26" i="4"/>
  <c r="AI26" i="4" s="1"/>
  <c r="AD26" i="4"/>
  <c r="Y26" i="4"/>
  <c r="AA26" i="4" s="1"/>
  <c r="AC26" i="4" s="1"/>
  <c r="AE26" i="4" s="1"/>
  <c r="X26" i="4"/>
  <c r="Z26" i="4" s="1"/>
  <c r="AB26" i="4" s="1"/>
  <c r="M26" i="4"/>
  <c r="Q26" i="4" s="1"/>
  <c r="BG25" i="4"/>
  <c r="BI25" i="4" s="1"/>
  <c r="BD25" i="4"/>
  <c r="BF25" i="4" s="1"/>
  <c r="AY25" i="4"/>
  <c r="BA25" i="4" s="1"/>
  <c r="AV25" i="4"/>
  <c r="AX25" i="4" s="1"/>
  <c r="AS25" i="4"/>
  <c r="AU25" i="4" s="1"/>
  <c r="AP25" i="4"/>
  <c r="AR25" i="4" s="1"/>
  <c r="AM25" i="4"/>
  <c r="AO25" i="4" s="1"/>
  <c r="AJ25" i="4"/>
  <c r="AL25" i="4" s="1"/>
  <c r="AG25" i="4"/>
  <c r="AI25" i="4" s="1"/>
  <c r="AD25" i="4"/>
  <c r="Y25" i="4"/>
  <c r="AA25" i="4" s="1"/>
  <c r="AC25" i="4" s="1"/>
  <c r="AE25" i="4" s="1"/>
  <c r="X25" i="4"/>
  <c r="Z25" i="4" s="1"/>
  <c r="AB25" i="4" s="1"/>
  <c r="M25" i="4"/>
  <c r="O25" i="4" s="1"/>
  <c r="BG24" i="4"/>
  <c r="BI24" i="4" s="1"/>
  <c r="BD24" i="4"/>
  <c r="BF24" i="4" s="1"/>
  <c r="AY24" i="4"/>
  <c r="BC24" i="4" s="1"/>
  <c r="AV24" i="4"/>
  <c r="AX24" i="4" s="1"/>
  <c r="AS24" i="4"/>
  <c r="AU24" i="4" s="1"/>
  <c r="AP24" i="4"/>
  <c r="AR24" i="4" s="1"/>
  <c r="AM24" i="4"/>
  <c r="AO24" i="4" s="1"/>
  <c r="AJ24" i="4"/>
  <c r="AL24" i="4" s="1"/>
  <c r="AG24" i="4"/>
  <c r="AI24" i="4" s="1"/>
  <c r="AD24" i="4"/>
  <c r="Y24" i="4"/>
  <c r="AA24" i="4" s="1"/>
  <c r="AC24" i="4" s="1"/>
  <c r="AE24" i="4" s="1"/>
  <c r="X24" i="4"/>
  <c r="Z24" i="4" s="1"/>
  <c r="AB24" i="4" s="1"/>
  <c r="M24" i="4"/>
  <c r="O24" i="4" s="1"/>
  <c r="BG23" i="4"/>
  <c r="BI23" i="4" s="1"/>
  <c r="BD23" i="4"/>
  <c r="BF23" i="4" s="1"/>
  <c r="AY23" i="4"/>
  <c r="BC23" i="4" s="1"/>
  <c r="AV23" i="4"/>
  <c r="AX23" i="4" s="1"/>
  <c r="AS23" i="4"/>
  <c r="AU23" i="4" s="1"/>
  <c r="AP23" i="4"/>
  <c r="AR23" i="4" s="1"/>
  <c r="AM23" i="4"/>
  <c r="AO23" i="4" s="1"/>
  <c r="AJ23" i="4"/>
  <c r="AL23" i="4" s="1"/>
  <c r="AG23" i="4"/>
  <c r="AI23" i="4" s="1"/>
  <c r="AD23" i="4"/>
  <c r="Y23" i="4"/>
  <c r="AA23" i="4" s="1"/>
  <c r="AC23" i="4" s="1"/>
  <c r="AE23" i="4" s="1"/>
  <c r="X23" i="4"/>
  <c r="Z23" i="4" s="1"/>
  <c r="AB23" i="4" s="1"/>
  <c r="M23" i="4"/>
  <c r="Q23" i="4" s="1"/>
  <c r="BG22" i="4"/>
  <c r="BI22" i="4" s="1"/>
  <c r="BD22" i="4"/>
  <c r="BF22" i="4" s="1"/>
  <c r="AY22" i="4"/>
  <c r="BC22" i="4" s="1"/>
  <c r="AV22" i="4"/>
  <c r="AX22" i="4" s="1"/>
  <c r="AS22" i="4"/>
  <c r="AU22" i="4" s="1"/>
  <c r="AP22" i="4"/>
  <c r="AR22" i="4" s="1"/>
  <c r="AM22" i="4"/>
  <c r="AO22" i="4" s="1"/>
  <c r="AJ22" i="4"/>
  <c r="AL22" i="4" s="1"/>
  <c r="AG22" i="4"/>
  <c r="AI22" i="4" s="1"/>
  <c r="AD22" i="4"/>
  <c r="Y22" i="4"/>
  <c r="AA22" i="4" s="1"/>
  <c r="AC22" i="4" s="1"/>
  <c r="AE22" i="4" s="1"/>
  <c r="X22" i="4"/>
  <c r="Z22" i="4" s="1"/>
  <c r="AB22" i="4" s="1"/>
  <c r="M22" i="4"/>
  <c r="Q22" i="4" s="1"/>
  <c r="BG21" i="4"/>
  <c r="BI21" i="4" s="1"/>
  <c r="BD21" i="4"/>
  <c r="BF21" i="4" s="1"/>
  <c r="AY21" i="4"/>
  <c r="BA21" i="4" s="1"/>
  <c r="AV21" i="4"/>
  <c r="AX21" i="4" s="1"/>
  <c r="AS21" i="4"/>
  <c r="AU21" i="4" s="1"/>
  <c r="AP21" i="4"/>
  <c r="AR21" i="4" s="1"/>
  <c r="AM21" i="4"/>
  <c r="AO21" i="4" s="1"/>
  <c r="AJ21" i="4"/>
  <c r="AL21" i="4" s="1"/>
  <c r="AG21" i="4"/>
  <c r="AI21" i="4" s="1"/>
  <c r="AD21" i="4"/>
  <c r="Y21" i="4"/>
  <c r="AA21" i="4" s="1"/>
  <c r="AC21" i="4" s="1"/>
  <c r="AE21" i="4" s="1"/>
  <c r="X21" i="4"/>
  <c r="Z21" i="4" s="1"/>
  <c r="AB21" i="4" s="1"/>
  <c r="M21" i="4"/>
  <c r="Q21" i="4" s="1"/>
  <c r="BG20" i="4"/>
  <c r="BI20" i="4" s="1"/>
  <c r="BD20" i="4"/>
  <c r="BF20" i="4" s="1"/>
  <c r="AY20" i="4"/>
  <c r="BC20" i="4" s="1"/>
  <c r="AV20" i="4"/>
  <c r="AX20" i="4" s="1"/>
  <c r="AS20" i="4"/>
  <c r="AU20" i="4" s="1"/>
  <c r="AP20" i="4"/>
  <c r="AR20" i="4" s="1"/>
  <c r="AM20" i="4"/>
  <c r="AO20" i="4" s="1"/>
  <c r="AJ20" i="4"/>
  <c r="AL20" i="4" s="1"/>
  <c r="AG20" i="4"/>
  <c r="AI20" i="4" s="1"/>
  <c r="AD20" i="4"/>
  <c r="Y20" i="4"/>
  <c r="AA20" i="4" s="1"/>
  <c r="AC20" i="4" s="1"/>
  <c r="AE20" i="4" s="1"/>
  <c r="X20" i="4"/>
  <c r="Z20" i="4" s="1"/>
  <c r="AB20" i="4" s="1"/>
  <c r="M20" i="4"/>
  <c r="O20" i="4" s="1"/>
  <c r="BG19" i="4"/>
  <c r="BI19" i="4" s="1"/>
  <c r="BD19" i="4"/>
  <c r="BF19" i="4" s="1"/>
  <c r="AY19" i="4"/>
  <c r="BC19" i="4" s="1"/>
  <c r="AV19" i="4"/>
  <c r="AX19" i="4" s="1"/>
  <c r="AS19" i="4"/>
  <c r="AU19" i="4" s="1"/>
  <c r="AP19" i="4"/>
  <c r="AR19" i="4" s="1"/>
  <c r="AM19" i="4"/>
  <c r="AO19" i="4" s="1"/>
  <c r="AJ19" i="4"/>
  <c r="AL19" i="4" s="1"/>
  <c r="AG19" i="4"/>
  <c r="AI19" i="4" s="1"/>
  <c r="AD19" i="4"/>
  <c r="Y19" i="4"/>
  <c r="AA19" i="4" s="1"/>
  <c r="AC19" i="4" s="1"/>
  <c r="AE19" i="4" s="1"/>
  <c r="X19" i="4"/>
  <c r="Z19" i="4" s="1"/>
  <c r="AB19" i="4" s="1"/>
  <c r="M19" i="4"/>
  <c r="Q19" i="4" s="1"/>
  <c r="BG18" i="4"/>
  <c r="BI18" i="4" s="1"/>
  <c r="BD18" i="4"/>
  <c r="AY18" i="4"/>
  <c r="BA18" i="4" s="1"/>
  <c r="AV18" i="4"/>
  <c r="AX18" i="4" s="1"/>
  <c r="AS18" i="4"/>
  <c r="AU18" i="4" s="1"/>
  <c r="AP18" i="4"/>
  <c r="AR18" i="4" s="1"/>
  <c r="AM18" i="4"/>
  <c r="AO18" i="4" s="1"/>
  <c r="AJ18" i="4"/>
  <c r="AL18" i="4" s="1"/>
  <c r="AG18" i="4"/>
  <c r="AI18" i="4" s="1"/>
  <c r="AD18" i="4"/>
  <c r="Y18" i="4"/>
  <c r="AA18" i="4" s="1"/>
  <c r="AC18" i="4" s="1"/>
  <c r="AE18" i="4" s="1"/>
  <c r="X18" i="4"/>
  <c r="Z18" i="4" s="1"/>
  <c r="AB18" i="4" s="1"/>
  <c r="M18" i="4"/>
  <c r="Q18" i="4" s="1"/>
  <c r="BG17" i="4"/>
  <c r="BI17" i="4" s="1"/>
  <c r="BD17" i="4"/>
  <c r="BF17" i="4" s="1"/>
  <c r="AY17" i="4"/>
  <c r="BA17" i="4" s="1"/>
  <c r="AV17" i="4"/>
  <c r="AX17" i="4" s="1"/>
  <c r="AS17" i="4"/>
  <c r="AU17" i="4" s="1"/>
  <c r="AP17" i="4"/>
  <c r="AR17" i="4" s="1"/>
  <c r="AM17" i="4"/>
  <c r="AO17" i="4" s="1"/>
  <c r="AJ17" i="4"/>
  <c r="AL17" i="4" s="1"/>
  <c r="AG17" i="4"/>
  <c r="AI17" i="4" s="1"/>
  <c r="AD17" i="4"/>
  <c r="Y17" i="4"/>
  <c r="AA17" i="4" s="1"/>
  <c r="AC17" i="4" s="1"/>
  <c r="AE17" i="4" s="1"/>
  <c r="X17" i="4"/>
  <c r="Z17" i="4" s="1"/>
  <c r="AB17" i="4" s="1"/>
  <c r="M17" i="4"/>
  <c r="Q17" i="4" s="1"/>
  <c r="BG16" i="4"/>
  <c r="BI16" i="4" s="1"/>
  <c r="BD16" i="4"/>
  <c r="BF16" i="4" s="1"/>
  <c r="AY16" i="4"/>
  <c r="BC16" i="4" s="1"/>
  <c r="AV16" i="4"/>
  <c r="AX16" i="4" s="1"/>
  <c r="AS16" i="4"/>
  <c r="AU16" i="4" s="1"/>
  <c r="AP16" i="4"/>
  <c r="AR16" i="4" s="1"/>
  <c r="AM16" i="4"/>
  <c r="AO16" i="4" s="1"/>
  <c r="AJ16" i="4"/>
  <c r="AL16" i="4" s="1"/>
  <c r="AG16" i="4"/>
  <c r="AI16" i="4" s="1"/>
  <c r="AD16" i="4"/>
  <c r="Y16" i="4"/>
  <c r="AA16" i="4" s="1"/>
  <c r="AC16" i="4" s="1"/>
  <c r="AE16" i="4" s="1"/>
  <c r="X16" i="4"/>
  <c r="Z16" i="4" s="1"/>
  <c r="AB16" i="4" s="1"/>
  <c r="M16" i="4"/>
  <c r="O16" i="4" s="1"/>
  <c r="BG15" i="4"/>
  <c r="BI15" i="4" s="1"/>
  <c r="BD15" i="4"/>
  <c r="BF15" i="4" s="1"/>
  <c r="AY15" i="4"/>
  <c r="BC15" i="4" s="1"/>
  <c r="AV15" i="4"/>
  <c r="AX15" i="4" s="1"/>
  <c r="AS15" i="4"/>
  <c r="AU15" i="4" s="1"/>
  <c r="AP15" i="4"/>
  <c r="AR15" i="4" s="1"/>
  <c r="AM15" i="4"/>
  <c r="AO15" i="4" s="1"/>
  <c r="AJ15" i="4"/>
  <c r="AL15" i="4" s="1"/>
  <c r="AG15" i="4"/>
  <c r="AI15" i="4" s="1"/>
  <c r="AD15" i="4"/>
  <c r="Y15" i="4"/>
  <c r="AA15" i="4" s="1"/>
  <c r="AC15" i="4" s="1"/>
  <c r="AE15" i="4" s="1"/>
  <c r="X15" i="4"/>
  <c r="Z15" i="4" s="1"/>
  <c r="AB15" i="4" s="1"/>
  <c r="M15" i="4"/>
  <c r="Q15" i="4" s="1"/>
  <c r="BG14" i="4"/>
  <c r="BI14" i="4" s="1"/>
  <c r="BD14" i="4"/>
  <c r="BF14" i="4" s="1"/>
  <c r="AY14" i="4"/>
  <c r="BC14" i="4" s="1"/>
  <c r="AV14" i="4"/>
  <c r="AX14" i="4" s="1"/>
  <c r="AS14" i="4"/>
  <c r="AU14" i="4" s="1"/>
  <c r="AP14" i="4"/>
  <c r="AR14" i="4" s="1"/>
  <c r="AM14" i="4"/>
  <c r="AO14" i="4" s="1"/>
  <c r="AJ14" i="4"/>
  <c r="AL14" i="4" s="1"/>
  <c r="AG14" i="4"/>
  <c r="AI14" i="4" s="1"/>
  <c r="AD14" i="4"/>
  <c r="Y14" i="4"/>
  <c r="AA14" i="4" s="1"/>
  <c r="AC14" i="4" s="1"/>
  <c r="AE14" i="4" s="1"/>
  <c r="X14" i="4"/>
  <c r="Z14" i="4" s="1"/>
  <c r="AB14" i="4" s="1"/>
  <c r="M14" i="4"/>
  <c r="Q14" i="4" s="1"/>
  <c r="BG13" i="4"/>
  <c r="BI13" i="4" s="1"/>
  <c r="BD13" i="4"/>
  <c r="BF13" i="4" s="1"/>
  <c r="AY13" i="4"/>
  <c r="BA13" i="4" s="1"/>
  <c r="AV13" i="4"/>
  <c r="AX13" i="4" s="1"/>
  <c r="AS13" i="4"/>
  <c r="AU13" i="4" s="1"/>
  <c r="AP13" i="4"/>
  <c r="AR13" i="4" s="1"/>
  <c r="AM13" i="4"/>
  <c r="AO13" i="4" s="1"/>
  <c r="AJ13" i="4"/>
  <c r="AL13" i="4" s="1"/>
  <c r="AG13" i="4"/>
  <c r="AI13" i="4" s="1"/>
  <c r="AD13" i="4"/>
  <c r="Y13" i="4"/>
  <c r="AA13" i="4" s="1"/>
  <c r="AC13" i="4" s="1"/>
  <c r="AE13" i="4" s="1"/>
  <c r="X13" i="4"/>
  <c r="Z13" i="4" s="1"/>
  <c r="AB13" i="4" s="1"/>
  <c r="M13" i="4"/>
  <c r="Q13" i="4" s="1"/>
  <c r="BG12" i="4"/>
  <c r="BI12" i="4" s="1"/>
  <c r="BD12" i="4"/>
  <c r="BF12" i="4" s="1"/>
  <c r="AY12" i="4"/>
  <c r="BC12" i="4" s="1"/>
  <c r="AV12" i="4"/>
  <c r="AX12" i="4" s="1"/>
  <c r="AS12" i="4"/>
  <c r="AU12" i="4" s="1"/>
  <c r="AP12" i="4"/>
  <c r="AR12" i="4" s="1"/>
  <c r="AM12" i="4"/>
  <c r="AO12" i="4" s="1"/>
  <c r="AJ12" i="4"/>
  <c r="AL12" i="4" s="1"/>
  <c r="AG12" i="4"/>
  <c r="AI12" i="4" s="1"/>
  <c r="AD12" i="4"/>
  <c r="Y12" i="4"/>
  <c r="AA12" i="4" s="1"/>
  <c r="AC12" i="4" s="1"/>
  <c r="AE12" i="4" s="1"/>
  <c r="X12" i="4"/>
  <c r="Z12" i="4" s="1"/>
  <c r="AB12" i="4" s="1"/>
  <c r="M12" i="4"/>
  <c r="O12" i="4" s="1"/>
  <c r="BG11" i="4"/>
  <c r="BI11" i="4" s="1"/>
  <c r="BD11" i="4"/>
  <c r="BF11" i="4" s="1"/>
  <c r="AY11" i="4"/>
  <c r="BC11" i="4" s="1"/>
  <c r="AV11" i="4"/>
  <c r="AX11" i="4" s="1"/>
  <c r="AS11" i="4"/>
  <c r="AU11" i="4" s="1"/>
  <c r="AP11" i="4"/>
  <c r="AR11" i="4" s="1"/>
  <c r="AM11" i="4"/>
  <c r="AO11" i="4" s="1"/>
  <c r="AJ11" i="4"/>
  <c r="AL11" i="4" s="1"/>
  <c r="AG11" i="4"/>
  <c r="AI11" i="4" s="1"/>
  <c r="AD11" i="4"/>
  <c r="Y11" i="4"/>
  <c r="AA11" i="4" s="1"/>
  <c r="AC11" i="4" s="1"/>
  <c r="AE11" i="4" s="1"/>
  <c r="X11" i="4"/>
  <c r="Z11" i="4" s="1"/>
  <c r="AB11" i="4" s="1"/>
  <c r="M11" i="4"/>
  <c r="Q11" i="4" s="1"/>
  <c r="BG10" i="4"/>
  <c r="BI10" i="4" s="1"/>
  <c r="BD10" i="4"/>
  <c r="BF10" i="4" s="1"/>
  <c r="AY10" i="4"/>
  <c r="BC10" i="4" s="1"/>
  <c r="AV10" i="4"/>
  <c r="AX10" i="4" s="1"/>
  <c r="AS10" i="4"/>
  <c r="AU10" i="4" s="1"/>
  <c r="AP10" i="4"/>
  <c r="AR10" i="4" s="1"/>
  <c r="AM10" i="4"/>
  <c r="AO10" i="4" s="1"/>
  <c r="AJ10" i="4"/>
  <c r="AL10" i="4" s="1"/>
  <c r="AG10" i="4"/>
  <c r="AI10" i="4" s="1"/>
  <c r="AD10" i="4"/>
  <c r="Y10" i="4"/>
  <c r="AA10" i="4" s="1"/>
  <c r="AC10" i="4" s="1"/>
  <c r="AE10" i="4" s="1"/>
  <c r="X10" i="4"/>
  <c r="Z10" i="4" s="1"/>
  <c r="AB10" i="4" s="1"/>
  <c r="M10" i="4"/>
  <c r="Q10" i="4" s="1"/>
  <c r="BG9" i="4"/>
  <c r="BI9" i="4" s="1"/>
  <c r="BD9" i="4"/>
  <c r="BF9" i="4" s="1"/>
  <c r="AY9" i="4"/>
  <c r="BA9" i="4" s="1"/>
  <c r="AV9" i="4"/>
  <c r="AX9" i="4" s="1"/>
  <c r="AS9" i="4"/>
  <c r="AU9" i="4" s="1"/>
  <c r="AP9" i="4"/>
  <c r="AR9" i="4" s="1"/>
  <c r="AM9" i="4"/>
  <c r="AO9" i="4" s="1"/>
  <c r="AJ9" i="4"/>
  <c r="AL9" i="4" s="1"/>
  <c r="AG9" i="4"/>
  <c r="AI9" i="4" s="1"/>
  <c r="AD9" i="4"/>
  <c r="Y9" i="4"/>
  <c r="AA9" i="4" s="1"/>
  <c r="AC9" i="4" s="1"/>
  <c r="AE9" i="4" s="1"/>
  <c r="X9" i="4"/>
  <c r="Z9" i="4" s="1"/>
  <c r="AB9" i="4" s="1"/>
  <c r="M9" i="4"/>
  <c r="Q9" i="4" s="1"/>
  <c r="BG8" i="4"/>
  <c r="BI8" i="4" s="1"/>
  <c r="BD8" i="4"/>
  <c r="BF8" i="4" s="1"/>
  <c r="AY8" i="4"/>
  <c r="BC8" i="4" s="1"/>
  <c r="AV8" i="4"/>
  <c r="AX8" i="4" s="1"/>
  <c r="AS8" i="4"/>
  <c r="AU8" i="4" s="1"/>
  <c r="AP8" i="4"/>
  <c r="AR8" i="4" s="1"/>
  <c r="AM8" i="4"/>
  <c r="AO8" i="4" s="1"/>
  <c r="AJ8" i="4"/>
  <c r="AL8" i="4" s="1"/>
  <c r="AG8" i="4"/>
  <c r="AI8" i="4" s="1"/>
  <c r="AD8" i="4"/>
  <c r="Y8" i="4"/>
  <c r="AA8" i="4" s="1"/>
  <c r="AC8" i="4" s="1"/>
  <c r="AE8" i="4" s="1"/>
  <c r="X8" i="4"/>
  <c r="Z8" i="4" s="1"/>
  <c r="AB8" i="4" s="1"/>
  <c r="M8" i="4"/>
  <c r="O8" i="4" s="1"/>
  <c r="BG7" i="4"/>
  <c r="BI7" i="4" s="1"/>
  <c r="BD7" i="4"/>
  <c r="BF7" i="4" s="1"/>
  <c r="AY7" i="4"/>
  <c r="BC7" i="4" s="1"/>
  <c r="AV7" i="4"/>
  <c r="AX7" i="4" s="1"/>
  <c r="AS7" i="4"/>
  <c r="AU7" i="4" s="1"/>
  <c r="AP7" i="4"/>
  <c r="AR7" i="4" s="1"/>
  <c r="AM7" i="4"/>
  <c r="AO7" i="4" s="1"/>
  <c r="AJ7" i="4"/>
  <c r="AL7" i="4" s="1"/>
  <c r="AG7" i="4"/>
  <c r="AI7" i="4" s="1"/>
  <c r="AD7" i="4"/>
  <c r="Y7" i="4"/>
  <c r="AA7" i="4" s="1"/>
  <c r="AC7" i="4" s="1"/>
  <c r="AE7" i="4" s="1"/>
  <c r="X7" i="4"/>
  <c r="Z7" i="4" s="1"/>
  <c r="AB7" i="4" s="1"/>
  <c r="M7" i="4"/>
  <c r="Q7" i="4" s="1"/>
  <c r="BG6" i="4"/>
  <c r="BI6" i="4" s="1"/>
  <c r="BD6" i="4"/>
  <c r="BF6" i="4" s="1"/>
  <c r="AY6" i="4"/>
  <c r="BA6" i="4" s="1"/>
  <c r="AV6" i="4"/>
  <c r="AX6" i="4" s="1"/>
  <c r="AS6" i="4"/>
  <c r="AU6" i="4" s="1"/>
  <c r="AP6" i="4"/>
  <c r="AR6" i="4" s="1"/>
  <c r="AM6" i="4"/>
  <c r="AO6" i="4" s="1"/>
  <c r="AJ6" i="4"/>
  <c r="AL6" i="4" s="1"/>
  <c r="AG6" i="4"/>
  <c r="AI6" i="4" s="1"/>
  <c r="AD6" i="4"/>
  <c r="Y6" i="4"/>
  <c r="AA6" i="4" s="1"/>
  <c r="AC6" i="4" s="1"/>
  <c r="AE6" i="4" s="1"/>
  <c r="X6" i="4"/>
  <c r="Z6" i="4" s="1"/>
  <c r="AB6" i="4" s="1"/>
  <c r="M6" i="4"/>
  <c r="Q6" i="4" s="1"/>
  <c r="BG5" i="4"/>
  <c r="BI5" i="4" s="1"/>
  <c r="BD5" i="4"/>
  <c r="BF5" i="4" s="1"/>
  <c r="AY5" i="4"/>
  <c r="BA5" i="4" s="1"/>
  <c r="AV5" i="4"/>
  <c r="AX5" i="4" s="1"/>
  <c r="AS5" i="4"/>
  <c r="AU5" i="4" s="1"/>
  <c r="AP5" i="4"/>
  <c r="AR5" i="4" s="1"/>
  <c r="AM5" i="4"/>
  <c r="AO5" i="4" s="1"/>
  <c r="AJ5" i="4"/>
  <c r="AL5" i="4" s="1"/>
  <c r="AG5" i="4"/>
  <c r="AI5" i="4" s="1"/>
  <c r="AD5" i="4"/>
  <c r="Y5" i="4"/>
  <c r="AA5" i="4" s="1"/>
  <c r="AC5" i="4" s="1"/>
  <c r="AE5" i="4" s="1"/>
  <c r="X5" i="4"/>
  <c r="Z5" i="4" s="1"/>
  <c r="AB5" i="4" s="1"/>
  <c r="M5" i="4"/>
  <c r="Q5" i="4" s="1"/>
  <c r="BG4" i="4"/>
  <c r="BI4" i="4" s="1"/>
  <c r="BD4" i="4"/>
  <c r="BF4" i="4" s="1"/>
  <c r="AY4" i="4"/>
  <c r="BC4" i="4" s="1"/>
  <c r="AV4" i="4"/>
  <c r="AX4" i="4" s="1"/>
  <c r="AS4" i="4"/>
  <c r="AU4" i="4" s="1"/>
  <c r="AP4" i="4"/>
  <c r="AR4" i="4" s="1"/>
  <c r="AM4" i="4"/>
  <c r="AO4" i="4" s="1"/>
  <c r="AJ4" i="4"/>
  <c r="AL4" i="4" s="1"/>
  <c r="AG4" i="4"/>
  <c r="AI4" i="4" s="1"/>
  <c r="AD4" i="4"/>
  <c r="Y4" i="4"/>
  <c r="AA4" i="4" s="1"/>
  <c r="AC4" i="4" s="1"/>
  <c r="AE4" i="4" s="1"/>
  <c r="X4" i="4"/>
  <c r="Z4" i="4" s="1"/>
  <c r="AB4" i="4" s="1"/>
  <c r="M4" i="4"/>
  <c r="O4" i="4" s="1"/>
  <c r="BG3" i="4"/>
  <c r="BI3" i="4" s="1"/>
  <c r="BD3" i="4"/>
  <c r="BF3" i="4" s="1"/>
  <c r="AY3" i="4"/>
  <c r="BC3" i="4" s="1"/>
  <c r="AV3" i="4"/>
  <c r="AX3" i="4" s="1"/>
  <c r="AS3" i="4"/>
  <c r="AU3" i="4" s="1"/>
  <c r="AP3" i="4"/>
  <c r="AR3" i="4" s="1"/>
  <c r="AM3" i="4"/>
  <c r="AO3" i="4" s="1"/>
  <c r="AJ3" i="4"/>
  <c r="AL3" i="4" s="1"/>
  <c r="AG3" i="4"/>
  <c r="AI3" i="4" s="1"/>
  <c r="AD3" i="4"/>
  <c r="Y3" i="4"/>
  <c r="AA3" i="4" s="1"/>
  <c r="AC3" i="4" s="1"/>
  <c r="AE3" i="4" s="1"/>
  <c r="X3" i="4"/>
  <c r="Z3" i="4" s="1"/>
  <c r="AB3" i="4" s="1"/>
  <c r="M3" i="4"/>
  <c r="Q3" i="4" s="1"/>
  <c r="X6" i="1"/>
  <c r="Y6" i="1" s="1"/>
  <c r="X7" i="1"/>
  <c r="Y7" i="1" s="1"/>
  <c r="X4" i="1"/>
  <c r="Y4" i="1" s="1"/>
  <c r="F21" i="1"/>
  <c r="BC25" i="4" l="1"/>
  <c r="O13" i="4"/>
  <c r="BC13" i="4"/>
  <c r="O14" i="4"/>
  <c r="BA22" i="4"/>
  <c r="BA23" i="4"/>
  <c r="O17" i="4"/>
  <c r="BC18" i="4"/>
  <c r="BA15" i="4"/>
  <c r="Q4" i="4"/>
  <c r="O5" i="4"/>
  <c r="BC5" i="4"/>
  <c r="O6" i="4"/>
  <c r="BC6" i="4"/>
  <c r="Q8" i="4"/>
  <c r="Q12" i="4"/>
  <c r="Q20" i="4"/>
  <c r="Q25" i="4"/>
  <c r="BC9" i="4"/>
  <c r="O10" i="4"/>
  <c r="Q16" i="4"/>
  <c r="BA3" i="4"/>
  <c r="BA7" i="4"/>
  <c r="O9" i="4"/>
  <c r="BA11" i="4"/>
  <c r="BC17" i="4"/>
  <c r="O18" i="4"/>
  <c r="BA19" i="4"/>
  <c r="BA10" i="4"/>
  <c r="BA14" i="4"/>
  <c r="O21" i="4"/>
  <c r="BC21" i="4"/>
  <c r="BA26" i="4"/>
  <c r="Q24" i="4"/>
  <c r="O3" i="4"/>
  <c r="O7" i="4"/>
  <c r="O11" i="4"/>
  <c r="O15" i="4"/>
  <c r="O19" i="4"/>
  <c r="O23" i="4"/>
  <c r="O22" i="4"/>
  <c r="O26" i="4"/>
  <c r="BA4" i="4"/>
  <c r="BA8" i="4"/>
  <c r="BA12" i="4"/>
  <c r="BA16" i="4"/>
  <c r="BA20" i="4"/>
  <c r="BA24" i="4"/>
  <c r="Q3" i="3"/>
  <c r="Q19" i="3"/>
  <c r="Q11" i="3"/>
  <c r="Q26" i="3"/>
  <c r="Q18" i="3"/>
  <c r="Q10" i="3"/>
  <c r="Q25" i="3"/>
  <c r="Q17" i="3"/>
  <c r="Q9" i="3"/>
  <c r="Q24" i="3"/>
  <c r="Q16" i="3"/>
  <c r="Q23" i="3"/>
  <c r="Q15" i="3"/>
  <c r="Q7" i="3"/>
  <c r="Q8" i="3"/>
  <c r="Q22" i="3"/>
  <c r="Q14" i="3"/>
  <c r="Q6" i="3"/>
  <c r="Q21" i="3"/>
  <c r="Q13" i="3"/>
  <c r="Q5" i="3"/>
  <c r="Q20" i="3"/>
  <c r="Q12" i="3"/>
  <c r="Q4" i="3"/>
  <c r="F6" i="1"/>
  <c r="F7" i="1"/>
  <c r="F4" i="1"/>
</calcChain>
</file>

<file path=xl/sharedStrings.xml><?xml version="1.0" encoding="utf-8"?>
<sst xmlns="http://schemas.openxmlformats.org/spreadsheetml/2006/main" count="6789" uniqueCount="1143">
  <si>
    <t>unique</t>
  </si>
  <si>
    <t>some duplicates</t>
  </si>
  <si>
    <t>same as sowid</t>
  </si>
  <si>
    <t>unique for MSA</t>
  </si>
  <si>
    <t>bf</t>
  </si>
  <si>
    <t>List</t>
  </si>
  <si>
    <t>list</t>
  </si>
  <si>
    <t>list 25</t>
  </si>
  <si>
    <t>list 30</t>
  </si>
  <si>
    <t>random</t>
  </si>
  <si>
    <t>map to vendor entity</t>
  </si>
  <si>
    <t>dmscode</t>
  </si>
  <si>
    <t>Doctype</t>
  </si>
  <si>
    <t>sowid</t>
  </si>
  <si>
    <t>internalsowid</t>
  </si>
  <si>
    <t>contractname</t>
  </si>
  <si>
    <t>coupacontractid</t>
  </si>
  <si>
    <t>parentcontractname</t>
  </si>
  <si>
    <t>internalcoupacontractid</t>
  </si>
  <si>
    <t>bf_level</t>
  </si>
  <si>
    <t>bf_name</t>
  </si>
  <si>
    <t>bf_code</t>
  </si>
  <si>
    <t>engagementtype</t>
  </si>
  <si>
    <t>engagementrisk</t>
  </si>
  <si>
    <t>purchase_id</t>
  </si>
  <si>
    <t>currency</t>
  </si>
  <si>
    <t>country</t>
  </si>
  <si>
    <t>cost_centre</t>
  </si>
  <si>
    <t>spend_sub_category</t>
  </si>
  <si>
    <t>legal_entity</t>
  </si>
  <si>
    <t>RTB</t>
  </si>
  <si>
    <t>CTB</t>
  </si>
  <si>
    <t>contract_start_date</t>
  </si>
  <si>
    <t>contract_start_date_epoch</t>
  </si>
  <si>
    <t>contract_end_date</t>
  </si>
  <si>
    <t>contract_end_date_epoch</t>
  </si>
  <si>
    <t>purchase_order_date</t>
  </si>
  <si>
    <t>purchase_order_date_epoch</t>
  </si>
  <si>
    <t>net_amount</t>
  </si>
  <si>
    <t>report_value</t>
  </si>
  <si>
    <t>referenceid</t>
  </si>
  <si>
    <t>invoice_id</t>
  </si>
  <si>
    <t>invoice_date</t>
  </si>
  <si>
    <t>invoice_date_epoch</t>
  </si>
  <si>
    <t>invoice_amount</t>
  </si>
  <si>
    <t>vendorgroupname</t>
  </si>
  <si>
    <t>vendorgroupid</t>
  </si>
  <si>
    <t>vendorentityname</t>
  </si>
  <si>
    <t>vendorentityid</t>
  </si>
  <si>
    <t>vendorcountry</t>
  </si>
  <si>
    <t>vendorcurrency</t>
  </si>
  <si>
    <t>2956f21c374811ee9f8f00090faa0001</t>
  </si>
  <si>
    <t>MSA</t>
  </si>
  <si>
    <t>MSA030114</t>
  </si>
  <si>
    <t>02.03.00013</t>
  </si>
  <si>
    <t>Core Banking</t>
  </si>
  <si>
    <t>Critical</t>
  </si>
  <si>
    <t>Very high</t>
  </si>
  <si>
    <t>IBM UNITED KINGDOM LIMITED</t>
  </si>
  <si>
    <t>IBM UNITED KINGDOM LTD</t>
  </si>
  <si>
    <t>bfde2f0d374711eebc7f00090faa0001</t>
  </si>
  <si>
    <t>PO</t>
  </si>
  <si>
    <t>SOW12357</t>
  </si>
  <si>
    <t>03.04.000086</t>
  </si>
  <si>
    <t>Fraud</t>
  </si>
  <si>
    <t>PGHS0032</t>
  </si>
  <si>
    <t>MXN</t>
  </si>
  <si>
    <t>MEXICO</t>
  </si>
  <si>
    <t>FP</t>
  </si>
  <si>
    <t>HSBC Mexico, S.A., Institucion de Banca Multiple, Grupo Financiero HSBC</t>
  </si>
  <si>
    <t>04.05.0000040</t>
  </si>
  <si>
    <t>INFOSYS LTD</t>
  </si>
  <si>
    <t>INFOSYS LTD OPERN TURM</t>
  </si>
  <si>
    <t>2956e08e374811ee82a500090faa0001</t>
  </si>
  <si>
    <t>MSA030111</t>
  </si>
  <si>
    <t>02.03.00010</t>
  </si>
  <si>
    <t>Private Banking &amp; Wealth IT</t>
  </si>
  <si>
    <t>Non Critical</t>
  </si>
  <si>
    <t>Low</t>
  </si>
  <si>
    <t>DIEBOLD INC CO LTD</t>
  </si>
  <si>
    <t>Diebold Nixdorf  Inc.</t>
  </si>
  <si>
    <t>bfddf9b2374711ee8def00090faa0001</t>
  </si>
  <si>
    <t>SOW78688</t>
  </si>
  <si>
    <t>03.04.000070</t>
  </si>
  <si>
    <t>PGHS0015</t>
  </si>
  <si>
    <t>INR</t>
  </si>
  <si>
    <t>INDIA</t>
  </si>
  <si>
    <t>HSBC Software Development (India) Private Limited</t>
  </si>
  <si>
    <t>04.05.0000023</t>
  </si>
  <si>
    <t>bfde2f09374711ee83cc00090faa0001</t>
  </si>
  <si>
    <t>SOW13468</t>
  </si>
  <si>
    <t>03.04.000082</t>
  </si>
  <si>
    <t>Conversational Banking &amp; Messg</t>
  </si>
  <si>
    <t>PGHS0028</t>
  </si>
  <si>
    <t>CNY</t>
  </si>
  <si>
    <t>CHINA</t>
  </si>
  <si>
    <t>HW</t>
  </si>
  <si>
    <t>HSBC Software Development (Guangdong) Limited</t>
  </si>
  <si>
    <t>04.05.0000036</t>
  </si>
  <si>
    <t>ADOBE SYSTEMS SOFTWARE IRELAND LTD (IRELAND)</t>
  </si>
  <si>
    <t>ADOBE SYSTEMS INCORPORATED</t>
  </si>
  <si>
    <t>2956f81f374811eeb4bd00090faa0001</t>
  </si>
  <si>
    <t>MSA030115</t>
  </si>
  <si>
    <t>02.03.00014</t>
  </si>
  <si>
    <t>High</t>
  </si>
  <si>
    <t>ICE DATA DERIVATIVES INC</t>
  </si>
  <si>
    <t>ICE Data Services Europe Limited</t>
  </si>
  <si>
    <t>Digital Foundations</t>
  </si>
  <si>
    <t>PGHS0029</t>
  </si>
  <si>
    <t>2956d534374811ee950100090faa0001</t>
  </si>
  <si>
    <t>MSA030109</t>
  </si>
  <si>
    <t>02.03.00008</t>
  </si>
  <si>
    <t>BLOOMBERG FINANCE L.P.</t>
  </si>
  <si>
    <t>AVALDQ EVOLUTION AG</t>
  </si>
  <si>
    <t>Asset Management IT</t>
  </si>
  <si>
    <t>PGHS0020</t>
  </si>
  <si>
    <t>GBP</t>
  </si>
  <si>
    <t>UNITED KINGDOM</t>
  </si>
  <si>
    <t>HSBC Global Services (UK) Limited</t>
  </si>
  <si>
    <t>Invst. Products &amp; Advisory</t>
  </si>
  <si>
    <t>PGHS0007</t>
  </si>
  <si>
    <t>USD</t>
  </si>
  <si>
    <t>INFOSYS LIMITED</t>
  </si>
  <si>
    <t>2957d0a5374811ee947300090faa0001</t>
  </si>
  <si>
    <t>MSA030123</t>
  </si>
  <si>
    <t>02.03.00022</t>
  </si>
  <si>
    <t>Channels Transformation</t>
  </si>
  <si>
    <t>SWISSCOM (SWITZERLAND) LTD</t>
  </si>
  <si>
    <t>SWISSCOM (SUISSE) SA</t>
  </si>
  <si>
    <t>REGIONAL IT US Mortgage</t>
  </si>
  <si>
    <t>PGHS0016</t>
  </si>
  <si>
    <t>CHF</t>
  </si>
  <si>
    <t>SWITZERLAND</t>
  </si>
  <si>
    <t>HSBC PB Services (Suisse) SA</t>
  </si>
  <si>
    <t>Trading &amp; Lending</t>
  </si>
  <si>
    <t>PGHS0018</t>
  </si>
  <si>
    <t>FIS CAPITAL MARKETS US LLC</t>
  </si>
  <si>
    <t>FIS CAPITAL MARKETS UK Limited</t>
  </si>
  <si>
    <t>2957d0a6374811ee9d0e00090faa0001</t>
  </si>
  <si>
    <t>MSA030124</t>
  </si>
  <si>
    <t>02.03.00023</t>
  </si>
  <si>
    <t>VERINT SYSTEMS UK LIMITED</t>
  </si>
  <si>
    <t>Verint Systems (Shanghai) Co Ltd</t>
  </si>
  <si>
    <t>b97e958032be42b2a58d5583d95ff9f7</t>
  </si>
  <si>
    <t>MSA030103</t>
  </si>
  <si>
    <t>02.03.00003</t>
  </si>
  <si>
    <t>WPB CTO</t>
  </si>
  <si>
    <t>AIRWALK CONSULTING LTD</t>
  </si>
  <si>
    <t>AIRWALK CONSULTING REPLY LIMITED</t>
  </si>
  <si>
    <t>Core Banking Wealth</t>
  </si>
  <si>
    <t>PGHS0037</t>
  </si>
  <si>
    <t>295713e2374811ee890e00090faa0001</t>
  </si>
  <si>
    <t>MSA030120</t>
  </si>
  <si>
    <t>02.03.00019</t>
  </si>
  <si>
    <t>Customer Data</t>
  </si>
  <si>
    <t>PGHS0004</t>
  </si>
  <si>
    <t>Anti Fraud &amp; Security</t>
  </si>
  <si>
    <t>PGHS0005</t>
  </si>
  <si>
    <t>PGHS0006</t>
  </si>
  <si>
    <t>HONG KONG</t>
  </si>
  <si>
    <t>HSBC Global Services (Hong Kong) Limited</t>
  </si>
  <si>
    <t>Wealth Foundations Enabler</t>
  </si>
  <si>
    <t>PGHS0010</t>
  </si>
  <si>
    <t>Verint Systems UK Limited</t>
  </si>
  <si>
    <t>WPB Regional IT MENA</t>
  </si>
  <si>
    <t>PGHS0023</t>
  </si>
  <si>
    <t>PGHS0014</t>
  </si>
  <si>
    <t>2956fdc5374811ee94e200090faa0001</t>
  </si>
  <si>
    <t>MSA030116</t>
  </si>
  <si>
    <t>02.03.00015</t>
  </si>
  <si>
    <t>WPB Regional IT ASP</t>
  </si>
  <si>
    <t>Medium</t>
  </si>
  <si>
    <t>ICE DATA LLP</t>
  </si>
  <si>
    <t>Enabling Functions</t>
  </si>
  <si>
    <t>PGHS0001</t>
  </si>
  <si>
    <t>Retail FX &amp; Cross Border Serv</t>
  </si>
  <si>
    <t>PGHS0002</t>
  </si>
  <si>
    <t>PGHS0003</t>
  </si>
  <si>
    <t>PGHS0034</t>
  </si>
  <si>
    <t>2957038e374811eea3d800090faa0001</t>
  </si>
  <si>
    <t>MSA030117</t>
  </si>
  <si>
    <t>02.03.00016</t>
  </si>
  <si>
    <t>ICE Data Services Hong Kong limited</t>
  </si>
  <si>
    <t>2957d0a7374811ee945800090faa0001</t>
  </si>
  <si>
    <t>MSA030125</t>
  </si>
  <si>
    <t>02.03.00024</t>
  </si>
  <si>
    <t>PGHS0008</t>
  </si>
  <si>
    <t>Unsecured Lending</t>
  </si>
  <si>
    <t>PGHS0009</t>
  </si>
  <si>
    <t>PGHS0048</t>
  </si>
  <si>
    <t>FIS DATA SYSTEMS INC</t>
  </si>
  <si>
    <t>PGHS0033</t>
  </si>
  <si>
    <t>PGHS0022</t>
  </si>
  <si>
    <t>PGHS0040</t>
  </si>
  <si>
    <t>ALLEGIS GLOBAL SOLUTIONS LTD</t>
  </si>
  <si>
    <t>Allegis Global Solutions Inc.</t>
  </si>
  <si>
    <t>2956bd8c374811eea42100090faa0001</t>
  </si>
  <si>
    <t>MSA030105</t>
  </si>
  <si>
    <t>02.03.00005</t>
  </si>
  <si>
    <t>PGHS0011</t>
  </si>
  <si>
    <t>PGHS0035</t>
  </si>
  <si>
    <t>PGHS0012</t>
  </si>
  <si>
    <t>2956c355374811eebb8200090faa0001</t>
  </si>
  <si>
    <t>MSA030106</t>
  </si>
  <si>
    <t>02.03.00006</t>
  </si>
  <si>
    <t>ALLEGIS GROUP SERVICES INC (US)</t>
  </si>
  <si>
    <t>PGHS0024</t>
  </si>
  <si>
    <t>WPB Core Banking-HUB APAC</t>
  </si>
  <si>
    <t>PGHS0041</t>
  </si>
  <si>
    <t>2956b7ca374811ee92da00090faa0001</t>
  </si>
  <si>
    <t>MSA030104</t>
  </si>
  <si>
    <t>02.03.00004</t>
  </si>
  <si>
    <t>ALLEGIS GROUP LTD</t>
  </si>
  <si>
    <t>PGHS0044</t>
  </si>
  <si>
    <t>2956e637374811eeb11a00090faa0001</t>
  </si>
  <si>
    <t>MSA030112</t>
  </si>
  <si>
    <t>02.03.00011</t>
  </si>
  <si>
    <t>PGHS0046</t>
  </si>
  <si>
    <t>PGHS0025</t>
  </si>
  <si>
    <t>PGHS0030</t>
  </si>
  <si>
    <t>PGHS0031</t>
  </si>
  <si>
    <t>PGHS0047</t>
  </si>
  <si>
    <t>bfde56e1374711ee9bd100090faa0001</t>
  </si>
  <si>
    <t>INV</t>
  </si>
  <si>
    <t>WPB Core Banking OBS HK</t>
  </si>
  <si>
    <t>05.06.00000055</t>
  </si>
  <si>
    <t>SA0123</t>
  </si>
  <si>
    <t>2956ebf4374811ee87ee00090faa0001</t>
  </si>
  <si>
    <t>MSA030113</t>
  </si>
  <si>
    <t>02.03.00012</t>
  </si>
  <si>
    <t>Fraud &amp; CCS</t>
  </si>
  <si>
    <t>PGHS0027</t>
  </si>
  <si>
    <t>2956dae6374811ee98ff00090faa0001</t>
  </si>
  <si>
    <t>MSA030110</t>
  </si>
  <si>
    <t>02.03.00009</t>
  </si>
  <si>
    <t>CANDEX SOLUTIONS INC</t>
  </si>
  <si>
    <t>CANDEX HK LIMITED</t>
  </si>
  <si>
    <t>PGHS0045</t>
  </si>
  <si>
    <t>29570f0c374811ee8f4500090faa0001</t>
  </si>
  <si>
    <t>MSA030119</t>
  </si>
  <si>
    <t>02.03.00018</t>
  </si>
  <si>
    <t>PGHS0026</t>
  </si>
  <si>
    <t>b97e958032be42b2a58d5583d95ff9f9</t>
  </si>
  <si>
    <t>MSA030101</t>
  </si>
  <si>
    <t>02.03.00001</t>
  </si>
  <si>
    <t>ADOBE SYSTEMS SOFTWARE IRELAND LTD (UK)</t>
  </si>
  <si>
    <t>PGHS0043</t>
  </si>
  <si>
    <t>ANALOGFOLK LTD</t>
  </si>
  <si>
    <t>ANALOGFOLK HONG KONG LTD</t>
  </si>
  <si>
    <t>2956cf8f374811ee8f6f00090faa0001</t>
  </si>
  <si>
    <t>MSA030108</t>
  </si>
  <si>
    <t>02.03.00007</t>
  </si>
  <si>
    <t>Insurance</t>
  </si>
  <si>
    <t>PGHS0039</t>
  </si>
  <si>
    <t>29570948374811ee819000090faa0001</t>
  </si>
  <si>
    <t>MSA030118</t>
  </si>
  <si>
    <t>02.03.00017</t>
  </si>
  <si>
    <t>PGHS0013</t>
  </si>
  <si>
    <t>29575537374811eead7a00090faa0001</t>
  </si>
  <si>
    <t>MSA030102</t>
  </si>
  <si>
    <t>02.03.00002</t>
  </si>
  <si>
    <t>Insurance &amp; AMG</t>
  </si>
  <si>
    <t>PGHS0019</t>
  </si>
  <si>
    <t>PGHS0038</t>
  </si>
  <si>
    <t>PGHS0036</t>
  </si>
  <si>
    <t>295713e3374811eeb93700090faa0001</t>
  </si>
  <si>
    <t>MSA030121</t>
  </si>
  <si>
    <t>02.03.00020</t>
  </si>
  <si>
    <t>OPENTEXT UK LTD</t>
  </si>
  <si>
    <t>295713e4374811eebe0300090faa0001</t>
  </si>
  <si>
    <t>MSA030122</t>
  </si>
  <si>
    <t>02.03.00021</t>
  </si>
  <si>
    <t>SOFTWAREONE UK LTD</t>
  </si>
  <si>
    <t>SOFTWAREOE AG</t>
  </si>
  <si>
    <t>PGHS0021</t>
  </si>
  <si>
    <t>bfdfe8fb374711ee8f5a00090faa0001</t>
  </si>
  <si>
    <t>MSA2001</t>
  </si>
  <si>
    <t>02.03.20001</t>
  </si>
  <si>
    <t>bfdfe8fc374711eebc2900090faa0001</t>
  </si>
  <si>
    <t>MSA2002</t>
  </si>
  <si>
    <t>02.03.20002</t>
  </si>
  <si>
    <t>Staff Channels &amp; Self Service</t>
  </si>
  <si>
    <t>bfdfe8fd374711ee844600090faa0001</t>
  </si>
  <si>
    <t>MSA2003</t>
  </si>
  <si>
    <t>02.03.20003</t>
  </si>
  <si>
    <t>bfdfe8fe374711ee90c000090faa0001</t>
  </si>
  <si>
    <t>MSA2004</t>
  </si>
  <si>
    <t>02.03.20004</t>
  </si>
  <si>
    <t>bfe00fcd374711eeb2e000090faa0001</t>
  </si>
  <si>
    <t>MSA2005</t>
  </si>
  <si>
    <t>02.03.20005</t>
  </si>
  <si>
    <t>bfe00fce374711eeade800090faa0001</t>
  </si>
  <si>
    <t>MSA2006</t>
  </si>
  <si>
    <t>02.03.20006</t>
  </si>
  <si>
    <t>bfe00fcf374711ee8ca100090faa0001</t>
  </si>
  <si>
    <t>MSA2007</t>
  </si>
  <si>
    <t>02.03.20007</t>
  </si>
  <si>
    <t>bfe00fd0374711ee8bf600090faa0001</t>
  </si>
  <si>
    <t>MSA2008</t>
  </si>
  <si>
    <t>02.03.20008</t>
  </si>
  <si>
    <t>bfe00fd1374711eea08100090faa0001</t>
  </si>
  <si>
    <t>MSA2009</t>
  </si>
  <si>
    <t>02.03.20009</t>
  </si>
  <si>
    <t>bfe00fd2374711ee943e00090faa0001</t>
  </si>
  <si>
    <t>MSA2010</t>
  </si>
  <si>
    <t>02.03.20010</t>
  </si>
  <si>
    <t>bfe00fd3374711eeb5ed00090faa0001</t>
  </si>
  <si>
    <t>MSA2011</t>
  </si>
  <si>
    <t>02.03.20011</t>
  </si>
  <si>
    <t>bfe00fd4374711eeb4c100090faa0001</t>
  </si>
  <si>
    <t>MSA2012</t>
  </si>
  <si>
    <t>02.03.20012</t>
  </si>
  <si>
    <t>bfe00fd5374711eeb2e300090faa0001</t>
  </si>
  <si>
    <t>MSA2013</t>
  </si>
  <si>
    <t>02.03.20013</t>
  </si>
  <si>
    <t>bfe00fd6374711eebd7000090faa0001</t>
  </si>
  <si>
    <t>MSA2014</t>
  </si>
  <si>
    <t>02.03.20014</t>
  </si>
  <si>
    <t>bfe00fd7374711ee896f00090faa0001</t>
  </si>
  <si>
    <t>MSA2015</t>
  </si>
  <si>
    <t>02.03.20015</t>
  </si>
  <si>
    <t>bfe00fd8374711eea75400090faa0001</t>
  </si>
  <si>
    <t>MSA2016</t>
  </si>
  <si>
    <t>02.03.20016</t>
  </si>
  <si>
    <t>bfe00fd9374711eeb82500090faa0001</t>
  </si>
  <si>
    <t>MSA2017</t>
  </si>
  <si>
    <t>02.03.20017</t>
  </si>
  <si>
    <t>bfe00fda374711eeb8f600090faa0001</t>
  </si>
  <si>
    <t>MSA2018</t>
  </si>
  <si>
    <t>02.03.20018</t>
  </si>
  <si>
    <t>bfe00fdb374711ee821400090faa0001</t>
  </si>
  <si>
    <t>MSA2019</t>
  </si>
  <si>
    <t>02.03.20019</t>
  </si>
  <si>
    <t>bfe00fdc374711eea51b00090faa0001</t>
  </si>
  <si>
    <t>MSA2020</t>
  </si>
  <si>
    <t>02.03.20020</t>
  </si>
  <si>
    <t>bfe00fdc374711eea51b00090faa0002</t>
  </si>
  <si>
    <t>MSA2021</t>
  </si>
  <si>
    <t>02.03.20021</t>
  </si>
  <si>
    <t>bfe00fdc374711eea51b00090faa0003</t>
  </si>
  <si>
    <t>MSA2022</t>
  </si>
  <si>
    <t>02.03.20022</t>
  </si>
  <si>
    <t>bfe00fdc374711eea51b00090faa0004</t>
  </si>
  <si>
    <t>MSA2023</t>
  </si>
  <si>
    <t>02.03.20023</t>
  </si>
  <si>
    <t>bfe00fdc374711eea51b00090faa0005</t>
  </si>
  <si>
    <t>MSA2024</t>
  </si>
  <si>
    <t>02.03.20024</t>
  </si>
  <si>
    <t>bfe00fdc374711eea51b00090faa0006</t>
  </si>
  <si>
    <t>MSA2025</t>
  </si>
  <si>
    <t>02.03.20025</t>
  </si>
  <si>
    <t>bfe00fdc374711eea51b00090faa0007</t>
  </si>
  <si>
    <t>MSA2026</t>
  </si>
  <si>
    <t>02.03.20026</t>
  </si>
  <si>
    <t>bfe00fdc374711eea51b00090faa0008</t>
  </si>
  <si>
    <t>MSA2027</t>
  </si>
  <si>
    <t>02.03.20027</t>
  </si>
  <si>
    <t>bfe00fdc374711eea51b00090faa0009</t>
  </si>
  <si>
    <t>MSA2028</t>
  </si>
  <si>
    <t>02.03.20028</t>
  </si>
  <si>
    <t>bfe00fdc374711eea51b00090faa0010</t>
  </si>
  <si>
    <t>MSA2029</t>
  </si>
  <si>
    <t>02.03.20029</t>
  </si>
  <si>
    <t>bfe00fdc374711eea51b00090faa0011</t>
  </si>
  <si>
    <t>MSA2030</t>
  </si>
  <si>
    <t>02.03.20030</t>
  </si>
  <si>
    <t>bfe00fdc374711eea51b00090faa0012</t>
  </si>
  <si>
    <t>MSA2031</t>
  </si>
  <si>
    <t>02.03.20031</t>
  </si>
  <si>
    <t>bfe00fdc374711eea51b00090faa0013</t>
  </si>
  <si>
    <t>MSA2032</t>
  </si>
  <si>
    <t>02.03.20032</t>
  </si>
  <si>
    <t>bfe00fdc374711eea51b00090faa0014</t>
  </si>
  <si>
    <t>MSA2033</t>
  </si>
  <si>
    <t>02.03.20033</t>
  </si>
  <si>
    <t>bfe00fdc374711eea51b00090faa0015</t>
  </si>
  <si>
    <t>MSA2034</t>
  </si>
  <si>
    <t>02.03.20034</t>
  </si>
  <si>
    <t>bfe00fdc374711eea51b00090faa0016</t>
  </si>
  <si>
    <t>MSA2035</t>
  </si>
  <si>
    <t>02.03.20035</t>
  </si>
  <si>
    <t>bfe00fdc374711eea51b00090faa0017</t>
  </si>
  <si>
    <t>MSA2036</t>
  </si>
  <si>
    <t>02.03.20036</t>
  </si>
  <si>
    <t>WPB Regional US</t>
  </si>
  <si>
    <t>bfe00fdc374711eea51b00090faa0018</t>
  </si>
  <si>
    <t>MSA2037</t>
  </si>
  <si>
    <t>02.03.20037</t>
  </si>
  <si>
    <t>bfe00fdc374711eea51b00090faa0019</t>
  </si>
  <si>
    <t>MSA2038</t>
  </si>
  <si>
    <t>02.03.20038</t>
  </si>
  <si>
    <t>bfe00fdc374711eea51b00090faa0020</t>
  </si>
  <si>
    <t>MSA2039</t>
  </si>
  <si>
    <t>02.03.20039</t>
  </si>
  <si>
    <t>bfe00fdc374711eea51b00090faa0021</t>
  </si>
  <si>
    <t>MSA2040</t>
  </si>
  <si>
    <t>02.03.20040</t>
  </si>
  <si>
    <t>bfe00fdc374711eea51b00090faa0022</t>
  </si>
  <si>
    <t>MSA2041</t>
  </si>
  <si>
    <t>02.03.20041</t>
  </si>
  <si>
    <t>bfe00fdc374711eea51b00090faa0023</t>
  </si>
  <si>
    <t>MSA2042</t>
  </si>
  <si>
    <t>02.03.20042</t>
  </si>
  <si>
    <t>bfe00fdc374711eea51b00090faa0024</t>
  </si>
  <si>
    <t>MSA2043</t>
  </si>
  <si>
    <t>02.03.20043</t>
  </si>
  <si>
    <t>bfe00fdc374711eea51b00090faa0025</t>
  </si>
  <si>
    <t>MSA2044</t>
  </si>
  <si>
    <t>02.03.20044</t>
  </si>
  <si>
    <t>bfe00fdc374711eea51b00090faa0026</t>
  </si>
  <si>
    <t>MSA2045</t>
  </si>
  <si>
    <t>02.03.20045</t>
  </si>
  <si>
    <t>bfe00fdc374711eea51b00090faa0027</t>
  </si>
  <si>
    <t>MSA2046</t>
  </si>
  <si>
    <t>02.03.20046</t>
  </si>
  <si>
    <t>bfe00fdc374711eea51b00090faa0028</t>
  </si>
  <si>
    <t>MSA2047</t>
  </si>
  <si>
    <t>02.03.20047</t>
  </si>
  <si>
    <t>bfe00fdc374711eea51b00090faa0029</t>
  </si>
  <si>
    <t>MSA2048</t>
  </si>
  <si>
    <t>02.03.20048</t>
  </si>
  <si>
    <t>bfe00fdc374711eea51b00090faa0030</t>
  </si>
  <si>
    <t>MSA2049</t>
  </si>
  <si>
    <t>02.03.20049</t>
  </si>
  <si>
    <t>bfe00fdc374711eea51b00090faa0031</t>
  </si>
  <si>
    <t>MSA2050</t>
  </si>
  <si>
    <t>02.03.20050</t>
  </si>
  <si>
    <t>bfe00fdc374711eea51b00090faa0032</t>
  </si>
  <si>
    <t>MSA2051</t>
  </si>
  <si>
    <t>02.03.20051</t>
  </si>
  <si>
    <t>bfe00fdc374711eea51b00090faa0033</t>
  </si>
  <si>
    <t>MSA2052</t>
  </si>
  <si>
    <t>02.03.20052</t>
  </si>
  <si>
    <t>bfe00fdc374711eea51b00090faa0034</t>
  </si>
  <si>
    <t>MSA2053</t>
  </si>
  <si>
    <t>02.03.20053</t>
  </si>
  <si>
    <t>bfe00fdc374711eea51b00090faa0035</t>
  </si>
  <si>
    <t>MSA2054</t>
  </si>
  <si>
    <t>02.03.20054</t>
  </si>
  <si>
    <t>bfe00fdc374711eea51b00090faa0036</t>
  </si>
  <si>
    <t>MSA2055</t>
  </si>
  <si>
    <t>02.03.20055</t>
  </si>
  <si>
    <t>bfe00fdc374711eea51b00090faa0037</t>
  </si>
  <si>
    <t>MSA2056</t>
  </si>
  <si>
    <t>02.03.20056</t>
  </si>
  <si>
    <t>bfe00fdc374711eea51b00090faa0038</t>
  </si>
  <si>
    <t>MSA2057</t>
  </si>
  <si>
    <t>02.03.20057</t>
  </si>
  <si>
    <t>bfe00fdc374711eea51b00090faa0039</t>
  </si>
  <si>
    <t>MSA2058</t>
  </si>
  <si>
    <t>02.03.20058</t>
  </si>
  <si>
    <t>bfe00fdc374711eea51b00090faa0040</t>
  </si>
  <si>
    <t>MSA2059</t>
  </si>
  <si>
    <t>02.03.20059</t>
  </si>
  <si>
    <t>bfe00fdc374711eea51b00090faa0041</t>
  </si>
  <si>
    <t>MSA2060</t>
  </si>
  <si>
    <t>02.03.20060</t>
  </si>
  <si>
    <t>bfe00fdc374711eea51b00090faa0042</t>
  </si>
  <si>
    <t>MSA2061</t>
  </si>
  <si>
    <t>02.03.20061</t>
  </si>
  <si>
    <t>bfe00fdc374711eea51b00090faa0043</t>
  </si>
  <si>
    <t>MSA2062</t>
  </si>
  <si>
    <t>02.03.20062</t>
  </si>
  <si>
    <t>bfe00fdc374711eea51b00090faa0044</t>
  </si>
  <si>
    <t>MSA2063</t>
  </si>
  <si>
    <t>02.03.20063</t>
  </si>
  <si>
    <t>bfe00fdc374711eea51b00090faa0045</t>
  </si>
  <si>
    <t>MSA2064</t>
  </si>
  <si>
    <t>02.03.20064</t>
  </si>
  <si>
    <t>bfe00fdc374711eea51b00090faa0046</t>
  </si>
  <si>
    <t>MSA2065</t>
  </si>
  <si>
    <t>02.03.20065</t>
  </si>
  <si>
    <t>bfe00fdc374711eea51b00090faa0047</t>
  </si>
  <si>
    <t>MSA2066</t>
  </si>
  <si>
    <t>02.03.20066</t>
  </si>
  <si>
    <t>bfe00fdc374711eea51b00090faa0048</t>
  </si>
  <si>
    <t>MSA2067</t>
  </si>
  <si>
    <t>02.03.20067</t>
  </si>
  <si>
    <t>bfe00fdc374711eea51b00090faa0049</t>
  </si>
  <si>
    <t>MSA2068</t>
  </si>
  <si>
    <t>02.03.20068</t>
  </si>
  <si>
    <t>bfe00fdc374711eea51b00090faa0050</t>
  </si>
  <si>
    <t>MSA2069</t>
  </si>
  <si>
    <t>02.03.20069</t>
  </si>
  <si>
    <t>bfde2f0d374711eebc7f00090faa0002</t>
  </si>
  <si>
    <t>05.06.00000040</t>
  </si>
  <si>
    <t>SA8744</t>
  </si>
  <si>
    <t>bfddf9b2374711ee8def00090faa0002</t>
  </si>
  <si>
    <t>Digital Client Servicing</t>
  </si>
  <si>
    <t>05.06.00000023</t>
  </si>
  <si>
    <t>SA9049</t>
  </si>
  <si>
    <t>bfde2f0a374711ee90f600090faa0002</t>
  </si>
  <si>
    <t>Trust &amp; Pensions</t>
  </si>
  <si>
    <t>05.06.00000037</t>
  </si>
  <si>
    <t>SA8861</t>
  </si>
  <si>
    <t>bfdecd1a374711ee8d7b00090faa0002</t>
  </si>
  <si>
    <t>05.06.00000015</t>
  </si>
  <si>
    <t>SA8904</t>
  </si>
  <si>
    <t>bfde07d4374711ee9b1300090faa0002</t>
  </si>
  <si>
    <t>05.06.00000026</t>
  </si>
  <si>
    <t>SA8954</t>
  </si>
  <si>
    <t>bfdec68c374711ee901b00090faa0002</t>
  </si>
  <si>
    <t>05.06.00000012</t>
  </si>
  <si>
    <t>SA9044</t>
  </si>
  <si>
    <t>bfdecd18374711ee933000090faa0002</t>
  </si>
  <si>
    <t>05.06.00000013</t>
  </si>
  <si>
    <t>SA8731</t>
  </si>
  <si>
    <t>bfdecd19374711ee84d200090faa0002</t>
  </si>
  <si>
    <t>05.06.00000014</t>
  </si>
  <si>
    <t>SA8826</t>
  </si>
  <si>
    <t>a5f132ba6df74a99afc059c2f1690d122</t>
  </si>
  <si>
    <t>05.06.00000018</t>
  </si>
  <si>
    <t>SA8979</t>
  </si>
  <si>
    <t>bfde07d9374711eeb95b00090faa0002</t>
  </si>
  <si>
    <t>05.06.00000031</t>
  </si>
  <si>
    <t>SA8755</t>
  </si>
  <si>
    <t>bfddf3f4374711ee8eb000090faa0002</t>
  </si>
  <si>
    <t>05.06.00000022</t>
  </si>
  <si>
    <t>SA8962</t>
  </si>
  <si>
    <t>bfdeb65c374711eea3c500090faa0002</t>
  </si>
  <si>
    <t>05.06.00000009</t>
  </si>
  <si>
    <t>SA8860</t>
  </si>
  <si>
    <t>bfdeb65d374711eeb36000090faa0002</t>
  </si>
  <si>
    <t>05.06.00000010</t>
  </si>
  <si>
    <t>SA9010</t>
  </si>
  <si>
    <t>bfdeb65e374711eeaef900090faa0002</t>
  </si>
  <si>
    <t>05.06.00000011</t>
  </si>
  <si>
    <t>SA8940</t>
  </si>
  <si>
    <t>bfde2f0f374711ee8d3600090faa0002</t>
  </si>
  <si>
    <t>05.06.00000042</t>
  </si>
  <si>
    <t>SA8983</t>
  </si>
  <si>
    <t>Count of dmscode</t>
  </si>
  <si>
    <t>Column Labels</t>
  </si>
  <si>
    <t>High Total</t>
  </si>
  <si>
    <t>Low Total</t>
  </si>
  <si>
    <t>Medium Total</t>
  </si>
  <si>
    <t>Very high Total</t>
  </si>
  <si>
    <t>Grand Total</t>
  </si>
  <si>
    <t>Row Labels</t>
  </si>
  <si>
    <t>Insufficient</t>
  </si>
  <si>
    <t>Sufficient</t>
  </si>
  <si>
    <t>Customer &amp; Product</t>
  </si>
  <si>
    <t>sufficiency</t>
  </si>
  <si>
    <t>escrow</t>
  </si>
  <si>
    <t>escrow_sufficiency</t>
  </si>
  <si>
    <t>Insurance value</t>
  </si>
  <si>
    <t>SLA riskstate</t>
  </si>
  <si>
    <t>service_level_agreement_duration</t>
  </si>
  <si>
    <t>code_of_conduct</t>
  </si>
  <si>
    <t>business_continuity</t>
  </si>
  <si>
    <t>disaster_recovery</t>
  </si>
  <si>
    <t>termination</t>
  </si>
  <si>
    <t>exit_obligations</t>
  </si>
  <si>
    <t>performance_supplier</t>
  </si>
  <si>
    <t>gdpr</t>
  </si>
  <si>
    <t>gdpr_sufficiency</t>
  </si>
  <si>
    <t>sub_contractor</t>
  </si>
  <si>
    <t>it_security</t>
  </si>
  <si>
    <t>escrow_value</t>
  </si>
  <si>
    <t>escrow_riskindicator</t>
  </si>
  <si>
    <t>escrow_riskstate</t>
  </si>
  <si>
    <t>escrow_sufficiency_value</t>
  </si>
  <si>
    <t>escrow_sufficiency_riskindicator</t>
  </si>
  <si>
    <t>insurance_riskstate</t>
  </si>
  <si>
    <t>minimum_cover_limit</t>
  </si>
  <si>
    <t>general_liability_insurance</t>
  </si>
  <si>
    <t>computer_crime_insurance</t>
  </si>
  <si>
    <t>professional_indemnity_insurance</t>
  </si>
  <si>
    <t>liability_insurance</t>
  </si>
  <si>
    <t>insurance_riskindicator</t>
  </si>
  <si>
    <t>sla_riskstate</t>
  </si>
  <si>
    <t>S1_response_time</t>
  </si>
  <si>
    <t>S1_resolution_time</t>
  </si>
  <si>
    <t>S2_response_time</t>
  </si>
  <si>
    <t>S2_resolution_time</t>
  </si>
  <si>
    <t>S3_response_time</t>
  </si>
  <si>
    <t>S3_resolution_time</t>
  </si>
  <si>
    <t>S4_response_time</t>
  </si>
  <si>
    <t>S4_resolution_time</t>
  </si>
  <si>
    <t>service_level_agreement_duration_riskindicator</t>
  </si>
  <si>
    <t>code_of_conduct_value</t>
  </si>
  <si>
    <t>code_of_conduct_riskindicator</t>
  </si>
  <si>
    <t>code_of_conduct_riskstate</t>
  </si>
  <si>
    <t>business_continuity_value</t>
  </si>
  <si>
    <t>business_continuity_riskindicator</t>
  </si>
  <si>
    <t>business_continuity_riskstate</t>
  </si>
  <si>
    <t>disaster_recovery_value</t>
  </si>
  <si>
    <t>disaster_recovery_riskindicator</t>
  </si>
  <si>
    <t>disaster_recovery_riskstate</t>
  </si>
  <si>
    <t>termination_value</t>
  </si>
  <si>
    <t>termination_riskindicator</t>
  </si>
  <si>
    <t>termination_riskstate</t>
  </si>
  <si>
    <t>exit_obligations_value</t>
  </si>
  <si>
    <t>exit_obligations_riskindicator</t>
  </si>
  <si>
    <t>exit_obligations_riskstate</t>
  </si>
  <si>
    <t>performance_supplier_value</t>
  </si>
  <si>
    <t>performance_supplier_riskindicator</t>
  </si>
  <si>
    <t>performance_supplier_riskstate</t>
  </si>
  <si>
    <t>gdpr_value</t>
  </si>
  <si>
    <t>gdpr_riskindicator</t>
  </si>
  <si>
    <t>gdpr_riskstate</t>
  </si>
  <si>
    <t>gdpr_sufficiency_value</t>
  </si>
  <si>
    <t>gdpr_sufficiency_riskindicator</t>
  </si>
  <si>
    <t>sub_contractor_value</t>
  </si>
  <si>
    <t>sub_contractor_riskindicator</t>
  </si>
  <si>
    <t>sub_contractor_riskstate</t>
  </si>
  <si>
    <t>it_security_value</t>
  </si>
  <si>
    <t>it_security_riskindicator</t>
  </si>
  <si>
    <t>it_security_riskstate</t>
  </si>
  <si>
    <t>0|missing</t>
  </si>
  <si>
    <t>5|presentandsufficient</t>
  </si>
  <si>
    <t>2 hours</t>
  </si>
  <si>
    <t>3 days</t>
  </si>
  <si>
    <t>6 hours</t>
  </si>
  <si>
    <t>8 days</t>
  </si>
  <si>
    <t>12 hours</t>
  </si>
  <si>
    <t>22 days</t>
  </si>
  <si>
    <t>7 days</t>
  </si>
  <si>
    <t>66 days</t>
  </si>
  <si>
    <t>3|presentandsufficient</t>
  </si>
  <si>
    <t>2|presentandsufficient</t>
  </si>
  <si>
    <t>true</t>
  </si>
  <si>
    <t>1|presentandsufficient</t>
  </si>
  <si>
    <t>2 million|3 million</t>
  </si>
  <si>
    <t>$ 1,000,000|$ 9,000,000|$ 6,000,000</t>
  </si>
  <si>
    <t>$ 1,000,000|$ 900,000</t>
  </si>
  <si>
    <t>10 million</t>
  </si>
  <si>
    <t>9 million|3 million</t>
  </si>
  <si>
    <t>4|presentandsufficient</t>
  </si>
  <si>
    <t>9|presentandsufficient</t>
  </si>
  <si>
    <t>7|presentandsufficient</t>
  </si>
  <si>
    <t>1|presentbutinsufficient</t>
  </si>
  <si>
    <t>2 hour</t>
  </si>
  <si>
    <t>6 days</t>
  </si>
  <si>
    <t>11 days</t>
  </si>
  <si>
    <t>25 days</t>
  </si>
  <si>
    <t>4 days</t>
  </si>
  <si>
    <t>75 days</t>
  </si>
  <si>
    <t>6|presentandsufficient</t>
  </si>
  <si>
    <t>6 million|7 million |4 million</t>
  </si>
  <si>
    <t>4 million|2 million |2 million</t>
  </si>
  <si>
    <t>11 million|13 million |2 million</t>
  </si>
  <si>
    <t>$ 2,000,000|$ 100,000</t>
  </si>
  <si>
    <t>$ 13,000,000|$ 120,000|$ 11,000,000|$ 13,000,000</t>
  </si>
  <si>
    <t>4 hour</t>
  </si>
  <si>
    <t>8 hours</t>
  </si>
  <si>
    <t>12 days</t>
  </si>
  <si>
    <t>16 hours</t>
  </si>
  <si>
    <t>26 days</t>
  </si>
  <si>
    <t>5 days</t>
  </si>
  <si>
    <t>78 days</t>
  </si>
  <si>
    <t>8|presentandsufficient</t>
  </si>
  <si>
    <t>3 hour</t>
  </si>
  <si>
    <t>2 days</t>
  </si>
  <si>
    <t>7 hours</t>
  </si>
  <si>
    <t>14 hours</t>
  </si>
  <si>
    <t>21 days</t>
  </si>
  <si>
    <t>63 days</t>
  </si>
  <si>
    <t>false</t>
  </si>
  <si>
    <t>$ 1,000,000|$ 900,000|6,000,000</t>
  </si>
  <si>
    <t>5 hour</t>
  </si>
  <si>
    <t>9 hours</t>
  </si>
  <si>
    <t>18 hours</t>
  </si>
  <si>
    <t>$ 1,000,000|$ 9,000,000|$46,000,000|5,500,000,</t>
  </si>
  <si>
    <t>4 million|2 million |6 million|1 million</t>
  </si>
  <si>
    <t>6 million|4 million</t>
  </si>
  <si>
    <t>1 million|3 million|5 million</t>
  </si>
  <si>
    <t>$ 16,000,000|$ 400,000</t>
  </si>
  <si>
    <t>6 hour</t>
  </si>
  <si>
    <t>10 hours</t>
  </si>
  <si>
    <t>20 hours</t>
  </si>
  <si>
    <t>5 million|4 million</t>
  </si>
  <si>
    <t>1 days</t>
  </si>
  <si>
    <t>20 days</t>
  </si>
  <si>
    <t>60 days</t>
  </si>
  <si>
    <t>1 hour</t>
  </si>
  <si>
    <t>5 hours</t>
  </si>
  <si>
    <t>$ 3,000,000|$ 400,000</t>
  </si>
  <si>
    <t>$ 4,000,000|$ 800,000</t>
  </si>
  <si>
    <t>$ 7,000,000|$ 600,000</t>
  </si>
  <si>
    <t>$ 1,000,000|$ 1,100,000</t>
  </si>
  <si>
    <t>$ 14,000,000|$ 1300,000|$ 900,000|$ 700,000</t>
  </si>
  <si>
    <t>10 days</t>
  </si>
  <si>
    <t>24 days</t>
  </si>
  <si>
    <t>72 days</t>
  </si>
  <si>
    <t>2 million|5 million</t>
  </si>
  <si>
    <t>1 million|9 million</t>
  </si>
  <si>
    <t>14 million</t>
  </si>
  <si>
    <t>5 million |7 million |2 million|8 million</t>
  </si>
  <si>
    <t>1 million|2 million|7million|9million</t>
  </si>
  <si>
    <t>11 million|1 million</t>
  </si>
  <si>
    <t>$ 4,000,000|$ 300,000|$ 6,000,000</t>
  </si>
  <si>
    <t>11 million</t>
  </si>
  <si>
    <t>$ 2,000,000|$ 300,000</t>
  </si>
  <si>
    <t>$ 1,000,000|$ 7,000,000|$ 3,000,000</t>
  </si>
  <si>
    <t>4 million|3 million|1 million</t>
  </si>
  <si>
    <t>4 million|2 million</t>
  </si>
  <si>
    <t>$ 10,000,000|$ 300,000|$ 3,000,000|$ 9,000,000</t>
  </si>
  <si>
    <t>$ 6,000,000|$ 300,000</t>
  </si>
  <si>
    <t>$ 1,000,000|$ 400,000</t>
  </si>
  <si>
    <t>2 million|7 million</t>
  </si>
  <si>
    <t>1 million</t>
  </si>
  <si>
    <t>3 million</t>
  </si>
  <si>
    <t>$ 1,000,000|$ 400,001</t>
  </si>
  <si>
    <t>3 million|7 million</t>
  </si>
  <si>
    <t>$ 1,000,000|$ 400,002</t>
  </si>
  <si>
    <t>4 million|7 million</t>
  </si>
  <si>
    <t>$ 1,000,000|$ 400,003</t>
  </si>
  <si>
    <t>5 million|7 million</t>
  </si>
  <si>
    <t>$ 1,000,000|$ 400,004</t>
  </si>
  <si>
    <t>6 million|7 million</t>
  </si>
  <si>
    <t>$ 1,000,000|$ 400,005</t>
  </si>
  <si>
    <t>7 million|7 million</t>
  </si>
  <si>
    <t>$ 1,000,000|$ 400,006</t>
  </si>
  <si>
    <t>8 million|7 million</t>
  </si>
  <si>
    <t>$ 1,000,000|$ 400,008</t>
  </si>
  <si>
    <t>10 million|7 million</t>
  </si>
  <si>
    <t>$ 1,000,000|$ 400,009</t>
  </si>
  <si>
    <t>11 million|7 million</t>
  </si>
  <si>
    <t>9 days</t>
  </si>
  <si>
    <t>23 days</t>
  </si>
  <si>
    <t>69 days</t>
  </si>
  <si>
    <t>$ 1,000,000|$ 400,010</t>
  </si>
  <si>
    <t>12 million|7 million</t>
  </si>
  <si>
    <t>$ 1,000,000|$ 400,011</t>
  </si>
  <si>
    <t>13 million|7 million</t>
  </si>
  <si>
    <t>$ 1,000,000|$ 400,012</t>
  </si>
  <si>
    <t>14 million|7 million</t>
  </si>
  <si>
    <t>$ 1,000,000|$ 400,013</t>
  </si>
  <si>
    <t>15 million|7 million</t>
  </si>
  <si>
    <t>$ 1,000,000|$ 400,014</t>
  </si>
  <si>
    <t>16 million|7 million</t>
  </si>
  <si>
    <t>$ 1,000,000|$ 400,016</t>
  </si>
  <si>
    <t>18 million|7 million</t>
  </si>
  <si>
    <t>$ 1,000,000|$ 400,017</t>
  </si>
  <si>
    <t>19 million|7 million</t>
  </si>
  <si>
    <t>$ 1,000,000|$ 400,018</t>
  </si>
  <si>
    <t>20 million|7 million</t>
  </si>
  <si>
    <t>$ 1,000,000|$ 400,019</t>
  </si>
  <si>
    <t>21 million|7 million</t>
  </si>
  <si>
    <t>$ 1,000,000|$ 400,020</t>
  </si>
  <si>
    <t>22 million|7 million</t>
  </si>
  <si>
    <t>$ 1,000,000|$ 400,021</t>
  </si>
  <si>
    <t>23 million|7 million</t>
  </si>
  <si>
    <t>$ 1,000,000|$ 400,022</t>
  </si>
  <si>
    <t>24 million|7 million</t>
  </si>
  <si>
    <t>$ 1,000,000|$ 400,028</t>
  </si>
  <si>
    <t>30 million|7 million</t>
  </si>
  <si>
    <t>$ 1,000,000|$ 400,029</t>
  </si>
  <si>
    <t>31 million|7 million</t>
  </si>
  <si>
    <t>$ 1,000,000|$ 400,037</t>
  </si>
  <si>
    <t>39 million|7 million</t>
  </si>
  <si>
    <t>$ 1,000,000|$ 400,038</t>
  </si>
  <si>
    <t>40 million|7 million</t>
  </si>
  <si>
    <t>$ 1,000,000|$ 400,039</t>
  </si>
  <si>
    <t>41 million|7 million</t>
  </si>
  <si>
    <t>$ 1,000,000|$ 400,040</t>
  </si>
  <si>
    <t>42 million|7 million</t>
  </si>
  <si>
    <t>$ 1,000,000|$ 400,050</t>
  </si>
  <si>
    <t>52 million|7 million</t>
  </si>
  <si>
    <t>$ 1,000,000|$ 400,051</t>
  </si>
  <si>
    <t>53 million|7 million</t>
  </si>
  <si>
    <t>$ 1,000,000|$ 400,052</t>
  </si>
  <si>
    <t>54 million|7 million</t>
  </si>
  <si>
    <t>$ 1,000,000|$ 400,053</t>
  </si>
  <si>
    <t>55 million|7 million</t>
  </si>
  <si>
    <t>$ 1,000,000|$ 400,054</t>
  </si>
  <si>
    <t>56 million|7 million</t>
  </si>
  <si>
    <t>$ 1,000,000|$ 400,055</t>
  </si>
  <si>
    <t>57 million|7 million</t>
  </si>
  <si>
    <t>$ 1,000,000|$ 400,056</t>
  </si>
  <si>
    <t>58 million|7 million</t>
  </si>
  <si>
    <t>$ 1,000,000|$ 400,057</t>
  </si>
  <si>
    <t>59 million|7 million</t>
  </si>
  <si>
    <t>$ 1,000,000|$ 400,058</t>
  </si>
  <si>
    <t>60 million|7 million</t>
  </si>
  <si>
    <t>$ 1,000,000|$ 400,059</t>
  </si>
  <si>
    <t>61 million|7 million</t>
  </si>
  <si>
    <t>$ 1,000,000|$ 400,060</t>
  </si>
  <si>
    <t>62 million|7 million</t>
  </si>
  <si>
    <t>$ 1,000,000|$ 400,061</t>
  </si>
  <si>
    <t>63 million|7 million</t>
  </si>
  <si>
    <t>$ 1,000,000|$ 400,062</t>
  </si>
  <si>
    <t>64 million|7 million</t>
  </si>
  <si>
    <t>$ 1,000,000|$ 400,063</t>
  </si>
  <si>
    <t>65 million|7 million</t>
  </si>
  <si>
    <t>$ 1,000,000|$ 400,064</t>
  </si>
  <si>
    <t>66 million|7 million</t>
  </si>
  <si>
    <t>$ 1,000,000|$ 400,065</t>
  </si>
  <si>
    <t>67 million|7 million</t>
  </si>
  <si>
    <t>$ 1,000,000|$ 400,066</t>
  </si>
  <si>
    <t>68 million|7 million</t>
  </si>
  <si>
    <t>$ 1,000,000|$ 400,067</t>
  </si>
  <si>
    <t>69 million|7 million</t>
  </si>
  <si>
    <t>$ 1,000,000|$ 400,068</t>
  </si>
  <si>
    <t>70 million|7 million</t>
  </si>
  <si>
    <t>$ 1,000,000|$ 400,069</t>
  </si>
  <si>
    <t>71 million|7 million</t>
  </si>
  <si>
    <t>00.01.015</t>
  </si>
  <si>
    <t>01.02.0068</t>
  </si>
  <si>
    <t>GBR</t>
  </si>
  <si>
    <t>01.02.0023</t>
  </si>
  <si>
    <t>USA</t>
  </si>
  <si>
    <t>00.01.014</t>
  </si>
  <si>
    <t>01.02.0021</t>
  </si>
  <si>
    <t>HKG</t>
  </si>
  <si>
    <t>HKD</t>
  </si>
  <si>
    <t>00.01.007</t>
  </si>
  <si>
    <t>01.02.0069</t>
  </si>
  <si>
    <t>01.02.0012</t>
  </si>
  <si>
    <t>01.02.0013</t>
  </si>
  <si>
    <t>00.01.013</t>
  </si>
  <si>
    <t>01.02.0020</t>
  </si>
  <si>
    <t>00.01.004</t>
  </si>
  <si>
    <t>01.02.0004</t>
  </si>
  <si>
    <t>CHE</t>
  </si>
  <si>
    <t>00.01.012</t>
  </si>
  <si>
    <t>01.02.0017</t>
  </si>
  <si>
    <t>00.01.002</t>
  </si>
  <si>
    <t>01.02.0002</t>
  </si>
  <si>
    <t>00.01.010</t>
  </si>
  <si>
    <t>01.02.0070</t>
  </si>
  <si>
    <t>00.01.011</t>
  </si>
  <si>
    <t>01.02.0016</t>
  </si>
  <si>
    <t>00.01.001</t>
  </si>
  <si>
    <t>01.02.0001</t>
  </si>
  <si>
    <t>00.01.003</t>
  </si>
  <si>
    <t>01.02.0003</t>
  </si>
  <si>
    <t>01.02.0071</t>
  </si>
  <si>
    <t>01.02.0072</t>
  </si>
  <si>
    <t>00.01.008</t>
  </si>
  <si>
    <t>01.02.0008</t>
  </si>
  <si>
    <t>IND</t>
  </si>
  <si>
    <t>01.02.0018</t>
  </si>
  <si>
    <t>DEU</t>
  </si>
  <si>
    <t>EUR</t>
  </si>
  <si>
    <t>01.02.0019</t>
  </si>
  <si>
    <t>00.01.016</t>
  </si>
  <si>
    <t>01.02.0024</t>
  </si>
  <si>
    <t>00.01.017</t>
  </si>
  <si>
    <t>01.02.0025</t>
  </si>
  <si>
    <t>00.01.005</t>
  </si>
  <si>
    <t>01.02.0005</t>
  </si>
  <si>
    <t>00.01.006</t>
  </si>
  <si>
    <t>01.02.0006</t>
  </si>
  <si>
    <t>CHN</t>
  </si>
  <si>
    <t>01.02.0011</t>
  </si>
  <si>
    <t>State</t>
  </si>
  <si>
    <t>Escrow</t>
  </si>
  <si>
    <t>Code of Conduct</t>
  </si>
  <si>
    <t>Business Continuity</t>
  </si>
  <si>
    <t>Termination</t>
  </si>
  <si>
    <t>SLA</t>
  </si>
  <si>
    <t>GDPR</t>
  </si>
  <si>
    <t>Sub Contractor</t>
  </si>
  <si>
    <t>IT Security</t>
  </si>
  <si>
    <t>Insurance_riskstate</t>
  </si>
  <si>
    <t>name</t>
  </si>
  <si>
    <t>externalentityid</t>
  </si>
  <si>
    <t>IBM LIMITED</t>
  </si>
  <si>
    <t>00.01.101</t>
  </si>
  <si>
    <t>01.02.2060</t>
  </si>
  <si>
    <t>IBM Ireland</t>
  </si>
  <si>
    <t>IRL</t>
  </si>
  <si>
    <t>01.02.2044</t>
  </si>
  <si>
    <t>Robin</t>
  </si>
  <si>
    <t>AFG</t>
  </si>
  <si>
    <t>AFA</t>
  </si>
  <si>
    <t>BATFAMILY</t>
  </si>
  <si>
    <t>01.02.2032</t>
  </si>
  <si>
    <t>IBM INCORPORATED</t>
  </si>
  <si>
    <t>01.02.2061</t>
  </si>
  <si>
    <t>01.02.2031</t>
  </si>
  <si>
    <t>Hatirmatha</t>
  </si>
  <si>
    <t>Anubhab</t>
  </si>
  <si>
    <t>01.02.2039</t>
  </si>
  <si>
    <t>01.02.2029</t>
  </si>
  <si>
    <t>01.02.2028</t>
  </si>
  <si>
    <t>ed083b31-0cb8-4d5b-a8fe-4448d5436cdd</t>
  </si>
  <si>
    <t>UUID4</t>
  </si>
  <si>
    <t>01.02.2027</t>
  </si>
  <si>
    <t>Testing 911</t>
  </si>
  <si>
    <t>Test911</t>
  </si>
  <si>
    <t>01.02.2026</t>
  </si>
  <si>
    <t>01.02.2030</t>
  </si>
  <si>
    <t>Test14072023</t>
  </si>
  <si>
    <t>01.02.2037</t>
  </si>
  <si>
    <t>IBM SERVICES</t>
  </si>
  <si>
    <t>01.02.2062</t>
  </si>
  <si>
    <t>01.02.2001</t>
  </si>
  <si>
    <t>Test For Spacing</t>
  </si>
  <si>
    <t>Testing1223</t>
  </si>
  <si>
    <t>01.02.2042</t>
  </si>
  <si>
    <t>G1</t>
  </si>
  <si>
    <t>01.02.2041</t>
  </si>
  <si>
    <t>Test UK Ltd</t>
  </si>
  <si>
    <t>T1607</t>
  </si>
  <si>
    <t>00.01.102</t>
  </si>
  <si>
    <t>01.02.2040</t>
  </si>
  <si>
    <t>01.02.2002</t>
  </si>
  <si>
    <t>Anubhav</t>
  </si>
  <si>
    <t>KAZ</t>
  </si>
  <si>
    <t>KZT</t>
  </si>
  <si>
    <t>Hatir matha</t>
  </si>
  <si>
    <t>01.02.2035</t>
  </si>
  <si>
    <t>00.01.103</t>
  </si>
  <si>
    <t>01.02.2003</t>
  </si>
  <si>
    <t>BLOOMBERG LIMITED</t>
  </si>
  <si>
    <t>00.01.104</t>
  </si>
  <si>
    <t>01.02.2056</t>
  </si>
  <si>
    <t>01.02.2004</t>
  </si>
  <si>
    <t>ABC Testing</t>
  </si>
  <si>
    <t>AND</t>
  </si>
  <si>
    <t>test12345</t>
  </si>
  <si>
    <t>01.02.2038</t>
  </si>
  <si>
    <t>test 123</t>
  </si>
  <si>
    <t>UKR</t>
  </si>
  <si>
    <t>UAH</t>
  </si>
  <si>
    <t>tesla test</t>
  </si>
  <si>
    <t>01.02.2034</t>
  </si>
  <si>
    <t>test911</t>
  </si>
  <si>
    <t>testing</t>
  </si>
  <si>
    <t>01.02.2036</t>
  </si>
  <si>
    <t>SWISSCOM SERVICES</t>
  </si>
  <si>
    <t>00.01.105</t>
  </si>
  <si>
    <t>01.02.2066</t>
  </si>
  <si>
    <t>SWISSCOM UK LTD</t>
  </si>
  <si>
    <t>01.02.2065</t>
  </si>
  <si>
    <t>01.02.2005</t>
  </si>
  <si>
    <t>SWISSCOM INCORPORATED</t>
  </si>
  <si>
    <t>01.02.2067</t>
  </si>
  <si>
    <t>00.01.106</t>
  </si>
  <si>
    <t>01.02.2011</t>
  </si>
  <si>
    <t>01.02.2006</t>
  </si>
  <si>
    <t>Verint Systems Incorporated</t>
  </si>
  <si>
    <t>01.02.2048</t>
  </si>
  <si>
    <t>00.01.107</t>
  </si>
  <si>
    <t>01.02.2012</t>
  </si>
  <si>
    <t>01.02.2013</t>
  </si>
  <si>
    <t>00.01.108</t>
  </si>
  <si>
    <t>01.02.2018</t>
  </si>
  <si>
    <t>01.02.2019</t>
  </si>
  <si>
    <t>01.02.2008</t>
  </si>
  <si>
    <t>ALLEGIS GLOBAL SOLUTIONS ( INDIA) PVT LTD</t>
  </si>
  <si>
    <t>00.01.109</t>
  </si>
  <si>
    <t>01.02.2014</t>
  </si>
  <si>
    <t>00.01.111</t>
  </si>
  <si>
    <t>01.02.2016</t>
  </si>
  <si>
    <t>CANDEX SERVICES</t>
  </si>
  <si>
    <t>00.01.112</t>
  </si>
  <si>
    <t>01.02.2057</t>
  </si>
  <si>
    <t>01.02.2017</t>
  </si>
  <si>
    <t>CANDEX INCORPORATED</t>
  </si>
  <si>
    <t>01.02.2059</t>
  </si>
  <si>
    <t>CANDEX UK LTD</t>
  </si>
  <si>
    <t>01.02.2058</t>
  </si>
  <si>
    <t>ANALOGFOLK SERVICES</t>
  </si>
  <si>
    <t>00.01.113</t>
  </si>
  <si>
    <t>01.02.2054</t>
  </si>
  <si>
    <t>01.02.2020</t>
  </si>
  <si>
    <t>ANALOGFOLK INCORPORATED</t>
  </si>
  <si>
    <t>01.02.2053</t>
  </si>
  <si>
    <t>ANALOGFOLK LIMITED</t>
  </si>
  <si>
    <t>01.02.2055</t>
  </si>
  <si>
    <t>Airwalk</t>
  </si>
  <si>
    <t>00.01.114</t>
  </si>
  <si>
    <t>01.02.2047</t>
  </si>
  <si>
    <t>Airwalk Consulting Ltd</t>
  </si>
  <si>
    <t>01.02.2052</t>
  </si>
  <si>
    <t>01.02.2021</t>
  </si>
  <si>
    <t>AIRWALK CONSULTING SERVICES</t>
  </si>
  <si>
    <t>01.02.2051</t>
  </si>
  <si>
    <t>00.01.115</t>
  </si>
  <si>
    <t>01.02.2023</t>
  </si>
  <si>
    <t>ADOBE SYSTEMS LIMITED</t>
  </si>
  <si>
    <t>01.02.2050</t>
  </si>
  <si>
    <t>ADOBE SYSTEMS LTD</t>
  </si>
  <si>
    <t>01.02.2049</t>
  </si>
  <si>
    <t>OPENTEXT LIMITED</t>
  </si>
  <si>
    <t>00.01.116</t>
  </si>
  <si>
    <t>01.02.2063</t>
  </si>
  <si>
    <t>test</t>
  </si>
  <si>
    <t>tesla</t>
  </si>
  <si>
    <t>01.02.2033</t>
  </si>
  <si>
    <t>01.02.2024</t>
  </si>
  <si>
    <t>SOFTWAREOE UK</t>
  </si>
  <si>
    <t>00.01.117</t>
  </si>
  <si>
    <t>01.02.2064</t>
  </si>
  <si>
    <t>01.02.2025</t>
  </si>
  <si>
    <t>00.01.110</t>
  </si>
  <si>
    <t>01.02.2070</t>
  </si>
  <si>
    <t>01.02.2071</t>
  </si>
  <si>
    <t>01.02.2072</t>
  </si>
  <si>
    <t>01.02.2069</t>
  </si>
  <si>
    <t>01.02.2068</t>
  </si>
  <si>
    <t>tenantid</t>
  </si>
  <si>
    <t>groupid</t>
  </si>
  <si>
    <t>createddate</t>
  </si>
  <si>
    <t>modifieddate</t>
  </si>
  <si>
    <t>createdby</t>
  </si>
  <si>
    <t>modifiedby</t>
  </si>
  <si>
    <t>5152ede3-7b9f-481a-9765-e881f0735866</t>
  </si>
  <si>
    <t>VGADOBESY001</t>
  </si>
  <si>
    <t>Ashim</t>
  </si>
  <si>
    <t>VGAIRWALK002</t>
  </si>
  <si>
    <t>VGALLEGIS003</t>
  </si>
  <si>
    <t>VGALLEGIS004</t>
  </si>
  <si>
    <t>VGANALOGF005</t>
  </si>
  <si>
    <t>VGBLOOMBE006</t>
  </si>
  <si>
    <t>VGCANDEXS007</t>
  </si>
  <si>
    <t>VGDIEBOLD008</t>
  </si>
  <si>
    <t>VGFISCAPI009</t>
  </si>
  <si>
    <t>VGFISDATA010</t>
  </si>
  <si>
    <t>VGIBMUNIT011</t>
  </si>
  <si>
    <t>VGICEDATA012</t>
  </si>
  <si>
    <t>VGINFOSYS013</t>
  </si>
  <si>
    <t>VGOPENTEX014</t>
  </si>
  <si>
    <t>VGSOFTWAR015</t>
  </si>
  <si>
    <t>VGSWISSCO016</t>
  </si>
  <si>
    <t>VGVERINTS017</t>
  </si>
  <si>
    <t>BFLevels</t>
  </si>
  <si>
    <t>id</t>
  </si>
  <si>
    <t>level</t>
  </si>
  <si>
    <t>Data &amp; Messaging</t>
  </si>
  <si>
    <t>PayMe</t>
  </si>
  <si>
    <t>Wealth &amp; Personal Banking IT</t>
  </si>
  <si>
    <t>WPB Core Banking HOGAN LAM</t>
  </si>
  <si>
    <t>2 million|3 million |4 million</t>
  </si>
  <si>
    <t>$ 1,000,000|$ 2,000,000|$ 5,000,000</t>
  </si>
  <si>
    <t>$ 1,000,000 11.1.4|$ 500,000</t>
  </si>
  <si>
    <t>10 million|2 million|6 million</t>
  </si>
  <si>
    <t>6 million</t>
  </si>
  <si>
    <t>Customer &amp; product</t>
  </si>
  <si>
    <t>5 million |7 million |2 million</t>
  </si>
  <si>
    <t>$ 12,000,000</t>
  </si>
  <si>
    <t>$ 1,000,000 11.1.4|$ 1000,000</t>
  </si>
  <si>
    <t>8 million</t>
  </si>
  <si>
    <t>01.02.0007</t>
  </si>
  <si>
    <t>01.02.0014</t>
  </si>
  <si>
    <t>$ 11,000,000|$ 4,000,000|$ 5,000,000</t>
  </si>
  <si>
    <t>19 million</t>
  </si>
  <si>
    <t>$ 5,000,000|$ 400,000|$ 200,000</t>
  </si>
  <si>
    <t>7 million|13 million</t>
  </si>
  <si>
    <t>$ 8,000,000|$ 700,000</t>
  </si>
  <si>
    <t>$ 4,000,000|$ 100,000|$ 6,000,000|$ 3,000,000</t>
  </si>
  <si>
    <t>$12,000,000|$ 1,100,000</t>
  </si>
  <si>
    <t>6 million|1 million |2 million</t>
  </si>
  <si>
    <t>$ 1,000,000|$ 100,000</t>
  </si>
  <si>
    <t>$ 5,000,000|$ 300,000|$ 100,000</t>
  </si>
  <si>
    <t>$ 7,000,000|$ 100,000</t>
  </si>
  <si>
    <t>$ 14,000,000|$ 1200,000</t>
  </si>
  <si>
    <t>01.02.0015</t>
  </si>
  <si>
    <t>$ 6,000,000|$ 5,000,000|$ 7,000,000</t>
  </si>
  <si>
    <t>5 million|3 million|7million|8million</t>
  </si>
  <si>
    <t>$ 4,000,000|$ 200,000|$ 8,000,000|$ 2,000,000</t>
  </si>
  <si>
    <t>1 million|3 million|7 million</t>
  </si>
  <si>
    <t>11 million|12 million</t>
  </si>
  <si>
    <t>13 million|22 million|7 million</t>
  </si>
  <si>
    <t>$ 4,000,000|$ 300,000|$ 1,000,000|$ 6,000,000</t>
  </si>
  <si>
    <t>$ 4,000,000|$ 200,000</t>
  </si>
  <si>
    <t>14 million|16 million |9 million|3 million</t>
  </si>
  <si>
    <t>$ 3,000,000|$ 700,000|$ 2,000,000</t>
  </si>
  <si>
    <t>19 million|1 million</t>
  </si>
  <si>
    <t>01.02.0009</t>
  </si>
  <si>
    <t>13 million</t>
  </si>
  <si>
    <t>01.02.0010</t>
  </si>
  <si>
    <t>01.02.0022</t>
  </si>
  <si>
    <t>9 million</t>
  </si>
  <si>
    <t>$ 4,000,000|$ 300,000</t>
  </si>
  <si>
    <t>7 million|2 million|5 million</t>
  </si>
  <si>
    <t>$ 11,000,000|$ 1,200,000|$ 1400,000</t>
  </si>
  <si>
    <t>$ 900,000|$ 4,000,000|$ 3,000,000</t>
  </si>
  <si>
    <t>$ 6,000,000|$ 700,000</t>
  </si>
  <si>
    <t>19 million|6 million</t>
  </si>
  <si>
    <t>5 million</t>
  </si>
  <si>
    <t>4 million</t>
  </si>
  <si>
    <t>$ 1,000,000|$ 900,000|$ 800,000|$ 1,000,000</t>
  </si>
  <si>
    <t>$ 4,000,000|$ 200,000|$ 2,000,000</t>
  </si>
  <si>
    <t>$ 1,000,000|$ 400,007</t>
  </si>
  <si>
    <t>9 million|7 million</t>
  </si>
  <si>
    <t>$ 1,000,000|$ 400,015</t>
  </si>
  <si>
    <t>17 million|7 million</t>
  </si>
  <si>
    <t>$ 1,000,000|$ 400,023</t>
  </si>
  <si>
    <t>25 million|7 million</t>
  </si>
  <si>
    <t>$ 1,000,000|$ 400,024</t>
  </si>
  <si>
    <t>26 million|7 million</t>
  </si>
  <si>
    <t>$ 1,000,000|$ 400,025</t>
  </si>
  <si>
    <t>27 million|7 million</t>
  </si>
  <si>
    <t>$ 1,000,000|$ 400,026</t>
  </si>
  <si>
    <t>28 million|7 million</t>
  </si>
  <si>
    <t>$ 1,000,000|$ 400,027</t>
  </si>
  <si>
    <t>29 million|7 million</t>
  </si>
  <si>
    <t>$ 1,000,000|$ 400,030</t>
  </si>
  <si>
    <t>32 million|7 million</t>
  </si>
  <si>
    <t>$ 1,000,000|$ 400,031</t>
  </si>
  <si>
    <t>33 million|7 million</t>
  </si>
  <si>
    <t>$ 1,000,000|$ 400,032</t>
  </si>
  <si>
    <t>34 million|7 million</t>
  </si>
  <si>
    <t>$ 1,000,000|$ 400,033</t>
  </si>
  <si>
    <t>35 million|7 million</t>
  </si>
  <si>
    <t>$ 1,000,000|$ 400,034</t>
  </si>
  <si>
    <t>36 million|7 million</t>
  </si>
  <si>
    <t>$ 1,000,000|$ 400,035</t>
  </si>
  <si>
    <t>37 million|7 million</t>
  </si>
  <si>
    <t>$ 1,000,000|$ 400,036</t>
  </si>
  <si>
    <t>38 million|7 million</t>
  </si>
  <si>
    <t>$ 1,000,000|$ 400,041</t>
  </si>
  <si>
    <t>43 million|7 million</t>
  </si>
  <si>
    <t>$ 1,000,000|$ 400,042</t>
  </si>
  <si>
    <t>44 million|7 million</t>
  </si>
  <si>
    <t>$ 1,000,000|$ 400,043</t>
  </si>
  <si>
    <t>45 million|7 million</t>
  </si>
  <si>
    <t>$ 1,000,000|$ 400,044</t>
  </si>
  <si>
    <t>46 million|7 million</t>
  </si>
  <si>
    <t>$ 1,000,000|$ 400,045</t>
  </si>
  <si>
    <t>47 million|7 million</t>
  </si>
  <si>
    <t>$ 1,000,000|$ 400,046</t>
  </si>
  <si>
    <t>48 million|7 million</t>
  </si>
  <si>
    <t>$ 1,000,000|$ 400,047</t>
  </si>
  <si>
    <t>49 million|7 million</t>
  </si>
  <si>
    <t>$ 1,000,000|$ 400,048</t>
  </si>
  <si>
    <t>50 million|7 million</t>
  </si>
  <si>
    <t>$ 1,000,000|$ 400,049</t>
  </si>
  <si>
    <t>51 million|7 million</t>
  </si>
  <si>
    <t>Retail FX and Cross Border Serv</t>
  </si>
  <si>
    <t>Count of purchase_id</t>
  </si>
  <si>
    <t>(blank)</t>
  </si>
  <si>
    <t>Private Banking</t>
  </si>
  <si>
    <t>Channel Transformation</t>
  </si>
  <si>
    <t>internalid</t>
  </si>
  <si>
    <t>typeid</t>
  </si>
  <si>
    <t>ruleid</t>
  </si>
  <si>
    <t>displaykeys</t>
  </si>
  <si>
    <t>exceptionmsg</t>
  </si>
  <si>
    <t>exception_status</t>
  </si>
  <si>
    <t>YES</t>
  </si>
  <si>
    <t>NO</t>
  </si>
  <si>
    <t>ERR_00002</t>
  </si>
  <si>
    <t>ERR_00003</t>
  </si>
  <si>
    <t>RULE_0000005</t>
  </si>
  <si>
    <t>RULE_0000003</t>
  </si>
  <si>
    <t>PO date not found</t>
  </si>
  <si>
    <t>PO 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</si>
</sst>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dd\/mm\/yyyy"/>
    <numFmt numFmtId="165" formatCode="dd/mm/yyyy;@"/>
    <numFmt numFmtId="166" formatCode="_(* #,##0_);_(* \(#,##0\);_(* &quot;-&quot;??_);_(@_)"/>
    <numFmt numFmtId="167" formatCode="0_);\(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9CDCFE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5" fillId="0" borderId="0" xfId="0" applyFont="1"/>
    <xf numFmtId="11" fontId="0" fillId="3" borderId="0" xfId="0" applyNumberFormat="1" applyFill="1"/>
    <xf numFmtId="0" fontId="0" fillId="3" borderId="1" xfId="0" applyFill="1" applyBorder="1"/>
    <xf numFmtId="0" fontId="2" fillId="3" borderId="0" xfId="0" applyFont="1" applyFill="1"/>
    <xf numFmtId="6" fontId="0" fillId="0" borderId="0" xfId="0" applyNumberFormat="1"/>
    <xf numFmtId="0" fontId="0" fillId="4" borderId="0" xfId="0" applyFill="1"/>
    <xf numFmtId="0" fontId="5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164" fontId="0" fillId="0" borderId="0" xfId="0" applyNumberFormat="1" applyAlignment="1">
      <alignment vertical="center" wrapText="1"/>
    </xf>
    <xf numFmtId="0" fontId="0" fillId="3" borderId="2" xfId="0" applyFill="1" applyBorder="1"/>
    <xf numFmtId="0" fontId="0" fillId="6" borderId="0" xfId="0" applyFill="1"/>
    <xf numFmtId="0" fontId="2" fillId="0" borderId="2" xfId="0" applyFont="1" applyBorder="1"/>
    <xf numFmtId="0" fontId="0" fillId="3" borderId="0" xfId="0" applyFill="1" applyAlignment="1">
      <alignment horizontal="left" vertical="top"/>
    </xf>
    <xf numFmtId="0" fontId="3" fillId="3" borderId="0" xfId="0" applyFont="1" applyFill="1"/>
    <xf numFmtId="0" fontId="2" fillId="3" borderId="2" xfId="0" applyFont="1" applyFill="1" applyBorder="1"/>
    <xf numFmtId="0" fontId="3" fillId="3" borderId="2" xfId="0" applyFont="1" applyFill="1" applyBorder="1"/>
    <xf numFmtId="0" fontId="0" fillId="7" borderId="0" xfId="0" applyFill="1"/>
    <xf numFmtId="0" fontId="0" fillId="3" borderId="3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4" fillId="0" borderId="0" xfId="0" applyFont="1"/>
    <xf numFmtId="164" fontId="2" fillId="0" borderId="0" xfId="0" applyNumberFormat="1" applyFont="1"/>
    <xf numFmtId="166" fontId="0" fillId="0" borderId="0" xfId="1" applyNumberFormat="1" applyFont="1"/>
    <xf numFmtId="0" fontId="2" fillId="2" borderId="0" xfId="0" applyFont="1" applyFill="1"/>
    <xf numFmtId="1" fontId="0" fillId="0" borderId="0" xfId="0" applyNumberFormat="1"/>
    <xf numFmtId="167" fontId="0" fillId="0" borderId="0" xfId="1" applyNumberFormat="1" applyFont="1"/>
    <xf numFmtId="167" fontId="1" fillId="0" borderId="0" xfId="1" applyNumberFormat="1" applyFont="1"/>
    <xf numFmtId="1" fontId="1" fillId="0" borderId="0" xfId="0" applyNumberFormat="1" applyFont="1"/>
    <xf numFmtId="0" fontId="0" fillId="8" borderId="0" xfId="0" applyFill="1"/>
    <xf numFmtId="0" fontId="2" fillId="8" borderId="0" xfId="0" applyFont="1" applyFill="1"/>
    <xf numFmtId="0" fontId="0" fillId="0" borderId="0" xfId="0" applyAlignment="1">
      <alignment vertical="top"/>
    </xf>
    <xf numFmtId="0" fontId="8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Very</a:t>
            </a:r>
            <a:r>
              <a:rPr lang="en-US" baseline="0"/>
              <a:t> hih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'level5 CP'!$H$2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CP'!$H$3:$H$8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2-40B6-979A-2D0EAF0331B9}"/>
            </c:ext>
          </c:extLst>
        </c:ser>
        <c:ser>
          <c:idx val="1"/>
          <c:order val="1"/>
          <c:tx>
            <c:strRef>
              <c:f>'level5 CP'!$I$2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CP'!$I$3:$I$8</c:f>
              <c:numCache>
                <c:formatCode>General</c:formatCode>
                <c:ptCount val="6"/>
                <c:pt idx="1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2-40B6-979A-2D0EAF033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5074111"/>
        <c:axId val="1303757567"/>
      </c:barChart>
      <c:catAx>
        <c:axId val="1115074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57567"/>
        <c:crosses val="autoZero"/>
        <c:auto val="1"/>
        <c:lblAlgn val="ctr"/>
        <c:lblOffset val="100"/>
        <c:noMultiLvlLbl val="0"/>
      </c:catAx>
      <c:valAx>
        <c:axId val="130375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7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'level5 CP'!$J$2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CP'!$J$3:$J$8</c:f>
              <c:numCache>
                <c:formatCode>General</c:formatCode>
                <c:ptCount val="6"/>
                <c:pt idx="0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1-4B1E-9423-75A9D4867A53}"/>
            </c:ext>
          </c:extLst>
        </c:ser>
        <c:ser>
          <c:idx val="1"/>
          <c:order val="1"/>
          <c:tx>
            <c:strRef>
              <c:f>'level5 CP'!$K$2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CP'!$K$3:$K$8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1-4B1E-9423-75A9D4867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5952639"/>
        <c:axId val="1113886831"/>
      </c:barChart>
      <c:catAx>
        <c:axId val="133595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86831"/>
        <c:crosses val="autoZero"/>
        <c:auto val="1"/>
        <c:lblAlgn val="ctr"/>
        <c:lblOffset val="100"/>
        <c:noMultiLvlLbl val="0"/>
      </c:catAx>
      <c:valAx>
        <c:axId val="111388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95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'level5 CP'!$L$2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CP'!$L$3:$L$8</c:f>
              <c:numCache>
                <c:formatCode>General</c:formatCode>
                <c:ptCount val="6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C-4982-BD9F-32D6F8C55B17}"/>
            </c:ext>
          </c:extLst>
        </c:ser>
        <c:ser>
          <c:idx val="1"/>
          <c:order val="1"/>
          <c:tx>
            <c:strRef>
              <c:f>'level5 CP'!$M$2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CP'!$M$3:$M$8</c:f>
              <c:numCache>
                <c:formatCode>General</c:formatCode>
                <c:ptCount val="6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C-4982-BD9F-32D6F8C55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4341967"/>
        <c:axId val="2142674671"/>
      </c:barChart>
      <c:catAx>
        <c:axId val="23434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74671"/>
        <c:crosses val="autoZero"/>
        <c:auto val="1"/>
        <c:lblAlgn val="ctr"/>
        <c:lblOffset val="100"/>
        <c:noMultiLvlLbl val="0"/>
      </c:catAx>
      <c:valAx>
        <c:axId val="214267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4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'level5 CP'!$N$2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CP'!$N$3:$N$8</c:f>
              <c:numCache>
                <c:formatCode>General</c:formatCode>
                <c:ptCount val="6"/>
                <c:pt idx="0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6-4402-9685-BADCC7BBE498}"/>
            </c:ext>
          </c:extLst>
        </c:ser>
        <c:ser>
          <c:idx val="1"/>
          <c:order val="1"/>
          <c:tx>
            <c:strRef>
              <c:f>'level5 CP'!$O$2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'level5 CP'!$G$3:$G$8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CP'!$O$3:$O$8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A6-4402-9685-BADCC7BBE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8308527"/>
        <c:axId val="816601983"/>
      </c:barChart>
      <c:catAx>
        <c:axId val="133830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601983"/>
        <c:crosses val="autoZero"/>
        <c:auto val="1"/>
        <c:lblAlgn val="ctr"/>
        <c:lblOffset val="100"/>
        <c:noMultiLvlLbl val="0"/>
      </c:catAx>
      <c:valAx>
        <c:axId val="81660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0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'level5 CP'!$B$1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'level5 CP'!$A$2:$A$7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C-4F50-ACDF-A711515F13BA}"/>
            </c:ext>
          </c:extLst>
        </c:ser>
        <c:ser>
          <c:idx val="1"/>
          <c:order val="1"/>
          <c:tx>
            <c:strRef>
              <c:f>'level5 CP'!$C$1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'level5 CP'!$A$2:$A$7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CP'!$C$2:$C$7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C-4F50-ACDF-A711515F13BA}"/>
            </c:ext>
          </c:extLst>
        </c:ser>
        <c:ser>
          <c:idx val="2"/>
          <c:order val="2"/>
          <c:tx>
            <c:strRef>
              <c:f>'level5 CP'!$D$1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'level5 CP'!$A$2:$A$7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6C-4F50-ACDF-A711515F13BA}"/>
            </c:ext>
          </c:extLst>
        </c:ser>
        <c:ser>
          <c:idx val="3"/>
          <c:order val="3"/>
          <c:tx>
            <c:strRef>
              <c:f>'level5 CP'!$E$1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'level5 CP'!$A$2:$A$7</c:f>
              <c:strCache>
                <c:ptCount val="6"/>
                <c:pt idx="0">
                  <c:v>Customer Data</c:v>
                </c:pt>
                <c:pt idx="1">
                  <c:v>Fraud &amp; CCS</c:v>
                </c:pt>
                <c:pt idx="2">
                  <c:v>Retail FX and Cross Border Serv</c:v>
                </c:pt>
                <c:pt idx="3">
                  <c:v>Unsecured Lending</c:v>
                </c:pt>
                <c:pt idx="4">
                  <c:v>Fraud</c:v>
                </c:pt>
                <c:pt idx="5">
                  <c:v>Staff Channels &amp; Self Service</c:v>
                </c:pt>
              </c:strCache>
            </c:strRef>
          </c:cat>
          <c:val>
            <c:numRef>
              <c:f>'level5 CP'!$E$2:$E$7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6C-4F50-ACDF-A711515F1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514752"/>
        <c:axId val="633527456"/>
      </c:barChart>
      <c:catAx>
        <c:axId val="627514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27456"/>
        <c:crosses val="autoZero"/>
        <c:auto val="1"/>
        <c:lblAlgn val="ctr"/>
        <c:lblOffset val="100"/>
        <c:noMultiLvlLbl val="0"/>
      </c:catAx>
      <c:valAx>
        <c:axId val="63352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Very</a:t>
            </a:r>
            <a:r>
              <a:rPr lang="en-US" baseline="0"/>
              <a:t> hih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 4'!$H$2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4'!$H$3:$H$11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3-4068-8622-7C197D84B522}"/>
            </c:ext>
          </c:extLst>
        </c:ser>
        <c:ser>
          <c:idx val="1"/>
          <c:order val="1"/>
          <c:tx>
            <c:strRef>
              <c:f>'LEVEL 4'!$I$2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4'!$I$3:$I$11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3-4068-8622-7C197D84B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5074111"/>
        <c:axId val="1303757567"/>
      </c:barChart>
      <c:catAx>
        <c:axId val="1115074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57567"/>
        <c:crosses val="autoZero"/>
        <c:auto val="1"/>
        <c:lblAlgn val="ctr"/>
        <c:lblOffset val="100"/>
        <c:noMultiLvlLbl val="0"/>
      </c:catAx>
      <c:valAx>
        <c:axId val="130375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7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 4'!$J$2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4'!$J$3:$J$11</c:f>
              <c:numCache>
                <c:formatCode>General</c:formatCode>
                <c:ptCount val="9"/>
                <c:pt idx="0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5-4D25-8F05-86677B47658B}"/>
            </c:ext>
          </c:extLst>
        </c:ser>
        <c:ser>
          <c:idx val="1"/>
          <c:order val="1"/>
          <c:tx>
            <c:strRef>
              <c:f>'LEVEL 4'!$K$2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4'!$K$3:$K$11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5-4D25-8F05-86677B476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5952639"/>
        <c:axId val="1113886831"/>
      </c:barChart>
      <c:catAx>
        <c:axId val="133595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86831"/>
        <c:crosses val="autoZero"/>
        <c:auto val="1"/>
        <c:lblAlgn val="ctr"/>
        <c:lblOffset val="100"/>
        <c:noMultiLvlLbl val="0"/>
      </c:catAx>
      <c:valAx>
        <c:axId val="111388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95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 4'!$L$2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4'!$L$3:$L$11</c:f>
              <c:numCache>
                <c:formatCode>General</c:formatCode>
                <c:ptCount val="9"/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9-4031-A2E7-250B74DDE854}"/>
            </c:ext>
          </c:extLst>
        </c:ser>
        <c:ser>
          <c:idx val="1"/>
          <c:order val="1"/>
          <c:tx>
            <c:strRef>
              <c:f>'LEVEL 4'!$M$2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4'!$M$3:$M$11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5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9-4031-A2E7-250B74DD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4341967"/>
        <c:axId val="2142674671"/>
      </c:barChart>
      <c:catAx>
        <c:axId val="23434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74671"/>
        <c:crosses val="autoZero"/>
        <c:auto val="1"/>
        <c:lblAlgn val="ctr"/>
        <c:lblOffset val="100"/>
        <c:noMultiLvlLbl val="0"/>
      </c:catAx>
      <c:valAx>
        <c:axId val="214267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4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'LEVEL 4'!$N$2</c:f>
              <c:strCache>
                <c:ptCount val="1"/>
                <c:pt idx="0">
                  <c:v>Insufficient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4'!$N$3:$N$11</c:f>
              <c:numCache>
                <c:formatCode>General</c:formatCode>
                <c:ptCount val="9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3-4DB3-8E68-1A12126FFFBD}"/>
            </c:ext>
          </c:extLst>
        </c:ser>
        <c:ser>
          <c:idx val="1"/>
          <c:order val="1"/>
          <c:tx>
            <c:strRef>
              <c:f>'LEVEL 4'!$O$2</c:f>
              <c:strCache>
                <c:ptCount val="1"/>
                <c:pt idx="0">
                  <c:v>Sufficient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 4'!$G$3:$G$11</c:f>
              <c:strCache>
                <c:ptCount val="9"/>
                <c:pt idx="0">
                  <c:v>Channels Transformation</c:v>
                </c:pt>
                <c:pt idx="1">
                  <c:v>Core Banking</c:v>
                </c:pt>
                <c:pt idx="2">
                  <c:v>Customer &amp; Product</c:v>
                </c:pt>
                <c:pt idx="3">
                  <c:v>Insurance &amp; AMG</c:v>
                </c:pt>
                <c:pt idx="4">
                  <c:v>Private Banking &amp; Wealth IT</c:v>
                </c:pt>
                <c:pt idx="5">
                  <c:v>WPB CTO</c:v>
                </c:pt>
                <c:pt idx="6">
                  <c:v>WPB Regional IT ASP</c:v>
                </c:pt>
                <c:pt idx="7">
                  <c:v>WPB Regional IT MENA</c:v>
                </c:pt>
                <c:pt idx="8">
                  <c:v>WPB Regional US</c:v>
                </c:pt>
              </c:strCache>
            </c:strRef>
          </c:cat>
          <c:val>
            <c:numRef>
              <c:f>'LEVEL 4'!$O$3:$O$11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3-4DB3-8E68-1A12126FF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8308527"/>
        <c:axId val="816601983"/>
      </c:barChart>
      <c:catAx>
        <c:axId val="133830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601983"/>
        <c:crosses val="autoZero"/>
        <c:auto val="1"/>
        <c:lblAlgn val="ctr"/>
        <c:lblOffset val="100"/>
        <c:noMultiLvlLbl val="0"/>
      </c:catAx>
      <c:valAx>
        <c:axId val="81660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0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638969</xdr:colOff>
      <xdr:row>8</xdr:row>
      <xdr:rowOff>137450</xdr:rowOff>
    </xdr:from>
    <xdr:to>
      <xdr:col>11</xdr:col>
      <xdr:colOff>302815</xdr:colOff>
      <xdr:row>24</xdr:row>
      <xdr:rowOff>4100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BF2E6-10DC-44CF-94CD-F1CE9753F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11905</xdr:colOff>
      <xdr:row>8</xdr:row>
      <xdr:rowOff>144064</xdr:rowOff>
    </xdr:from>
    <xdr:to>
      <xdr:col>19</xdr:col>
      <xdr:colOff>95249</xdr:colOff>
      <xdr:row>23</xdr:row>
      <xdr:rowOff>94058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8280D3-3FD3-4D53-AF6A-4087DE60D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6615</xdr:colOff>
      <xdr:row>24</xdr:row>
      <xdr:rowOff>178592</xdr:rowOff>
    </xdr:from>
    <xdr:to>
      <xdr:col>11</xdr:col>
      <xdr:colOff>355996</xdr:colOff>
      <xdr:row>42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C5FD7-AFD0-455C-8B8D-3B4114E3F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646507</xdr:colOff>
      <xdr:row>24</xdr:row>
      <xdr:rowOff>154779</xdr:rowOff>
    </xdr:from>
    <xdr:to>
      <xdr:col>19</xdr:col>
      <xdr:colOff>142875</xdr:colOff>
      <xdr:row>42</xdr:row>
      <xdr:rowOff>109536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448D0B-4FB1-4F22-9D00-9C40BA8D5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59531</xdr:colOff>
      <xdr:row>8</xdr:row>
      <xdr:rowOff>139832</xdr:rowOff>
    </xdr:from>
    <xdr:to>
      <xdr:col>5</xdr:col>
      <xdr:colOff>403489</xdr:colOff>
      <xdr:row>24</xdr:row>
      <xdr:rowOff>5688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B07DAA-4A6B-F644-5227-EDD71A498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423333</xdr:colOff>
      <xdr:row>11</xdr:row>
      <xdr:rowOff>78580</xdr:rowOff>
    </xdr:from>
    <xdr:to>
      <xdr:col>10</xdr:col>
      <xdr:colOff>90488</xdr:colOff>
      <xdr:row>26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B49A2-DFE0-739D-55F1-0775202E4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440531</xdr:colOff>
      <xdr:row>11</xdr:row>
      <xdr:rowOff>78580</xdr:rowOff>
    </xdr:from>
    <xdr:to>
      <xdr:col>17</xdr:col>
      <xdr:colOff>523875</xdr:colOff>
      <xdr:row>26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134E07-F1CF-01F4-F665-E8092D6F1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423333</xdr:colOff>
      <xdr:row>27</xdr:row>
      <xdr:rowOff>178592</xdr:rowOff>
    </xdr:from>
    <xdr:to>
      <xdr:col>10</xdr:col>
      <xdr:colOff>123825</xdr:colOff>
      <xdr:row>45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7F213E-C98F-293B-7B75-C65476E9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426242</xdr:colOff>
      <xdr:row>27</xdr:row>
      <xdr:rowOff>178592</xdr:rowOff>
    </xdr:from>
    <xdr:to>
      <xdr:col>17</xdr:col>
      <xdr:colOff>571500</xdr:colOff>
      <xdr:row>45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905057-B44C-0351-5870-4366DEB20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SA_PO_Static_Data(23-08-2023)_v10_msalevel6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59.757480671295" createdVersion="8" refreshedVersion="8" minRefreshableVersion="3" recordCount="71" xr:uid="{305F9204-ACFC-4891-B6E2-7167699D67B6}">
  <cacheSource type="worksheet">
    <worksheetSource ref="A2:AN157" sheet="static_data" r:id="rId2"/>
  </cacheSource>
  <cacheFields count="36">
    <cacheField name="dmscode" numFmtId="0">
      <sharedItems/>
    </cacheField>
    <cacheField name="Doctype" numFmtId="0">
      <sharedItems count="3">
        <s v="MSA"/>
        <s v="PO"/>
        <s v="INV"/>
      </sharedItems>
    </cacheField>
    <cacheField name="sowid" numFmtId="0">
      <sharedItems containsBlank="1"/>
    </cacheField>
    <cacheField name="internalsowid" numFmtId="0">
      <sharedItems containsBlank="1"/>
    </cacheField>
    <cacheField name="contractname" numFmtId="0">
      <sharedItems containsBlank="1" count="39">
        <m/>
        <s v="SOW5667"/>
        <s v="SOW33108"/>
        <s v="SOW0030107"/>
        <s v="SOW0040107"/>
        <s v="SOW76577"/>
        <s v="SOW33102"/>
        <s v="SOW76898"/>
        <s v="SOW786878"/>
        <s v="SOW65768"/>
        <s v="SOW78688"/>
        <s v="SOW8669"/>
        <s v="SOW42547"/>
        <s v="SOW09524"/>
        <s v="SOW897863"/>
        <s v="SOW87765"/>
        <s v="SOW432457"/>
        <s v="SOW978789"/>
        <s v="SOW53546"/>
        <s v="SOW90895"/>
        <s v="SOW12764"/>
        <s v="SOW868643"/>
        <s v="SOW13468"/>
        <s v="SOW56905"/>
        <s v="SOW23468"/>
        <s v="SOW12357"/>
        <s v="SOW24680"/>
        <s v="SOW13579"/>
        <s v="SOW2468"/>
        <s v="SOW77686"/>
        <s v="SOW57657"/>
        <s v="SOW99778"/>
        <s v="SOW098765"/>
        <s v="SOW08898"/>
        <s v="SOW98097"/>
        <s v="SOW97979"/>
        <s v="SOW88888"/>
        <s v="SOW43245"/>
        <s v="SOW08643"/>
      </sharedItems>
    </cacheField>
    <cacheField name="coupacontractid" numFmtId="0">
      <sharedItems count="24">
        <s v="MSA030101"/>
        <s v="MSA030102"/>
        <s v="MSA030103"/>
        <s v="MSA030104"/>
        <s v="MSA030105"/>
        <s v="MSA030106"/>
        <s v="MSA030108"/>
        <s v="MSA030109"/>
        <s v="MSA030110"/>
        <s v="MSA030111"/>
        <s v="MSA030112"/>
        <s v="MSA030113"/>
        <s v="MSA030114"/>
        <s v="MSA030115"/>
        <s v="MSA030116"/>
        <s v="MSA030117"/>
        <s v="MSA030118"/>
        <s v="MSA030119"/>
        <s v="MSA030120"/>
        <s v="MSA030121"/>
        <s v="MSA030122"/>
        <s v="MSA030123"/>
        <s v="MSA030124"/>
        <s v="MSA030125"/>
      </sharedItems>
    </cacheField>
    <cacheField name="parentcontractname" numFmtId="0">
      <sharedItems containsBlank="1"/>
    </cacheField>
    <cacheField name="internalcoupacontractid" numFmtId="0">
      <sharedItems containsBlank="1"/>
    </cacheField>
    <cacheField name="bf_level" numFmtId="0">
      <sharedItems containsSemiMixedTypes="0" containsString="0" containsNumber="1" containsInteger="1" minValue="3" maxValue="5" count="3">
        <n v="3"/>
        <n v="4"/>
        <n v="5"/>
      </sharedItems>
    </cacheField>
    <cacheField name="bf_name" numFmtId="0">
      <sharedItems/>
    </cacheField>
    <cacheField name="bf_code" numFmtId="0">
      <sharedItems containsSemiMixedTypes="0" containsString="0" containsNumber="1" containsInteger="1" minValue="1" maxValue="35"/>
    </cacheField>
    <cacheField name="engagementtype" numFmtId="0">
      <sharedItems containsBlank="1"/>
    </cacheField>
    <cacheField name="engagementrisk" numFmtId="0">
      <sharedItems containsBlank="1"/>
    </cacheField>
    <cacheField name="purchase_id" numFmtId="0">
      <sharedItems containsBlank="1" count="47">
        <m/>
        <s v="PGHS0001"/>
        <s v="PGHS0002"/>
        <s v="PGHS0003"/>
        <s v="PGHS0004"/>
        <s v="PGHS0005"/>
        <s v="PGHS0006"/>
        <s v="PGHS0007"/>
        <s v="PGHS0008"/>
        <s v="PGHS0009"/>
        <s v="PGHS0010"/>
        <s v="PGHS0011"/>
        <s v="PGHS0012"/>
        <s v="PGHS0013"/>
        <s v="PGHS0014"/>
        <s v="PGHS0015"/>
        <s v="PGHS0016"/>
        <s v="PGHS0018"/>
        <s v="PGHS0019"/>
        <s v="PGHS0020"/>
        <s v="PGHS0021"/>
        <s v="PGHS0022"/>
        <s v="PGHS0023"/>
        <s v="PGHS0024"/>
        <s v="PGHS0025"/>
        <s v="PGHS0026"/>
        <s v="PGHS0027"/>
        <s v="PGHS0028"/>
        <s v="PGHS0029"/>
        <s v="PGHS0030"/>
        <s v="PGHS0031"/>
        <s v="PGHS0032"/>
        <s v="PGHS0033"/>
        <s v="PGHS0034"/>
        <s v="PGHS0035"/>
        <s v="PGHS0036"/>
        <s v="PGHS0041"/>
        <s v="PGHS0038"/>
        <s v="PGHS0044"/>
        <s v="PGHS0045"/>
        <s v="PGHS0046"/>
        <s v="PGHS0047"/>
        <s v="PGHS0048"/>
        <s v="PGHS0040"/>
        <s v="PGHS0039"/>
        <s v="PGHS0043"/>
        <s v="PGHS0037"/>
      </sharedItems>
    </cacheField>
    <cacheField name="currency" numFmtId="0">
      <sharedItems containsBlank="1"/>
    </cacheField>
    <cacheField name="country" numFmtId="0">
      <sharedItems containsBlank="1"/>
    </cacheField>
    <cacheField name="cost_centre" numFmtId="0">
      <sharedItems containsString="0" containsBlank="1" containsNumber="1" containsInteger="1" minValue="5929" maxValue="8157901"/>
    </cacheField>
    <cacheField name="spend_sub_category" numFmtId="0">
      <sharedItems containsBlank="1"/>
    </cacheField>
    <cacheField name="legal_entity" numFmtId="0">
      <sharedItems containsBlank="1"/>
    </cacheField>
    <cacheField name="RTB" numFmtId="0">
      <sharedItems containsString="0" containsBlank="1" containsNumber="1" containsInteger="1" minValue="2" maxValue="96"/>
    </cacheField>
    <cacheField name="CTB" numFmtId="0">
      <sharedItems containsString="0" containsBlank="1" containsNumber="1" containsInteger="1" minValue="16" maxValue="88"/>
    </cacheField>
    <cacheField name="contract_start_date" numFmtId="164">
      <sharedItems containsNonDate="0" containsDate="1" containsString="0" containsBlank="1" minDate="2022-03-05T00:00:00" maxDate="2023-07-21T00:00:00"/>
    </cacheField>
    <cacheField name="contract_end_date" numFmtId="164">
      <sharedItems containsNonDate="0" containsDate="1" containsString="0" containsBlank="1" minDate="2022-10-10T00:00:00" maxDate="2024-01-01T00:00:00"/>
    </cacheField>
    <cacheField name="purchase_order_date" numFmtId="164">
      <sharedItems containsNonDate="0" containsDate="1" containsString="0" containsBlank="1" minDate="2022-02-13T00:00:00" maxDate="2023-07-20T00:00:00"/>
    </cacheField>
    <cacheField name="net_amount" numFmtId="0">
      <sharedItems containsString="0" containsBlank="1" containsNumber="1" minValue="0.33" maxValue="21321121"/>
    </cacheField>
    <cacheField name="report_value" numFmtId="0">
      <sharedItems containsString="0" containsBlank="1" containsNumber="1" minValue="0.33" maxValue="21321121"/>
    </cacheField>
    <cacheField name="referenceid" numFmtId="0">
      <sharedItems containsBlank="1"/>
    </cacheField>
    <cacheField name="invoice_id" numFmtId="0">
      <sharedItems containsBlank="1"/>
    </cacheField>
    <cacheField name="invoice_date" numFmtId="0">
      <sharedItems containsNonDate="0" containsDate="1" containsString="0" containsBlank="1" minDate="2023-08-30T00:00:00" maxDate="2023-08-31T00:00:00"/>
    </cacheField>
    <cacheField name="invoice_amount" numFmtId="0">
      <sharedItems containsString="0" containsBlank="1" containsNumber="1" minValue="543.66" maxValue="543.66"/>
    </cacheField>
    <cacheField name="vendorgroupname" numFmtId="0">
      <sharedItems/>
    </cacheField>
    <cacheField name="vendorgroupid" numFmtId="0">
      <sharedItems/>
    </cacheField>
    <cacheField name="vendorentityname" numFmtId="0">
      <sharedItems count="24">
        <s v="ADOBE SYSTEMS SOFTWARE IRELAND LTD (UK)"/>
        <s v="ADOBE SYSTEMS INCORPORATED"/>
        <s v="AIRWALK CONSULTING REPLY LIMITED"/>
        <s v="ALLEGIS GROUP LTD"/>
        <s v="Allegis Global Solutions Inc."/>
        <s v="ALLEGIS GROUP SERVICES INC (US)"/>
        <s v="ANALOGFOLK HONG KONG LTD"/>
        <s v="AVALDQ EVOLUTION AG"/>
        <s v="CANDEX HK LIMITED"/>
        <s v="Diebold Nixdorf  Inc."/>
        <s v="FIS CAPITAL MARKETS UK Limited"/>
        <s v="FIS CAPITAL MARKETS US LLC"/>
        <s v="IBM UNITED KINGDOM LTD"/>
        <s v="ICE Data Services Europe Limited"/>
        <s v="ICE DATA LLP"/>
        <s v="ICE Data Services Hong Kong limited"/>
        <s v="INFOSYS LTD"/>
        <s v="INFOSYS LTD OPERN TURM"/>
        <s v="INFOSYS LIMITED"/>
        <s v="OPENTEXT UK LTD"/>
        <s v="SOFTWAREOE AG"/>
        <s v="SWISSCOM (SUISSE) SA"/>
        <s v="Verint Systems (Shanghai) Co Ltd"/>
        <s v="Verint Systems UK Limited"/>
      </sharedItems>
    </cacheField>
    <cacheField name="vendorentityid" numFmtId="0">
      <sharedItems/>
    </cacheField>
    <cacheField name="vendorcountry" numFmtId="0">
      <sharedItems/>
    </cacheField>
    <cacheField name="vendorcurr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60.515324652777" createdVersion="8" refreshedVersion="8" minRefreshableVersion="3" recordCount="31" xr:uid="{BF1D9482-1F68-4B03-A14D-99D543319F98}">
  <cacheSource type="worksheet">
    <worksheetSource name="Table2"/>
  </cacheSource>
  <cacheFields count="6">
    <cacheField name="dmscode" numFmtId="0">
      <sharedItems/>
    </cacheField>
    <cacheField name="coupacontractid" numFmtId="0">
      <sharedItems/>
    </cacheField>
    <cacheField name="bf_name" numFmtId="0">
      <sharedItems count="9">
        <s v="WPB Regional IT ASP"/>
        <s v="Customer &amp; Product"/>
        <s v="WPB Regional US"/>
        <s v="Core Banking"/>
        <s v="WPB CTO"/>
        <s v="Insurance &amp; AMG"/>
        <s v="Private Banking &amp; Wealth IT"/>
        <s v="Channels Transformation"/>
        <s v="WPB Regional IT MENA"/>
      </sharedItems>
    </cacheField>
    <cacheField name="engagementtype" numFmtId="0">
      <sharedItems/>
    </cacheField>
    <cacheField name="engagementrisk" numFmtId="0">
      <sharedItems count="4">
        <s v="Medium"/>
        <s v="Very high"/>
        <s v="High"/>
        <s v="Low"/>
      </sharedItems>
    </cacheField>
    <cacheField name="sufficiency" numFmtId="0">
      <sharedItems count="2">
        <s v="Insufficient"/>
        <s v="Suffici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s v="b97e958032be42b2a58d5583d95ff9f9"/>
    <x v="0"/>
    <m/>
    <m/>
    <x v="0"/>
    <x v="0"/>
    <s v="MSA030101"/>
    <s v="02.03.00001"/>
    <x v="0"/>
    <s v="Wealth &amp; Personal Banking IT"/>
    <n v="1"/>
    <s v="Non Critical"/>
    <s v="Medium"/>
    <x v="0"/>
    <m/>
    <m/>
    <m/>
    <m/>
    <m/>
    <m/>
    <m/>
    <d v="2023-04-08T00:00:00"/>
    <d v="2023-10-09T00:00:00"/>
    <d v="2023-04-05T00:00:00"/>
    <m/>
    <m/>
    <m/>
    <m/>
    <m/>
    <m/>
    <s v="ADOBE SYSTEMS SOFTWARE IRELAND LTD (IRELAND)"/>
    <s v="00.01.015"/>
    <x v="0"/>
    <s v="01.02.0019"/>
    <s v="DEU"/>
    <s v="EUR"/>
  </r>
  <r>
    <s v="29575537374811eead7a00090faa0001"/>
    <x v="0"/>
    <m/>
    <m/>
    <x v="0"/>
    <x v="1"/>
    <s v="MSA030102"/>
    <s v="02.03.00002"/>
    <x v="0"/>
    <s v="Wealth &amp; Personal Banking IT"/>
    <n v="1"/>
    <s v="Critical"/>
    <s v="Very high"/>
    <x v="0"/>
    <m/>
    <m/>
    <m/>
    <m/>
    <m/>
    <m/>
    <m/>
    <d v="2023-01-09T00:00:00"/>
    <d v="2023-09-30T00:00:00"/>
    <d v="2023-01-08T00:00:00"/>
    <m/>
    <m/>
    <m/>
    <m/>
    <m/>
    <m/>
    <s v="ADOBE SYSTEMS SOFTWARE IRELAND LTD (IRELAND)"/>
    <s v="00.01.015"/>
    <x v="1"/>
    <s v="01.02.0023"/>
    <s v="GBR"/>
    <s v="GBP"/>
  </r>
  <r>
    <s v="b97e958032be42b2a58d5583d95ff9f7"/>
    <x v="0"/>
    <m/>
    <m/>
    <x v="0"/>
    <x v="2"/>
    <s v="MSA030103"/>
    <s v="02.03.00003"/>
    <x v="0"/>
    <s v="Wealth &amp; Personal Banking IT"/>
    <n v="1"/>
    <s v="Critical"/>
    <s v="High"/>
    <x v="0"/>
    <m/>
    <m/>
    <m/>
    <m/>
    <m/>
    <m/>
    <m/>
    <d v="2022-12-31T00:00:00"/>
    <d v="2023-12-31T00:00:00"/>
    <d v="2022-12-09T00:00:00"/>
    <m/>
    <m/>
    <m/>
    <m/>
    <m/>
    <m/>
    <s v="AIRWALK CONSULTING LTD"/>
    <s v="00.01.014"/>
    <x v="2"/>
    <s v="01.02.0007"/>
    <s v="HKG"/>
    <s v="HKD"/>
  </r>
  <r>
    <s v="2956b7ca374811ee92da00090faa0001"/>
    <x v="0"/>
    <m/>
    <m/>
    <x v="0"/>
    <x v="3"/>
    <s v="MSA030104"/>
    <s v="02.03.00004"/>
    <x v="0"/>
    <s v="Wealth &amp; Personal Banking IT"/>
    <n v="1"/>
    <s v="Non Critical"/>
    <s v="Low"/>
    <x v="0"/>
    <m/>
    <m/>
    <m/>
    <m/>
    <m/>
    <m/>
    <m/>
    <d v="2023-07-12T00:00:00"/>
    <d v="2023-12-30T00:00:00"/>
    <d v="2023-07-10T00:00:00"/>
    <m/>
    <m/>
    <m/>
    <m/>
    <m/>
    <m/>
    <s v="ALLEGIS GLOBAL SOLUTIONS LTD"/>
    <s v="00.01.007"/>
    <x v="3"/>
    <s v="01.02.0014"/>
    <s v="GBR"/>
    <s v="GBP"/>
  </r>
  <r>
    <s v="2956bd8c374811eea42100090faa0001"/>
    <x v="0"/>
    <m/>
    <m/>
    <x v="0"/>
    <x v="4"/>
    <s v="MSA030105"/>
    <s v="02.03.00005"/>
    <x v="0"/>
    <s v="Wealth &amp; Personal Banking IT"/>
    <n v="1"/>
    <s v="Critical"/>
    <s v="High"/>
    <x v="0"/>
    <m/>
    <m/>
    <m/>
    <m/>
    <m/>
    <m/>
    <m/>
    <d v="2022-03-05T00:00:00"/>
    <d v="2022-10-10T00:00:00"/>
    <d v="2022-02-28T00:00:00"/>
    <m/>
    <m/>
    <m/>
    <m/>
    <m/>
    <m/>
    <s v="ALLEGIS GLOBAL SOLUTIONS LTD"/>
    <s v="00.01.007"/>
    <x v="4"/>
    <s v="01.02.0012"/>
    <s v="USA"/>
    <s v="USD"/>
  </r>
  <r>
    <s v="2956c355374811eebb8200090faa0001"/>
    <x v="0"/>
    <m/>
    <m/>
    <x v="0"/>
    <x v="5"/>
    <s v="MSA030106"/>
    <s v="02.03.00006"/>
    <x v="0"/>
    <s v="Wealth &amp; Personal Banking IT"/>
    <n v="1"/>
    <s v="Non Critical"/>
    <s v="Medium"/>
    <x v="0"/>
    <m/>
    <m/>
    <m/>
    <m/>
    <m/>
    <m/>
    <m/>
    <d v="2023-02-15T00:00:00"/>
    <d v="2023-10-01T00:00:00"/>
    <d v="2023-02-12T00:00:00"/>
    <m/>
    <m/>
    <m/>
    <m/>
    <m/>
    <m/>
    <s v="ALLEGIS GLOBAL SOLUTIONS LTD"/>
    <s v="00.01.007"/>
    <x v="5"/>
    <s v="01.02.0013"/>
    <s v="USA"/>
    <s v="USD"/>
  </r>
  <r>
    <s v="2956cf8f374811ee8f6f00090faa0001"/>
    <x v="0"/>
    <m/>
    <m/>
    <x v="0"/>
    <x v="6"/>
    <s v="MSA030108"/>
    <s v="02.03.00007"/>
    <x v="0"/>
    <s v="Wealth &amp; Personal Banking IT"/>
    <n v="1"/>
    <s v="Critical"/>
    <s v="High"/>
    <x v="0"/>
    <m/>
    <m/>
    <m/>
    <m/>
    <m/>
    <m/>
    <m/>
    <d v="2023-04-15T00:00:00"/>
    <d v="2023-10-13T00:00:00"/>
    <d v="2023-04-13T00:00:00"/>
    <m/>
    <m/>
    <m/>
    <m/>
    <m/>
    <m/>
    <s v="ANALOGFOLK LTD"/>
    <s v="00.01.013"/>
    <x v="6"/>
    <s v="01.02.0020"/>
    <s v="HKG"/>
    <s v="HKD"/>
  </r>
  <r>
    <s v="2956d534374811ee950100090faa0001"/>
    <x v="0"/>
    <m/>
    <m/>
    <x v="0"/>
    <x v="7"/>
    <s v="MSA030109"/>
    <s v="02.03.00008"/>
    <x v="0"/>
    <s v="Wealth &amp; Personal Banking IT"/>
    <n v="1"/>
    <s v="Non Critical"/>
    <s v="Low"/>
    <x v="0"/>
    <m/>
    <m/>
    <m/>
    <m/>
    <m/>
    <m/>
    <m/>
    <d v="2023-01-31T00:00:00"/>
    <d v="2023-12-31T00:00:00"/>
    <d v="2023-01-04T00:00:00"/>
    <m/>
    <m/>
    <m/>
    <m/>
    <m/>
    <m/>
    <s v="BLOOMBERG FINANCE L.P."/>
    <s v="00.01.004"/>
    <x v="7"/>
    <s v="01.02.0004"/>
    <s v="CHE"/>
    <s v="CHF"/>
  </r>
  <r>
    <s v="2956dae6374811ee98ff00090faa0001"/>
    <x v="0"/>
    <m/>
    <m/>
    <x v="0"/>
    <x v="8"/>
    <s v="MSA030110"/>
    <s v="02.03.00009"/>
    <x v="0"/>
    <s v="Wealth &amp; Personal Banking IT"/>
    <n v="1"/>
    <s v="Critical"/>
    <s v="Very high"/>
    <x v="0"/>
    <m/>
    <m/>
    <m/>
    <m/>
    <m/>
    <m/>
    <m/>
    <d v="2023-05-16T00:00:00"/>
    <d v="2023-12-18T00:00:00"/>
    <d v="2023-04-15T00:00:00"/>
    <m/>
    <m/>
    <m/>
    <m/>
    <m/>
    <m/>
    <s v="CANDEX SOLUTIONS INC"/>
    <s v="00.01.012"/>
    <x v="8"/>
    <s v="01.02.0017"/>
    <s v="HKG"/>
    <s v="HKD"/>
  </r>
  <r>
    <s v="2956e08e374811ee82a500090faa0001"/>
    <x v="0"/>
    <m/>
    <m/>
    <x v="0"/>
    <x v="9"/>
    <s v="MSA030111"/>
    <s v="02.03.00010"/>
    <x v="0"/>
    <s v="Wealth &amp; Personal Banking IT"/>
    <n v="1"/>
    <s v="Non Critical"/>
    <s v="Low"/>
    <x v="0"/>
    <m/>
    <m/>
    <m/>
    <m/>
    <m/>
    <m/>
    <m/>
    <d v="2023-01-20T00:00:00"/>
    <d v="2023-10-15T00:00:00"/>
    <d v="2023-01-01T00:00:00"/>
    <m/>
    <m/>
    <m/>
    <m/>
    <m/>
    <m/>
    <s v="DIEBOLD INC CO LTD"/>
    <s v="00.01.002"/>
    <x v="9"/>
    <s v="01.02.0002"/>
    <s v="USA"/>
    <s v="USD"/>
  </r>
  <r>
    <s v="2956e637374811eeb11a00090faa0001"/>
    <x v="0"/>
    <m/>
    <m/>
    <x v="0"/>
    <x v="10"/>
    <s v="MSA030112"/>
    <s v="02.03.00011"/>
    <x v="0"/>
    <s v="Wealth &amp; Personal Banking IT"/>
    <n v="1"/>
    <s v="Critical"/>
    <s v="Very high"/>
    <x v="0"/>
    <m/>
    <m/>
    <m/>
    <m/>
    <m/>
    <m/>
    <m/>
    <d v="2023-06-18T00:00:00"/>
    <d v="2023-11-20T00:00:00"/>
    <d v="2023-05-17T00:00:00"/>
    <m/>
    <m/>
    <m/>
    <m/>
    <m/>
    <m/>
    <s v="FIS CAPITAL MARKETS US LLC"/>
    <s v="00.01.010"/>
    <x v="10"/>
    <s v="01.02.0015"/>
    <s v="GBR"/>
    <s v="GBP"/>
  </r>
  <r>
    <s v="2956ebf4374811ee87ee00090faa0001"/>
    <x v="0"/>
    <m/>
    <m/>
    <x v="0"/>
    <x v="11"/>
    <s v="MSA030113"/>
    <s v="02.03.00012"/>
    <x v="0"/>
    <s v="Wealth &amp; Personal Banking IT"/>
    <n v="1"/>
    <s v="Critical"/>
    <s v="High"/>
    <x v="0"/>
    <m/>
    <m/>
    <m/>
    <m/>
    <m/>
    <m/>
    <m/>
    <d v="2023-04-14T00:00:00"/>
    <d v="2023-10-20T00:00:00"/>
    <d v="2023-03-11T00:00:00"/>
    <m/>
    <m/>
    <m/>
    <m/>
    <m/>
    <m/>
    <s v="FIS DATA SYSTEMS INC"/>
    <s v="00.01.011"/>
    <x v="11"/>
    <s v="01.02.0016"/>
    <s v="USA"/>
    <s v="USD"/>
  </r>
  <r>
    <s v="2956f21c374811ee9f8f00090faa0001"/>
    <x v="0"/>
    <m/>
    <m/>
    <x v="0"/>
    <x v="12"/>
    <s v="MSA030114"/>
    <s v="02.03.00013"/>
    <x v="0"/>
    <s v="Wealth &amp; Personal Banking IT"/>
    <n v="1"/>
    <s v="Critical"/>
    <s v="Very high"/>
    <x v="0"/>
    <m/>
    <m/>
    <m/>
    <m/>
    <m/>
    <m/>
    <m/>
    <d v="2023-07-20T00:00:00"/>
    <d v="2023-11-21T00:00:00"/>
    <d v="2023-07-19T00:00:00"/>
    <m/>
    <m/>
    <m/>
    <m/>
    <m/>
    <m/>
    <s v="IBM UNITED KINGDOM LIMITED"/>
    <s v="00.01.001"/>
    <x v="12"/>
    <s v="01.02.0001"/>
    <s v="GBR"/>
    <s v="GBP"/>
  </r>
  <r>
    <s v="2956f81f374811eeb4bd00090faa0001"/>
    <x v="0"/>
    <m/>
    <m/>
    <x v="0"/>
    <x v="13"/>
    <s v="MSA030115"/>
    <s v="02.03.00014"/>
    <x v="0"/>
    <s v="Wealth &amp; Personal Banking IT"/>
    <n v="1"/>
    <s v="Critical"/>
    <s v="High"/>
    <x v="0"/>
    <m/>
    <m/>
    <m/>
    <m/>
    <m/>
    <m/>
    <m/>
    <d v="2023-03-25T00:00:00"/>
    <d v="2023-12-20T00:00:00"/>
    <d v="2023-03-20T00:00:00"/>
    <m/>
    <m/>
    <m/>
    <m/>
    <m/>
    <m/>
    <s v="ICE DATA DERIVATIVES INC"/>
    <s v="00.01.003"/>
    <x v="13"/>
    <s v="01.02.0003"/>
    <s v="GBR"/>
    <s v="GBP"/>
  </r>
  <r>
    <s v="2956fdc5374811ee94e200090faa0001"/>
    <x v="0"/>
    <m/>
    <m/>
    <x v="0"/>
    <x v="14"/>
    <s v="MSA030116"/>
    <s v="02.03.00015"/>
    <x v="0"/>
    <s v="Wealth &amp; Personal Banking IT"/>
    <n v="1"/>
    <s v="Non Critical"/>
    <s v="Medium"/>
    <x v="0"/>
    <m/>
    <m/>
    <m/>
    <m/>
    <m/>
    <m/>
    <m/>
    <d v="2023-05-24T00:00:00"/>
    <d v="2023-10-29T00:00:00"/>
    <d v="2023-04-21T00:00:00"/>
    <m/>
    <m/>
    <m/>
    <m/>
    <m/>
    <m/>
    <s v="ICE DATA DERIVATIVES INC"/>
    <s v="00.01.003"/>
    <x v="14"/>
    <s v="01.02.0009"/>
    <s v="GBR"/>
    <s v="GBP"/>
  </r>
  <r>
    <s v="2957038e374811eea3d800090faa0001"/>
    <x v="0"/>
    <m/>
    <m/>
    <x v="0"/>
    <x v="15"/>
    <s v="MSA030117"/>
    <s v="02.03.00016"/>
    <x v="0"/>
    <s v="Wealth &amp; Personal Banking IT"/>
    <n v="1"/>
    <s v="Non Critical"/>
    <s v="Medium"/>
    <x v="0"/>
    <m/>
    <m/>
    <m/>
    <m/>
    <m/>
    <m/>
    <m/>
    <d v="2023-05-22T00:00:00"/>
    <d v="2023-11-22T00:00:00"/>
    <d v="2023-04-22T00:00:00"/>
    <m/>
    <m/>
    <m/>
    <m/>
    <m/>
    <m/>
    <s v="ICE DATA DERIVATIVES INC"/>
    <s v="00.01.003"/>
    <x v="15"/>
    <s v="01.02.0010"/>
    <s v="HKG"/>
    <s v="HKD"/>
  </r>
  <r>
    <s v="29570948374811ee819000090faa0001"/>
    <x v="0"/>
    <m/>
    <m/>
    <x v="0"/>
    <x v="16"/>
    <s v="MSA030118"/>
    <s v="02.03.00017"/>
    <x v="0"/>
    <s v="Wealth &amp; Personal Banking IT"/>
    <n v="1"/>
    <s v="Critical"/>
    <s v="Very high"/>
    <x v="0"/>
    <m/>
    <m/>
    <m/>
    <m/>
    <m/>
    <m/>
    <m/>
    <d v="2022-06-24T00:00:00"/>
    <d v="2023-10-27T00:00:00"/>
    <d v="2022-06-23T00:00:00"/>
    <m/>
    <m/>
    <m/>
    <m/>
    <m/>
    <m/>
    <s v="INFOSYS LTD"/>
    <s v="00.01.008"/>
    <x v="16"/>
    <s v="01.02.0022"/>
    <s v="IND"/>
    <s v="INR"/>
  </r>
  <r>
    <s v="29570f0c374811ee8f4500090faa0001"/>
    <x v="0"/>
    <m/>
    <m/>
    <x v="0"/>
    <x v="17"/>
    <s v="MSA030119"/>
    <s v="02.03.00018"/>
    <x v="0"/>
    <s v="Wealth &amp; Personal Banking IT"/>
    <n v="1"/>
    <s v="Non Critical"/>
    <s v="Medium"/>
    <x v="0"/>
    <m/>
    <m/>
    <m/>
    <m/>
    <m/>
    <m/>
    <m/>
    <d v="2023-05-24T00:00:00"/>
    <d v="2023-12-21T00:00:00"/>
    <d v="2023-05-04T00:00:00"/>
    <m/>
    <m/>
    <m/>
    <m/>
    <m/>
    <m/>
    <s v="INFOSYS LTD"/>
    <s v="00.01.008"/>
    <x v="17"/>
    <s v="01.02.0018"/>
    <s v="DEU"/>
    <s v="EUR"/>
  </r>
  <r>
    <s v="295713e2374811ee890e00090faa0001"/>
    <x v="0"/>
    <m/>
    <m/>
    <x v="0"/>
    <x v="18"/>
    <s v="MSA030120"/>
    <s v="02.03.00019"/>
    <x v="0"/>
    <s v="Wealth &amp; Personal Banking IT"/>
    <n v="1"/>
    <s v="Critical"/>
    <s v="High"/>
    <x v="0"/>
    <m/>
    <m/>
    <m/>
    <m/>
    <m/>
    <m/>
    <m/>
    <d v="2022-07-21T00:00:00"/>
    <d v="2023-12-25T00:00:00"/>
    <d v="2022-06-25T00:00:00"/>
    <m/>
    <m/>
    <m/>
    <m/>
    <m/>
    <m/>
    <s v="INFOSYS LTD"/>
    <s v="00.01.008"/>
    <x v="18"/>
    <s v="01.02.0008"/>
    <s v="IND"/>
    <s v="INR"/>
  </r>
  <r>
    <s v="295713e3374811eeb93700090faa0001"/>
    <x v="0"/>
    <m/>
    <m/>
    <x v="0"/>
    <x v="19"/>
    <s v="MSA030121"/>
    <s v="02.03.00020"/>
    <x v="0"/>
    <s v="Wealth &amp; Personal Banking IT"/>
    <n v="1"/>
    <s v="Non Critical"/>
    <s v="Low"/>
    <x v="0"/>
    <m/>
    <m/>
    <m/>
    <m/>
    <m/>
    <m/>
    <m/>
    <d v="2023-03-27T00:00:00"/>
    <d v="2023-11-26T00:00:00"/>
    <d v="2022-02-13T00:00:00"/>
    <m/>
    <m/>
    <m/>
    <m/>
    <m/>
    <m/>
    <s v="OPENTEXT UK LTD"/>
    <s v="00.01.016"/>
    <x v="19"/>
    <s v="01.02.0024"/>
    <s v="IND"/>
    <s v="INR"/>
  </r>
  <r>
    <s v="295713e4374811eebe0300090faa0001"/>
    <x v="0"/>
    <m/>
    <m/>
    <x v="0"/>
    <x v="20"/>
    <s v="MSA030122"/>
    <s v="02.03.00021"/>
    <x v="0"/>
    <s v="Wealth &amp; Personal Banking IT"/>
    <n v="1"/>
    <s v="Critical"/>
    <s v="Very high"/>
    <x v="0"/>
    <m/>
    <m/>
    <m/>
    <m/>
    <m/>
    <m/>
    <m/>
    <d v="2022-04-23T00:00:00"/>
    <d v="2023-04-27T00:00:00"/>
    <d v="2022-03-27T00:00:00"/>
    <m/>
    <m/>
    <m/>
    <m/>
    <m/>
    <m/>
    <s v="SOFTWAREONE UK LTD"/>
    <s v="00.01.017"/>
    <x v="20"/>
    <s v="01.02.0025"/>
    <s v="CHE"/>
    <s v="CHF"/>
  </r>
  <r>
    <s v="2957d0a5374811ee947300090faa0001"/>
    <x v="0"/>
    <m/>
    <m/>
    <x v="0"/>
    <x v="21"/>
    <s v="MSA030123"/>
    <s v="02.03.00022"/>
    <x v="0"/>
    <s v="Wealth &amp; Personal Banking IT"/>
    <n v="1"/>
    <s v="Non Critical"/>
    <s v="Low"/>
    <x v="0"/>
    <m/>
    <m/>
    <m/>
    <m/>
    <m/>
    <m/>
    <m/>
    <d v="2022-08-04T00:00:00"/>
    <d v="2023-09-28T00:00:00"/>
    <d v="2022-07-28T00:00:00"/>
    <m/>
    <m/>
    <m/>
    <m/>
    <m/>
    <m/>
    <s v="SWISSCOM (SWITZERLAND) LTD"/>
    <s v="00.01.005"/>
    <x v="21"/>
    <s v="01.02.0005"/>
    <s v="CHE"/>
    <s v="CHF"/>
  </r>
  <r>
    <s v="2957d0a6374811ee9d0e00090faa0001"/>
    <x v="0"/>
    <m/>
    <m/>
    <x v="0"/>
    <x v="22"/>
    <s v="MSA030124"/>
    <s v="02.03.00023"/>
    <x v="0"/>
    <s v="Wealth &amp; Personal Banking IT"/>
    <n v="1"/>
    <s v="Critical"/>
    <s v="Very high"/>
    <x v="0"/>
    <m/>
    <m/>
    <m/>
    <m/>
    <m/>
    <m/>
    <m/>
    <d v="2023-05-29T00:00:00"/>
    <d v="2023-10-17T00:00:00"/>
    <d v="2023-05-15T00:00:00"/>
    <m/>
    <m/>
    <m/>
    <m/>
    <m/>
    <m/>
    <s v="VERINT SYSTEMS UK LIMITED"/>
    <s v="00.01.006"/>
    <x v="22"/>
    <s v="01.02.0006"/>
    <s v="CHN"/>
    <s v="CNY"/>
  </r>
  <r>
    <s v="2957d0a7374811ee945800090faa0001"/>
    <x v="0"/>
    <m/>
    <m/>
    <x v="0"/>
    <x v="23"/>
    <s v="MSA030125"/>
    <s v="02.03.00024"/>
    <x v="0"/>
    <s v="Wealth &amp; Personal Banking IT"/>
    <n v="1"/>
    <s v="Non Critical"/>
    <s v="Medium"/>
    <x v="0"/>
    <m/>
    <m/>
    <m/>
    <m/>
    <m/>
    <m/>
    <m/>
    <d v="2023-01-28T00:00:00"/>
    <d v="2023-11-10T00:00:00"/>
    <d v="2023-01-24T00:00:00"/>
    <m/>
    <m/>
    <m/>
    <m/>
    <m/>
    <m/>
    <s v="VERINT SYSTEMS UK LIMITED"/>
    <s v="00.01.006"/>
    <x v="23"/>
    <s v="01.02.0011"/>
    <s v="GBR"/>
    <s v="GBP"/>
  </r>
  <r>
    <s v="bfdeb65c374711eea3c500090faa0001"/>
    <x v="1"/>
    <s v="SOW5667"/>
    <s v="03.04.000060"/>
    <x v="1"/>
    <x v="14"/>
    <m/>
    <m/>
    <x v="0"/>
    <s v="Wealth &amp; Personal Banking IT"/>
    <n v="1"/>
    <s v="Non Critical"/>
    <s v="Medium"/>
    <x v="1"/>
    <s v="USD"/>
    <s v="HONG KONG"/>
    <n v="801120"/>
    <s v="SW"/>
    <s v="HSBC GIlobal Services (Hong Kong) Limited"/>
    <n v="54"/>
    <m/>
    <d v="2023-05-24T00:00:00"/>
    <d v="2023-10-29T00:00:00"/>
    <d v="2023-04-21T00:00:00"/>
    <n v="325532"/>
    <n v="325532"/>
    <s v="04.05.0000009"/>
    <m/>
    <m/>
    <m/>
    <s v="ICE DATA DERIVATIVES INC"/>
    <s v="00.01.003"/>
    <x v="14"/>
    <s v="01.02.0009"/>
    <s v="GBR"/>
    <s v="GBP"/>
  </r>
  <r>
    <s v="bfdeb65d374711eeb36000090faa0001"/>
    <x v="1"/>
    <s v="SOW33108"/>
    <s v="03.04.000061"/>
    <x v="2"/>
    <x v="14"/>
    <m/>
    <m/>
    <x v="1"/>
    <s v="Channels Transformation"/>
    <n v="3"/>
    <s v="Critical"/>
    <s v="Very high"/>
    <x v="2"/>
    <s v="USD"/>
    <s v="MEXICO"/>
    <n v="4102001"/>
    <s v="FP"/>
    <s v="HSBC Mexico, S.A., Institucion de Banca Multiple, Grupo Financiero HSBC"/>
    <n v="2"/>
    <m/>
    <d v="2023-05-24T00:00:00"/>
    <d v="2023-10-29T00:00:00"/>
    <d v="2023-04-21T00:00:00"/>
    <n v="181958.79"/>
    <n v="181958.79"/>
    <s v="04.05.0000010"/>
    <m/>
    <m/>
    <m/>
    <s v="ICE DATA DERIVATIVES INC"/>
    <s v="00.01.003"/>
    <x v="14"/>
    <s v="01.02.0009"/>
    <s v="GBR"/>
    <s v="GBP"/>
  </r>
  <r>
    <s v="bfdeb65e374711eeaef900090faa0001"/>
    <x v="1"/>
    <s v="SOW33108"/>
    <s v="03.04.000061"/>
    <x v="2"/>
    <x v="14"/>
    <m/>
    <m/>
    <x v="1"/>
    <s v="Channels Transformation"/>
    <n v="3"/>
    <s v="Critical"/>
    <s v="High"/>
    <x v="3"/>
    <s v="USD"/>
    <s v="UNITED KINGDOM"/>
    <n v="51681"/>
    <s v="T&amp;M"/>
    <s v="HSBC Global Services (UK) Limited"/>
    <n v="73"/>
    <m/>
    <d v="2023-05-24T00:00:00"/>
    <d v="2023-10-29T00:00:00"/>
    <d v="2023-04-21T00:00:00"/>
    <n v="30000"/>
    <n v="30000"/>
    <s v="04.05.0000011"/>
    <m/>
    <m/>
    <m/>
    <s v="ICE DATA DERIVATIVES INC"/>
    <s v="00.01.003"/>
    <x v="14"/>
    <s v="01.02.0009"/>
    <s v="GBR"/>
    <s v="GBP"/>
  </r>
  <r>
    <s v="bfdec68c374711ee901b00090faa0001"/>
    <x v="1"/>
    <s v="SOW0030107"/>
    <s v="03.04.000062"/>
    <x v="3"/>
    <x v="18"/>
    <m/>
    <m/>
    <x v="1"/>
    <s v="Customer &amp; Product"/>
    <n v="2"/>
    <s v="Non Critical"/>
    <s v="Low"/>
    <x v="4"/>
    <s v="GBP"/>
    <s v="MEXICO"/>
    <n v="201157"/>
    <s v="HW"/>
    <s v="HSBC Mexico, S.A., Institucion de Banca Multiple, Grupo Financiero HSBC"/>
    <n v="64"/>
    <m/>
    <d v="2022-07-21T00:00:00"/>
    <d v="2023-12-25T00:00:00"/>
    <d v="2022-06-25T00:00:00"/>
    <n v="400000"/>
    <n v="400000"/>
    <s v="04.05.0000012"/>
    <m/>
    <m/>
    <m/>
    <s v="INFOSYS LTD"/>
    <s v="00.01.008"/>
    <x v="18"/>
    <s v="01.02.0008"/>
    <s v="DEU"/>
    <s v="EUR"/>
  </r>
  <r>
    <s v="bfdecd18374711ee933000090faa0001"/>
    <x v="1"/>
    <s v="SOW0030107"/>
    <s v="03.04.000062"/>
    <x v="3"/>
    <x v="18"/>
    <m/>
    <m/>
    <x v="0"/>
    <s v="Wealth &amp; Personal Banking IT"/>
    <n v="1"/>
    <s v="Critical"/>
    <s v="High"/>
    <x v="5"/>
    <s v="USD"/>
    <s v="UNITED KINGDOM"/>
    <n v="8149001"/>
    <s v="FP"/>
    <s v="HSBC Global Services (UK) Limited"/>
    <n v="95"/>
    <m/>
    <d v="2022-07-21T00:00:00"/>
    <d v="2023-12-25T00:00:00"/>
    <d v="2022-06-25T00:00:00"/>
    <n v="400000"/>
    <n v="400000"/>
    <s v="04.05.0000013"/>
    <m/>
    <m/>
    <m/>
    <s v="INFOSYS LTD"/>
    <s v="00.01.008"/>
    <x v="18"/>
    <s v="01.02.0008"/>
    <s v="DEU"/>
    <s v="EUR"/>
  </r>
  <r>
    <s v="bfdecd19374711ee84d200090faa0001"/>
    <x v="1"/>
    <s v="SOW0030107"/>
    <s v="03.04.000062"/>
    <x v="3"/>
    <x v="18"/>
    <m/>
    <m/>
    <x v="1"/>
    <s v="Customer &amp; Product"/>
    <n v="2"/>
    <s v="Non Critical"/>
    <s v="Medium"/>
    <x v="6"/>
    <s v="GBP"/>
    <s v="HONG KONG"/>
    <n v="301205"/>
    <s v="T&amp;M"/>
    <s v="HSBC GIlobal Services (Hong Kong) Limited"/>
    <n v="96"/>
    <m/>
    <d v="2022-07-21T00:00:00"/>
    <d v="2023-12-25T00:00:00"/>
    <d v="2022-06-25T00:00:00"/>
    <n v="909090"/>
    <n v="909090"/>
    <s v="04.05.0000014"/>
    <m/>
    <m/>
    <m/>
    <s v="INFOSYS LTD"/>
    <s v="00.01.008"/>
    <x v="18"/>
    <s v="01.02.0008"/>
    <s v="DEU"/>
    <s v="EUR"/>
  </r>
  <r>
    <s v="bfdecd1a374711ee8d7b00090faa0001"/>
    <x v="1"/>
    <s v="SOW0040107"/>
    <s v="03.04.000063"/>
    <x v="4"/>
    <x v="18"/>
    <m/>
    <m/>
    <x v="2"/>
    <s v="Fraud &amp; CCS"/>
    <n v="15"/>
    <s v="Critical"/>
    <s v="High"/>
    <x v="7"/>
    <s v="USD"/>
    <s v="CHINA"/>
    <n v="301205"/>
    <s v="HW"/>
    <s v="HSBC Software Development (Guangdong) Limited"/>
    <m/>
    <n v="67"/>
    <d v="2022-07-21T00:00:00"/>
    <d v="2023-12-25T00:00:00"/>
    <d v="2022-06-25T00:00:00"/>
    <n v="27000"/>
    <n v="27000"/>
    <s v="04.05.0000015"/>
    <m/>
    <m/>
    <m/>
    <s v="INFOSYS LTD"/>
    <s v="00.01.008"/>
    <x v="18"/>
    <s v="01.02.0008"/>
    <s v="DEU"/>
    <s v="EUR"/>
  </r>
  <r>
    <s v="b97e958032be42b2a58d5583d95ff9f4"/>
    <x v="1"/>
    <s v="SOW76577"/>
    <s v="03.04.000064"/>
    <x v="5"/>
    <x v="23"/>
    <m/>
    <m/>
    <x v="0"/>
    <s v="Wealth &amp; Personal Banking IT"/>
    <n v="1"/>
    <s v="Non Critical"/>
    <s v="Low"/>
    <x v="8"/>
    <s v="USD"/>
    <s v="MEXICO"/>
    <n v="801120"/>
    <s v="FP"/>
    <s v="HSBC Mexico, S.A., Institucion de Banca Multiple, Grupo Financiero HSBC"/>
    <m/>
    <n v="88"/>
    <d v="2023-01-28T00:00:00"/>
    <d v="2023-11-10T00:00:00"/>
    <d v="2023-01-24T00:00:00"/>
    <n v="128300"/>
    <n v="128300"/>
    <s v="04.05.0000016"/>
    <m/>
    <m/>
    <m/>
    <s v="VERINT SYSTEMS UK LIMITED"/>
    <s v="00.01.006"/>
    <x v="23"/>
    <s v="01.02.0011"/>
    <s v="GBR"/>
    <s v="GBP"/>
  </r>
  <r>
    <s v="a5f132ba6df74a99afc059c2f1690d0c"/>
    <x v="1"/>
    <s v="SOW33102"/>
    <s v="03.04.000065"/>
    <x v="6"/>
    <x v="23"/>
    <m/>
    <m/>
    <x v="1"/>
    <s v="Channels Transformation"/>
    <n v="3"/>
    <s v="Critical"/>
    <s v="Very high"/>
    <x v="9"/>
    <s v="USD"/>
    <s v="UNITED KINGDOM"/>
    <n v="801120"/>
    <s v="SW"/>
    <s v="HSBC Global Services (UK) Limited"/>
    <n v="89"/>
    <m/>
    <d v="2023-01-28T00:00:00"/>
    <d v="2023-11-10T00:00:00"/>
    <d v="2023-01-24T00:00:00"/>
    <n v="30000"/>
    <n v="30000"/>
    <s v="04.05.0000017"/>
    <m/>
    <m/>
    <m/>
    <s v="VERINT SYSTEMS UK LIMITED"/>
    <s v="00.01.006"/>
    <x v="23"/>
    <s v="01.02.0011"/>
    <s v="GBR"/>
    <s v="GBP"/>
  </r>
  <r>
    <s v="a5f132ba6df74a99afc059c2f1690d12"/>
    <x v="1"/>
    <s v="SOW33102"/>
    <s v="03.04.000065"/>
    <x v="6"/>
    <x v="23"/>
    <m/>
    <m/>
    <x v="2"/>
    <s v="Digital Foundations"/>
    <n v="17"/>
    <s v="Non Critical"/>
    <s v="Low"/>
    <x v="10"/>
    <s v="USD"/>
    <s v="MEXICO"/>
    <n v="8149001"/>
    <s v="SW"/>
    <s v="HSBC Mexico, S.A., Institucion de Banca Multiple, Grupo Financiero HSBC"/>
    <n v="60"/>
    <m/>
    <d v="2023-01-28T00:00:00"/>
    <d v="2023-11-10T00:00:00"/>
    <d v="2023-01-24T00:00:00"/>
    <n v="30000"/>
    <n v="30000"/>
    <s v="04.05.0000018"/>
    <m/>
    <m/>
    <m/>
    <s v="VERINT SYSTEMS UK LIMITED"/>
    <s v="00.01.006"/>
    <x v="23"/>
    <s v="01.02.0011"/>
    <s v="GBR"/>
    <s v="GBP"/>
  </r>
  <r>
    <s v="bfdd40f9374711ee850d00090faa0001"/>
    <x v="1"/>
    <s v="SOW76898"/>
    <s v="03.04.000066"/>
    <x v="7"/>
    <x v="4"/>
    <m/>
    <m/>
    <x v="0"/>
    <s v="Wealth &amp; Personal Banking IT "/>
    <n v="1"/>
    <s v="Critical"/>
    <s v="Very high"/>
    <x v="11"/>
    <s v="GBP"/>
    <s v="UNITED KINGDOM"/>
    <n v="801120"/>
    <s v="SW"/>
    <s v="HSBC Global Services (UK) Limited"/>
    <m/>
    <n v="71"/>
    <d v="2022-03-05T00:00:00"/>
    <d v="2022-10-10T00:00:00"/>
    <d v="2022-02-28T00:00:00"/>
    <n v="23141.119999999999"/>
    <n v="23141.119999999999"/>
    <s v="04.05.0000019"/>
    <m/>
    <m/>
    <m/>
    <s v="ALLEGIS GLOBAL SOLUTIONS LTD"/>
    <s v="00.01.007"/>
    <x v="4"/>
    <s v="01.02.0012"/>
    <s v="USA"/>
    <s v="USD"/>
  </r>
  <r>
    <s v="bfdde3ee374711eeba7200090faa0001"/>
    <x v="1"/>
    <s v="SOW786878"/>
    <s v="03.04.000067"/>
    <x v="8"/>
    <x v="7"/>
    <m/>
    <m/>
    <x v="2"/>
    <s v=" WPB Core Banking-HUB APAC"/>
    <n v="30"/>
    <s v="Critical"/>
    <s v="High"/>
    <x v="12"/>
    <s v="CNY"/>
    <s v="CHINA"/>
    <n v="801243"/>
    <s v="FP"/>
    <s v="HSBC Software Development (Guangdong) Limited"/>
    <n v="64"/>
    <m/>
    <d v="2023-01-31T00:00:00"/>
    <d v="2023-12-31T00:00:00"/>
    <d v="2023-01-04T00:00:00"/>
    <n v="21321121"/>
    <n v="21321121"/>
    <s v="04.05.0000020"/>
    <m/>
    <m/>
    <m/>
    <s v="BLOOMBERG FINANCE L.P."/>
    <s v="00.01.004"/>
    <x v="7"/>
    <s v="01.02.0004"/>
    <s v="CHE"/>
    <s v="CHF"/>
  </r>
  <r>
    <s v="bfdded40374711eeb2d100090faa0001"/>
    <x v="1"/>
    <s v="SOW76577"/>
    <s v="03.04.000068"/>
    <x v="5"/>
    <x v="16"/>
    <m/>
    <m/>
    <x v="1"/>
    <s v=" Customer &amp; Product "/>
    <n v="2"/>
    <s v="Critical"/>
    <s v="Very high"/>
    <x v="13"/>
    <s v="GBP"/>
    <s v="UNITED KINGDOM"/>
    <n v="47172"/>
    <s v="T&amp;M"/>
    <s v="HSBC Global Services (UK) Limited"/>
    <n v="13"/>
    <m/>
    <d v="2022-06-24T00:00:00"/>
    <d v="2023-10-27T00:00:00"/>
    <d v="2022-06-23T00:00:00"/>
    <n v="213211.12"/>
    <n v="213211.12"/>
    <s v="04.05.0000021"/>
    <m/>
    <m/>
    <m/>
    <s v="INFOSYS LTD"/>
    <s v="00.01.008"/>
    <x v="16"/>
    <s v="01.02.0022"/>
    <s v="IND"/>
    <s v="INR"/>
  </r>
  <r>
    <s v="bfddf3f4374711ee8eb000090faa0001"/>
    <x v="1"/>
    <s v="SOW65768"/>
    <s v="03.04.000069"/>
    <x v="9"/>
    <x v="12"/>
    <m/>
    <m/>
    <x v="2"/>
    <s v=" Staff Channels &amp; Self Service"/>
    <n v="11"/>
    <s v="Critical"/>
    <s v="High"/>
    <x v="14"/>
    <s v="USD"/>
    <s v="HONG KONG"/>
    <n v="301210"/>
    <s v="HW"/>
    <s v="HSBC GIlobal Services (Hong Kong) Limited"/>
    <n v="14"/>
    <m/>
    <d v="2023-07-20T00:00:00"/>
    <d v="2023-11-21T00:00:00"/>
    <d v="2023-07-19T00:00:00"/>
    <n v="656454.31999999995"/>
    <n v="656454.31999999995"/>
    <s v="04.05.0000022"/>
    <m/>
    <m/>
    <m/>
    <s v="IBM UNITED KINGDOM LIMITED"/>
    <s v="00.01.001"/>
    <x v="12"/>
    <s v="01.02.0001"/>
    <s v="GBR"/>
    <s v="GBP"/>
  </r>
  <r>
    <s v="bfddf9b2374711ee8def00090faa0001"/>
    <x v="1"/>
    <s v="SOW78688"/>
    <s v="03.04.000070"/>
    <x v="10"/>
    <x v="9"/>
    <m/>
    <m/>
    <x v="1"/>
    <s v=" WPB CTO "/>
    <n v="6"/>
    <s v="Non Critical"/>
    <s v="Medium"/>
    <x v="15"/>
    <s v="INR"/>
    <s v="INDIA"/>
    <n v="201157"/>
    <s v="FP"/>
    <s v="HSBC Software Development (India) Private Limited"/>
    <n v="91"/>
    <m/>
    <d v="2023-01-20T00:00:00"/>
    <d v="2023-10-15T00:00:00"/>
    <d v="2023-01-01T00:00:00"/>
    <n v="33223"/>
    <n v="33223"/>
    <s v="04.05.0000023"/>
    <m/>
    <m/>
    <m/>
    <s v="DIEBOLD INC CO LTD"/>
    <s v="00.01.002"/>
    <x v="9"/>
    <s v="01.02.0002"/>
    <s v="USA"/>
    <s v="USD"/>
  </r>
  <r>
    <s v="bfddff7a374711eeba5900090faa0001"/>
    <x v="1"/>
    <s v="SOW8669"/>
    <s v="03.04.000071"/>
    <x v="11"/>
    <x v="21"/>
    <m/>
    <m/>
    <x v="1"/>
    <s v=" WPB Regional IT MENA "/>
    <n v="9"/>
    <s v="Non Critical"/>
    <s v="Medium"/>
    <x v="16"/>
    <s v="CHF"/>
    <s v="SWITZERLAND"/>
    <n v="201124"/>
    <s v="T&amp;M"/>
    <s v="HSBC PB Services (Suisse) SA"/>
    <m/>
    <n v="16"/>
    <d v="2022-08-04T00:00:00"/>
    <d v="2023-09-28T00:00:00"/>
    <d v="2022-07-28T00:00:00"/>
    <n v="3231221"/>
    <n v="3231221"/>
    <s v="04.05.0000024"/>
    <m/>
    <m/>
    <m/>
    <s v="SWISSCOM (SWITZERLAND) LTD"/>
    <s v="00.01.005"/>
    <x v="21"/>
    <s v="01.02.0005"/>
    <s v="CHE"/>
    <s v="CHF"/>
  </r>
  <r>
    <s v="bfde07d4374711ee9b1300090faa0001"/>
    <x v="1"/>
    <s v="SOW42547"/>
    <s v="03.04.000072"/>
    <x v="12"/>
    <x v="10"/>
    <m/>
    <m/>
    <x v="2"/>
    <s v=" Customer Data"/>
    <n v="16"/>
    <s v="Non Critical"/>
    <s v="Medium"/>
    <x v="17"/>
    <s v="CNY"/>
    <s v="CHINA"/>
    <n v="301445"/>
    <s v="T&amp;M"/>
    <s v="HSBC Software Development (Guangdong) Limited"/>
    <m/>
    <n v="18"/>
    <d v="2023-06-18T00:00:00"/>
    <d v="2023-11-20T00:00:00"/>
    <d v="2023-05-17T00:00:00"/>
    <n v="44443.32"/>
    <n v="44443.32"/>
    <s v="04.05.0000026"/>
    <m/>
    <m/>
    <m/>
    <s v="FIS CAPITAL MARKETS US LLC"/>
    <s v="00.01.010"/>
    <x v="10"/>
    <s v="01.02.0015"/>
    <s v="GBR"/>
    <s v="GBP"/>
  </r>
  <r>
    <s v="bfde07d5374711eeb0bd00090faa0001"/>
    <x v="1"/>
    <s v="SOW09524"/>
    <s v="03.04.000073"/>
    <x v="13"/>
    <x v="23"/>
    <m/>
    <m/>
    <x v="2"/>
    <s v=" WPB Core Banking OBS HK"/>
    <n v="32"/>
    <s v="Critical"/>
    <s v="High"/>
    <x v="18"/>
    <s v="MXN"/>
    <s v="MEXICO"/>
    <n v="301308"/>
    <s v="HW"/>
    <s v="HSBC Mexico, S.A., Institucion de Banca Multiple, Grupo Financiero HSBC"/>
    <n v="87"/>
    <m/>
    <d v="2023-01-28T00:00:00"/>
    <d v="2023-11-10T00:00:00"/>
    <d v="2023-01-24T00:00:00"/>
    <n v="32432"/>
    <n v="32432"/>
    <s v="04.05.0000027"/>
    <m/>
    <m/>
    <m/>
    <s v="VERINT SYSTEMS UK LIMITED"/>
    <s v="00.01.006"/>
    <x v="23"/>
    <s v="01.02.0011"/>
    <s v="GBR"/>
    <s v="GBP"/>
  </r>
  <r>
    <s v="bfde07d6374711eeadd800090faa0001"/>
    <x v="1"/>
    <s v="SOW897863"/>
    <s v="03.04.000074"/>
    <x v="14"/>
    <x v="1"/>
    <m/>
    <m/>
    <x v="2"/>
    <s v=" Fraud"/>
    <n v="12"/>
    <s v="Non Critical"/>
    <s v="Low"/>
    <x v="19"/>
    <s v="GBP"/>
    <s v="UNITED KINGDOM"/>
    <n v="301569"/>
    <s v="SW"/>
    <s v="HSBC Global Services (UK) Limited"/>
    <m/>
    <n v="20"/>
    <d v="2023-01-09T00:00:00"/>
    <d v="2023-09-30T00:00:00"/>
    <d v="2023-01-08T00:00:00"/>
    <n v="0.33"/>
    <n v="0.33"/>
    <s v="04.05.0000028"/>
    <m/>
    <m/>
    <m/>
    <s v="ADOBE SYSTEMS SOFTWARE IRELAND LTD (IRELAND)"/>
    <s v="00.01.015"/>
    <x v="1"/>
    <s v="01.02.0023"/>
    <s v="GBR"/>
    <s v="GBP"/>
  </r>
  <r>
    <s v="bfde07d7374711eeb23700090faa0001"/>
    <x v="1"/>
    <s v="SOW87765"/>
    <s v="03.04.000075"/>
    <x v="15"/>
    <x v="20"/>
    <m/>
    <m/>
    <x v="1"/>
    <s v=" Insurance &amp; AMG "/>
    <n v="5"/>
    <s v="Critical"/>
    <s v="Very high"/>
    <x v="20"/>
    <s v="USD"/>
    <s v="HONG KONG"/>
    <n v="301289"/>
    <s v="FP"/>
    <s v="HSBC GIlobal Services (Hong Kong) Limited"/>
    <n v="83"/>
    <m/>
    <d v="2022-04-23T00:00:00"/>
    <d v="2023-04-27T00:00:00"/>
    <d v="2022-03-27T00:00:00"/>
    <n v="4432.33"/>
    <n v="4432.33"/>
    <s v="04.05.0000029"/>
    <m/>
    <m/>
    <m/>
    <s v="SOFTWAREONE UK LTD"/>
    <s v="00.01.017"/>
    <x v="20"/>
    <s v="01.02.0025"/>
    <s v="CHE"/>
    <s v="CHF"/>
  </r>
  <r>
    <s v="bfde07d8374711eeaab200090faa0001"/>
    <x v="1"/>
    <s v="SOW432457"/>
    <s v="03.04.000076"/>
    <x v="16"/>
    <x v="14"/>
    <m/>
    <m/>
    <x v="2"/>
    <s v=" Invst. Products &amp; Advisory"/>
    <n v="25"/>
    <s v="Non Critical"/>
    <s v="Low"/>
    <x v="21"/>
    <s v="INR"/>
    <s v="INDIA"/>
    <n v="301437"/>
    <s v="FP"/>
    <s v="HSBC Software Development (India) Private Limited"/>
    <m/>
    <n v="22"/>
    <d v="2023-05-24T00:00:00"/>
    <d v="2023-10-29T00:00:00"/>
    <d v="2023-04-21T00:00:00"/>
    <n v="34324.43"/>
    <n v="34324.43"/>
    <s v="04.05.0000030"/>
    <m/>
    <m/>
    <m/>
    <s v="ICE DATA DERIVATIVES INC"/>
    <s v="00.01.003"/>
    <x v="14"/>
    <s v="01.02.0009"/>
    <s v="GBR"/>
    <s v="GBP"/>
  </r>
  <r>
    <s v="bfde07d9374711eeb95b00090faa0001"/>
    <x v="1"/>
    <s v="SOW978789"/>
    <s v="03.04.000077"/>
    <x v="17"/>
    <x v="18"/>
    <m/>
    <m/>
    <x v="0"/>
    <s v="Wealth &amp; Personal Banking IT "/>
    <n v="1"/>
    <s v="Critical"/>
    <s v="Very high"/>
    <x v="22"/>
    <s v="CHF"/>
    <s v="SWITZERLAND"/>
    <n v="301213"/>
    <s v="FP"/>
    <s v="HSBC PB Services (Suisse) SA"/>
    <n v="82"/>
    <m/>
    <d v="2022-07-21T00:00:00"/>
    <d v="2023-12-25T00:00:00"/>
    <d v="2022-06-25T00:00:00"/>
    <n v="54433.33"/>
    <n v="54433.33"/>
    <s v="04.05.0000031"/>
    <m/>
    <m/>
    <m/>
    <s v="INFOSYS LTD"/>
    <s v="00.01.008"/>
    <x v="18"/>
    <s v="01.02.0008"/>
    <s v="IND"/>
    <s v="INR"/>
  </r>
  <r>
    <s v="bfde07da374711ee8e5200090faa0001"/>
    <x v="1"/>
    <s v="SOW53546"/>
    <s v="03.04.000078"/>
    <x v="18"/>
    <x v="5"/>
    <m/>
    <m/>
    <x v="1"/>
    <s v=" Core Banking "/>
    <n v="7"/>
    <s v="Non Critical"/>
    <s v="Medium"/>
    <x v="23"/>
    <s v="CNY"/>
    <s v="CHINA"/>
    <n v="301139"/>
    <s v="HW"/>
    <s v="HSBC Software Development (Guangdong) Limited"/>
    <n v="84"/>
    <m/>
    <d v="2023-02-15T00:00:00"/>
    <d v="2023-10-01T00:00:00"/>
    <d v="2023-02-12T00:00:00"/>
    <n v="44332.32"/>
    <n v="44332.32"/>
    <s v="04.05.0000032"/>
    <m/>
    <m/>
    <m/>
    <s v="ALLEGIS GLOBAL SOLUTIONS LTD"/>
    <s v="00.01.007"/>
    <x v="5"/>
    <s v="01.02.0013"/>
    <s v="USA"/>
    <s v="USD"/>
  </r>
  <r>
    <s v="bfde07db374711ee9fca00090faa0001"/>
    <x v="1"/>
    <s v="SOW90895"/>
    <s v="03.04.000079"/>
    <x v="19"/>
    <x v="10"/>
    <m/>
    <m/>
    <x v="1"/>
    <s v=" WPB Regional IT MENA "/>
    <n v="9"/>
    <s v="Critical"/>
    <s v="High"/>
    <x v="24"/>
    <s v="CNY"/>
    <s v="CHINA"/>
    <n v="201251"/>
    <s v="SW"/>
    <s v="HSBC Software Development (Guangdong) Limited"/>
    <m/>
    <n v="25"/>
    <d v="2023-06-18T00:00:00"/>
    <d v="2023-11-20T00:00:00"/>
    <d v="2023-05-17T00:00:00"/>
    <n v="4343.33"/>
    <n v="4343.33"/>
    <s v="04.05.0000033"/>
    <m/>
    <m/>
    <m/>
    <s v="FIS CAPITAL MARKETS US LLC"/>
    <s v="00.01.010"/>
    <x v="10"/>
    <s v="01.02.0015"/>
    <s v="GBR"/>
    <s v="GBP"/>
  </r>
  <r>
    <s v="bfde07dc374711eeb56700090faa0001"/>
    <x v="1"/>
    <s v="SOW12764"/>
    <s v="03.04.000080"/>
    <x v="20"/>
    <x v="18"/>
    <m/>
    <m/>
    <x v="2"/>
    <s v=" Data &amp; Messaging"/>
    <n v="29"/>
    <s v="Non Critical"/>
    <s v="Medium"/>
    <x v="25"/>
    <s v="GBP"/>
    <s v="UNITED KINGDOM"/>
    <n v="301575"/>
    <s v="FP"/>
    <s v="HSBC Global Services (UK) Limited"/>
    <n v="26"/>
    <m/>
    <d v="2022-07-21T00:00:00"/>
    <d v="2023-12-25T00:00:00"/>
    <d v="2022-06-25T00:00:00"/>
    <n v="50000.01"/>
    <n v="50000.01"/>
    <s v="04.05.0000034"/>
    <m/>
    <m/>
    <m/>
    <s v="INFOSYS LTD"/>
    <s v="00.01.008"/>
    <x v="18"/>
    <s v="01.02.0008"/>
    <s v="IND"/>
    <s v="INR"/>
  </r>
  <r>
    <s v="bfde2f08374711eea18200090faa0001"/>
    <x v="1"/>
    <s v="SOW868643"/>
    <s v="03.04.000081"/>
    <x v="21"/>
    <x v="21"/>
    <m/>
    <m/>
    <x v="2"/>
    <s v=" Data &amp; Messaging"/>
    <n v="29"/>
    <s v="Non Critical"/>
    <s v="Medium"/>
    <x v="26"/>
    <s v="MXN"/>
    <s v="MEXICO"/>
    <n v="4615001"/>
    <s v="FP"/>
    <s v="HSBC Mexico, S.A., Institucion de Banca Multiple, Grupo Financiero HSBC"/>
    <m/>
    <n v="27"/>
    <d v="2022-08-04T00:00:00"/>
    <d v="2023-09-28T00:00:00"/>
    <d v="2022-07-28T00:00:00"/>
    <n v="43521.33"/>
    <n v="43521.33"/>
    <s v="04.05.0000035"/>
    <m/>
    <m/>
    <m/>
    <s v="SWISSCOM (SWITZERLAND) LTD"/>
    <s v="00.01.005"/>
    <x v="21"/>
    <s v="01.02.0005"/>
    <s v="CHE"/>
    <s v="CHF"/>
  </r>
  <r>
    <s v="bfde2f09374711ee83cc00090faa0001"/>
    <x v="1"/>
    <s v="SOW13468"/>
    <s v="03.04.000082"/>
    <x v="22"/>
    <x v="1"/>
    <m/>
    <m/>
    <x v="2"/>
    <s v=" REGIONAL IT US Mortgage"/>
    <n v="33"/>
    <s v="Critical"/>
    <s v="Very high"/>
    <x v="27"/>
    <s v="CNY"/>
    <s v="CHINA"/>
    <n v="4109001"/>
    <s v="HW"/>
    <s v="HSBC Software Development (Guangdong) Limited"/>
    <m/>
    <n v="28"/>
    <d v="2023-01-09T00:00:00"/>
    <d v="2023-09-30T00:00:00"/>
    <d v="2023-01-08T00:00:00"/>
    <n v="3243434"/>
    <n v="3243434"/>
    <s v="04.05.0000036"/>
    <m/>
    <m/>
    <m/>
    <s v="ADOBE SYSTEMS SOFTWARE IRELAND LTD (IRELAND)"/>
    <s v="00.01.015"/>
    <x v="1"/>
    <s v="01.02.0023"/>
    <s v="GBR"/>
    <s v="GBP"/>
  </r>
  <r>
    <s v="bfde2f0a374711ee90f600090faa0001"/>
    <x v="1"/>
    <s v="SOW56905"/>
    <s v="03.04.000083"/>
    <x v="23"/>
    <x v="13"/>
    <m/>
    <m/>
    <x v="1"/>
    <s v=" Private Banking &amp; Wealth IT "/>
    <n v="28"/>
    <s v="Non Critical"/>
    <s v="Medium"/>
    <x v="28"/>
    <s v="CNY"/>
    <s v="CHINA"/>
    <n v="4748001"/>
    <s v="SW"/>
    <s v="HSBC Software Development (Guangdong) Limited"/>
    <n v="79"/>
    <m/>
    <d v="2023-03-25T00:00:00"/>
    <d v="2023-12-20T00:00:00"/>
    <d v="2023-03-20T00:00:00"/>
    <n v="32000"/>
    <n v="32000"/>
    <s v="04.05.0000037"/>
    <m/>
    <m/>
    <m/>
    <s v="ICE DATA DERIVATIVES INC"/>
    <s v="00.01.003"/>
    <x v="13"/>
    <s v="01.02.0003"/>
    <s v="GBR"/>
    <s v="GBP"/>
  </r>
  <r>
    <s v="bfde2f0b374711eeb94200090faa0001"/>
    <x v="1"/>
    <s v="SOW12764"/>
    <s v="03.04.000084"/>
    <x v="20"/>
    <x v="10"/>
    <m/>
    <m/>
    <x v="2"/>
    <s v=" Conversational Banking &amp; Messg"/>
    <n v="28"/>
    <s v="Critical"/>
    <s v="High"/>
    <x v="29"/>
    <s v="MXN"/>
    <s v="MEXICO"/>
    <n v="8131901"/>
    <s v="FP"/>
    <s v="HSBC Mexico, S.A., Institucion de Banca Multiple, Grupo Financiero HSBC"/>
    <m/>
    <n v="30"/>
    <d v="2023-06-18T00:00:00"/>
    <d v="2023-11-20T00:00:00"/>
    <d v="2023-05-17T00:00:00"/>
    <n v="43655"/>
    <n v="43655"/>
    <s v="04.05.0000038"/>
    <m/>
    <m/>
    <m/>
    <s v="FIS CAPITAL MARKETS US LLC"/>
    <s v="00.01.010"/>
    <x v="10"/>
    <s v="01.02.0015"/>
    <s v="GBR"/>
    <s v="GBP"/>
  </r>
  <r>
    <s v="bfde2f0c374711eeaeb900090faa0001"/>
    <x v="1"/>
    <s v="SOW23468"/>
    <s v="03.04.000085"/>
    <x v="24"/>
    <x v="10"/>
    <m/>
    <m/>
    <x v="1"/>
    <s v=" Customer &amp; Product "/>
    <n v="2"/>
    <s v="Non Critical"/>
    <s v="Low"/>
    <x v="30"/>
    <s v="GBP"/>
    <s v="UNITED KINGDOM"/>
    <n v="4109801"/>
    <s v="SW"/>
    <s v="HSBC Global Services (UK) Limited"/>
    <n v="31"/>
    <m/>
    <d v="2023-06-18T00:00:00"/>
    <d v="2023-11-20T00:00:00"/>
    <d v="2023-05-17T00:00:00"/>
    <n v="676743"/>
    <n v="676743"/>
    <s v="04.05.0000039"/>
    <m/>
    <m/>
    <m/>
    <s v="FIS CAPITAL MARKETS US LLC"/>
    <s v="00.01.010"/>
    <x v="10"/>
    <s v="01.02.0015"/>
    <s v="GBR"/>
    <s v="GBP"/>
  </r>
  <r>
    <s v="bfde2f0d374711eebc7f00090faa0001"/>
    <x v="1"/>
    <s v="SOW12357"/>
    <s v="03.04.000086"/>
    <x v="25"/>
    <x v="17"/>
    <m/>
    <m/>
    <x v="2"/>
    <s v=" Digital Client Servicing"/>
    <n v="22"/>
    <s v="Critical"/>
    <s v="Very high"/>
    <x v="31"/>
    <s v="MXN"/>
    <s v="MEXICO"/>
    <n v="4723001"/>
    <s v="FP"/>
    <s v="HSBC Mexico, S.A., Institucion de Banca Multiple, Grupo Financiero HSBC"/>
    <n v="32"/>
    <m/>
    <d v="2023-05-24T00:00:00"/>
    <d v="2023-12-21T00:00:00"/>
    <d v="2023-05-04T00:00:00"/>
    <n v="6999999"/>
    <n v="6999999"/>
    <s v="04.05.0000040"/>
    <m/>
    <m/>
    <m/>
    <s v="INFOSYS LTD"/>
    <s v="00.01.008"/>
    <x v="17"/>
    <s v="01.02.0018"/>
    <s v="DEU"/>
    <s v="EUR"/>
  </r>
  <r>
    <s v="bfde2f0e374711ee932400090faa0001"/>
    <x v="1"/>
    <s v="SOW24680"/>
    <s v="03.04.000087"/>
    <x v="26"/>
    <x v="23"/>
    <m/>
    <m/>
    <x v="2"/>
    <s v=" Trading &amp; Lending"/>
    <n v="21"/>
    <s v="Non Critical"/>
    <s v="Low"/>
    <x v="32"/>
    <s v="CNY"/>
    <s v="CHINA"/>
    <n v="8149001"/>
    <s v="T&amp;M"/>
    <s v="HSBC Software Development (Guangdong) Limited"/>
    <m/>
    <n v="33"/>
    <d v="2023-01-28T00:00:00"/>
    <d v="2023-11-10T00:00:00"/>
    <d v="2023-01-24T00:00:00"/>
    <n v="50993"/>
    <n v="50993"/>
    <s v="04.05.0000041"/>
    <m/>
    <m/>
    <m/>
    <s v="VERINT SYSTEMS UK LIMITED"/>
    <s v="00.01.006"/>
    <x v="23"/>
    <s v="01.02.0011"/>
    <s v="GBR"/>
    <s v="GBP"/>
  </r>
  <r>
    <s v="bfde2f0f374711ee8d3600090faa0001"/>
    <x v="1"/>
    <s v="SOW13579"/>
    <s v="03.04.000088"/>
    <x v="27"/>
    <x v="23"/>
    <m/>
    <m/>
    <x v="2"/>
    <s v=" Wealth Foundations Enabler"/>
    <n v="19"/>
    <s v="Critical"/>
    <s v="Very high"/>
    <x v="33"/>
    <s v="MXN"/>
    <s v="MEXICO"/>
    <n v="4754001"/>
    <s v="HW"/>
    <s v="HSBC Mexico, S.A., Institucion de Banca Multiple, Grupo Financiero HSBC"/>
    <n v="69"/>
    <m/>
    <d v="2023-01-28T00:00:00"/>
    <d v="2023-11-10T00:00:00"/>
    <d v="2023-01-24T00:00:00"/>
    <n v="5434322"/>
    <n v="5434322"/>
    <s v="04.05.0000042"/>
    <m/>
    <m/>
    <m/>
    <s v="VERINT SYSTEMS UK LIMITED"/>
    <s v="00.01.006"/>
    <x v="23"/>
    <s v="01.02.0011"/>
    <s v="GBR"/>
    <s v="GBP"/>
  </r>
  <r>
    <s v="bfde2f10374711eea68200090faa0001"/>
    <x v="1"/>
    <s v="SOW2468"/>
    <s v="03.04.000089"/>
    <x v="28"/>
    <x v="4"/>
    <m/>
    <m/>
    <x v="1"/>
    <s v=" Insurance &amp; AMG "/>
    <n v="5"/>
    <s v="Non Critical"/>
    <s v="Medium"/>
    <x v="34"/>
    <s v="MXN"/>
    <s v="MEXICO"/>
    <n v="4102001"/>
    <s v="FP"/>
    <s v="HSBC Mexico, S.A., Institucion de Banca Multiple, Grupo Financiero HSBC"/>
    <n v="35"/>
    <m/>
    <d v="2022-03-05T00:00:00"/>
    <d v="2022-10-10T00:00:00"/>
    <d v="2022-02-28T00:00:00"/>
    <n v="634232.34"/>
    <n v="634232.34"/>
    <s v="04.05.0000043"/>
    <m/>
    <m/>
    <m/>
    <s v="ALLEGIS GLOBAL SOLUTIONS LTD"/>
    <s v="00.01.007"/>
    <x v="4"/>
    <s v="01.02.0012"/>
    <s v="USA"/>
    <s v="USD"/>
  </r>
  <r>
    <s v="bfde2f11374711ee821c00090faa0001"/>
    <x v="1"/>
    <s v="SOW77686"/>
    <s v="03.04.000090"/>
    <x v="29"/>
    <x v="0"/>
    <m/>
    <m/>
    <x v="2"/>
    <s v=" WPB Core Banking OBS HK"/>
    <n v="32"/>
    <s v="Non Critical"/>
    <s v="Medium"/>
    <x v="35"/>
    <s v="CNY"/>
    <s v="CHINA"/>
    <n v="8157901"/>
    <s v="T&amp;M"/>
    <s v="HSBC Software Development (Guangdong) Limited"/>
    <n v="36"/>
    <m/>
    <d v="2023-04-08T00:00:00"/>
    <d v="2023-10-09T00:00:00"/>
    <d v="2023-04-05T00:00:00"/>
    <n v="20000"/>
    <n v="20000"/>
    <s v="04.05.0000044"/>
    <m/>
    <m/>
    <m/>
    <s v="ADOBE SYSTEMS SOFTWARE IRELAND LTD (IRELAND)"/>
    <s v="00.01.015"/>
    <x v="0"/>
    <s v="01.02.0019"/>
    <s v="DEU"/>
    <s v="EUR"/>
  </r>
  <r>
    <s v="bfde55e5374711eead7400090faa0001"/>
    <x v="1"/>
    <s v="SOW57657"/>
    <s v="03.04.000091"/>
    <x v="30"/>
    <x v="5"/>
    <m/>
    <m/>
    <x v="1"/>
    <s v=" Core Banking "/>
    <n v="7"/>
    <s v="Non Critical"/>
    <s v="Medium"/>
    <x v="36"/>
    <s v="USD"/>
    <s v="HONG KONG"/>
    <n v="4717001"/>
    <s v="HW"/>
    <s v="HSBC GIlobal Services (Hong Kong) Limited"/>
    <m/>
    <n v="41"/>
    <d v="2023-02-15T00:00:00"/>
    <d v="2023-10-01T00:00:00"/>
    <d v="2023-02-12T00:00:00"/>
    <n v="94000"/>
    <n v="94000"/>
    <s v="04.05.0000049"/>
    <m/>
    <m/>
    <m/>
    <s v="ALLEGIS GLOBAL SOLUTIONS LTD"/>
    <s v="00.01.007"/>
    <x v="5"/>
    <s v="01.02.0013"/>
    <s v="USA"/>
    <s v="USD"/>
  </r>
  <r>
    <s v="bfde55e2374711ee82a400090faa0001"/>
    <x v="1"/>
    <s v="SOW99778"/>
    <s v="03.04.000092"/>
    <x v="31"/>
    <x v="2"/>
    <m/>
    <m/>
    <x v="2"/>
    <s v=" Staff Channels &amp; Self Service"/>
    <n v="11"/>
    <s v="Non Critical"/>
    <s v="Medium"/>
    <x v="37"/>
    <s v="MXN"/>
    <s v="MEXICO"/>
    <n v="4809201"/>
    <s v="FP"/>
    <s v="HSBC Mexico, S.A., Institucion de Banca Multiple, Grupo Financiero HSBC"/>
    <m/>
    <n v="38"/>
    <d v="2022-12-31T00:00:00"/>
    <d v="2023-12-31T00:00:00"/>
    <d v="2022-12-09T00:00:00"/>
    <n v="76542"/>
    <n v="76542"/>
    <s v="04.05.0000046"/>
    <m/>
    <m/>
    <m/>
    <s v="AIRWALK CONSULTING LTD"/>
    <s v="00.01.014"/>
    <x v="2"/>
    <s v="01.02.0007"/>
    <s v="HKG"/>
    <s v="HKD"/>
  </r>
  <r>
    <s v="bfde7cd9374711ee824000090faa0001"/>
    <x v="1"/>
    <s v="SOW098765"/>
    <s v="03.04.000093"/>
    <x v="32"/>
    <x v="7"/>
    <m/>
    <m/>
    <x v="2"/>
    <s v=" Wealth Foundations Enabler"/>
    <n v="19"/>
    <s v="Critical"/>
    <s v="Very high"/>
    <x v="38"/>
    <s v="CNY"/>
    <s v="CHINA"/>
    <n v="80088"/>
    <s v="T&amp;M"/>
    <s v="HSBC Software Development (Guangdong) Limited"/>
    <n v="68"/>
    <m/>
    <d v="2023-01-31T00:00:00"/>
    <d v="2023-12-31T00:00:00"/>
    <d v="2023-01-04T00:00:00"/>
    <n v="34243.54"/>
    <n v="34243.54"/>
    <s v="04.05.0000052"/>
    <m/>
    <m/>
    <m/>
    <s v="BLOOMBERG FINANCE L.P."/>
    <s v="00.01.004"/>
    <x v="7"/>
    <s v="01.02.0004"/>
    <s v="CHE"/>
    <s v="CHF"/>
  </r>
  <r>
    <s v="bfde7cda374711ee9fcb00090faa0001"/>
    <x v="1"/>
    <s v="SOW08898"/>
    <s v="03.04.000094"/>
    <x v="33"/>
    <x v="8"/>
    <m/>
    <m/>
    <x v="1"/>
    <s v=" WPB Regional IT ASP "/>
    <n v="10"/>
    <s v="Non Critical"/>
    <s v="Low"/>
    <x v="39"/>
    <s v="MXN"/>
    <s v="MEXICO"/>
    <n v="51123"/>
    <s v="HW"/>
    <s v="HSBC Mexico, S.A., Institucion de Banca Multiple, Grupo Financiero HSBC"/>
    <m/>
    <n v="77"/>
    <d v="2023-05-16T00:00:00"/>
    <d v="2023-12-18T00:00:00"/>
    <d v="2023-04-15T00:00:00"/>
    <n v="980000"/>
    <n v="980000"/>
    <s v="04.05.0000053"/>
    <m/>
    <m/>
    <m/>
    <s v="CANDEX SOLUTIONS INC"/>
    <s v="00.01.012"/>
    <x v="8"/>
    <s v="01.02.0017"/>
    <s v="HKG"/>
    <s v="HKD"/>
  </r>
  <r>
    <s v="bfde7cdb374711eeb35900090faa0001"/>
    <x v="1"/>
    <s v="SOW98097"/>
    <s v="03.04.000095"/>
    <x v="34"/>
    <x v="9"/>
    <m/>
    <m/>
    <x v="2"/>
    <s v=" Conversational Banking &amp; Messg"/>
    <n v="28"/>
    <s v="Critical"/>
    <s v="Very high"/>
    <x v="40"/>
    <s v="GBP"/>
    <s v="UNITED KINGDOM"/>
    <n v="6467"/>
    <s v="FP"/>
    <s v="HSBC Global Services (UK) Limited"/>
    <n v="54"/>
    <m/>
    <d v="2023-01-20T00:00:00"/>
    <d v="2023-10-15T00:00:00"/>
    <d v="2023-01-01T00:00:00"/>
    <n v="340000"/>
    <n v="340000"/>
    <s v="04.05.0000054"/>
    <m/>
    <m/>
    <m/>
    <s v="DIEBOLD INC CO LTD"/>
    <s v="00.01.002"/>
    <x v="9"/>
    <s v="01.02.0002"/>
    <s v="USA"/>
    <s v="USD"/>
  </r>
  <r>
    <s v="bfde94d1374711ee826200090faa0001"/>
    <x v="1"/>
    <s v="SOW97979"/>
    <s v="03.04.000096"/>
    <x v="35"/>
    <x v="10"/>
    <m/>
    <m/>
    <x v="1"/>
    <s v=" Customer &amp; Product "/>
    <n v="2"/>
    <s v="Non Critical"/>
    <s v="Medium"/>
    <x v="41"/>
    <s v="MXN"/>
    <s v="MEXICO"/>
    <n v="50874"/>
    <s v="HW"/>
    <s v="HSBC Mexico, S.A., Institucion de Banca Multiple, Grupo Financiero HSBC"/>
    <m/>
    <n v="47"/>
    <d v="2023-06-18T00:00:00"/>
    <d v="2023-11-20T00:00:00"/>
    <d v="2023-05-17T00:00:00"/>
    <n v="543.66"/>
    <n v="543.66"/>
    <s v="04.05.0000055"/>
    <m/>
    <m/>
    <m/>
    <s v="FIS CAPITAL MARKETS US LLC"/>
    <s v="00.01.010"/>
    <x v="10"/>
    <s v="01.02.0015"/>
    <s v="GBR"/>
    <s v="GBP"/>
  </r>
  <r>
    <s v="bfde94d2374711ee9c8d00090faa0001"/>
    <x v="1"/>
    <s v="SOW57657"/>
    <s v="03.04.000097"/>
    <x v="30"/>
    <x v="11"/>
    <m/>
    <m/>
    <x v="2"/>
    <s v=" PayMe"/>
    <n v="35"/>
    <s v="Non Critical"/>
    <s v="Medium"/>
    <x v="42"/>
    <s v="GBP"/>
    <s v="UNITED KINGDOM"/>
    <n v="5929"/>
    <s v="FP"/>
    <s v="HSBC Global Services (UK) Limited"/>
    <n v="88"/>
    <m/>
    <d v="2023-04-14T00:00:00"/>
    <d v="2023-10-20T00:00:00"/>
    <d v="2023-03-11T00:00:00"/>
    <n v="6563.32"/>
    <n v="6563.32"/>
    <s v="04.05.0000056"/>
    <m/>
    <m/>
    <m/>
    <s v="FIS DATA SYSTEMS INC"/>
    <s v="00.01.011"/>
    <x v="11"/>
    <s v="01.02.0016"/>
    <s v="USA"/>
    <s v="USD"/>
  </r>
  <r>
    <s v="bfde55e4374711ee97cf00090faa0001"/>
    <x v="1"/>
    <s v="SOW88888"/>
    <s v="03.04.000098"/>
    <x v="36"/>
    <x v="4"/>
    <m/>
    <m/>
    <x v="2"/>
    <s v=" Asset Management IT"/>
    <n v="26"/>
    <s v="Critical"/>
    <s v="Very high"/>
    <x v="43"/>
    <s v="GBP"/>
    <s v="UNITED KINGDOM"/>
    <n v="4808301"/>
    <s v="T&amp;M"/>
    <s v="HSBC Global Services (UK) Limited"/>
    <n v="66"/>
    <m/>
    <d v="2022-03-05T00:00:00"/>
    <d v="2022-10-10T00:00:00"/>
    <d v="2022-02-28T00:00:00"/>
    <n v="665432"/>
    <n v="665432"/>
    <s v="04.05.0000048"/>
    <m/>
    <m/>
    <m/>
    <s v="ALLEGIS GLOBAL SOLUTIONS LTD"/>
    <s v="00.01.007"/>
    <x v="4"/>
    <s v="01.02.0012"/>
    <s v="USA"/>
    <s v="USD"/>
  </r>
  <r>
    <s v="bfde55e3374711eeb3b700090faa0001"/>
    <x v="1"/>
    <s v="SOW2467"/>
    <s v="03.04.000099"/>
    <x v="28"/>
    <x v="3"/>
    <m/>
    <m/>
    <x v="2"/>
    <s v=" Conversational Banking &amp; Messg"/>
    <n v="28"/>
    <s v="Non Critical"/>
    <s v="Medium"/>
    <x v="44"/>
    <s v="MXN"/>
    <s v="MEXICO"/>
    <n v="4121201"/>
    <s v="FP"/>
    <s v="HSBC Mexico, S.A., Institucion de Banca Multiple, Grupo Financiero HSBC"/>
    <n v="39"/>
    <m/>
    <d v="2023-07-12T00:00:00"/>
    <d v="2023-12-30T00:00:00"/>
    <d v="2023-07-10T00:00:00"/>
    <n v="340000"/>
    <n v="340000"/>
    <s v="04.05.0000047"/>
    <m/>
    <m/>
    <m/>
    <s v="ALLEGIS GLOBAL SOLUTIONS LTD"/>
    <s v="00.01.007"/>
    <x v="3"/>
    <s v="01.02.0014"/>
    <s v="GBR"/>
    <s v="GBP"/>
  </r>
  <r>
    <s v="bfde7cd8374711ee82da00090faa0001"/>
    <x v="1"/>
    <s v="SOW43245"/>
    <s v="03.04.000100"/>
    <x v="37"/>
    <x v="6"/>
    <m/>
    <m/>
    <x v="2"/>
    <s v=" Insurance"/>
    <n v="27"/>
    <s v="Non Critical"/>
    <s v="Low"/>
    <x v="45"/>
    <s v="CHF"/>
    <s v="SWITZERLAND"/>
    <n v="4108101"/>
    <s v="FP"/>
    <s v="HSBC PB Services (Suisse) SA"/>
    <n v="78"/>
    <m/>
    <d v="2023-04-15T00:00:00"/>
    <d v="2023-10-13T00:00:00"/>
    <d v="2023-04-13T00:00:00"/>
    <n v="98743"/>
    <n v="98743"/>
    <s v="04.05.0000051"/>
    <m/>
    <m/>
    <m/>
    <s v="ANALOGFOLK LTD"/>
    <s v="00.01.013"/>
    <x v="6"/>
    <s v="01.02.0020"/>
    <s v="HKG"/>
    <s v="HKD"/>
  </r>
  <r>
    <s v="bfde55e1374711ee9bd100090faa0001"/>
    <x v="1"/>
    <s v="SOW08643"/>
    <s v="03.04.000101"/>
    <x v="38"/>
    <x v="1"/>
    <m/>
    <m/>
    <x v="2"/>
    <s v=" Retail FX &amp; Cross Border Serv"/>
    <n v="14"/>
    <s v="Critical"/>
    <s v="High"/>
    <x v="46"/>
    <s v="GBP"/>
    <s v="UNITED KINGDOM"/>
    <n v="6122801"/>
    <s v="HW"/>
    <s v="HSBC Global Services (UK) Limited"/>
    <n v="55"/>
    <m/>
    <d v="2023-01-09T00:00:00"/>
    <d v="2023-09-30T00:00:00"/>
    <d v="2023-01-08T00:00:00"/>
    <n v="323223"/>
    <n v="323223"/>
    <s v="04.05.0000045"/>
    <m/>
    <m/>
    <m/>
    <s v="ADOBE SYSTEMS SOFTWARE IRELAND LTD (IRELAND)"/>
    <s v="00.01.015"/>
    <x v="1"/>
    <s v="01.02.0023"/>
    <s v="GBR"/>
    <s v="GBP"/>
  </r>
  <r>
    <s v="bfde56e1374711ee9bd100090faa0001"/>
    <x v="2"/>
    <s v="SOW97979"/>
    <s v="03.04.000096"/>
    <x v="35"/>
    <x v="10"/>
    <m/>
    <m/>
    <x v="1"/>
    <s v=" Customer &amp; Product "/>
    <n v="2"/>
    <m/>
    <m/>
    <x v="41"/>
    <s v="MXN"/>
    <s v="MEXICO"/>
    <m/>
    <m/>
    <m/>
    <m/>
    <m/>
    <m/>
    <m/>
    <m/>
    <m/>
    <m/>
    <s v="05.06.00000055"/>
    <s v="SA0123"/>
    <d v="2023-08-30T00:00:00"/>
    <n v="543.66"/>
    <s v="FIS CAPITAL MARKETS US LLC"/>
    <s v="00.01.010"/>
    <x v="10"/>
    <s v="01.02.0015"/>
    <s v="GBR"/>
    <s v="GBP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b97e958032be42b2a58d5583d95ff9f9"/>
    <s v="MSA030101"/>
    <x v="0"/>
    <s v="Non Critical"/>
    <x v="0"/>
    <x v="0"/>
  </r>
  <r>
    <s v="29575537374811eead7a00090faa0001"/>
    <s v="MSA030102"/>
    <x v="1"/>
    <s v="Critical"/>
    <x v="1"/>
    <x v="0"/>
  </r>
  <r>
    <s v="b97e958032be42b2a58d5583d95ff9f7"/>
    <s v="MSA030103"/>
    <x v="2"/>
    <s v="Critical"/>
    <x v="2"/>
    <x v="0"/>
  </r>
  <r>
    <s v="2956b7ca374811ee92da00090faa0001"/>
    <s v="MSA030104"/>
    <x v="3"/>
    <s v="Non Critical"/>
    <x v="3"/>
    <x v="1"/>
  </r>
  <r>
    <s v="2956cf8f374811ee8f6f00090faa0001"/>
    <s v="MSA030108"/>
    <x v="4"/>
    <s v="Critical"/>
    <x v="2"/>
    <x v="1"/>
  </r>
  <r>
    <s v="2956d534374811ee950100090faa0001"/>
    <s v="MSA030109"/>
    <x v="5"/>
    <s v="Non Critical"/>
    <x v="3"/>
    <x v="0"/>
  </r>
  <r>
    <s v="2956dae6374811ee98ff00090faa0001"/>
    <s v="MSA030110"/>
    <x v="4"/>
    <s v="Critical"/>
    <x v="1"/>
    <x v="0"/>
  </r>
  <r>
    <s v="2956ebf4374811ee87ee00090faa0001"/>
    <s v="MSA030113"/>
    <x v="6"/>
    <s v="Critical"/>
    <x v="2"/>
    <x v="0"/>
  </r>
  <r>
    <s v="2956f21c374811ee9f8f00090faa0001"/>
    <s v="MSA030114"/>
    <x v="7"/>
    <s v="Critical"/>
    <x v="1"/>
    <x v="1"/>
  </r>
  <r>
    <s v="29570f0c374811ee8f4500090faa0001"/>
    <s v="MSA030119"/>
    <x v="8"/>
    <s v="Non Critical"/>
    <x v="0"/>
    <x v="0"/>
  </r>
  <r>
    <s v="295713e4374811eebe0300090faa0001"/>
    <s v="MSA030122"/>
    <x v="7"/>
    <s v="Critical"/>
    <x v="1"/>
    <x v="0"/>
  </r>
  <r>
    <s v="bfdfe8fb374711ee8f5a00090faa0001"/>
    <s v="MSA2001"/>
    <x v="6"/>
    <s v="Critical"/>
    <x v="1"/>
    <x v="0"/>
  </r>
  <r>
    <s v="bfdfe8fc374711eebc2900090faa0001"/>
    <s v="MSA2002"/>
    <x v="3"/>
    <s v="Critical"/>
    <x v="1"/>
    <x v="0"/>
  </r>
  <r>
    <s v="bfdfe8fd374711ee844600090faa0001"/>
    <s v="MSA2003"/>
    <x v="1"/>
    <s v="Critical"/>
    <x v="2"/>
    <x v="0"/>
  </r>
  <r>
    <s v="bfdfe8fe374711ee90c000090faa0001"/>
    <s v="MSA2004"/>
    <x v="7"/>
    <s v="Critical"/>
    <x v="2"/>
    <x v="0"/>
  </r>
  <r>
    <s v="bfe00fcd374711eeb2e000090faa0001"/>
    <s v="MSA2005"/>
    <x v="4"/>
    <s v="Critical"/>
    <x v="2"/>
    <x v="0"/>
  </r>
  <r>
    <s v="bfe00fce374711eeade800090faa0001"/>
    <s v="MSA2006"/>
    <x v="2"/>
    <s v="Critical"/>
    <x v="2"/>
    <x v="0"/>
  </r>
  <r>
    <s v="bfe00fcf374711ee8ca100090faa0001"/>
    <s v="MSA2007"/>
    <x v="8"/>
    <s v="Critical"/>
    <x v="2"/>
    <x v="0"/>
  </r>
  <r>
    <s v="bfe00fd0374711ee8bf600090faa0001"/>
    <s v="MSA2008"/>
    <x v="7"/>
    <s v="Non Critical"/>
    <x v="0"/>
    <x v="1"/>
  </r>
  <r>
    <s v="bfe00fd1374711eea08100090faa0001"/>
    <s v="MSA2009"/>
    <x v="6"/>
    <s v="Non Critical"/>
    <x v="0"/>
    <x v="0"/>
  </r>
  <r>
    <s v="bfe00fd2374711ee943e00090faa0001"/>
    <s v="MSA2010"/>
    <x v="5"/>
    <s v="Non Critical"/>
    <x v="0"/>
    <x v="0"/>
  </r>
  <r>
    <s v="bfe00fd3374711eeb5ed00090faa0001"/>
    <s v="MSA2011"/>
    <x v="8"/>
    <s v="Non Critical"/>
    <x v="0"/>
    <x v="1"/>
  </r>
  <r>
    <s v="bfe00fd4374711eeb4c100090faa0001"/>
    <s v="MSA2012"/>
    <x v="5"/>
    <s v="Non Critical"/>
    <x v="0"/>
    <x v="0"/>
  </r>
  <r>
    <s v="bfe00fd5374711eeb2e300090faa0001"/>
    <s v="MSA2013"/>
    <x v="1"/>
    <s v="Non Critical"/>
    <x v="3"/>
    <x v="0"/>
  </r>
  <r>
    <s v="bfe00fd6374711eebd7000090faa0001"/>
    <s v="MSA2014"/>
    <x v="7"/>
    <s v="Non Critical"/>
    <x v="3"/>
    <x v="1"/>
  </r>
  <r>
    <s v="bfe00fd7374711ee896f00090faa0001"/>
    <s v="MSA2015"/>
    <x v="6"/>
    <s v="Non Critical"/>
    <x v="3"/>
    <x v="1"/>
  </r>
  <r>
    <s v="bfe00fd8374711eea75400090faa0001"/>
    <s v="MSA2016"/>
    <x v="2"/>
    <s v="Non Critical"/>
    <x v="3"/>
    <x v="1"/>
  </r>
  <r>
    <s v="bfe00fd9374711eeb82500090faa0001"/>
    <s v="MSA2017"/>
    <x v="8"/>
    <s v="Non Critical"/>
    <x v="3"/>
    <x v="0"/>
  </r>
  <r>
    <s v="bfe00fda374711eeb8f600090faa0001"/>
    <s v="MSA2018"/>
    <x v="0"/>
    <s v="Non Critical"/>
    <x v="3"/>
    <x v="0"/>
  </r>
  <r>
    <s v="bfe00fdb374711ee821400090faa0001"/>
    <s v="MSA2019"/>
    <x v="0"/>
    <s v="Non Critical"/>
    <x v="3"/>
    <x v="0"/>
  </r>
  <r>
    <s v="bfe00fdc374711eea51b00090faa0001"/>
    <s v="MSA2020"/>
    <x v="1"/>
    <s v="Non Critical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75A83-349C-49FE-BA05-EC142A1D9CB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15" firstHeaderRow="1" firstDataRow="3" firstDataCol="1"/>
  <pivotFields count="6">
    <pivotField dataField="1" showAll="0"/>
    <pivotField showAll="0"/>
    <pivotField axis="axisRow" showAll="0">
      <items count="10">
        <item x="7"/>
        <item x="3"/>
        <item x="1"/>
        <item x="5"/>
        <item x="6"/>
        <item x="4"/>
        <item x="0"/>
        <item x="8"/>
        <item x="2"/>
        <item t="default"/>
      </items>
    </pivotField>
    <pivotField showAll="0"/>
    <pivotField axis="axisCol" showAll="0">
      <items count="5">
        <item x="2"/>
        <item x="3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4"/>
    <field x="5"/>
  </colFields>
  <colItems count="13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 t="grand">
      <x/>
    </i>
  </colItems>
  <dataFields count="1">
    <dataField name="Count of dmscode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EB6AF-2798-4A77-BF3E-8237A30C1C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149" firstHeaderRow="1" firstDataRow="1" firstDataCol="1"/>
  <pivotFields count="36"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dataField="1" showAll="0">
      <items count="4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46"/>
        <item x="37"/>
        <item x="44"/>
        <item x="43"/>
        <item x="36"/>
        <item x="45"/>
        <item x="38"/>
        <item x="39"/>
        <item x="40"/>
        <item x="41"/>
        <item x="4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5"/>
    <field x="8"/>
    <field x="13"/>
  </rowFields>
  <rowItems count="147">
    <i>
      <x/>
    </i>
    <i r="1">
      <x/>
    </i>
    <i r="2">
      <x v="46"/>
    </i>
    <i r="1">
      <x v="2"/>
    </i>
    <i r="2">
      <x v="34"/>
    </i>
    <i>
      <x v="1"/>
    </i>
    <i r="1">
      <x/>
    </i>
    <i r="2">
      <x v="46"/>
    </i>
    <i r="1">
      <x v="2"/>
    </i>
    <i r="2">
      <x v="18"/>
    </i>
    <i r="2">
      <x v="26"/>
    </i>
    <i r="2">
      <x v="35"/>
    </i>
    <i>
      <x v="2"/>
    </i>
    <i r="1">
      <x/>
    </i>
    <i r="2">
      <x v="46"/>
    </i>
    <i r="1">
      <x v="2"/>
    </i>
    <i r="2">
      <x v="36"/>
    </i>
    <i>
      <x v="3"/>
    </i>
    <i r="1">
      <x/>
    </i>
    <i r="2">
      <x v="46"/>
    </i>
    <i r="1">
      <x v="2"/>
    </i>
    <i r="2">
      <x v="37"/>
    </i>
    <i>
      <x v="4"/>
    </i>
    <i r="1">
      <x/>
    </i>
    <i r="2">
      <x v="10"/>
    </i>
    <i r="2">
      <x v="46"/>
    </i>
    <i r="1">
      <x v="1"/>
    </i>
    <i r="2">
      <x v="33"/>
    </i>
    <i r="1">
      <x v="2"/>
    </i>
    <i r="2">
      <x v="38"/>
    </i>
    <i>
      <x v="5"/>
    </i>
    <i r="1">
      <x/>
    </i>
    <i r="2">
      <x v="46"/>
    </i>
    <i r="1">
      <x v="1"/>
    </i>
    <i r="2">
      <x v="22"/>
    </i>
    <i r="2">
      <x v="39"/>
    </i>
    <i>
      <x v="6"/>
    </i>
    <i r="1">
      <x/>
    </i>
    <i r="2">
      <x v="46"/>
    </i>
    <i r="1">
      <x v="2"/>
    </i>
    <i r="2">
      <x v="40"/>
    </i>
    <i>
      <x v="7"/>
    </i>
    <i r="1">
      <x/>
    </i>
    <i r="2">
      <x v="46"/>
    </i>
    <i r="1">
      <x v="2"/>
    </i>
    <i r="2">
      <x v="11"/>
    </i>
    <i r="2">
      <x v="41"/>
    </i>
    <i>
      <x v="8"/>
    </i>
    <i r="1">
      <x/>
    </i>
    <i r="2">
      <x v="46"/>
    </i>
    <i r="1">
      <x v="1"/>
    </i>
    <i r="2">
      <x v="42"/>
    </i>
    <i>
      <x v="9"/>
    </i>
    <i r="1">
      <x/>
    </i>
    <i r="2">
      <x v="46"/>
    </i>
    <i r="1">
      <x v="1"/>
    </i>
    <i r="2">
      <x v="14"/>
    </i>
    <i r="1">
      <x v="2"/>
    </i>
    <i r="2">
      <x v="43"/>
    </i>
    <i>
      <x v="10"/>
    </i>
    <i r="1">
      <x/>
    </i>
    <i r="2">
      <x v="46"/>
    </i>
    <i r="1">
      <x v="1"/>
    </i>
    <i r="2">
      <x v="23"/>
    </i>
    <i r="2">
      <x v="29"/>
    </i>
    <i r="2">
      <x v="44"/>
    </i>
    <i r="1">
      <x v="2"/>
    </i>
    <i r="2">
      <x v="16"/>
    </i>
    <i r="2">
      <x v="28"/>
    </i>
    <i>
      <x v="11"/>
    </i>
    <i r="1">
      <x/>
    </i>
    <i r="2">
      <x v="46"/>
    </i>
    <i r="1">
      <x v="2"/>
    </i>
    <i r="2">
      <x v="45"/>
    </i>
    <i>
      <x v="12"/>
    </i>
    <i r="1">
      <x/>
    </i>
    <i r="2">
      <x v="46"/>
    </i>
    <i r="1">
      <x v="2"/>
    </i>
    <i r="2">
      <x v="13"/>
    </i>
    <i>
      <x v="13"/>
    </i>
    <i r="1">
      <x/>
    </i>
    <i r="2">
      <x v="46"/>
    </i>
    <i r="1">
      <x v="1"/>
    </i>
    <i r="2">
      <x v="27"/>
    </i>
    <i>
      <x v="14"/>
    </i>
    <i r="1">
      <x/>
    </i>
    <i r="2">
      <x/>
    </i>
    <i r="2">
      <x v="46"/>
    </i>
    <i r="1">
      <x v="1"/>
    </i>
    <i r="2">
      <x v="1"/>
    </i>
    <i r="2">
      <x v="2"/>
    </i>
    <i r="1">
      <x v="2"/>
    </i>
    <i r="2">
      <x v="20"/>
    </i>
    <i>
      <x v="15"/>
    </i>
    <i r="1">
      <x/>
    </i>
    <i r="2">
      <x v="46"/>
    </i>
    <i>
      <x v="16"/>
    </i>
    <i r="1">
      <x/>
    </i>
    <i r="2">
      <x v="46"/>
    </i>
    <i r="1">
      <x v="1"/>
    </i>
    <i r="2">
      <x v="12"/>
    </i>
    <i>
      <x v="17"/>
    </i>
    <i r="1">
      <x/>
    </i>
    <i r="2">
      <x v="46"/>
    </i>
    <i r="1">
      <x v="2"/>
    </i>
    <i r="2">
      <x v="30"/>
    </i>
    <i>
      <x v="18"/>
    </i>
    <i r="1">
      <x/>
    </i>
    <i r="2">
      <x v="4"/>
    </i>
    <i r="2">
      <x v="21"/>
    </i>
    <i r="2">
      <x v="46"/>
    </i>
    <i r="1">
      <x v="1"/>
    </i>
    <i r="2">
      <x v="3"/>
    </i>
    <i r="2">
      <x v="5"/>
    </i>
    <i r="1">
      <x v="2"/>
    </i>
    <i r="2">
      <x v="6"/>
    </i>
    <i r="2">
      <x v="24"/>
    </i>
    <i>
      <x v="19"/>
    </i>
    <i r="1">
      <x/>
    </i>
    <i r="2">
      <x v="46"/>
    </i>
    <i>
      <x v="20"/>
    </i>
    <i r="1">
      <x/>
    </i>
    <i r="2">
      <x v="46"/>
    </i>
    <i r="1">
      <x v="1"/>
    </i>
    <i r="2">
      <x v="19"/>
    </i>
    <i>
      <x v="21"/>
    </i>
    <i r="1">
      <x/>
    </i>
    <i r="2">
      <x v="46"/>
    </i>
    <i r="1">
      <x v="1"/>
    </i>
    <i r="2">
      <x v="15"/>
    </i>
    <i r="1">
      <x v="2"/>
    </i>
    <i r="2">
      <x v="25"/>
    </i>
    <i>
      <x v="22"/>
    </i>
    <i r="1">
      <x/>
    </i>
    <i r="2">
      <x v="46"/>
    </i>
    <i>
      <x v="23"/>
    </i>
    <i r="1">
      <x/>
    </i>
    <i r="2">
      <x v="7"/>
    </i>
    <i r="2">
      <x v="46"/>
    </i>
    <i r="1">
      <x v="1"/>
    </i>
    <i r="2">
      <x v="8"/>
    </i>
    <i r="1">
      <x v="2"/>
    </i>
    <i r="2">
      <x v="9"/>
    </i>
    <i r="2">
      <x v="17"/>
    </i>
    <i r="2">
      <x v="31"/>
    </i>
    <i r="2">
      <x v="32"/>
    </i>
    <i t="grand">
      <x/>
    </i>
  </rowItems>
  <colItems count="1">
    <i/>
  </colItems>
  <dataFields count="1">
    <dataField name="Count of purchase_id" fld="13" subtotal="count" baseField="0" baseItem="0"/>
  </dataFields>
  <formats count="4">
    <format dxfId="7">
      <pivotArea collapsedLevelsAreSubtotals="1" fieldPosition="0">
        <references count="1">
          <reference field="5" count="1">
            <x v="0"/>
          </reference>
        </references>
      </pivotArea>
    </format>
    <format dxfId="6">
      <pivotArea dataOnly="0" labelOnly="1" fieldPosition="0">
        <references count="1">
          <reference field="5" count="1">
            <x v="0"/>
          </reference>
        </references>
      </pivotArea>
    </format>
    <format dxfId="5">
      <pivotArea collapsedLevelsAreSubtotals="1" fieldPosition="0">
        <references count="1">
          <reference field="5" count="1">
            <x v="2"/>
          </reference>
        </references>
      </pivotArea>
    </format>
    <format dxfId="4">
      <pivotArea dataOnly="0" labelOnly="1" fieldPosition="0">
        <references count="1">
          <reference field="5" count="1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9B13CE-725D-4D2D-8A39-9D14DEAE647E}" name="Table2" displayName="Table2" ref="A1:F32" totalsRowShown="0" headerRowDxfId="14">
  <autoFilter ref="A1:F32" xr:uid="{8B9B13CE-725D-4D2D-8A39-9D14DEAE647E}"/>
  <tableColumns count="6">
    <tableColumn id="1" xr3:uid="{4D0C0608-FB87-4D7D-AAAC-D32C5E238D65}" name="dmscode"/>
    <tableColumn id="2" xr3:uid="{BB2B7D74-6576-47DC-A015-DC94E1B2723B}" name="coupacontractid"/>
    <tableColumn id="3" xr3:uid="{79F67222-D7D0-4E66-90FB-6267069BBDCE}" name="bf_name"/>
    <tableColumn id="4" xr3:uid="{494882A6-D866-437E-96F5-5B36F93D4805}" name="engagementtype"/>
    <tableColumn id="5" xr3:uid="{0A66DEE4-ACD6-428B-89D6-78623A3F362F}" name="engagementrisk"/>
    <tableColumn id="6" xr3:uid="{2138B667-86B6-4F8C-A9E2-4B338F702D19}" name="sufficiency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3CF31-7631-4A2C-9566-9567AC913827}" name="vendorentity" displayName="vendorentity" ref="A1:F65" totalsRowShown="0">
  <autoFilter ref="A1:F65" xr:uid="{5A13CF31-7631-4A2C-9566-9567AC913827}"/>
  <tableColumns count="6">
    <tableColumn id="1" xr3:uid="{FA90C9F8-DEBE-441D-9484-D0B2926203DA}" name="name"/>
    <tableColumn id="2" xr3:uid="{DE713B74-B43F-4E02-9FD3-58EFB829DA3B}" name="country"/>
    <tableColumn id="3" xr3:uid="{7D7268D6-6AFC-418A-9CAF-62731C9DBA41}" name="currency"/>
    <tableColumn id="4" xr3:uid="{FDB38362-C363-45E5-BE06-FD35F015B3BB}" name="externalentityid"/>
    <tableColumn id="5" xr3:uid="{C51D715E-8855-492A-9033-D2AE4C8192A8}" name="vendorgroupid"/>
    <tableColumn id="6" xr3:uid="{3268CF87-8EB0-4016-9F0C-4869CB5DD141}" name="vendorentity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44BC78-3D9A-4D7D-AF8B-5D0B78298CF3}" name="vendorgroup" displayName="vendorgroup" ref="A1:H18" totalsRowShown="0">
  <autoFilter ref="A1:H18" xr:uid="{A544BC78-3D9A-4D7D-AF8B-5D0B78298CF3}"/>
  <tableColumns count="8">
    <tableColumn id="2" xr3:uid="{B8D6B754-C19A-4AEC-91FA-71375DD07FF2}" name="vendorgroupname"/>
    <tableColumn id="3" xr3:uid="{09DE8AA9-EA13-47D7-8009-0A5275E50123}" name="vendorgroupid"/>
    <tableColumn id="4" xr3:uid="{78E9E0BA-D4F1-48E5-BE9F-072FBE534BD7}" name="tenantid"/>
    <tableColumn id="5" xr3:uid="{EF4B52FD-1B2A-4D14-A575-A6506E0F3475}" name="groupid"/>
    <tableColumn id="6" xr3:uid="{B95868BF-F995-42FC-BD4C-A0F80061640A}" name="createddate"/>
    <tableColumn id="7" xr3:uid="{F1D46E74-8F0C-416D-8A76-005AFECD596F}" name="modifieddate"/>
    <tableColumn id="8" xr3:uid="{9ADB9A46-8C75-4CEC-9023-40BD59F01736}" name="createdby"/>
    <tableColumn id="9" xr3:uid="{1C24BACB-286F-42E7-8569-B0AD393ADAD8}" name="modifiedb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57797B-0A80-4A21-BC55-D9186838D7AC}" name="bflevel" displayName="bflevel" ref="A1:C36" totalsRowShown="0" dataDxfId="12" tableBorderDxfId="11">
  <autoFilter ref="A1:C36" xr:uid="{9557797B-0A80-4A21-BC55-D9186838D7AC}"/>
  <sortState xmlns:xlrd2="http://schemas.microsoft.com/office/spreadsheetml/2017/richdata2" ref="A2:C36">
    <sortCondition ref="A1:A36"/>
  </sortState>
  <tableColumns count="3">
    <tableColumn id="1" xr3:uid="{2E999B9B-A1C7-419E-9D8F-1F4296A1A579}" name="BFLevels" dataDxfId="10"/>
    <tableColumn id="2" xr3:uid="{F471131B-2A9D-473B-9BC9-6990A3420D0B}" name="id" dataDxfId="9"/>
    <tableColumn id="3" xr3:uid="{F0362E79-D13E-4DB8-80C6-2AD04DBB88BE}" name="level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</sheetPr>
  <dimension ref="A1:AQ115"/>
  <sheetViews>
    <sheetView tabSelected="1" zoomScale="80" zoomScaleNormal="80" workbookViewId="0">
      <pane xSplit="2" ySplit="2" topLeftCell="AL4" activePane="bottomRight" state="frozen"/>
      <selection pane="topRight" activeCell="C1" sqref="C1"/>
      <selection pane="bottomLeft" activeCell="A3" sqref="A3"/>
      <selection pane="bottomRight" activeCell="AQ125" sqref="AQ125"/>
    </sheetView>
  </sheetViews>
  <sheetFormatPr defaultColWidth="9.1796875" defaultRowHeight="14.5" x14ac:dyDescent="0.35"/>
  <cols>
    <col min="1" max="1" width="39" customWidth="1"/>
    <col min="2" max="2" width="17.453125" customWidth="1"/>
    <col min="3" max="3" width="15.26953125" customWidth="1"/>
    <col min="4" max="4" width="24.81640625" customWidth="1"/>
    <col min="5" max="5" width="13.81640625" customWidth="1"/>
    <col min="6" max="6" width="15.7265625" customWidth="1"/>
    <col min="7" max="7" width="19.26953125" customWidth="1"/>
    <col min="8" max="8" width="22" customWidth="1"/>
    <col min="10" max="10" width="33.54296875" customWidth="1"/>
    <col min="11" max="11" width="9.1796875" customWidth="1"/>
    <col min="12" max="12" width="12.453125" customWidth="1"/>
    <col min="13" max="13" width="9.54296875" customWidth="1"/>
    <col min="15" max="15" width="12" customWidth="1"/>
    <col min="16" max="16" width="19.453125" customWidth="1"/>
    <col min="17" max="17" width="73.54296875" bestFit="1" customWidth="1"/>
    <col min="20" max="20" width="18.54296875" customWidth="1"/>
    <col min="21" max="21" width="25.1796875" style="40" bestFit="1" customWidth="1"/>
    <col min="22" max="22" width="18" customWidth="1"/>
    <col min="23" max="23" width="18" style="40" customWidth="1"/>
    <col min="24" max="24" width="20" customWidth="1"/>
    <col min="25" max="25" width="20" style="40" customWidth="1"/>
    <col min="26" max="26" width="12.7265625" customWidth="1"/>
    <col min="27" max="27" width="13" customWidth="1"/>
    <col min="28" max="28" width="27.7265625" customWidth="1"/>
    <col min="29" max="29" width="10.81640625" customWidth="1"/>
    <col min="30" max="30" width="13" customWidth="1"/>
    <col min="31" max="31" width="19.7265625" style="41" bestFit="1" customWidth="1"/>
    <col min="32" max="32" width="15.7265625" customWidth="1"/>
    <col min="33" max="33" width="26.1796875" customWidth="1"/>
    <col min="34" max="34" width="14.7265625" customWidth="1"/>
    <col min="35" max="35" width="38.26953125" bestFit="1" customWidth="1"/>
    <col min="36" max="37" width="14.7265625" customWidth="1"/>
    <col min="38" max="39" width="15.453125" customWidth="1"/>
    <col min="40" max="40" width="14.1796875" customWidth="1"/>
    <col min="41" max="41" width="17.90625" customWidth="1"/>
    <col min="42" max="42" width="23.26953125" customWidth="1"/>
    <col min="43" max="43" width="17" customWidth="1"/>
  </cols>
  <sheetData>
    <row r="1" spans="1:43" ht="18.75" customHeight="1" x14ac:dyDescent="0.35">
      <c r="A1" t="s">
        <v>0</v>
      </c>
      <c r="C1" t="s">
        <v>1</v>
      </c>
      <c r="D1" t="s">
        <v>2</v>
      </c>
      <c r="E1" t="s">
        <v>3</v>
      </c>
      <c r="H1" t="s">
        <v>4</v>
      </c>
      <c r="I1" t="s">
        <v>4</v>
      </c>
      <c r="J1" t="s">
        <v>4</v>
      </c>
      <c r="K1" t="s">
        <v>5</v>
      </c>
      <c r="L1" t="s">
        <v>7</v>
      </c>
      <c r="M1" t="s">
        <v>5</v>
      </c>
      <c r="N1" t="s">
        <v>6</v>
      </c>
      <c r="O1" t="s">
        <v>8</v>
      </c>
      <c r="P1" t="s">
        <v>6</v>
      </c>
      <c r="U1" s="40">
        <v>1000</v>
      </c>
      <c r="X1" t="s">
        <v>9</v>
      </c>
      <c r="Z1" t="s">
        <v>9</v>
      </c>
      <c r="AB1" t="s">
        <v>10</v>
      </c>
      <c r="AH1" t="s">
        <v>6</v>
      </c>
      <c r="AJ1" t="s">
        <v>6</v>
      </c>
      <c r="AK1" t="s">
        <v>6</v>
      </c>
    </row>
    <row r="2" spans="1:43" x14ac:dyDescent="0.35">
      <c r="A2" s="35" t="s">
        <v>11</v>
      </c>
      <c r="B2" s="35" t="s">
        <v>12</v>
      </c>
      <c r="C2" s="35" t="s">
        <v>13</v>
      </c>
      <c r="D2" s="35" t="s">
        <v>14</v>
      </c>
      <c r="E2" s="35" t="s">
        <v>15</v>
      </c>
      <c r="F2" s="35" t="s">
        <v>16</v>
      </c>
      <c r="G2" s="35" t="s">
        <v>17</v>
      </c>
      <c r="H2" s="35" t="s">
        <v>18</v>
      </c>
      <c r="I2" s="35" t="s">
        <v>19</v>
      </c>
      <c r="J2" s="35" t="s">
        <v>20</v>
      </c>
      <c r="K2" s="35" t="s">
        <v>21</v>
      </c>
      <c r="L2" s="35" t="s">
        <v>24</v>
      </c>
      <c r="M2" s="35" t="s">
        <v>25</v>
      </c>
      <c r="N2" s="35" t="s">
        <v>26</v>
      </c>
      <c r="O2" s="35" t="s">
        <v>27</v>
      </c>
      <c r="P2" s="35" t="s">
        <v>28</v>
      </c>
      <c r="Q2" s="35" t="s">
        <v>29</v>
      </c>
      <c r="R2" s="35" t="s">
        <v>30</v>
      </c>
      <c r="S2" s="35" t="s">
        <v>31</v>
      </c>
      <c r="T2" s="35" t="s">
        <v>32</v>
      </c>
      <c r="U2" s="43" t="s">
        <v>33</v>
      </c>
      <c r="V2" s="35" t="s">
        <v>34</v>
      </c>
      <c r="W2" s="43" t="s">
        <v>35</v>
      </c>
      <c r="X2" s="35" t="s">
        <v>36</v>
      </c>
      <c r="Y2" s="43" t="s">
        <v>37</v>
      </c>
      <c r="Z2" s="35" t="s">
        <v>38</v>
      </c>
      <c r="AA2" s="35" t="s">
        <v>39</v>
      </c>
      <c r="AB2" s="35" t="s">
        <v>1129</v>
      </c>
      <c r="AC2" s="35" t="s">
        <v>41</v>
      </c>
      <c r="AD2" s="35" t="s">
        <v>42</v>
      </c>
      <c r="AE2" s="42" t="s">
        <v>43</v>
      </c>
      <c r="AF2" s="35" t="s">
        <v>44</v>
      </c>
      <c r="AG2" s="35" t="s">
        <v>45</v>
      </c>
      <c r="AH2" s="35" t="s">
        <v>46</v>
      </c>
      <c r="AI2" s="35" t="s">
        <v>47</v>
      </c>
      <c r="AJ2" s="35" t="s">
        <v>48</v>
      </c>
      <c r="AK2" s="35" t="s">
        <v>49</v>
      </c>
      <c r="AL2" s="35" t="s">
        <v>50</v>
      </c>
      <c r="AM2" s="35" t="s">
        <v>1134</v>
      </c>
      <c r="AN2" s="35" t="s">
        <v>1130</v>
      </c>
      <c r="AO2" s="35" t="s">
        <v>1131</v>
      </c>
      <c r="AP2" s="35" t="s">
        <v>1132</v>
      </c>
      <c r="AQ2" s="35" t="s">
        <v>1133</v>
      </c>
    </row>
    <row r="3" spans="1:43" ht="18.75" hidden="1" customHeight="1" x14ac:dyDescent="0.35">
      <c r="A3" t="s">
        <v>51</v>
      </c>
      <c r="B3" t="s">
        <v>52</v>
      </c>
      <c r="F3" t="s">
        <v>53</v>
      </c>
      <c r="G3" t="s">
        <v>53</v>
      </c>
      <c r="H3" t="s">
        <v>54</v>
      </c>
      <c r="I3">
        <v>4</v>
      </c>
      <c r="J3" t="s">
        <v>55</v>
      </c>
      <c r="K3">
        <f>VLOOKUP(J3,bflevel[[BFLevels]:[id]],2,0)</f>
        <v>7</v>
      </c>
      <c r="T3" s="7">
        <v>45127</v>
      </c>
      <c r="U3" s="40">
        <v>1689811200000</v>
      </c>
      <c r="V3" s="7">
        <v>45251</v>
      </c>
      <c r="W3" s="40">
        <f>((static_data!$V3-DATE(1970,1,1))*86400)*1000</f>
        <v>1700524800000</v>
      </c>
      <c r="X3" s="7"/>
      <c r="AE3" s="41" t="str">
        <f>IF(static_data!$AD3 = "", "", (static_data!$AD3-DATE(1970,1,1))*86400)</f>
        <v/>
      </c>
      <c r="AG3" t="s">
        <v>58</v>
      </c>
      <c r="AH3" t="str">
        <f>VLOOKUP(AG3,'vendor group'!$A:$B,2,0)</f>
        <v>00.01.101</v>
      </c>
      <c r="AI3" t="s">
        <v>59</v>
      </c>
      <c r="AJ3" t="str">
        <f>VLOOKUP(AI3,'vendor entity'!$A:$F,6,0)</f>
        <v>01.02.2001</v>
      </c>
      <c r="AK3" t="str">
        <f>VLOOKUP($AI3,'vendor entity'!$A:$C,3,0)</f>
        <v>GBP</v>
      </c>
      <c r="AL3" t="str">
        <f>VLOOKUP($AI3,'vendor entity'!$A:$C,2,0)</f>
        <v>GBR</v>
      </c>
    </row>
    <row r="4" spans="1:43" ht="18.75" customHeight="1" x14ac:dyDescent="0.35">
      <c r="A4" t="s">
        <v>60</v>
      </c>
      <c r="B4" t="s">
        <v>61</v>
      </c>
      <c r="C4" t="s">
        <v>62</v>
      </c>
      <c r="D4" t="s">
        <v>63</v>
      </c>
      <c r="E4" t="s">
        <v>62</v>
      </c>
      <c r="F4" s="44" t="str">
        <f>VLOOKUP(AI4,Sheet2!$A$2:$E$25,5,FALSE)</f>
        <v>MSA030119</v>
      </c>
      <c r="I4">
        <v>5</v>
      </c>
      <c r="J4" s="21" t="s">
        <v>64</v>
      </c>
      <c r="K4">
        <f>VLOOKUP(J4,bflevel[[BFLevels]:[id]],2,0)</f>
        <v>12</v>
      </c>
      <c r="L4" t="s">
        <v>65</v>
      </c>
      <c r="M4" t="s">
        <v>66</v>
      </c>
      <c r="N4" t="s">
        <v>67</v>
      </c>
      <c r="O4" s="46">
        <v>4723001</v>
      </c>
      <c r="P4" t="s">
        <v>68</v>
      </c>
      <c r="Q4" t="s">
        <v>69</v>
      </c>
      <c r="R4">
        <v>32</v>
      </c>
      <c r="T4" s="7">
        <v>45070</v>
      </c>
      <c r="U4" s="40">
        <v>1684886400000</v>
      </c>
      <c r="V4" s="7">
        <v>45281</v>
      </c>
      <c r="W4" s="40">
        <f>((static_data!$V4-DATE(1970,1,1))*86400)*1000</f>
        <v>1703116800000</v>
      </c>
      <c r="X4" s="7">
        <f>VLOOKUP(AI4, Sheet2!$A$2:$D$25, 2,FALSE)</f>
        <v>45050</v>
      </c>
      <c r="Y4" s="40">
        <f>((static_data!$X4-DATE(1970,1,1))*86400)*1000</f>
        <v>1683158400000</v>
      </c>
      <c r="Z4">
        <v>7000000</v>
      </c>
      <c r="AB4" t="s">
        <v>70</v>
      </c>
      <c r="AE4" s="41" t="str">
        <f>IF(static_data!$AD4 = "", "", (static_data!$AD4-DATE(1970,1,1))*86400)</f>
        <v/>
      </c>
      <c r="AG4" t="s">
        <v>71</v>
      </c>
      <c r="AH4" t="str">
        <f>VLOOKUP(AG4,'vendor group'!$A:$B,2,0)</f>
        <v>00.01.108</v>
      </c>
      <c r="AI4" t="s">
        <v>72</v>
      </c>
      <c r="AJ4" t="str">
        <f>VLOOKUP(AI4,'vendor entity'!$A:$F,6,0)</f>
        <v>01.02.2018</v>
      </c>
      <c r="AK4" t="str">
        <f>VLOOKUP($AI4,'vendor entity'!$A:$C,3,0)</f>
        <v>EUR</v>
      </c>
      <c r="AL4" t="str">
        <f>VLOOKUP($AI4,'vendor entity'!$A:$C,2,0)</f>
        <v>DEU</v>
      </c>
      <c r="AM4" t="s">
        <v>1135</v>
      </c>
      <c r="AN4" t="s">
        <v>1137</v>
      </c>
      <c r="AO4" t="s">
        <v>1139</v>
      </c>
      <c r="AP4" t="s">
        <v>36</v>
      </c>
      <c r="AQ4" t="s">
        <v>1141</v>
      </c>
    </row>
    <row r="5" spans="1:43" ht="18.75" hidden="1" customHeight="1" x14ac:dyDescent="0.35">
      <c r="A5" t="s">
        <v>73</v>
      </c>
      <c r="B5" t="s">
        <v>52</v>
      </c>
      <c r="F5" t="s">
        <v>74</v>
      </c>
      <c r="G5" t="s">
        <v>74</v>
      </c>
      <c r="H5" t="s">
        <v>75</v>
      </c>
      <c r="I5">
        <v>4</v>
      </c>
      <c r="J5" t="s">
        <v>76</v>
      </c>
      <c r="K5">
        <f>VLOOKUP(J5,bflevel[[BFLevels]:[id]],2,0)</f>
        <v>4</v>
      </c>
      <c r="T5" s="7">
        <v>44946</v>
      </c>
      <c r="U5" s="40">
        <v>1674172800000</v>
      </c>
      <c r="V5" s="7">
        <v>45214</v>
      </c>
      <c r="W5" s="40">
        <f>((static_data!$V5-DATE(1970,1,1))*86400)*1000</f>
        <v>1697328000000</v>
      </c>
      <c r="X5" s="7"/>
      <c r="AE5" s="41" t="str">
        <f>IF(static_data!$AD5 = "", "", (static_data!$AD5-DATE(1970,1,1))*86400)</f>
        <v/>
      </c>
      <c r="AG5" t="s">
        <v>79</v>
      </c>
      <c r="AH5" t="str">
        <f>VLOOKUP(AG5,'vendor group'!$A:$B,2,0)</f>
        <v>00.01.102</v>
      </c>
      <c r="AI5" t="s">
        <v>80</v>
      </c>
      <c r="AJ5" t="str">
        <f>VLOOKUP(AI5,'vendor entity'!$A:$F,6,0)</f>
        <v>01.02.2002</v>
      </c>
      <c r="AK5" t="str">
        <f>VLOOKUP($AI5,'vendor entity'!$A:$C,3,0)</f>
        <v>USD</v>
      </c>
      <c r="AL5" t="str">
        <f>VLOOKUP($AI5,'vendor entity'!$A:$C,2,0)</f>
        <v>USA</v>
      </c>
    </row>
    <row r="6" spans="1:43" ht="18.75" customHeight="1" x14ac:dyDescent="0.35">
      <c r="A6" t="s">
        <v>81</v>
      </c>
      <c r="B6" t="s">
        <v>61</v>
      </c>
      <c r="C6" t="s">
        <v>82</v>
      </c>
      <c r="D6" t="s">
        <v>83</v>
      </c>
      <c r="E6" t="s">
        <v>82</v>
      </c>
      <c r="F6" t="str">
        <f>VLOOKUP(AI6,Sheet2!$A$2:$E$25,5,FALSE)</f>
        <v>MSA030111</v>
      </c>
      <c r="I6">
        <v>5</v>
      </c>
      <c r="J6" s="4" t="s">
        <v>64</v>
      </c>
      <c r="K6">
        <f>VLOOKUP(J6,bflevel[[BFLevels]:[id]],2,0)</f>
        <v>12</v>
      </c>
      <c r="L6" t="s">
        <v>84</v>
      </c>
      <c r="M6" t="s">
        <v>85</v>
      </c>
      <c r="N6" t="s">
        <v>86</v>
      </c>
      <c r="O6" s="46">
        <v>201157</v>
      </c>
      <c r="P6" t="s">
        <v>68</v>
      </c>
      <c r="Q6" t="s">
        <v>87</v>
      </c>
      <c r="R6">
        <v>91</v>
      </c>
      <c r="T6" s="7">
        <v>44946</v>
      </c>
      <c r="U6" s="40">
        <v>1674172800000</v>
      </c>
      <c r="V6" s="7">
        <v>45214</v>
      </c>
      <c r="W6" s="40">
        <f>((static_data!$V6-DATE(1970,1,1))*86400)*1000</f>
        <v>1697328000000</v>
      </c>
      <c r="X6" s="7">
        <f>VLOOKUP(AI6, Sheet2!$A$2:$D$25, 2,FALSE)</f>
        <v>44927</v>
      </c>
      <c r="Y6" s="40">
        <f>((static_data!$X6-DATE(1970,1,1))*86400)*1000</f>
        <v>1672531200000</v>
      </c>
      <c r="Z6">
        <v>34000</v>
      </c>
      <c r="AB6" t="s">
        <v>88</v>
      </c>
      <c r="AE6" s="41" t="str">
        <f>IF(static_data!$AD6 = "", "", (static_data!$AD6-DATE(1970,1,1))*86400)</f>
        <v/>
      </c>
      <c r="AG6" t="s">
        <v>79</v>
      </c>
      <c r="AH6" t="str">
        <f>VLOOKUP(AG6,'vendor group'!$A:$B,2,0)</f>
        <v>00.01.102</v>
      </c>
      <c r="AI6" t="s">
        <v>80</v>
      </c>
      <c r="AJ6" t="str">
        <f>VLOOKUP(AI6,'vendor entity'!$A:$F,6,0)</f>
        <v>01.02.2002</v>
      </c>
      <c r="AK6" t="str">
        <f>VLOOKUP($AI6,'vendor entity'!$A:$C,3,0)</f>
        <v>USD</v>
      </c>
      <c r="AL6" t="str">
        <f>VLOOKUP($AI6,'vendor entity'!$A:$C,2,0)</f>
        <v>USA</v>
      </c>
      <c r="AM6" t="s">
        <v>1135</v>
      </c>
      <c r="AN6" t="s">
        <v>1138</v>
      </c>
      <c r="AO6" t="s">
        <v>1140</v>
      </c>
      <c r="AP6" t="s">
        <v>24</v>
      </c>
      <c r="AQ6" t="s">
        <v>1142</v>
      </c>
    </row>
    <row r="7" spans="1:43" ht="18.75" customHeight="1" x14ac:dyDescent="0.35">
      <c r="A7" t="s">
        <v>89</v>
      </c>
      <c r="B7" t="s">
        <v>61</v>
      </c>
      <c r="C7" t="s">
        <v>90</v>
      </c>
      <c r="D7" t="s">
        <v>91</v>
      </c>
      <c r="E7" t="s">
        <v>90</v>
      </c>
      <c r="F7" t="str">
        <f>VLOOKUP(AI7,Sheet2!$A$2:$E$25,5,FALSE)</f>
        <v>MSA030102</v>
      </c>
      <c r="I7">
        <v>5</v>
      </c>
      <c r="J7" s="4" t="s">
        <v>92</v>
      </c>
      <c r="K7">
        <f>VLOOKUP(J7,bflevel[[BFLevels]:[id]],2,0)</f>
        <v>28</v>
      </c>
      <c r="L7" t="s">
        <v>93</v>
      </c>
      <c r="M7" t="s">
        <v>94</v>
      </c>
      <c r="N7" t="s">
        <v>95</v>
      </c>
      <c r="O7" s="46">
        <v>4109001</v>
      </c>
      <c r="P7" t="s">
        <v>96</v>
      </c>
      <c r="Q7" t="s">
        <v>97</v>
      </c>
      <c r="S7">
        <v>28</v>
      </c>
      <c r="T7" s="7">
        <v>44935</v>
      </c>
      <c r="U7" s="40">
        <v>1673222400000</v>
      </c>
      <c r="V7" s="7">
        <v>45199</v>
      </c>
      <c r="W7" s="40">
        <f>((static_data!$V7-DATE(1970,1,1))*86400)*1000</f>
        <v>1696032000000</v>
      </c>
      <c r="X7" s="7">
        <f>VLOOKUP(AI7, Sheet2!$A$2:$D$25, 2,FALSE)</f>
        <v>44934</v>
      </c>
      <c r="Y7" s="40">
        <f>((static_data!$X7-DATE(1970,1,1))*86400)*1000</f>
        <v>1673136000000</v>
      </c>
      <c r="Z7">
        <v>3300000</v>
      </c>
      <c r="AB7" t="s">
        <v>98</v>
      </c>
      <c r="AE7" s="41" t="str">
        <f>IF(static_data!$AD7 = "", "", (static_data!$AD7-DATE(1970,1,1))*86400)</f>
        <v/>
      </c>
      <c r="AG7" s="3" t="s">
        <v>99</v>
      </c>
      <c r="AH7" t="str">
        <f>VLOOKUP(AG7,'vendor group'!$A:$B,2,0)</f>
        <v>00.01.115</v>
      </c>
      <c r="AI7" t="s">
        <v>100</v>
      </c>
      <c r="AJ7" t="str">
        <f>VLOOKUP(AI7,'vendor entity'!$A:$F,6,0)</f>
        <v>01.02.2023</v>
      </c>
      <c r="AK7" t="str">
        <f>VLOOKUP($AI7,'vendor entity'!$A:$C,3,0)</f>
        <v>USD</v>
      </c>
      <c r="AL7" t="str">
        <f>VLOOKUP($AI7,'vendor entity'!$A:$C,2,0)</f>
        <v>USA</v>
      </c>
      <c r="AM7" t="s">
        <v>1136</v>
      </c>
    </row>
    <row r="8" spans="1:43" ht="18.75" hidden="1" customHeight="1" x14ac:dyDescent="0.35">
      <c r="A8" t="s">
        <v>101</v>
      </c>
      <c r="B8" t="s">
        <v>52</v>
      </c>
      <c r="F8" t="s">
        <v>102</v>
      </c>
      <c r="G8" t="s">
        <v>102</v>
      </c>
      <c r="H8" t="s">
        <v>103</v>
      </c>
      <c r="I8">
        <v>4</v>
      </c>
      <c r="J8" t="s">
        <v>55</v>
      </c>
      <c r="K8">
        <f>VLOOKUP(J8,bflevel[[BFLevels]:[id]],2,0)</f>
        <v>7</v>
      </c>
      <c r="T8" s="7">
        <v>45010</v>
      </c>
      <c r="U8" s="40">
        <v>1679702400000</v>
      </c>
      <c r="V8" s="7">
        <v>45280</v>
      </c>
      <c r="W8" s="40">
        <f>((static_data!$V8-DATE(1970,1,1))*86400)*1000</f>
        <v>1703030400000</v>
      </c>
      <c r="X8" s="7"/>
      <c r="AE8" s="41" t="str">
        <f>IF(static_data!$AD8 = "", "", (static_data!$AD8-DATE(1970,1,1))*86400)</f>
        <v/>
      </c>
      <c r="AG8" t="s">
        <v>105</v>
      </c>
      <c r="AH8" t="str">
        <f>VLOOKUP(AG8,'vendor group'!$A:$B,2,0)</f>
        <v>00.01.103</v>
      </c>
      <c r="AI8" t="s">
        <v>106</v>
      </c>
      <c r="AJ8" t="str">
        <f>VLOOKUP(AI8,'vendor entity'!$A:$F,6,0)</f>
        <v>01.02.2003</v>
      </c>
      <c r="AK8" t="str">
        <f>VLOOKUP($AI8,'vendor entity'!$A:$C,3,0)</f>
        <v>GBP</v>
      </c>
      <c r="AL8" t="str">
        <f>VLOOKUP($AI8,'vendor entity'!$A:$C,2,0)</f>
        <v>GBR</v>
      </c>
    </row>
    <row r="9" spans="1:43" ht="18.75" hidden="1" customHeight="1" x14ac:dyDescent="0.35">
      <c r="A9" t="s">
        <v>109</v>
      </c>
      <c r="B9" t="s">
        <v>52</v>
      </c>
      <c r="F9" t="s">
        <v>110</v>
      </c>
      <c r="G9" t="s">
        <v>110</v>
      </c>
      <c r="H9" t="s">
        <v>111</v>
      </c>
      <c r="I9">
        <v>4</v>
      </c>
      <c r="J9" t="s">
        <v>55</v>
      </c>
      <c r="K9">
        <f>VLOOKUP(J9,bflevel[[BFLevels]:[id]],2,0)</f>
        <v>7</v>
      </c>
      <c r="T9" s="7">
        <v>44957</v>
      </c>
      <c r="U9" s="40">
        <v>1675123200000</v>
      </c>
      <c r="V9" s="7">
        <v>45291</v>
      </c>
      <c r="W9" s="40">
        <f>((static_data!$V9-DATE(1970,1,1))*86400)*1000</f>
        <v>1703980800000</v>
      </c>
      <c r="X9" s="7"/>
      <c r="AE9" s="41" t="str">
        <f>IF(static_data!$AD9 = "", "", (static_data!$AD9-DATE(1970,1,1))*86400)</f>
        <v/>
      </c>
      <c r="AG9" t="s">
        <v>112</v>
      </c>
      <c r="AH9" t="str">
        <f>VLOOKUP(AG9,'vendor group'!$A:$B,2,0)</f>
        <v>00.01.104</v>
      </c>
      <c r="AI9" t="s">
        <v>113</v>
      </c>
      <c r="AJ9" t="str">
        <f>VLOOKUP(AI9,'vendor entity'!$A:$F,6,0)</f>
        <v>01.02.2004</v>
      </c>
      <c r="AK9" t="str">
        <f>VLOOKUP($AI9,'vendor entity'!$A:$C,3,0)</f>
        <v>CHF</v>
      </c>
      <c r="AL9" t="str">
        <f>VLOOKUP($AI9,'vendor entity'!$A:$C,2,0)</f>
        <v>CHE</v>
      </c>
    </row>
    <row r="10" spans="1:43" ht="18.75" hidden="1" customHeight="1" x14ac:dyDescent="0.35">
      <c r="A10" t="s">
        <v>123</v>
      </c>
      <c r="B10" t="s">
        <v>52</v>
      </c>
      <c r="F10" t="s">
        <v>124</v>
      </c>
      <c r="G10" t="s">
        <v>124</v>
      </c>
      <c r="H10" t="s">
        <v>125</v>
      </c>
      <c r="I10">
        <v>4</v>
      </c>
      <c r="J10" t="s">
        <v>126</v>
      </c>
      <c r="K10">
        <f>VLOOKUP(J10,bflevel[[BFLevels]:[id]],2,0)</f>
        <v>3</v>
      </c>
      <c r="T10" s="7">
        <v>44777</v>
      </c>
      <c r="U10" s="40">
        <v>1659571200000</v>
      </c>
      <c r="V10" s="7">
        <v>45197</v>
      </c>
      <c r="W10" s="40">
        <f>((static_data!$V10-DATE(1970,1,1))*86400)*1000</f>
        <v>1695859200000</v>
      </c>
      <c r="X10" s="7"/>
      <c r="AE10" s="41" t="str">
        <f>IF(static_data!$AD10 = "", "", (static_data!$AD10-DATE(1970,1,1))*86400)</f>
        <v/>
      </c>
      <c r="AG10" t="s">
        <v>127</v>
      </c>
      <c r="AH10" t="str">
        <f>VLOOKUP(AG10,'vendor group'!$A:$B,2,0)</f>
        <v>00.01.105</v>
      </c>
      <c r="AI10" t="s">
        <v>128</v>
      </c>
      <c r="AJ10" t="str">
        <f>VLOOKUP(AI10,'vendor entity'!$A:$F,6,0)</f>
        <v>01.02.2005</v>
      </c>
      <c r="AK10" t="str">
        <f>VLOOKUP($AI10,'vendor entity'!$A:$C,3,0)</f>
        <v>CHF</v>
      </c>
      <c r="AL10" t="str">
        <f>VLOOKUP($AI10,'vendor entity'!$A:$C,2,0)</f>
        <v>CHE</v>
      </c>
    </row>
    <row r="11" spans="1:43" ht="18.75" hidden="1" customHeight="1" x14ac:dyDescent="0.35">
      <c r="A11" t="s">
        <v>138</v>
      </c>
      <c r="B11" t="s">
        <v>52</v>
      </c>
      <c r="F11" t="s">
        <v>139</v>
      </c>
      <c r="G11" t="s">
        <v>139</v>
      </c>
      <c r="H11" t="s">
        <v>140</v>
      </c>
      <c r="I11">
        <v>4</v>
      </c>
      <c r="J11" t="s">
        <v>76</v>
      </c>
      <c r="K11">
        <f>VLOOKUP(J11,bflevel[[BFLevels]:[id]],2,0)</f>
        <v>4</v>
      </c>
      <c r="T11" s="7">
        <v>45075</v>
      </c>
      <c r="U11" s="40">
        <v>1685318400000</v>
      </c>
      <c r="V11" s="7">
        <v>45216</v>
      </c>
      <c r="W11" s="40">
        <f>((static_data!$V11-DATE(1970,1,1))*86400)*1000</f>
        <v>1697500800000</v>
      </c>
      <c r="X11" s="7"/>
      <c r="AE11" s="41" t="str">
        <f>IF(static_data!$AD11 = "", "", (static_data!$AD11-DATE(1970,1,1))*86400)</f>
        <v/>
      </c>
      <c r="AG11" s="3" t="s">
        <v>141</v>
      </c>
      <c r="AH11" t="str">
        <f>VLOOKUP(AG11,'vendor group'!$A:$B,2,0)</f>
        <v>00.01.106</v>
      </c>
      <c r="AI11" s="3" t="s">
        <v>142</v>
      </c>
      <c r="AJ11" t="str">
        <f>VLOOKUP(AI11,'vendor entity'!$A:$F,6,0)</f>
        <v>01.02.2006</v>
      </c>
      <c r="AK11" t="str">
        <f>VLOOKUP($AI11,'vendor entity'!$A:$C,3,0)</f>
        <v>CNY</v>
      </c>
      <c r="AL11" t="str">
        <f>VLOOKUP($AI11,'vendor entity'!$A:$C,2,0)</f>
        <v>CHN</v>
      </c>
    </row>
    <row r="12" spans="1:43" ht="18.75" hidden="1" customHeight="1" x14ac:dyDescent="0.35">
      <c r="A12" t="s">
        <v>143</v>
      </c>
      <c r="B12" t="s">
        <v>52</v>
      </c>
      <c r="F12" t="s">
        <v>144</v>
      </c>
      <c r="G12" t="s">
        <v>144</v>
      </c>
      <c r="H12" t="s">
        <v>145</v>
      </c>
      <c r="I12">
        <v>4</v>
      </c>
      <c r="J12" t="s">
        <v>146</v>
      </c>
      <c r="K12">
        <f>VLOOKUP(J12,bflevel[[BFLevels]:[id]],2,0)</f>
        <v>6</v>
      </c>
      <c r="T12" s="7">
        <v>44926</v>
      </c>
      <c r="U12" s="40">
        <v>1672444800000</v>
      </c>
      <c r="V12" s="7">
        <v>45291</v>
      </c>
      <c r="W12" s="40">
        <f>((static_data!$V12-DATE(1970,1,1))*86400)*1000</f>
        <v>1703980800000</v>
      </c>
      <c r="X12" s="7"/>
      <c r="AE12" s="41" t="str">
        <f>IF(static_data!$AD12 = "", "", (static_data!$AD12-DATE(1970,1,1))*86400)</f>
        <v/>
      </c>
      <c r="AG12" t="s">
        <v>147</v>
      </c>
      <c r="AH12" t="str">
        <f>VLOOKUP(AG12,'vendor group'!$A:$B,2,0)</f>
        <v>00.01.114</v>
      </c>
      <c r="AI12" t="s">
        <v>148</v>
      </c>
      <c r="AJ12" t="str">
        <f>VLOOKUP(AI12,'vendor entity'!$A:$F,6,0)</f>
        <v>01.02.2021</v>
      </c>
      <c r="AK12" t="str">
        <f>VLOOKUP($AI12,'vendor entity'!$A:$C,3,0)</f>
        <v>HKD</v>
      </c>
      <c r="AL12" t="str">
        <f>VLOOKUP($AI12,'vendor entity'!$A:$C,2,0)</f>
        <v>HKG</v>
      </c>
    </row>
    <row r="13" spans="1:43" ht="18.75" hidden="1" customHeight="1" x14ac:dyDescent="0.35">
      <c r="A13" s="6" t="s">
        <v>151</v>
      </c>
      <c r="B13" t="s">
        <v>52</v>
      </c>
      <c r="F13" t="s">
        <v>152</v>
      </c>
      <c r="G13" t="s">
        <v>152</v>
      </c>
      <c r="H13" t="s">
        <v>153</v>
      </c>
      <c r="I13">
        <v>4</v>
      </c>
      <c r="J13" t="s">
        <v>146</v>
      </c>
      <c r="K13">
        <f>VLOOKUP(J13,bflevel[[BFLevels]:[id]],2,0)</f>
        <v>6</v>
      </c>
      <c r="T13" s="7">
        <v>44763</v>
      </c>
      <c r="U13" s="40">
        <v>1658361600000</v>
      </c>
      <c r="V13" s="7">
        <v>45285</v>
      </c>
      <c r="W13" s="40">
        <f>((static_data!$V13-DATE(1970,1,1))*86400)*1000</f>
        <v>1703462400000</v>
      </c>
      <c r="X13" s="7"/>
      <c r="AE13" s="41" t="str">
        <f>IF(static_data!$AD13 = "", "", (static_data!$AD13-DATE(1970,1,1))*86400)</f>
        <v/>
      </c>
      <c r="AG13" t="s">
        <v>71</v>
      </c>
      <c r="AH13" t="str">
        <f>VLOOKUP(AG13,'vendor group'!$A:$B,2,0)</f>
        <v>00.01.108</v>
      </c>
      <c r="AI13" t="s">
        <v>122</v>
      </c>
      <c r="AJ13" t="str">
        <f>VLOOKUP(AI13,'vendor entity'!$A:$F,6,0)</f>
        <v>01.02.2019</v>
      </c>
      <c r="AK13" t="str">
        <f>VLOOKUP($AI13,'vendor entity'!$A:$C,3,0)</f>
        <v>EUR</v>
      </c>
      <c r="AL13" t="str">
        <f>VLOOKUP($AI13,'vendor entity'!$A:$C,2,0)</f>
        <v>DEU</v>
      </c>
    </row>
    <row r="14" spans="1:43" ht="18.75" hidden="1" customHeight="1" x14ac:dyDescent="0.35">
      <c r="A14" t="s">
        <v>167</v>
      </c>
      <c r="B14" t="s">
        <v>52</v>
      </c>
      <c r="F14" t="s">
        <v>168</v>
      </c>
      <c r="G14" t="s">
        <v>168</v>
      </c>
      <c r="H14" t="s">
        <v>169</v>
      </c>
      <c r="I14">
        <v>4</v>
      </c>
      <c r="J14" t="s">
        <v>170</v>
      </c>
      <c r="K14">
        <f>VLOOKUP(J14,bflevel[[BFLevels]:[id]],2,0)</f>
        <v>10</v>
      </c>
      <c r="T14" s="7">
        <v>45070</v>
      </c>
      <c r="U14" s="40">
        <v>1684886400000</v>
      </c>
      <c r="V14" s="7">
        <v>45228</v>
      </c>
      <c r="W14" s="40">
        <f>((static_data!$V14-DATE(1970,1,1))*86400)*1000</f>
        <v>1698537600000</v>
      </c>
      <c r="X14" s="7"/>
      <c r="AE14" s="41" t="str">
        <f>IF(static_data!$AD14 = "", "", (static_data!$AD14-DATE(1970,1,1))*86400)</f>
        <v/>
      </c>
      <c r="AG14" t="s">
        <v>105</v>
      </c>
      <c r="AH14" t="str">
        <f>VLOOKUP(AG14,'vendor group'!$A:$B,2,0)</f>
        <v>00.01.103</v>
      </c>
      <c r="AI14" t="s">
        <v>172</v>
      </c>
      <c r="AJ14" t="str">
        <f>VLOOKUP(AI14,'vendor entity'!$A:$F,6,0)</f>
        <v>01.02.2071</v>
      </c>
      <c r="AK14" t="str">
        <f>VLOOKUP($AI14,'vendor entity'!$A:$C,3,0)</f>
        <v>GBP</v>
      </c>
      <c r="AL14" t="str">
        <f>VLOOKUP($AI14,'vendor entity'!$A:$C,2,0)</f>
        <v>GBR</v>
      </c>
    </row>
    <row r="15" spans="1:43" ht="18.75" hidden="1" customHeight="1" x14ac:dyDescent="0.35">
      <c r="A15" s="6" t="s">
        <v>179</v>
      </c>
      <c r="B15" t="s">
        <v>52</v>
      </c>
      <c r="F15" t="s">
        <v>180</v>
      </c>
      <c r="G15" t="s">
        <v>180</v>
      </c>
      <c r="H15" t="s">
        <v>181</v>
      </c>
      <c r="I15">
        <v>4</v>
      </c>
      <c r="J15" t="s">
        <v>164</v>
      </c>
      <c r="K15">
        <f>VLOOKUP(J15,bflevel[[BFLevels]:[id]],2,0)</f>
        <v>9</v>
      </c>
      <c r="T15" s="7">
        <v>45068</v>
      </c>
      <c r="U15" s="40">
        <v>1684713600000</v>
      </c>
      <c r="V15" s="7">
        <v>45252</v>
      </c>
      <c r="W15" s="40">
        <f>((static_data!$V15-DATE(1970,1,1))*86400)*1000</f>
        <v>1700611200000</v>
      </c>
      <c r="X15" s="7"/>
      <c r="AE15" s="41" t="str">
        <f>IF(static_data!$AD15 = "", "", (static_data!$AD15-DATE(1970,1,1))*86400)</f>
        <v/>
      </c>
      <c r="AG15" s="3" t="s">
        <v>105</v>
      </c>
      <c r="AH15" t="str">
        <f>VLOOKUP(AG15,'vendor group'!$A:$B,2,0)</f>
        <v>00.01.103</v>
      </c>
      <c r="AI15" s="3" t="s">
        <v>182</v>
      </c>
      <c r="AJ15" t="str">
        <f>VLOOKUP(AI15,'vendor entity'!$A:$F,6,0)</f>
        <v>01.02.2072</v>
      </c>
      <c r="AK15" t="str">
        <f>VLOOKUP($AI15,'vendor entity'!$A:$C,3,0)</f>
        <v>HKD</v>
      </c>
      <c r="AL15" t="str">
        <f>VLOOKUP($AI15,'vendor entity'!$A:$C,2,0)</f>
        <v>HKG</v>
      </c>
    </row>
    <row r="16" spans="1:43" ht="18.75" hidden="1" customHeight="1" x14ac:dyDescent="0.35">
      <c r="A16" t="s">
        <v>183</v>
      </c>
      <c r="B16" t="s">
        <v>52</v>
      </c>
      <c r="F16" t="s">
        <v>184</v>
      </c>
      <c r="G16" t="s">
        <v>184</v>
      </c>
      <c r="H16" t="s">
        <v>185</v>
      </c>
      <c r="I16">
        <v>4</v>
      </c>
      <c r="J16" t="s">
        <v>170</v>
      </c>
      <c r="K16">
        <f>VLOOKUP(J16,bflevel[[BFLevels]:[id]],2,0)</f>
        <v>10</v>
      </c>
      <c r="T16" s="7">
        <v>44954</v>
      </c>
      <c r="U16" s="40">
        <v>1674864000000</v>
      </c>
      <c r="V16" s="7">
        <v>45240</v>
      </c>
      <c r="W16" s="40">
        <f>((static_data!$V16-DATE(1970,1,1))*86400)*1000</f>
        <v>1699574400000</v>
      </c>
      <c r="X16" s="7"/>
      <c r="AE16" s="41" t="str">
        <f>IF(static_data!$AD16 = "", "", (static_data!$AD16-DATE(1970,1,1))*86400)</f>
        <v/>
      </c>
      <c r="AG16" t="s">
        <v>141</v>
      </c>
      <c r="AH16" t="str">
        <f>VLOOKUP(AG16,'vendor group'!$A:$B,2,0)</f>
        <v>00.01.106</v>
      </c>
      <c r="AI16" t="s">
        <v>163</v>
      </c>
      <c r="AJ16" t="str">
        <f>VLOOKUP(AI16,'vendor entity'!$A:$F,6,0)</f>
        <v>01.02.2011</v>
      </c>
      <c r="AK16" t="str">
        <f>VLOOKUP($AI16,'vendor entity'!$A:$C,3,0)</f>
        <v>GBP</v>
      </c>
      <c r="AL16" t="str">
        <f>VLOOKUP($AI16,'vendor entity'!$A:$C,2,0)</f>
        <v>GBR</v>
      </c>
    </row>
    <row r="17" spans="1:38" ht="18.75" hidden="1" customHeight="1" x14ac:dyDescent="0.35">
      <c r="A17" t="s">
        <v>196</v>
      </c>
      <c r="B17" t="s">
        <v>52</v>
      </c>
      <c r="F17" s="44" t="s">
        <v>197</v>
      </c>
      <c r="G17" t="s">
        <v>197</v>
      </c>
      <c r="H17" t="s">
        <v>198</v>
      </c>
      <c r="I17">
        <v>5</v>
      </c>
      <c r="J17" s="21" t="s">
        <v>154</v>
      </c>
      <c r="K17">
        <f>VLOOKUP(J17,bflevel[[BFLevels]:[id]],2,0)</f>
        <v>16</v>
      </c>
      <c r="T17" s="7">
        <v>44625</v>
      </c>
      <c r="U17" s="40">
        <v>1646438400000</v>
      </c>
      <c r="V17" s="7">
        <v>44844</v>
      </c>
      <c r="W17" s="40">
        <f>((static_data!$V17-DATE(1970,1,1))*86400)*1000</f>
        <v>1665360000000</v>
      </c>
      <c r="X17" s="7"/>
      <c r="AE17" s="41" t="str">
        <f>IF(static_data!$AD17 = "", "", (static_data!$AD17-DATE(1970,1,1))*86400)</f>
        <v/>
      </c>
      <c r="AG17" t="s">
        <v>194</v>
      </c>
      <c r="AH17" t="str">
        <f>VLOOKUP(AG17,'vendor group'!$A:$B,2,0)</f>
        <v>00.01.107</v>
      </c>
      <c r="AI17" t="s">
        <v>195</v>
      </c>
      <c r="AJ17" t="str">
        <f>VLOOKUP(AI17,'vendor entity'!$A:$F,6,0)</f>
        <v>01.02.2012</v>
      </c>
      <c r="AK17" t="str">
        <f>VLOOKUP($AI17,'vendor entity'!$A:$C,3,0)</f>
        <v>USD</v>
      </c>
      <c r="AL17" t="str">
        <f>VLOOKUP($AI17,'vendor entity'!$A:$C,2,0)</f>
        <v>USA</v>
      </c>
    </row>
    <row r="18" spans="1:38" ht="18.75" hidden="1" customHeight="1" x14ac:dyDescent="0.35">
      <c r="A18" t="s">
        <v>202</v>
      </c>
      <c r="B18" t="s">
        <v>52</v>
      </c>
      <c r="F18" t="s">
        <v>203</v>
      </c>
      <c r="G18" t="s">
        <v>203</v>
      </c>
      <c r="H18" t="s">
        <v>204</v>
      </c>
      <c r="I18">
        <v>4</v>
      </c>
      <c r="J18" t="s">
        <v>76</v>
      </c>
      <c r="K18">
        <f>VLOOKUP(J18,bflevel[[BFLevels]:[id]],2,0)</f>
        <v>4</v>
      </c>
      <c r="T18" s="7">
        <v>44972</v>
      </c>
      <c r="U18" s="40">
        <v>1676419200000</v>
      </c>
      <c r="V18" s="7">
        <v>45200</v>
      </c>
      <c r="W18" s="40">
        <f>((static_data!$V18-DATE(1970,1,1))*86400)*1000</f>
        <v>1696118400000</v>
      </c>
      <c r="X18" s="7"/>
      <c r="AE18" s="41" t="str">
        <f>IF(static_data!$AD18 = "", "", (static_data!$AD18-DATE(1970,1,1))*86400)</f>
        <v/>
      </c>
      <c r="AG18" t="s">
        <v>194</v>
      </c>
      <c r="AH18" t="str">
        <f>VLOOKUP(AG18,'vendor group'!$A:$B,2,0)</f>
        <v>00.01.107</v>
      </c>
      <c r="AI18" t="s">
        <v>205</v>
      </c>
      <c r="AJ18" t="str">
        <f>VLOOKUP(AI18,'vendor entity'!$A:$F,6,0)</f>
        <v>01.02.2013</v>
      </c>
      <c r="AK18" t="str">
        <f>VLOOKUP($AI18,'vendor entity'!$A:$C,3,0)</f>
        <v>USD</v>
      </c>
      <c r="AL18" t="str">
        <f>VLOOKUP($AI18,'vendor entity'!$A:$C,2,0)</f>
        <v>USA</v>
      </c>
    </row>
    <row r="19" spans="1:38" ht="18.75" hidden="1" customHeight="1" x14ac:dyDescent="0.35">
      <c r="A19" t="s">
        <v>209</v>
      </c>
      <c r="B19" t="s">
        <v>52</v>
      </c>
      <c r="F19" t="s">
        <v>210</v>
      </c>
      <c r="G19" t="s">
        <v>210</v>
      </c>
      <c r="H19" t="s">
        <v>211</v>
      </c>
      <c r="I19">
        <v>4</v>
      </c>
      <c r="J19" t="s">
        <v>76</v>
      </c>
      <c r="K19">
        <f>VLOOKUP(J19,bflevel[[BFLevels]:[id]],2,0)</f>
        <v>4</v>
      </c>
      <c r="T19" s="7">
        <v>45119</v>
      </c>
      <c r="U19" s="40">
        <v>1689120000000</v>
      </c>
      <c r="V19" s="7">
        <v>45290</v>
      </c>
      <c r="W19" s="40">
        <f>((static_data!$V19-DATE(1970,1,1))*86400)*1000</f>
        <v>1703894400000</v>
      </c>
      <c r="X19" s="7"/>
      <c r="AE19" s="41" t="str">
        <f>IF(static_data!$AD19 = "", "", (static_data!$AD19-DATE(1970,1,1))*86400)</f>
        <v/>
      </c>
      <c r="AG19" t="s">
        <v>194</v>
      </c>
      <c r="AH19" t="str">
        <f>VLOOKUP(AG19,'vendor group'!$A:$B,2,0)</f>
        <v>00.01.107</v>
      </c>
      <c r="AI19" t="s">
        <v>212</v>
      </c>
      <c r="AJ19" t="str">
        <f>VLOOKUP(AI19,'vendor entity'!$A:$F,6,0)</f>
        <v>01.02.2069</v>
      </c>
      <c r="AK19" t="str">
        <f>VLOOKUP($AI19,'vendor entity'!$A:$C,3,0)</f>
        <v>GBP</v>
      </c>
      <c r="AL19" t="str">
        <f>VLOOKUP($AI19,'vendor entity'!$A:$C,2,0)</f>
        <v>GBR</v>
      </c>
    </row>
    <row r="20" spans="1:38" ht="18.75" hidden="1" customHeight="1" x14ac:dyDescent="0.35">
      <c r="A20" s="6" t="s">
        <v>214</v>
      </c>
      <c r="B20" t="s">
        <v>52</v>
      </c>
      <c r="F20" t="s">
        <v>215</v>
      </c>
      <c r="G20" t="s">
        <v>215</v>
      </c>
      <c r="H20" t="s">
        <v>216</v>
      </c>
      <c r="I20">
        <v>4</v>
      </c>
      <c r="J20" t="s">
        <v>164</v>
      </c>
      <c r="K20">
        <f>VLOOKUP(J20,bflevel[[BFLevels]:[id]],2,0)</f>
        <v>9</v>
      </c>
      <c r="T20" s="7">
        <v>45095</v>
      </c>
      <c r="U20" s="40">
        <v>1687046400000</v>
      </c>
      <c r="V20" s="7">
        <v>45250</v>
      </c>
      <c r="W20" s="40">
        <f>((static_data!$V20-DATE(1970,1,1))*86400)*1000</f>
        <v>1700438400000</v>
      </c>
      <c r="X20" s="7"/>
      <c r="AE20" s="41" t="str">
        <f>IF(static_data!$AD20 = "", "", (static_data!$AD20-DATE(1970,1,1))*86400)</f>
        <v/>
      </c>
      <c r="AG20" t="s">
        <v>136</v>
      </c>
      <c r="AH20" t="str">
        <f>VLOOKUP(AG20,'vendor group'!$A:$B,2,0)</f>
        <v>00.01.110</v>
      </c>
      <c r="AI20" t="s">
        <v>137</v>
      </c>
      <c r="AJ20" t="str">
        <f>VLOOKUP(AI20,'vendor entity'!$A:$F,6,0)</f>
        <v>01.02.2070</v>
      </c>
      <c r="AK20" t="str">
        <f>VLOOKUP($AI20,'vendor entity'!$A:$C,3,0)</f>
        <v>GBP</v>
      </c>
      <c r="AL20" t="str">
        <f>VLOOKUP($AI20,'vendor entity'!$A:$C,2,0)</f>
        <v>GBR</v>
      </c>
    </row>
    <row r="21" spans="1:38" ht="18.75" hidden="1" customHeight="1" x14ac:dyDescent="0.35">
      <c r="A21" t="s">
        <v>222</v>
      </c>
      <c r="B21" t="s">
        <v>223</v>
      </c>
      <c r="F21" t="str">
        <f>VLOOKUP(AI21,Sheet2!$A$2:$E$25,5,FALSE)</f>
        <v>MSA030112</v>
      </c>
      <c r="I21">
        <v>5</v>
      </c>
      <c r="J21" s="4" t="s">
        <v>224</v>
      </c>
      <c r="K21">
        <f>VLOOKUP(J21,bflevel[[BFLevels]:[id]],2,0)</f>
        <v>32</v>
      </c>
      <c r="L21" t="s">
        <v>221</v>
      </c>
      <c r="M21" t="s">
        <v>66</v>
      </c>
      <c r="N21" t="s">
        <v>67</v>
      </c>
      <c r="O21" s="46"/>
      <c r="T21" s="7"/>
      <c r="U21" s="40">
        <v>0</v>
      </c>
      <c r="V21" s="7"/>
      <c r="W21" s="40">
        <v>0</v>
      </c>
      <c r="X21" s="7"/>
      <c r="AB21" t="s">
        <v>225</v>
      </c>
      <c r="AC21" t="s">
        <v>226</v>
      </c>
      <c r="AD21" s="8">
        <v>45168</v>
      </c>
      <c r="AE21" s="41">
        <f>(IF(static_data!$AD21 = "", "", (static_data!$AD21-DATE(1970,1,1))*86400))*1000</f>
        <v>1693353600000</v>
      </c>
      <c r="AF21" s="38">
        <v>258.5</v>
      </c>
      <c r="AG21" t="s">
        <v>136</v>
      </c>
      <c r="AH21" t="str">
        <f>VLOOKUP(AG21,'vendor group'!$A:$B,2,0)</f>
        <v>00.01.110</v>
      </c>
      <c r="AI21" t="s">
        <v>137</v>
      </c>
      <c r="AJ21" t="str">
        <f>VLOOKUP(AI21,'vendor entity'!$A:$F,6,0)</f>
        <v>01.02.2070</v>
      </c>
      <c r="AK21" t="str">
        <f>VLOOKUP($AI21,'vendor entity'!$A:$C,3,0)</f>
        <v>GBP</v>
      </c>
      <c r="AL21" t="str">
        <f>VLOOKUP($AI21,'vendor entity'!$A:$C,2,0)</f>
        <v>GBR</v>
      </c>
    </row>
    <row r="22" spans="1:38" ht="18.75" hidden="1" customHeight="1" x14ac:dyDescent="0.35">
      <c r="A22" t="s">
        <v>227</v>
      </c>
      <c r="B22" t="s">
        <v>52</v>
      </c>
      <c r="F22" t="s">
        <v>228</v>
      </c>
      <c r="G22" t="s">
        <v>228</v>
      </c>
      <c r="H22" t="s">
        <v>229</v>
      </c>
      <c r="I22">
        <v>4</v>
      </c>
      <c r="J22" t="s">
        <v>55</v>
      </c>
      <c r="K22">
        <f>VLOOKUP(J22,bflevel[[BFLevels]:[id]],2,0)</f>
        <v>7</v>
      </c>
      <c r="T22" s="7">
        <v>45030</v>
      </c>
      <c r="U22" s="40">
        <v>1681430400000</v>
      </c>
      <c r="V22" s="7">
        <v>45219</v>
      </c>
      <c r="W22" s="40">
        <f>((static_data!$V22-DATE(1970,1,1))*86400)*1000</f>
        <v>1697760000000</v>
      </c>
      <c r="X22" s="7"/>
      <c r="AG22" t="s">
        <v>190</v>
      </c>
      <c r="AH22" t="str">
        <f>VLOOKUP(AG22,'vendor group'!$A:$B,2,0)</f>
        <v>00.01.111</v>
      </c>
      <c r="AI22" t="s">
        <v>136</v>
      </c>
      <c r="AJ22" t="str">
        <f>VLOOKUP(AI22,'vendor entity'!$A:$F,6,0)</f>
        <v>01.02.2016</v>
      </c>
      <c r="AK22" t="str">
        <f>VLOOKUP($AI22,'vendor entity'!$A:$C,3,0)</f>
        <v>USD</v>
      </c>
      <c r="AL22" t="str">
        <f>VLOOKUP($AI22,'vendor entity'!$A:$C,2,0)</f>
        <v>USA</v>
      </c>
    </row>
    <row r="23" spans="1:38" ht="18.75" hidden="1" customHeight="1" x14ac:dyDescent="0.35">
      <c r="A23" t="s">
        <v>232</v>
      </c>
      <c r="B23" t="s">
        <v>52</v>
      </c>
      <c r="F23" t="s">
        <v>233</v>
      </c>
      <c r="G23" t="s">
        <v>233</v>
      </c>
      <c r="H23" t="s">
        <v>234</v>
      </c>
      <c r="I23">
        <v>4</v>
      </c>
      <c r="J23" t="s">
        <v>55</v>
      </c>
      <c r="K23">
        <f>VLOOKUP(J23,bflevel[[BFLevels]:[id]],2,0)</f>
        <v>7</v>
      </c>
      <c r="T23" s="7">
        <v>45062</v>
      </c>
      <c r="U23" s="40">
        <v>1684195200000</v>
      </c>
      <c r="V23" s="7">
        <v>45278</v>
      </c>
      <c r="W23" s="40">
        <f>((static_data!$V23-DATE(1970,1,1))*86400)*1000</f>
        <v>1702857600000</v>
      </c>
      <c r="X23" s="7"/>
      <c r="AG23" t="s">
        <v>235</v>
      </c>
      <c r="AH23" t="str">
        <f>VLOOKUP(AG23,'vendor group'!$A:$B,2,0)</f>
        <v>00.01.112</v>
      </c>
      <c r="AI23" t="s">
        <v>236</v>
      </c>
      <c r="AJ23" t="str">
        <f>VLOOKUP(AI23,'vendor entity'!$A:$F,6,0)</f>
        <v>01.02.2017</v>
      </c>
      <c r="AK23" t="str">
        <f>VLOOKUP($AI23,'vendor entity'!$A:$C,3,0)</f>
        <v>HKD</v>
      </c>
      <c r="AL23" t="str">
        <f>VLOOKUP($AI23,'vendor entity'!$A:$C,2,0)</f>
        <v>HKG</v>
      </c>
    </row>
    <row r="24" spans="1:38" ht="18.75" hidden="1" customHeight="1" x14ac:dyDescent="0.35">
      <c r="A24" t="s">
        <v>238</v>
      </c>
      <c r="B24" t="s">
        <v>52</v>
      </c>
      <c r="F24" s="44" t="s">
        <v>239</v>
      </c>
      <c r="G24" t="s">
        <v>239</v>
      </c>
      <c r="H24" t="s">
        <v>240</v>
      </c>
      <c r="I24">
        <v>5</v>
      </c>
      <c r="J24" s="21" t="s">
        <v>64</v>
      </c>
      <c r="K24">
        <f>VLOOKUP(J24,bflevel[[BFLevels]:[id]],2,0)</f>
        <v>12</v>
      </c>
      <c r="T24" s="7">
        <v>45070</v>
      </c>
      <c r="U24" s="40">
        <v>1684886400000</v>
      </c>
      <c r="V24" s="7">
        <v>45281</v>
      </c>
      <c r="W24" s="40">
        <f>((static_data!$V24-DATE(1970,1,1))*86400)*1000</f>
        <v>1703116800000</v>
      </c>
      <c r="X24" s="7"/>
      <c r="AG24" t="s">
        <v>71</v>
      </c>
      <c r="AH24" t="str">
        <f>VLOOKUP(AG24,'vendor group'!$A:$B,2,0)</f>
        <v>00.01.108</v>
      </c>
      <c r="AI24" t="s">
        <v>72</v>
      </c>
      <c r="AJ24" t="str">
        <f>VLOOKUP(AI24,'vendor entity'!$A:$F,6,0)</f>
        <v>01.02.2018</v>
      </c>
      <c r="AK24" t="str">
        <f>VLOOKUP($AI24,'vendor entity'!$A:$C,3,0)</f>
        <v>EUR</v>
      </c>
      <c r="AL24" t="str">
        <f>VLOOKUP($AI24,'vendor entity'!$A:$C,2,0)</f>
        <v>DEU</v>
      </c>
    </row>
    <row r="25" spans="1:38" ht="18.75" hidden="1" customHeight="1" x14ac:dyDescent="0.35">
      <c r="A25" t="s">
        <v>242</v>
      </c>
      <c r="B25" t="s">
        <v>52</v>
      </c>
      <c r="F25" s="1" t="s">
        <v>243</v>
      </c>
      <c r="G25" t="s">
        <v>243</v>
      </c>
      <c r="H25" t="s">
        <v>244</v>
      </c>
      <c r="I25">
        <v>4</v>
      </c>
      <c r="J25" t="s">
        <v>126</v>
      </c>
      <c r="K25">
        <f>VLOOKUP(J25,bflevel[[BFLevels]:[id]],2,0)</f>
        <v>3</v>
      </c>
      <c r="T25" s="7">
        <v>45024</v>
      </c>
      <c r="U25" s="40">
        <v>1680912000000</v>
      </c>
      <c r="V25" s="7">
        <v>45208</v>
      </c>
      <c r="W25" s="40">
        <f>((static_data!$V25-DATE(1970,1,1))*86400)*1000</f>
        <v>1696809600000</v>
      </c>
      <c r="X25" s="7"/>
      <c r="AG25" t="s">
        <v>99</v>
      </c>
      <c r="AH25" t="str">
        <f>VLOOKUP(AG25,'vendor group'!$A:$B,2,0)</f>
        <v>00.01.115</v>
      </c>
      <c r="AI25" t="s">
        <v>245</v>
      </c>
      <c r="AJ25" t="str">
        <f>VLOOKUP(AI25,'vendor entity'!$A:$F,6,0)</f>
        <v>01.02.2068</v>
      </c>
      <c r="AK25" t="str">
        <f>VLOOKUP($AI25,'vendor entity'!$A:$C,3,0)</f>
        <v>GBP</v>
      </c>
      <c r="AL25" t="str">
        <f>VLOOKUP($AI25,'vendor entity'!$A:$C,2,0)</f>
        <v>GBR</v>
      </c>
    </row>
    <row r="26" spans="1:38" ht="18.75" hidden="1" customHeight="1" x14ac:dyDescent="0.35">
      <c r="A26" t="s">
        <v>249</v>
      </c>
      <c r="B26" t="s">
        <v>52</v>
      </c>
      <c r="F26" t="s">
        <v>250</v>
      </c>
      <c r="G26" t="s">
        <v>250</v>
      </c>
      <c r="H26" t="s">
        <v>251</v>
      </c>
      <c r="I26">
        <v>4</v>
      </c>
      <c r="J26" t="s">
        <v>164</v>
      </c>
      <c r="K26">
        <f>VLOOKUP(J26,bflevel[[BFLevels]:[id]],2,0)</f>
        <v>9</v>
      </c>
      <c r="T26" s="7">
        <v>45031</v>
      </c>
      <c r="U26" s="40">
        <v>1681516800000</v>
      </c>
      <c r="V26" s="7">
        <v>45212</v>
      </c>
      <c r="W26" s="40">
        <f>((static_data!$V26-DATE(1970,1,1))*86400)*1000</f>
        <v>1697155200000</v>
      </c>
      <c r="X26" s="7"/>
      <c r="AG26" t="s">
        <v>247</v>
      </c>
      <c r="AH26" t="str">
        <f>VLOOKUP(AG26,'vendor group'!$A:$B,2,0)</f>
        <v>00.01.113</v>
      </c>
      <c r="AI26" t="s">
        <v>248</v>
      </c>
      <c r="AJ26" t="str">
        <f>VLOOKUP(AI26,'vendor entity'!$A:$F,6,0)</f>
        <v>01.02.2020</v>
      </c>
      <c r="AK26" t="str">
        <f>VLOOKUP($AI26,'vendor entity'!$A:$C,3,0)</f>
        <v>HKD</v>
      </c>
      <c r="AL26" t="str">
        <f>VLOOKUP($AI26,'vendor entity'!$A:$C,2,0)</f>
        <v>HKG</v>
      </c>
    </row>
    <row r="27" spans="1:38" ht="18.75" hidden="1" customHeight="1" x14ac:dyDescent="0.35">
      <c r="A27" t="s">
        <v>254</v>
      </c>
      <c r="B27" t="s">
        <v>52</v>
      </c>
      <c r="F27" t="s">
        <v>255</v>
      </c>
      <c r="G27" t="s">
        <v>255</v>
      </c>
      <c r="H27" t="s">
        <v>256</v>
      </c>
      <c r="I27">
        <v>4</v>
      </c>
      <c r="J27" t="s">
        <v>76</v>
      </c>
      <c r="K27">
        <f>VLOOKUP(J27,bflevel[[BFLevels]:[id]],2,0)</f>
        <v>4</v>
      </c>
      <c r="T27" s="7">
        <v>44736</v>
      </c>
      <c r="U27" s="40">
        <v>1656028800000</v>
      </c>
      <c r="V27" s="7">
        <v>45226</v>
      </c>
      <c r="W27" s="40">
        <f>((static_data!$V27-DATE(1970,1,1))*86400)*1000</f>
        <v>1698364800000</v>
      </c>
      <c r="X27" s="7"/>
      <c r="AG27" t="s">
        <v>71</v>
      </c>
      <c r="AH27" t="str">
        <f>VLOOKUP(AG27,'vendor group'!$A:$B,2,0)</f>
        <v>00.01.108</v>
      </c>
      <c r="AI27" t="s">
        <v>71</v>
      </c>
      <c r="AJ27" t="str">
        <f>VLOOKUP(AI27,'vendor entity'!$A:$F,6,0)</f>
        <v>01.02.2008</v>
      </c>
      <c r="AK27" t="str">
        <f>VLOOKUP($AI27,'vendor entity'!$A:$C,3,0)</f>
        <v>INR</v>
      </c>
      <c r="AL27" t="str">
        <f>VLOOKUP($AI27,'vendor entity'!$A:$C,2,0)</f>
        <v>IND</v>
      </c>
    </row>
    <row r="28" spans="1:38" ht="18.75" hidden="1" customHeight="1" x14ac:dyDescent="0.35">
      <c r="A28" s="3" t="s">
        <v>258</v>
      </c>
      <c r="B28" t="s">
        <v>52</v>
      </c>
      <c r="F28" t="s">
        <v>259</v>
      </c>
      <c r="G28" t="s">
        <v>259</v>
      </c>
      <c r="H28" t="s">
        <v>260</v>
      </c>
      <c r="I28">
        <v>4</v>
      </c>
      <c r="J28" t="s">
        <v>261</v>
      </c>
      <c r="K28">
        <f>VLOOKUP(J28,bflevel[[BFLevels]:[id]],2,0)</f>
        <v>5</v>
      </c>
      <c r="L28" s="35"/>
      <c r="M28" s="35"/>
      <c r="N28" s="35"/>
      <c r="O28" s="35"/>
      <c r="P28" s="35"/>
      <c r="Q28" s="35"/>
      <c r="R28" s="35"/>
      <c r="T28" s="7">
        <v>44935</v>
      </c>
      <c r="U28" s="40">
        <v>1673222400000</v>
      </c>
      <c r="V28" s="7">
        <v>45199</v>
      </c>
      <c r="W28" s="40">
        <f>((static_data!$V28-DATE(1970,1,1))*86400)*1000</f>
        <v>1696032000000</v>
      </c>
      <c r="X28" s="7"/>
      <c r="AG28" t="s">
        <v>99</v>
      </c>
      <c r="AH28" t="str">
        <f>VLOOKUP(AG28,'vendor group'!$A:$B,2,0)</f>
        <v>00.01.115</v>
      </c>
      <c r="AI28" t="s">
        <v>100</v>
      </c>
      <c r="AJ28" t="str">
        <f>VLOOKUP(AI28,'vendor entity'!$A:$F,6,0)</f>
        <v>01.02.2023</v>
      </c>
      <c r="AK28" t="str">
        <f>VLOOKUP($AI28,'vendor entity'!$A:$C,3,0)</f>
        <v>USD</v>
      </c>
      <c r="AL28" t="str">
        <f>VLOOKUP($AI28,'vendor entity'!$A:$C,2,0)</f>
        <v>USA</v>
      </c>
    </row>
    <row r="29" spans="1:38" ht="18.75" hidden="1" customHeight="1" x14ac:dyDescent="0.35">
      <c r="A29" s="6" t="s">
        <v>265</v>
      </c>
      <c r="B29" t="s">
        <v>52</v>
      </c>
      <c r="F29" t="s">
        <v>266</v>
      </c>
      <c r="G29" t="s">
        <v>266</v>
      </c>
      <c r="H29" t="s">
        <v>267</v>
      </c>
      <c r="I29">
        <v>4</v>
      </c>
      <c r="J29" t="s">
        <v>76</v>
      </c>
      <c r="K29">
        <f>VLOOKUP(J29,bflevel[[BFLevels]:[id]],2,0)</f>
        <v>4</v>
      </c>
      <c r="T29" s="7">
        <v>45012</v>
      </c>
      <c r="U29" s="40">
        <v>1679875200000</v>
      </c>
      <c r="V29" s="7">
        <v>45256</v>
      </c>
      <c r="W29" s="40">
        <f>((static_data!$V29-DATE(1970,1,1))*86400)*1000</f>
        <v>1700956800000</v>
      </c>
      <c r="X29" s="7"/>
      <c r="AG29" s="3" t="s">
        <v>268</v>
      </c>
      <c r="AH29" t="str">
        <f>VLOOKUP(AG29,'vendor group'!$A:$B,2,0)</f>
        <v>00.01.116</v>
      </c>
      <c r="AI29" s="3" t="s">
        <v>268</v>
      </c>
      <c r="AJ29" t="str">
        <f>VLOOKUP(AI29,'vendor entity'!$A:$F,6,0)</f>
        <v>01.02.2024</v>
      </c>
      <c r="AK29" t="str">
        <f>VLOOKUP($AI29,'vendor entity'!$A:$C,3,0)</f>
        <v>INR</v>
      </c>
      <c r="AL29" t="str">
        <f>VLOOKUP($AI29,'vendor entity'!$A:$C,2,0)</f>
        <v>IND</v>
      </c>
    </row>
    <row r="30" spans="1:38" ht="18.75" hidden="1" customHeight="1" x14ac:dyDescent="0.35">
      <c r="A30" s="6" t="s">
        <v>269</v>
      </c>
      <c r="B30" t="s">
        <v>52</v>
      </c>
      <c r="F30" s="44" t="s">
        <v>270</v>
      </c>
      <c r="G30" t="s">
        <v>270</v>
      </c>
      <c r="H30" t="s">
        <v>271</v>
      </c>
      <c r="I30">
        <v>5</v>
      </c>
      <c r="J30" s="21" t="s">
        <v>230</v>
      </c>
      <c r="K30">
        <f>VLOOKUP(J30,bflevel[[BFLevels]:[id]],2,0)</f>
        <v>15</v>
      </c>
      <c r="T30" s="7">
        <v>44674</v>
      </c>
      <c r="U30" s="40">
        <v>1650672000000</v>
      </c>
      <c r="V30" s="7">
        <v>45043</v>
      </c>
      <c r="W30" s="40">
        <f>((static_data!$V30-DATE(1970,1,1))*86400)*1000</f>
        <v>1682553600000</v>
      </c>
      <c r="X30" s="7"/>
      <c r="AG30" t="s">
        <v>272</v>
      </c>
      <c r="AH30" t="str">
        <f>VLOOKUP(AG30,'vendor group'!$A:$B,2,0)</f>
        <v>00.01.117</v>
      </c>
      <c r="AI30" t="s">
        <v>273</v>
      </c>
      <c r="AJ30" t="str">
        <f>VLOOKUP(AI30,'vendor entity'!$A:$F,6,0)</f>
        <v>01.02.2025</v>
      </c>
      <c r="AK30" t="str">
        <f>VLOOKUP($AI30,'vendor entity'!$A:$C,3,0)</f>
        <v>CHF</v>
      </c>
      <c r="AL30" t="str">
        <f>VLOOKUP($AI30,'vendor entity'!$A:$C,2,0)</f>
        <v>CHE</v>
      </c>
    </row>
    <row r="31" spans="1:38" ht="18.75" hidden="1" customHeight="1" x14ac:dyDescent="0.35">
      <c r="A31" t="s">
        <v>275</v>
      </c>
      <c r="B31" t="s">
        <v>52</v>
      </c>
      <c r="D31" s="36"/>
      <c r="F31" s="3" t="s">
        <v>276</v>
      </c>
      <c r="G31" s="3" t="s">
        <v>276</v>
      </c>
      <c r="H31" s="3" t="s">
        <v>277</v>
      </c>
      <c r="I31">
        <v>4</v>
      </c>
      <c r="J31" t="s">
        <v>261</v>
      </c>
      <c r="K31">
        <f>VLOOKUP(J31,bflevel[[BFLevels]:[id]],2,0)</f>
        <v>5</v>
      </c>
      <c r="O31" s="46"/>
      <c r="T31" s="37">
        <v>44962</v>
      </c>
      <c r="U31" s="40">
        <f>((static_data!$T31-DATE(1970,1,1))*86400)*1000</f>
        <v>1675555200000</v>
      </c>
      <c r="V31" s="37">
        <v>45264</v>
      </c>
      <c r="W31" s="40">
        <f>((static_data!$V31-DATE(1970,1,1))*86400)*1000</f>
        <v>1701648000000</v>
      </c>
      <c r="X31" s="7"/>
      <c r="AG31" t="s">
        <v>58</v>
      </c>
      <c r="AH31" t="str">
        <f>VLOOKUP(AG31,'vendor group'!$A:$B,2,0)</f>
        <v>00.01.101</v>
      </c>
      <c r="AI31" t="s">
        <v>59</v>
      </c>
      <c r="AJ31" t="str">
        <f>VLOOKUP(AI31,'vendor entity'!$A:$F,6,0)</f>
        <v>01.02.2001</v>
      </c>
      <c r="AK31" t="str">
        <f>VLOOKUP($AI31,'vendor entity'!$A:$C,3,0)</f>
        <v>GBP</v>
      </c>
      <c r="AL31" t="str">
        <f>VLOOKUP($AI31,'vendor entity'!$A:$C,2,0)</f>
        <v>GBR</v>
      </c>
    </row>
    <row r="32" spans="1:38" ht="18.75" hidden="1" customHeight="1" x14ac:dyDescent="0.35">
      <c r="A32" t="s">
        <v>278</v>
      </c>
      <c r="B32" t="s">
        <v>52</v>
      </c>
      <c r="D32" s="36"/>
      <c r="F32" s="45" t="s">
        <v>279</v>
      </c>
      <c r="G32" s="3" t="s">
        <v>279</v>
      </c>
      <c r="H32" s="3" t="s">
        <v>280</v>
      </c>
      <c r="I32">
        <v>5</v>
      </c>
      <c r="J32" s="21" t="s">
        <v>281</v>
      </c>
      <c r="K32">
        <f>VLOOKUP(J32,bflevel[[BFLevels]:[id]],2,0)</f>
        <v>11</v>
      </c>
      <c r="O32" s="46"/>
      <c r="T32" s="37">
        <v>45146</v>
      </c>
      <c r="U32" s="40">
        <f>((static_data!$T32-DATE(1970,1,1))*86400)*1000</f>
        <v>1691452800000</v>
      </c>
      <c r="V32" s="37">
        <v>45291</v>
      </c>
      <c r="W32" s="40">
        <f>((static_data!$V32-DATE(1970,1,1))*86400)*1000</f>
        <v>1703980800000</v>
      </c>
      <c r="X32" s="7"/>
      <c r="AG32" t="s">
        <v>79</v>
      </c>
      <c r="AH32" t="str">
        <f>VLOOKUP(AG32,'vendor group'!$A:$B,2,0)</f>
        <v>00.01.102</v>
      </c>
      <c r="AI32" t="s">
        <v>80</v>
      </c>
      <c r="AJ32" t="str">
        <f>VLOOKUP(AI32,'vendor entity'!$A:$F,6,0)</f>
        <v>01.02.2002</v>
      </c>
      <c r="AK32" t="str">
        <f>VLOOKUP($AI32,'vendor entity'!$A:$C,3,0)</f>
        <v>USD</v>
      </c>
      <c r="AL32" t="str">
        <f>VLOOKUP($AI32,'vendor entity'!$A:$C,2,0)</f>
        <v>USA</v>
      </c>
    </row>
    <row r="33" spans="1:38" ht="18.75" hidden="1" customHeight="1" x14ac:dyDescent="0.35">
      <c r="A33" t="s">
        <v>282</v>
      </c>
      <c r="B33" t="s">
        <v>52</v>
      </c>
      <c r="D33" s="36"/>
      <c r="F33" s="3" t="s">
        <v>283</v>
      </c>
      <c r="G33" s="3" t="s">
        <v>283</v>
      </c>
      <c r="H33" s="3" t="s">
        <v>284</v>
      </c>
      <c r="I33">
        <v>4</v>
      </c>
      <c r="J33" t="s">
        <v>126</v>
      </c>
      <c r="K33">
        <f>VLOOKUP(J33,bflevel[[BFLevels]:[id]],2,0)</f>
        <v>3</v>
      </c>
      <c r="O33" s="46"/>
      <c r="T33" s="37">
        <v>45028</v>
      </c>
      <c r="U33" s="40">
        <f>((static_data!$T33-DATE(1970,1,1))*86400)*1000</f>
        <v>1681257600000</v>
      </c>
      <c r="V33" s="37">
        <v>45139</v>
      </c>
      <c r="W33" s="40">
        <f>((static_data!$V33-DATE(1970,1,1))*86400)*1000</f>
        <v>1690848000000</v>
      </c>
      <c r="X33" s="7"/>
      <c r="AG33" t="s">
        <v>105</v>
      </c>
      <c r="AH33" t="str">
        <f>VLOOKUP(AG33,'vendor group'!$A:$B,2,0)</f>
        <v>00.01.103</v>
      </c>
      <c r="AI33" t="s">
        <v>106</v>
      </c>
      <c r="AJ33" t="str">
        <f>VLOOKUP(AI33,'vendor entity'!$A:$F,6,0)</f>
        <v>01.02.2003</v>
      </c>
      <c r="AK33" t="str">
        <f>VLOOKUP($AI33,'vendor entity'!$A:$C,3,0)</f>
        <v>GBP</v>
      </c>
      <c r="AL33" t="str">
        <f>VLOOKUP($AI33,'vendor entity'!$A:$C,2,0)</f>
        <v>GBR</v>
      </c>
    </row>
    <row r="34" spans="1:38" ht="18.75" hidden="1" customHeight="1" x14ac:dyDescent="0.35">
      <c r="A34" t="s">
        <v>285</v>
      </c>
      <c r="B34" t="s">
        <v>52</v>
      </c>
      <c r="D34" s="36"/>
      <c r="F34" s="45" t="s">
        <v>286</v>
      </c>
      <c r="G34" s="3" t="s">
        <v>286</v>
      </c>
      <c r="H34" s="3" t="s">
        <v>287</v>
      </c>
      <c r="I34">
        <v>5</v>
      </c>
      <c r="J34" s="21" t="s">
        <v>175</v>
      </c>
      <c r="K34">
        <f>VLOOKUP(J34,bflevel[[BFLevels]:[id]],2,0)</f>
        <v>14</v>
      </c>
      <c r="O34" s="46"/>
      <c r="T34" s="37">
        <v>44942</v>
      </c>
      <c r="U34" s="40">
        <f>((static_data!$T34-DATE(1970,1,1))*86400)*1000</f>
        <v>1673827200000</v>
      </c>
      <c r="V34" s="37">
        <v>45138</v>
      </c>
      <c r="W34" s="40">
        <f>((static_data!$V34-DATE(1970,1,1))*86400)*1000</f>
        <v>1690761600000</v>
      </c>
      <c r="X34" s="7"/>
      <c r="AG34" t="s">
        <v>112</v>
      </c>
      <c r="AH34" t="str">
        <f>VLOOKUP(AG34,'vendor group'!$A:$B,2,0)</f>
        <v>00.01.104</v>
      </c>
      <c r="AI34" t="s">
        <v>113</v>
      </c>
      <c r="AJ34" t="str">
        <f>VLOOKUP(AI34,'vendor entity'!$A:$F,6,0)</f>
        <v>01.02.2004</v>
      </c>
      <c r="AK34" t="str">
        <f>VLOOKUP($AI34,'vendor entity'!$A:$C,3,0)</f>
        <v>CHF</v>
      </c>
      <c r="AL34" t="str">
        <f>VLOOKUP($AI34,'vendor entity'!$A:$C,2,0)</f>
        <v>CHE</v>
      </c>
    </row>
    <row r="35" spans="1:38" ht="18.75" hidden="1" customHeight="1" x14ac:dyDescent="0.35">
      <c r="A35" t="s">
        <v>288</v>
      </c>
      <c r="B35" t="s">
        <v>52</v>
      </c>
      <c r="D35" s="36"/>
      <c r="F35" s="45" t="s">
        <v>289</v>
      </c>
      <c r="G35" s="3" t="s">
        <v>289</v>
      </c>
      <c r="H35" s="3" t="s">
        <v>290</v>
      </c>
      <c r="I35">
        <v>5</v>
      </c>
      <c r="J35" s="21" t="s">
        <v>187</v>
      </c>
      <c r="K35">
        <f>VLOOKUP(J35,bflevel[[BFLevels]:[id]],2,0)</f>
        <v>13</v>
      </c>
      <c r="O35" s="46"/>
      <c r="T35" s="37">
        <v>45023</v>
      </c>
      <c r="U35" s="40">
        <f>((static_data!$T35-DATE(1970,1,1))*86400)*1000</f>
        <v>1680825600000</v>
      </c>
      <c r="V35" s="37">
        <v>44811</v>
      </c>
      <c r="W35" s="40">
        <f>((static_data!$V35-DATE(1970,1,1))*86400)*1000</f>
        <v>1662508800000</v>
      </c>
      <c r="X35" s="7"/>
      <c r="AG35" t="s">
        <v>127</v>
      </c>
      <c r="AH35" t="str">
        <f>VLOOKUP(AG35,'vendor group'!$A:$B,2,0)</f>
        <v>00.01.105</v>
      </c>
      <c r="AI35" t="s">
        <v>128</v>
      </c>
      <c r="AJ35" t="str">
        <f>VLOOKUP(AI35,'vendor entity'!$A:$F,6,0)</f>
        <v>01.02.2005</v>
      </c>
      <c r="AK35" t="str">
        <f>VLOOKUP($AI35,'vendor entity'!$A:$C,3,0)</f>
        <v>CHF</v>
      </c>
      <c r="AL35" t="str">
        <f>VLOOKUP($AI35,'vendor entity'!$A:$C,2,0)</f>
        <v>CHE</v>
      </c>
    </row>
    <row r="36" spans="1:38" ht="18.75" hidden="1" customHeight="1" x14ac:dyDescent="0.35">
      <c r="A36" t="s">
        <v>291</v>
      </c>
      <c r="B36" t="s">
        <v>52</v>
      </c>
      <c r="D36" s="36"/>
      <c r="F36" s="3" t="s">
        <v>292</v>
      </c>
      <c r="G36" s="3" t="s">
        <v>292</v>
      </c>
      <c r="H36" s="3" t="s">
        <v>293</v>
      </c>
      <c r="I36">
        <v>4</v>
      </c>
      <c r="J36" t="s">
        <v>76</v>
      </c>
      <c r="K36">
        <f>VLOOKUP(J36,bflevel[[BFLevels]:[id]],2,0)</f>
        <v>4</v>
      </c>
      <c r="O36" s="46"/>
      <c r="T36" s="37">
        <v>45152</v>
      </c>
      <c r="U36" s="40">
        <f>((static_data!$T36-DATE(1970,1,1))*86400)*1000</f>
        <v>1691971200000</v>
      </c>
      <c r="V36" s="37">
        <v>45271</v>
      </c>
      <c r="W36" s="40">
        <f>((static_data!$V36-DATE(1970,1,1))*86400)*1000</f>
        <v>1702252800000</v>
      </c>
      <c r="X36" s="7"/>
      <c r="AG36" s="3" t="s">
        <v>141</v>
      </c>
      <c r="AH36" t="str">
        <f>VLOOKUP(AG36,'vendor group'!$A:$B,2,0)</f>
        <v>00.01.106</v>
      </c>
      <c r="AI36" s="3" t="s">
        <v>142</v>
      </c>
      <c r="AJ36" t="str">
        <f>VLOOKUP(AI36,'vendor entity'!$A:$F,6,0)</f>
        <v>01.02.2006</v>
      </c>
      <c r="AK36" t="str">
        <f>VLOOKUP($AI36,'vendor entity'!$A:$C,3,0)</f>
        <v>CNY</v>
      </c>
      <c r="AL36" t="str">
        <f>VLOOKUP($AI36,'vendor entity'!$A:$C,2,0)</f>
        <v>CHN</v>
      </c>
    </row>
    <row r="37" spans="1:38" ht="18.75" hidden="1" customHeight="1" x14ac:dyDescent="0.35">
      <c r="A37" t="s">
        <v>294</v>
      </c>
      <c r="B37" t="s">
        <v>52</v>
      </c>
      <c r="D37" s="36"/>
      <c r="F37" s="3" t="s">
        <v>295</v>
      </c>
      <c r="G37" s="3" t="s">
        <v>295</v>
      </c>
      <c r="H37" s="3" t="s">
        <v>296</v>
      </c>
      <c r="I37">
        <v>4</v>
      </c>
      <c r="J37" t="s">
        <v>76</v>
      </c>
      <c r="K37">
        <f>VLOOKUP(J37,bflevel[[BFLevels]:[id]],2,0)</f>
        <v>4</v>
      </c>
      <c r="O37" s="46"/>
      <c r="T37" s="37">
        <v>45031</v>
      </c>
      <c r="U37" s="40">
        <f>((static_data!$T37-DATE(1970,1,1))*86400)*1000</f>
        <v>1681516800000</v>
      </c>
      <c r="V37" s="37">
        <v>45272</v>
      </c>
      <c r="W37" s="40">
        <f>((static_data!$V37-DATE(1970,1,1))*86400)*1000</f>
        <v>1702339200000</v>
      </c>
      <c r="X37" s="7"/>
      <c r="AG37" t="s">
        <v>147</v>
      </c>
      <c r="AH37" t="str">
        <f>VLOOKUP(AG37,'vendor group'!$A:$B,2,0)</f>
        <v>00.01.114</v>
      </c>
      <c r="AI37" t="s">
        <v>148</v>
      </c>
      <c r="AJ37" t="str">
        <f>VLOOKUP(AI37,'vendor entity'!$A:$F,6,0)</f>
        <v>01.02.2021</v>
      </c>
      <c r="AK37" t="str">
        <f>VLOOKUP($AI37,'vendor entity'!$A:$C,3,0)</f>
        <v>HKD</v>
      </c>
      <c r="AL37" t="str">
        <f>VLOOKUP($AI37,'vendor entity'!$A:$C,2,0)</f>
        <v>HKG</v>
      </c>
    </row>
    <row r="38" spans="1:38" ht="18.75" hidden="1" customHeight="1" x14ac:dyDescent="0.35">
      <c r="A38" t="s">
        <v>297</v>
      </c>
      <c r="B38" t="s">
        <v>52</v>
      </c>
      <c r="D38" s="36"/>
      <c r="F38" s="45" t="s">
        <v>298</v>
      </c>
      <c r="G38" s="3" t="s">
        <v>298</v>
      </c>
      <c r="H38" s="3" t="s">
        <v>299</v>
      </c>
      <c r="I38">
        <v>5</v>
      </c>
      <c r="J38" s="21" t="s">
        <v>64</v>
      </c>
      <c r="K38">
        <f>VLOOKUP(J38,bflevel[[BFLevels]:[id]],2,0)</f>
        <v>12</v>
      </c>
      <c r="O38" s="46"/>
      <c r="T38" s="37">
        <v>44928</v>
      </c>
      <c r="U38" s="40">
        <f>((static_data!$T38-DATE(1970,1,1))*86400)*1000</f>
        <v>1672617600000</v>
      </c>
      <c r="V38" s="37">
        <v>45291</v>
      </c>
      <c r="W38" s="40">
        <f>((static_data!$V38-DATE(1970,1,1))*86400)*1000</f>
        <v>1703980800000</v>
      </c>
      <c r="X38" s="7"/>
      <c r="AG38" t="s">
        <v>71</v>
      </c>
      <c r="AH38" t="str">
        <f>VLOOKUP(AG38,'vendor group'!$A:$B,2,0)</f>
        <v>00.01.108</v>
      </c>
      <c r="AI38" t="s">
        <v>122</v>
      </c>
      <c r="AJ38" t="str">
        <f>VLOOKUP(AI38,'vendor entity'!$A:$F,6,0)</f>
        <v>01.02.2019</v>
      </c>
      <c r="AK38" t="str">
        <f>VLOOKUP($AI38,'vendor entity'!$A:$C,3,0)</f>
        <v>EUR</v>
      </c>
      <c r="AL38" t="str">
        <f>VLOOKUP($AI38,'vendor entity'!$A:$C,2,0)</f>
        <v>DEU</v>
      </c>
    </row>
    <row r="39" spans="1:38" ht="18.75" hidden="1" customHeight="1" x14ac:dyDescent="0.35">
      <c r="A39" t="s">
        <v>300</v>
      </c>
      <c r="B39" t="s">
        <v>52</v>
      </c>
      <c r="D39" s="36"/>
      <c r="F39" s="3" t="s">
        <v>301</v>
      </c>
      <c r="G39" s="3" t="s">
        <v>301</v>
      </c>
      <c r="H39" s="3" t="s">
        <v>302</v>
      </c>
      <c r="I39">
        <v>4</v>
      </c>
      <c r="J39" t="s">
        <v>76</v>
      </c>
      <c r="K39">
        <f>VLOOKUP(J39,bflevel[[BFLevels]:[id]],2,0)</f>
        <v>4</v>
      </c>
      <c r="O39" s="46"/>
      <c r="T39" s="37">
        <v>44697</v>
      </c>
      <c r="U39" s="40">
        <f>((static_data!$T39-DATE(1970,1,1))*86400)*1000</f>
        <v>1652659200000</v>
      </c>
      <c r="V39" s="37">
        <v>45217</v>
      </c>
      <c r="W39" s="40">
        <f>((static_data!$V39-DATE(1970,1,1))*86400)*1000</f>
        <v>1697587200000</v>
      </c>
      <c r="X39" s="7"/>
      <c r="AG39" t="s">
        <v>105</v>
      </c>
      <c r="AH39" t="str">
        <f>VLOOKUP(AG39,'vendor group'!$A:$B,2,0)</f>
        <v>00.01.103</v>
      </c>
      <c r="AI39" t="s">
        <v>172</v>
      </c>
      <c r="AJ39" t="str">
        <f>VLOOKUP(AI39,'vendor entity'!$A:$F,6,0)</f>
        <v>01.02.2071</v>
      </c>
      <c r="AK39" t="str">
        <f>VLOOKUP($AI39,'vendor entity'!$A:$C,3,0)</f>
        <v>GBP</v>
      </c>
      <c r="AL39" t="str">
        <f>VLOOKUP($AI39,'vendor entity'!$A:$C,2,0)</f>
        <v>GBR</v>
      </c>
    </row>
    <row r="40" spans="1:38" ht="18.75" hidden="1" customHeight="1" x14ac:dyDescent="0.35">
      <c r="A40" t="s">
        <v>303</v>
      </c>
      <c r="B40" t="s">
        <v>52</v>
      </c>
      <c r="D40" s="36"/>
      <c r="F40" s="3" t="s">
        <v>304</v>
      </c>
      <c r="G40" s="3" t="s">
        <v>304</v>
      </c>
      <c r="H40" s="3" t="s">
        <v>305</v>
      </c>
      <c r="I40">
        <v>4</v>
      </c>
      <c r="J40" t="s">
        <v>146</v>
      </c>
      <c r="K40">
        <f>VLOOKUP(J40,bflevel[[BFLevels]:[id]],2,0)</f>
        <v>6</v>
      </c>
      <c r="O40" s="46"/>
      <c r="T40" s="37">
        <v>45018</v>
      </c>
      <c r="U40" s="40">
        <f>((static_data!$T40-DATE(1970,1,1))*86400)*1000</f>
        <v>1680393600000</v>
      </c>
      <c r="V40" s="37">
        <v>45275</v>
      </c>
      <c r="W40" s="40">
        <f>((static_data!$V40-DATE(1970,1,1))*86400)*1000</f>
        <v>1702598400000</v>
      </c>
      <c r="X40" s="7"/>
      <c r="AG40" s="3" t="s">
        <v>105</v>
      </c>
      <c r="AH40" t="str">
        <f>VLOOKUP(AG40,'vendor group'!$A:$B,2,0)</f>
        <v>00.01.103</v>
      </c>
      <c r="AI40" s="3" t="s">
        <v>182</v>
      </c>
      <c r="AJ40" t="str">
        <f>VLOOKUP(AI40,'vendor entity'!$A:$F,6,0)</f>
        <v>01.02.2072</v>
      </c>
      <c r="AK40" t="str">
        <f>VLOOKUP($AI40,'vendor entity'!$A:$C,3,0)</f>
        <v>HKD</v>
      </c>
      <c r="AL40" t="str">
        <f>VLOOKUP($AI40,'vendor entity'!$A:$C,2,0)</f>
        <v>HKG</v>
      </c>
    </row>
    <row r="41" spans="1:38" ht="18.75" hidden="1" customHeight="1" x14ac:dyDescent="0.35">
      <c r="A41" t="s">
        <v>306</v>
      </c>
      <c r="B41" t="s">
        <v>52</v>
      </c>
      <c r="D41" s="36"/>
      <c r="F41" s="3" t="s">
        <v>307</v>
      </c>
      <c r="G41" s="3" t="s">
        <v>307</v>
      </c>
      <c r="H41" s="3" t="s">
        <v>308</v>
      </c>
      <c r="I41">
        <v>4</v>
      </c>
      <c r="J41" t="s">
        <v>170</v>
      </c>
      <c r="K41">
        <f>VLOOKUP(J41,bflevel[[BFLevels]:[id]],2,0)</f>
        <v>10</v>
      </c>
      <c r="O41" s="46"/>
      <c r="T41" s="37">
        <v>44934</v>
      </c>
      <c r="U41" s="40">
        <f>((static_data!$T41-DATE(1970,1,1))*86400)*1000</f>
        <v>1673136000000</v>
      </c>
      <c r="V41" s="37">
        <v>45220</v>
      </c>
      <c r="W41" s="40">
        <f>((static_data!$V41-DATE(1970,1,1))*86400)*1000</f>
        <v>1697846400000</v>
      </c>
      <c r="X41" s="7"/>
      <c r="AG41" t="s">
        <v>141</v>
      </c>
      <c r="AH41" t="str">
        <f>VLOOKUP(AG41,'vendor group'!$A:$B,2,0)</f>
        <v>00.01.106</v>
      </c>
      <c r="AI41" t="s">
        <v>163</v>
      </c>
      <c r="AJ41" t="str">
        <f>VLOOKUP(AI41,'vendor entity'!$A:$F,6,0)</f>
        <v>01.02.2011</v>
      </c>
      <c r="AK41" t="str">
        <f>VLOOKUP($AI41,'vendor entity'!$A:$C,3,0)</f>
        <v>GBP</v>
      </c>
      <c r="AL41" t="str">
        <f>VLOOKUP($AI41,'vendor entity'!$A:$C,2,0)</f>
        <v>GBR</v>
      </c>
    </row>
    <row r="42" spans="1:38" ht="18.75" hidden="1" customHeight="1" x14ac:dyDescent="0.35">
      <c r="A42" t="s">
        <v>309</v>
      </c>
      <c r="B42" t="s">
        <v>52</v>
      </c>
      <c r="D42" s="36"/>
      <c r="F42" s="3" t="s">
        <v>310</v>
      </c>
      <c r="G42" s="3" t="s">
        <v>310</v>
      </c>
      <c r="H42" s="3" t="s">
        <v>311</v>
      </c>
      <c r="I42">
        <v>4</v>
      </c>
      <c r="J42" t="s">
        <v>55</v>
      </c>
      <c r="K42">
        <f>VLOOKUP(J42,bflevel[[BFLevels]:[id]],2,0)</f>
        <v>7</v>
      </c>
      <c r="O42" s="46"/>
      <c r="T42" s="37">
        <v>44983</v>
      </c>
      <c r="U42" s="40">
        <f>((static_data!$T42-DATE(1970,1,1))*86400)*1000</f>
        <v>1677369600000</v>
      </c>
      <c r="V42" s="37">
        <v>45164</v>
      </c>
      <c r="W42" s="40">
        <f>((static_data!$V42-DATE(1970,1,1))*86400)*1000</f>
        <v>1693008000000</v>
      </c>
      <c r="X42" s="7"/>
      <c r="AG42" t="s">
        <v>194</v>
      </c>
      <c r="AH42" t="str">
        <f>VLOOKUP(AG42,'vendor group'!$A:$B,2,0)</f>
        <v>00.01.107</v>
      </c>
      <c r="AI42" t="s">
        <v>195</v>
      </c>
      <c r="AJ42" t="str">
        <f>VLOOKUP(AI42,'vendor entity'!$A:$F,6,0)</f>
        <v>01.02.2012</v>
      </c>
      <c r="AK42" t="str">
        <f>VLOOKUP($AI42,'vendor entity'!$A:$C,3,0)</f>
        <v>USD</v>
      </c>
      <c r="AL42" t="str">
        <f>VLOOKUP($AI42,'vendor entity'!$A:$C,2,0)</f>
        <v>USA</v>
      </c>
    </row>
    <row r="43" spans="1:38" ht="18.75" hidden="1" customHeight="1" x14ac:dyDescent="0.35">
      <c r="A43" t="s">
        <v>312</v>
      </c>
      <c r="B43" t="s">
        <v>52</v>
      </c>
      <c r="D43" s="36"/>
      <c r="F43" s="3" t="s">
        <v>313</v>
      </c>
      <c r="G43" s="3" t="s">
        <v>313</v>
      </c>
      <c r="H43" s="3" t="s">
        <v>314</v>
      </c>
      <c r="I43">
        <v>4</v>
      </c>
      <c r="J43" t="s">
        <v>146</v>
      </c>
      <c r="K43">
        <f>VLOOKUP(J43,bflevel[[BFLevels]:[id]],2,0)</f>
        <v>6</v>
      </c>
      <c r="O43" s="46"/>
      <c r="T43" s="37">
        <v>44947</v>
      </c>
      <c r="U43" s="40">
        <f>((static_data!$T43-DATE(1970,1,1))*86400)*1000</f>
        <v>1674259200000</v>
      </c>
      <c r="V43" s="37">
        <v>45153</v>
      </c>
      <c r="W43" s="40">
        <f>((static_data!$V43-DATE(1970,1,1))*86400)*1000</f>
        <v>1692057600000</v>
      </c>
      <c r="X43" s="7"/>
      <c r="AG43" t="s">
        <v>194</v>
      </c>
      <c r="AH43" t="str">
        <f>VLOOKUP(AG43,'vendor group'!$A:$B,2,0)</f>
        <v>00.01.107</v>
      </c>
      <c r="AI43" t="s">
        <v>205</v>
      </c>
      <c r="AJ43" t="str">
        <f>VLOOKUP(AI43,'vendor entity'!$A:$F,6,0)</f>
        <v>01.02.2013</v>
      </c>
      <c r="AK43" t="str">
        <f>VLOOKUP($AI43,'vendor entity'!$A:$C,3,0)</f>
        <v>USD</v>
      </c>
      <c r="AL43" t="str">
        <f>VLOOKUP($AI43,'vendor entity'!$A:$C,2,0)</f>
        <v>USA</v>
      </c>
    </row>
    <row r="44" spans="1:38" ht="18.75" hidden="1" customHeight="1" x14ac:dyDescent="0.35">
      <c r="A44" t="s">
        <v>315</v>
      </c>
      <c r="B44" t="s">
        <v>52</v>
      </c>
      <c r="D44" s="36"/>
      <c r="F44" s="3" t="s">
        <v>316</v>
      </c>
      <c r="G44" s="3" t="s">
        <v>316</v>
      </c>
      <c r="H44" s="3" t="s">
        <v>317</v>
      </c>
      <c r="I44">
        <v>4</v>
      </c>
      <c r="J44" t="s">
        <v>126</v>
      </c>
      <c r="K44">
        <f>VLOOKUP(J44,bflevel[[BFLevels]:[id]],2,0)</f>
        <v>3</v>
      </c>
      <c r="O44" s="46"/>
      <c r="T44" s="37">
        <v>44986</v>
      </c>
      <c r="U44" s="40">
        <f>((static_data!$T44-DATE(1970,1,1))*86400)*1000</f>
        <v>1677628800000</v>
      </c>
      <c r="V44" s="37">
        <v>45282</v>
      </c>
      <c r="W44" s="40">
        <f>((static_data!$V44-DATE(1970,1,1))*86400)*1000</f>
        <v>1703203200000</v>
      </c>
      <c r="X44" s="7"/>
      <c r="AG44" t="s">
        <v>194</v>
      </c>
      <c r="AH44" t="str">
        <f>VLOOKUP(AG44,'vendor group'!$A:$B,2,0)</f>
        <v>00.01.107</v>
      </c>
      <c r="AI44" t="s">
        <v>212</v>
      </c>
      <c r="AJ44" t="str">
        <f>VLOOKUP(AI44,'vendor entity'!$A:$F,6,0)</f>
        <v>01.02.2069</v>
      </c>
      <c r="AK44" t="str">
        <f>VLOOKUP($AI44,'vendor entity'!$A:$C,3,0)</f>
        <v>GBP</v>
      </c>
      <c r="AL44" t="str">
        <f>VLOOKUP($AI44,'vendor entity'!$A:$C,2,0)</f>
        <v>GBR</v>
      </c>
    </row>
    <row r="45" spans="1:38" ht="18.75" hidden="1" customHeight="1" x14ac:dyDescent="0.35">
      <c r="A45" t="s">
        <v>318</v>
      </c>
      <c r="B45" t="s">
        <v>52</v>
      </c>
      <c r="D45" s="36"/>
      <c r="F45" s="3" t="s">
        <v>319</v>
      </c>
      <c r="G45" s="3" t="s">
        <v>319</v>
      </c>
      <c r="H45" s="3" t="s">
        <v>320</v>
      </c>
      <c r="I45">
        <v>4</v>
      </c>
      <c r="J45" t="s">
        <v>261</v>
      </c>
      <c r="K45">
        <f>VLOOKUP(J45,bflevel[[BFLevels]:[id]],2,0)</f>
        <v>5</v>
      </c>
      <c r="O45" s="46"/>
      <c r="T45" s="37">
        <v>45060</v>
      </c>
      <c r="U45" s="40">
        <f>((static_data!$T45-DATE(1970,1,1))*86400)*1000</f>
        <v>1684022400000</v>
      </c>
      <c r="V45" s="37">
        <v>45140</v>
      </c>
      <c r="W45" s="40">
        <f>((static_data!$V45-DATE(1970,1,1))*86400)*1000</f>
        <v>1690934400000</v>
      </c>
      <c r="X45" s="7"/>
      <c r="AG45" t="s">
        <v>136</v>
      </c>
      <c r="AH45" t="str">
        <f>VLOOKUP(AG45,'vendor group'!$A:$B,2,0)</f>
        <v>00.01.110</v>
      </c>
      <c r="AI45" t="s">
        <v>137</v>
      </c>
      <c r="AJ45" t="str">
        <f>VLOOKUP(AI45,'vendor entity'!$A:$F,6,0)</f>
        <v>01.02.2070</v>
      </c>
      <c r="AK45" t="str">
        <f>VLOOKUP($AI45,'vendor entity'!$A:$C,3,0)</f>
        <v>GBP</v>
      </c>
      <c r="AL45" t="str">
        <f>VLOOKUP($AI45,'vendor entity'!$A:$C,2,0)</f>
        <v>GBR</v>
      </c>
    </row>
    <row r="46" spans="1:38" ht="18.75" hidden="1" customHeight="1" x14ac:dyDescent="0.35">
      <c r="A46" t="s">
        <v>321</v>
      </c>
      <c r="B46" t="s">
        <v>52</v>
      </c>
      <c r="D46" s="36"/>
      <c r="F46" s="3" t="s">
        <v>322</v>
      </c>
      <c r="G46" s="3" t="s">
        <v>322</v>
      </c>
      <c r="H46" s="3" t="s">
        <v>323</v>
      </c>
      <c r="I46">
        <v>4</v>
      </c>
      <c r="J46" t="s">
        <v>126</v>
      </c>
      <c r="K46">
        <f>VLOOKUP(J46,bflevel[[BFLevels]:[id]],2,0)</f>
        <v>3</v>
      </c>
      <c r="O46" s="46"/>
      <c r="T46" s="37">
        <v>45039</v>
      </c>
      <c r="U46" s="40">
        <f>((static_data!$T46-DATE(1970,1,1))*86400)*1000</f>
        <v>1682208000000</v>
      </c>
      <c r="V46" s="37">
        <v>45208</v>
      </c>
      <c r="W46" s="40">
        <f>((static_data!$V46-DATE(1970,1,1))*86400)*1000</f>
        <v>1696809600000</v>
      </c>
      <c r="X46" s="7"/>
      <c r="AG46" t="s">
        <v>190</v>
      </c>
      <c r="AH46" t="str">
        <f>VLOOKUP(AG46,'vendor group'!$A:$B,2,0)</f>
        <v>00.01.111</v>
      </c>
      <c r="AI46" t="s">
        <v>136</v>
      </c>
      <c r="AJ46" t="str">
        <f>VLOOKUP(AI46,'vendor entity'!$A:$F,6,0)</f>
        <v>01.02.2016</v>
      </c>
      <c r="AK46" t="str">
        <f>VLOOKUP($AI46,'vendor entity'!$A:$C,3,0)</f>
        <v>USD</v>
      </c>
      <c r="AL46" t="str">
        <f>VLOOKUP($AI46,'vendor entity'!$A:$C,2,0)</f>
        <v>USA</v>
      </c>
    </row>
    <row r="47" spans="1:38" ht="18.75" hidden="1" customHeight="1" x14ac:dyDescent="0.35">
      <c r="A47" t="s">
        <v>324</v>
      </c>
      <c r="B47" t="s">
        <v>52</v>
      </c>
      <c r="D47" s="36"/>
      <c r="F47" s="3" t="s">
        <v>325</v>
      </c>
      <c r="G47" s="3" t="s">
        <v>325</v>
      </c>
      <c r="H47" s="3" t="s">
        <v>326</v>
      </c>
      <c r="I47">
        <v>4</v>
      </c>
      <c r="J47" t="s">
        <v>261</v>
      </c>
      <c r="K47">
        <f>VLOOKUP(J47,bflevel[[BFLevels]:[id]],2,0)</f>
        <v>5</v>
      </c>
      <c r="O47" s="46"/>
      <c r="T47" s="37">
        <v>45020</v>
      </c>
      <c r="U47" s="40">
        <f>((static_data!$T47-DATE(1970,1,1))*86400)*1000</f>
        <v>1680566400000</v>
      </c>
      <c r="V47" s="37">
        <v>45145</v>
      </c>
      <c r="W47" s="40">
        <f>((static_data!$V47-DATE(1970,1,1))*86400)*1000</f>
        <v>1691366400000</v>
      </c>
      <c r="X47" s="7"/>
      <c r="AG47" t="s">
        <v>235</v>
      </c>
      <c r="AH47" t="str">
        <f>VLOOKUP(AG47,'vendor group'!$A:$B,2,0)</f>
        <v>00.01.112</v>
      </c>
      <c r="AI47" t="s">
        <v>236</v>
      </c>
      <c r="AJ47" t="str">
        <f>VLOOKUP(AI47,'vendor entity'!$A:$F,6,0)</f>
        <v>01.02.2017</v>
      </c>
      <c r="AK47" t="str">
        <f>VLOOKUP($AI47,'vendor entity'!$A:$C,3,0)</f>
        <v>HKD</v>
      </c>
      <c r="AL47" t="str">
        <f>VLOOKUP($AI47,'vendor entity'!$A:$C,2,0)</f>
        <v>HKG</v>
      </c>
    </row>
    <row r="48" spans="1:38" ht="18.75" hidden="1" customHeight="1" x14ac:dyDescent="0.35">
      <c r="A48" t="s">
        <v>327</v>
      </c>
      <c r="B48" t="s">
        <v>52</v>
      </c>
      <c r="D48" s="36"/>
      <c r="F48" s="39" t="s">
        <v>328</v>
      </c>
      <c r="G48" s="3" t="s">
        <v>328</v>
      </c>
      <c r="H48" s="3" t="s">
        <v>329</v>
      </c>
      <c r="I48">
        <v>4</v>
      </c>
      <c r="J48" t="s">
        <v>146</v>
      </c>
      <c r="K48">
        <f>VLOOKUP(J48,bflevel[[BFLevels]:[id]],2,0)</f>
        <v>6</v>
      </c>
      <c r="O48" s="46"/>
      <c r="T48" s="37">
        <v>45131</v>
      </c>
      <c r="U48" s="40">
        <f>((static_data!$T48-DATE(1970,1,1))*86400)*1000</f>
        <v>1690156800000</v>
      </c>
      <c r="V48" s="37">
        <v>45272</v>
      </c>
      <c r="W48" s="40">
        <f>((static_data!$V48-DATE(1970,1,1))*86400)*1000</f>
        <v>1702339200000</v>
      </c>
      <c r="X48" s="7"/>
      <c r="AG48" t="s">
        <v>71</v>
      </c>
      <c r="AH48" t="str">
        <f>VLOOKUP(AG48,'vendor group'!$A:$B,2,0)</f>
        <v>00.01.108</v>
      </c>
      <c r="AI48" t="s">
        <v>72</v>
      </c>
      <c r="AJ48" t="str">
        <f>VLOOKUP(AI48,'vendor entity'!$A:$F,6,0)</f>
        <v>01.02.2018</v>
      </c>
      <c r="AK48" t="str">
        <f>VLOOKUP($AI48,'vendor entity'!$A:$C,3,0)</f>
        <v>EUR</v>
      </c>
      <c r="AL48" t="str">
        <f>VLOOKUP($AI48,'vendor entity'!$A:$C,2,0)</f>
        <v>DEU</v>
      </c>
    </row>
    <row r="49" spans="1:38" ht="18.75" hidden="1" customHeight="1" x14ac:dyDescent="0.35">
      <c r="A49" t="s">
        <v>330</v>
      </c>
      <c r="B49" t="s">
        <v>52</v>
      </c>
      <c r="D49" s="36"/>
      <c r="F49" s="39" t="s">
        <v>331</v>
      </c>
      <c r="G49" s="3" t="s">
        <v>331</v>
      </c>
      <c r="H49" s="3" t="s">
        <v>332</v>
      </c>
      <c r="I49">
        <v>4</v>
      </c>
      <c r="J49" t="s">
        <v>76</v>
      </c>
      <c r="K49">
        <f>VLOOKUP(J49,bflevel[[BFLevels]:[id]],2,0)</f>
        <v>4</v>
      </c>
      <c r="O49" s="46"/>
      <c r="T49" s="37">
        <v>45070</v>
      </c>
      <c r="U49" s="40">
        <f>((static_data!$T49-DATE(1970,1,1))*86400)*1000</f>
        <v>1684886400000</v>
      </c>
      <c r="V49" s="37">
        <v>45197</v>
      </c>
      <c r="W49" s="40">
        <f>((static_data!$V49-DATE(1970,1,1))*86400)*1000</f>
        <v>1695859200000</v>
      </c>
      <c r="X49" s="7"/>
      <c r="AG49" t="s">
        <v>99</v>
      </c>
      <c r="AH49" t="str">
        <f>VLOOKUP(AG49,'vendor group'!$A:$B,2,0)</f>
        <v>00.01.115</v>
      </c>
      <c r="AI49" t="s">
        <v>245</v>
      </c>
      <c r="AJ49" t="str">
        <f>VLOOKUP(AI49,'vendor entity'!$A:$F,6,0)</f>
        <v>01.02.2068</v>
      </c>
      <c r="AK49" t="str">
        <f>VLOOKUP($AI49,'vendor entity'!$A:$C,3,0)</f>
        <v>GBP</v>
      </c>
      <c r="AL49" t="str">
        <f>VLOOKUP($AI49,'vendor entity'!$A:$C,2,0)</f>
        <v>GBR</v>
      </c>
    </row>
    <row r="50" spans="1:38" ht="18.75" hidden="1" customHeight="1" x14ac:dyDescent="0.35">
      <c r="A50" t="s">
        <v>333</v>
      </c>
      <c r="B50" t="s">
        <v>52</v>
      </c>
      <c r="D50" s="36"/>
      <c r="F50" s="3" t="s">
        <v>334</v>
      </c>
      <c r="G50" s="3" t="s">
        <v>334</v>
      </c>
      <c r="H50" s="3" t="s">
        <v>335</v>
      </c>
      <c r="I50">
        <v>4</v>
      </c>
      <c r="J50" t="s">
        <v>170</v>
      </c>
      <c r="K50">
        <f>VLOOKUP(J50,bflevel[[BFLevels]:[id]],2,0)</f>
        <v>10</v>
      </c>
      <c r="O50" s="46"/>
      <c r="T50" s="37">
        <v>44977</v>
      </c>
      <c r="U50" s="40">
        <f>((static_data!$T50-DATE(1970,1,1))*86400)*1000</f>
        <v>1676851200000</v>
      </c>
      <c r="V50" s="37">
        <v>45256</v>
      </c>
      <c r="W50" s="40">
        <f>((static_data!$V50-DATE(1970,1,1))*86400)*1000</f>
        <v>1700956800000</v>
      </c>
      <c r="X50" s="7"/>
      <c r="AG50" t="s">
        <v>247</v>
      </c>
      <c r="AH50" t="str">
        <f>VLOOKUP(AG50,'vendor group'!$A:$B,2,0)</f>
        <v>00.01.113</v>
      </c>
      <c r="AI50" t="s">
        <v>248</v>
      </c>
      <c r="AJ50" t="str">
        <f>VLOOKUP(AI50,'vendor entity'!$A:$F,6,0)</f>
        <v>01.02.2020</v>
      </c>
      <c r="AK50" t="str">
        <f>VLOOKUP($AI50,'vendor entity'!$A:$C,3,0)</f>
        <v>HKD</v>
      </c>
      <c r="AL50" t="str">
        <f>VLOOKUP($AI50,'vendor entity'!$A:$C,2,0)</f>
        <v>HKG</v>
      </c>
    </row>
    <row r="51" spans="1:38" ht="18.75" hidden="1" customHeight="1" x14ac:dyDescent="0.35">
      <c r="A51" t="s">
        <v>336</v>
      </c>
      <c r="B51" t="s">
        <v>52</v>
      </c>
      <c r="D51" s="36"/>
      <c r="F51" t="s">
        <v>337</v>
      </c>
      <c r="G51" t="s">
        <v>337</v>
      </c>
      <c r="H51" t="s">
        <v>338</v>
      </c>
      <c r="I51">
        <v>4</v>
      </c>
      <c r="J51" t="s">
        <v>146</v>
      </c>
      <c r="K51">
        <f>VLOOKUP(J51,bflevel[[BFLevels]:[id]],2,0)</f>
        <v>6</v>
      </c>
      <c r="O51" s="46"/>
      <c r="T51" s="37">
        <v>45002</v>
      </c>
      <c r="U51" s="40">
        <f>((static_data!$T51-DATE(1970,1,1))*86400)*1000</f>
        <v>1679011200000</v>
      </c>
      <c r="V51" s="37">
        <v>45287</v>
      </c>
      <c r="W51" s="40">
        <f>((static_data!$V51-DATE(1970,1,1))*86400)*1000</f>
        <v>1703635200000</v>
      </c>
      <c r="X51" s="7"/>
      <c r="AG51" t="s">
        <v>58</v>
      </c>
      <c r="AH51" t="str">
        <f>VLOOKUP(AG51,'vendor group'!$A:$B,2,0)</f>
        <v>00.01.101</v>
      </c>
      <c r="AI51" t="s">
        <v>59</v>
      </c>
      <c r="AJ51" t="str">
        <f>VLOOKUP(AI51,'vendor entity'!$A:$F,6,0)</f>
        <v>01.02.2001</v>
      </c>
      <c r="AK51" t="str">
        <f>VLOOKUP($AI51,'vendor entity'!$A:$C,3,0)</f>
        <v>GBP</v>
      </c>
      <c r="AL51" t="str">
        <f>VLOOKUP($AI51,'vendor entity'!$A:$C,2,0)</f>
        <v>GBR</v>
      </c>
    </row>
    <row r="52" spans="1:38" ht="18.75" hidden="1" customHeight="1" x14ac:dyDescent="0.35">
      <c r="A52" t="s">
        <v>339</v>
      </c>
      <c r="B52" t="s">
        <v>52</v>
      </c>
      <c r="D52" s="36"/>
      <c r="F52" s="44" t="s">
        <v>340</v>
      </c>
      <c r="G52" t="s">
        <v>340</v>
      </c>
      <c r="H52" t="s">
        <v>341</v>
      </c>
      <c r="I52">
        <v>5</v>
      </c>
      <c r="J52" s="21" t="s">
        <v>64</v>
      </c>
      <c r="K52">
        <f>VLOOKUP(J52,bflevel[[BFLevels]:[id]],2,0)</f>
        <v>12</v>
      </c>
      <c r="O52" s="46"/>
      <c r="T52" s="37">
        <v>45145</v>
      </c>
      <c r="U52" s="40">
        <f>((static_data!$T52-DATE(1970,1,1))*86400)*1000</f>
        <v>1691366400000</v>
      </c>
      <c r="V52" s="37">
        <v>45267</v>
      </c>
      <c r="W52" s="40">
        <f>((static_data!$V52-DATE(1970,1,1))*86400)*1000</f>
        <v>1701907200000</v>
      </c>
      <c r="X52" s="7"/>
      <c r="AG52" t="s">
        <v>71</v>
      </c>
      <c r="AH52" t="str">
        <f>VLOOKUP(AG52,'vendor group'!$A:$B,2,0)</f>
        <v>00.01.108</v>
      </c>
      <c r="AI52" t="s">
        <v>72</v>
      </c>
      <c r="AJ52" t="str">
        <f>VLOOKUP(AI52,'vendor entity'!$A:$F,6,0)</f>
        <v>01.02.2018</v>
      </c>
      <c r="AK52" t="str">
        <f>VLOOKUP($AI52,'vendor entity'!$A:$C,3,0)</f>
        <v>EUR</v>
      </c>
      <c r="AL52" t="str">
        <f>VLOOKUP($AI52,'vendor entity'!$A:$C,2,0)</f>
        <v>DEU</v>
      </c>
    </row>
    <row r="53" spans="1:38" ht="18.75" hidden="1" customHeight="1" x14ac:dyDescent="0.35">
      <c r="A53" t="s">
        <v>342</v>
      </c>
      <c r="B53" t="s">
        <v>52</v>
      </c>
      <c r="D53" s="36"/>
      <c r="F53" t="s">
        <v>343</v>
      </c>
      <c r="G53" t="s">
        <v>343</v>
      </c>
      <c r="H53" t="s">
        <v>344</v>
      </c>
      <c r="I53">
        <v>4</v>
      </c>
      <c r="J53" t="s">
        <v>164</v>
      </c>
      <c r="K53">
        <f>VLOOKUP(J53,bflevel[[BFLevels]:[id]],2,0)</f>
        <v>9</v>
      </c>
      <c r="O53" s="46"/>
      <c r="T53" s="37">
        <v>45045</v>
      </c>
      <c r="U53" s="40">
        <f>((static_data!$T53-DATE(1970,1,1))*86400)*1000</f>
        <v>1682726400000</v>
      </c>
      <c r="V53" s="37">
        <v>45274</v>
      </c>
      <c r="W53" s="40">
        <f>((static_data!$V53-DATE(1970,1,1))*86400)*1000</f>
        <v>1702512000000</v>
      </c>
      <c r="X53" s="7"/>
      <c r="AG53" t="s">
        <v>79</v>
      </c>
      <c r="AH53" t="str">
        <f>VLOOKUP(AG53,'vendor group'!$A:$B,2,0)</f>
        <v>00.01.102</v>
      </c>
      <c r="AI53" t="s">
        <v>80</v>
      </c>
      <c r="AJ53" t="str">
        <f>VLOOKUP(AI53,'vendor entity'!$A:$F,6,0)</f>
        <v>01.02.2002</v>
      </c>
      <c r="AK53" t="str">
        <f>VLOOKUP($AI53,'vendor entity'!$A:$C,3,0)</f>
        <v>USD</v>
      </c>
      <c r="AL53" t="str">
        <f>VLOOKUP($AI53,'vendor entity'!$A:$C,2,0)</f>
        <v>USA</v>
      </c>
    </row>
    <row r="54" spans="1:38" ht="18.75" hidden="1" customHeight="1" x14ac:dyDescent="0.35">
      <c r="A54" t="s">
        <v>345</v>
      </c>
      <c r="B54" t="s">
        <v>52</v>
      </c>
      <c r="D54" s="36"/>
      <c r="F54" t="s">
        <v>346</v>
      </c>
      <c r="G54" t="s">
        <v>346</v>
      </c>
      <c r="H54" t="s">
        <v>347</v>
      </c>
      <c r="I54">
        <v>4</v>
      </c>
      <c r="J54" t="s">
        <v>170</v>
      </c>
      <c r="K54">
        <f>VLOOKUP(J54,bflevel[[BFLevels]:[id]],2,0)</f>
        <v>10</v>
      </c>
      <c r="O54" s="46"/>
      <c r="T54" s="37">
        <v>44980</v>
      </c>
      <c r="U54" s="40">
        <f>((static_data!$T54-DATE(1970,1,1))*86400)*1000</f>
        <v>1677110400000</v>
      </c>
      <c r="V54" s="37">
        <v>45240</v>
      </c>
      <c r="W54" s="40">
        <f>((static_data!$V54-DATE(1970,1,1))*86400)*1000</f>
        <v>1699574400000</v>
      </c>
      <c r="X54" s="7"/>
      <c r="AG54" t="s">
        <v>79</v>
      </c>
      <c r="AH54" t="str">
        <f>VLOOKUP(AG54,'vendor group'!$A:$B,2,0)</f>
        <v>00.01.102</v>
      </c>
      <c r="AI54" t="s">
        <v>80</v>
      </c>
      <c r="AJ54" t="str">
        <f>VLOOKUP(AI54,'vendor entity'!$A:$F,6,0)</f>
        <v>01.02.2002</v>
      </c>
      <c r="AK54" t="str">
        <f>VLOOKUP($AI54,'vendor entity'!$A:$C,3,0)</f>
        <v>USD</v>
      </c>
      <c r="AL54" t="str">
        <f>VLOOKUP($AI54,'vendor entity'!$A:$C,2,0)</f>
        <v>USA</v>
      </c>
    </row>
    <row r="55" spans="1:38" ht="18.75" hidden="1" customHeight="1" x14ac:dyDescent="0.35">
      <c r="A55" t="s">
        <v>348</v>
      </c>
      <c r="B55" t="s">
        <v>52</v>
      </c>
      <c r="D55" s="36"/>
      <c r="F55" t="s">
        <v>349</v>
      </c>
      <c r="G55" t="s">
        <v>349</v>
      </c>
      <c r="H55" t="s">
        <v>350</v>
      </c>
      <c r="I55">
        <v>4</v>
      </c>
      <c r="J55" t="s">
        <v>164</v>
      </c>
      <c r="K55">
        <f>VLOOKUP(J55,bflevel[[BFLevels]:[id]],2,0)</f>
        <v>9</v>
      </c>
      <c r="O55" s="46"/>
      <c r="T55" s="37">
        <v>44963</v>
      </c>
      <c r="U55" s="40">
        <f>((static_data!$T55-DATE(1970,1,1))*86400)*1000</f>
        <v>1675641600000</v>
      </c>
      <c r="V55" s="37">
        <v>45235</v>
      </c>
      <c r="W55" s="40">
        <f>((static_data!$V55-DATE(1970,1,1))*86400)*1000</f>
        <v>1699142400000</v>
      </c>
      <c r="X55" s="7"/>
      <c r="AG55" s="3" t="s">
        <v>99</v>
      </c>
      <c r="AH55" t="str">
        <f>VLOOKUP(AG55,'vendor group'!$A:$B,2,0)</f>
        <v>00.01.115</v>
      </c>
      <c r="AI55" t="s">
        <v>100</v>
      </c>
      <c r="AJ55" t="str">
        <f>VLOOKUP(AI55,'vendor entity'!$A:$F,6,0)</f>
        <v>01.02.2023</v>
      </c>
      <c r="AK55" t="str">
        <f>VLOOKUP($AI55,'vendor entity'!$A:$C,3,0)</f>
        <v>USD</v>
      </c>
      <c r="AL55" t="str">
        <f>VLOOKUP($AI55,'vendor entity'!$A:$C,2,0)</f>
        <v>USA</v>
      </c>
    </row>
    <row r="56" spans="1:38" ht="18.75" hidden="1" customHeight="1" x14ac:dyDescent="0.35">
      <c r="A56" t="s">
        <v>351</v>
      </c>
      <c r="B56" t="s">
        <v>52</v>
      </c>
      <c r="D56" s="36"/>
      <c r="F56" t="s">
        <v>352</v>
      </c>
      <c r="G56" t="s">
        <v>352</v>
      </c>
      <c r="H56" t="s">
        <v>353</v>
      </c>
      <c r="I56">
        <v>4</v>
      </c>
      <c r="J56" t="s">
        <v>55</v>
      </c>
      <c r="K56">
        <f>VLOOKUP(J56,bflevel[[BFLevels]:[id]],2,0)</f>
        <v>7</v>
      </c>
      <c r="O56" s="46"/>
      <c r="T56" s="37">
        <v>45116</v>
      </c>
      <c r="U56" s="40">
        <f>((static_data!$T56-DATE(1970,1,1))*86400)*1000</f>
        <v>1688860800000</v>
      </c>
      <c r="V56" s="37">
        <v>45230</v>
      </c>
      <c r="W56" s="40">
        <f>((static_data!$V56-DATE(1970,1,1))*86400)*1000</f>
        <v>1698710400000</v>
      </c>
      <c r="X56" s="7"/>
      <c r="AG56" t="s">
        <v>105</v>
      </c>
      <c r="AH56" t="str">
        <f>VLOOKUP(AG56,'vendor group'!$A:$B,2,0)</f>
        <v>00.01.103</v>
      </c>
      <c r="AI56" t="s">
        <v>106</v>
      </c>
      <c r="AJ56" t="str">
        <f>VLOOKUP(AI56,'vendor entity'!$A:$F,6,0)</f>
        <v>01.02.2003</v>
      </c>
      <c r="AK56" t="str">
        <f>VLOOKUP($AI56,'vendor entity'!$A:$C,3,0)</f>
        <v>GBP</v>
      </c>
      <c r="AL56" t="str">
        <f>VLOOKUP($AI56,'vendor entity'!$A:$C,2,0)</f>
        <v>GBR</v>
      </c>
    </row>
    <row r="57" spans="1:38" ht="18.75" hidden="1" customHeight="1" x14ac:dyDescent="0.35">
      <c r="A57" t="s">
        <v>354</v>
      </c>
      <c r="B57" t="s">
        <v>52</v>
      </c>
      <c r="D57" s="36"/>
      <c r="F57" t="s">
        <v>355</v>
      </c>
      <c r="G57" t="s">
        <v>355</v>
      </c>
      <c r="H57" t="s">
        <v>356</v>
      </c>
      <c r="I57">
        <v>4</v>
      </c>
      <c r="J57" t="s">
        <v>76</v>
      </c>
      <c r="K57">
        <f>VLOOKUP(J57,bflevel[[BFLevels]:[id]],2,0)</f>
        <v>4</v>
      </c>
      <c r="O57" s="46"/>
      <c r="T57" s="37">
        <v>45120</v>
      </c>
      <c r="U57" s="40">
        <f>((static_data!$T57-DATE(1970,1,1))*86400)*1000</f>
        <v>1689206400000</v>
      </c>
      <c r="V57" s="37">
        <v>45260</v>
      </c>
      <c r="W57" s="40">
        <f>((static_data!$V57-DATE(1970,1,1))*86400)*1000</f>
        <v>1701302400000</v>
      </c>
      <c r="X57" s="7"/>
      <c r="AG57" t="s">
        <v>105</v>
      </c>
      <c r="AH57" t="str">
        <f>VLOOKUP(AG57,'vendor group'!$A:$B,2,0)</f>
        <v>00.01.103</v>
      </c>
      <c r="AI57" t="s">
        <v>106</v>
      </c>
      <c r="AJ57" t="str">
        <f>VLOOKUP(AI57,'vendor entity'!$A:$F,6,0)</f>
        <v>01.02.2003</v>
      </c>
      <c r="AK57" t="str">
        <f>VLOOKUP($AI57,'vendor entity'!$A:$C,3,0)</f>
        <v>GBP</v>
      </c>
      <c r="AL57" t="str">
        <f>VLOOKUP($AI57,'vendor entity'!$A:$C,2,0)</f>
        <v>GBR</v>
      </c>
    </row>
    <row r="58" spans="1:38" ht="18.75" hidden="1" customHeight="1" x14ac:dyDescent="0.35">
      <c r="A58" t="s">
        <v>357</v>
      </c>
      <c r="B58" t="s">
        <v>52</v>
      </c>
      <c r="D58" s="36"/>
      <c r="F58" s="1" t="s">
        <v>358</v>
      </c>
      <c r="G58" t="s">
        <v>358</v>
      </c>
      <c r="H58" t="s">
        <v>359</v>
      </c>
      <c r="I58">
        <v>4</v>
      </c>
      <c r="J58" t="s">
        <v>126</v>
      </c>
      <c r="K58">
        <f>VLOOKUP(J58,bflevel[[BFLevels]:[id]],2,0)</f>
        <v>3</v>
      </c>
      <c r="O58" s="46"/>
      <c r="T58" s="37">
        <v>45092</v>
      </c>
      <c r="U58" s="40">
        <f>((static_data!$T58-DATE(1970,1,1))*86400)*1000</f>
        <v>1686787200000</v>
      </c>
      <c r="V58" s="37">
        <v>45260</v>
      </c>
      <c r="W58" s="40">
        <f>((static_data!$V58-DATE(1970,1,1))*86400)*1000</f>
        <v>1701302400000</v>
      </c>
      <c r="X58" s="7"/>
      <c r="AG58" t="s">
        <v>112</v>
      </c>
      <c r="AH58" t="str">
        <f>VLOOKUP(AG58,'vendor group'!$A:$B,2,0)</f>
        <v>00.01.104</v>
      </c>
      <c r="AI58" t="s">
        <v>113</v>
      </c>
      <c r="AJ58" t="str">
        <f>VLOOKUP(AI58,'vendor entity'!$A:$F,6,0)</f>
        <v>01.02.2004</v>
      </c>
      <c r="AK58" t="str">
        <f>VLOOKUP($AI58,'vendor entity'!$A:$C,3,0)</f>
        <v>CHF</v>
      </c>
      <c r="AL58" t="str">
        <f>VLOOKUP($AI58,'vendor entity'!$A:$C,2,0)</f>
        <v>CHE</v>
      </c>
    </row>
    <row r="59" spans="1:38" ht="18.75" hidden="1" customHeight="1" x14ac:dyDescent="0.35">
      <c r="A59" t="s">
        <v>360</v>
      </c>
      <c r="B59" t="s">
        <v>52</v>
      </c>
      <c r="D59" s="36"/>
      <c r="F59" s="1" t="s">
        <v>361</v>
      </c>
      <c r="G59" t="s">
        <v>361</v>
      </c>
      <c r="H59" t="s">
        <v>362</v>
      </c>
      <c r="I59">
        <v>4</v>
      </c>
      <c r="J59" t="s">
        <v>146</v>
      </c>
      <c r="K59">
        <f>VLOOKUP(J59,bflevel[[BFLevels]:[id]],2,0)</f>
        <v>6</v>
      </c>
      <c r="O59" s="46"/>
      <c r="T59" s="37">
        <v>44959</v>
      </c>
      <c r="U59" s="40">
        <f>((static_data!$T59-DATE(1970,1,1))*86400)*1000</f>
        <v>1675296000000</v>
      </c>
      <c r="V59" s="37">
        <v>45138</v>
      </c>
      <c r="W59" s="40">
        <f>((static_data!$V59-DATE(1970,1,1))*86400)*1000</f>
        <v>1690761600000</v>
      </c>
      <c r="X59" s="7"/>
      <c r="AG59" t="s">
        <v>99</v>
      </c>
      <c r="AH59" t="str">
        <f>VLOOKUP(AG59,'vendor group'!$A:$B,2,0)</f>
        <v>00.01.115</v>
      </c>
      <c r="AI59" t="s">
        <v>100</v>
      </c>
      <c r="AJ59" t="str">
        <f>VLOOKUP(AI59,'vendor entity'!$A:$F,6,0)</f>
        <v>01.02.2023</v>
      </c>
      <c r="AK59" t="str">
        <f>VLOOKUP($AI59,'vendor entity'!$A:$C,3,0)</f>
        <v>USD</v>
      </c>
      <c r="AL59" t="str">
        <f>VLOOKUP($AI59,'vendor entity'!$A:$C,2,0)</f>
        <v>USA</v>
      </c>
    </row>
    <row r="60" spans="1:38" ht="18.75" hidden="1" customHeight="1" x14ac:dyDescent="0.35">
      <c r="A60" t="s">
        <v>363</v>
      </c>
      <c r="B60" t="s">
        <v>52</v>
      </c>
      <c r="D60" s="36"/>
      <c r="F60" t="s">
        <v>364</v>
      </c>
      <c r="G60" t="s">
        <v>364</v>
      </c>
      <c r="H60" t="s">
        <v>365</v>
      </c>
      <c r="I60">
        <v>4</v>
      </c>
      <c r="J60" t="s">
        <v>164</v>
      </c>
      <c r="K60">
        <f>VLOOKUP(J60,bflevel[[BFLevels]:[id]],2,0)</f>
        <v>9</v>
      </c>
      <c r="O60" s="46"/>
      <c r="T60" s="37">
        <v>44969</v>
      </c>
      <c r="U60" s="40">
        <f>((static_data!$T60-DATE(1970,1,1))*86400)*1000</f>
        <v>1676160000000</v>
      </c>
      <c r="V60" s="37">
        <v>45212</v>
      </c>
      <c r="W60" s="40">
        <f>((static_data!$V60-DATE(1970,1,1))*86400)*1000</f>
        <v>1697155200000</v>
      </c>
      <c r="X60" s="7"/>
      <c r="AG60" t="s">
        <v>71</v>
      </c>
      <c r="AH60" t="str">
        <f>VLOOKUP(AG60,'vendor group'!$A:$B,2,0)</f>
        <v>00.01.108</v>
      </c>
      <c r="AI60" t="s">
        <v>122</v>
      </c>
      <c r="AJ60" t="str">
        <f>VLOOKUP(AI60,'vendor entity'!$A:$F,6,0)</f>
        <v>01.02.2019</v>
      </c>
      <c r="AK60" t="str">
        <f>VLOOKUP($AI60,'vendor entity'!$A:$C,3,0)</f>
        <v>EUR</v>
      </c>
      <c r="AL60" t="str">
        <f>VLOOKUP($AI60,'vendor entity'!$A:$C,2,0)</f>
        <v>DEU</v>
      </c>
    </row>
    <row r="61" spans="1:38" ht="18.75" hidden="1" customHeight="1" x14ac:dyDescent="0.35">
      <c r="A61" t="s">
        <v>366</v>
      </c>
      <c r="B61" t="s">
        <v>52</v>
      </c>
      <c r="D61" s="36"/>
      <c r="F61" t="s">
        <v>367</v>
      </c>
      <c r="G61" t="s">
        <v>367</v>
      </c>
      <c r="H61" t="s">
        <v>368</v>
      </c>
      <c r="I61">
        <v>4</v>
      </c>
      <c r="J61" t="s">
        <v>126</v>
      </c>
      <c r="K61">
        <f>VLOOKUP(J61,bflevel[[BFLevels]:[id]],2,0)</f>
        <v>3</v>
      </c>
      <c r="O61" s="46"/>
      <c r="T61" s="37">
        <v>45033</v>
      </c>
      <c r="U61" s="40">
        <f>((static_data!$T61-DATE(1970,1,1))*86400)*1000</f>
        <v>1681689600000</v>
      </c>
      <c r="V61" s="37">
        <v>45242</v>
      </c>
      <c r="W61" s="40">
        <f>((static_data!$V61-DATE(1970,1,1))*86400)*1000</f>
        <v>1699747200000</v>
      </c>
      <c r="X61" s="7"/>
      <c r="AG61" t="s">
        <v>127</v>
      </c>
      <c r="AH61" t="str">
        <f>VLOOKUP(AG61,'vendor group'!$A:$B,2,0)</f>
        <v>00.01.105</v>
      </c>
      <c r="AI61" t="s">
        <v>128</v>
      </c>
      <c r="AJ61" t="str">
        <f>VLOOKUP(AI61,'vendor entity'!$A:$F,6,0)</f>
        <v>01.02.2005</v>
      </c>
      <c r="AK61" t="str">
        <f>VLOOKUP($AI61,'vendor entity'!$A:$C,3,0)</f>
        <v>CHF</v>
      </c>
      <c r="AL61" t="str">
        <f>VLOOKUP($AI61,'vendor entity'!$A:$C,2,0)</f>
        <v>CHE</v>
      </c>
    </row>
    <row r="62" spans="1:38" ht="18.75" hidden="1" customHeight="1" x14ac:dyDescent="0.35">
      <c r="A62" t="s">
        <v>369</v>
      </c>
      <c r="B62" t="s">
        <v>52</v>
      </c>
      <c r="D62" s="36"/>
      <c r="F62" t="s">
        <v>370</v>
      </c>
      <c r="G62" t="s">
        <v>370</v>
      </c>
      <c r="H62" t="s">
        <v>371</v>
      </c>
      <c r="I62">
        <v>4</v>
      </c>
      <c r="J62" t="s">
        <v>146</v>
      </c>
      <c r="K62">
        <f>VLOOKUP(J62,bflevel[[BFLevels]:[id]],2,0)</f>
        <v>6</v>
      </c>
      <c r="O62" s="46"/>
      <c r="T62" s="37">
        <v>44956</v>
      </c>
      <c r="U62" s="40">
        <f>((static_data!$T62-DATE(1970,1,1))*86400)*1000</f>
        <v>1675036800000</v>
      </c>
      <c r="V62" s="37">
        <v>45077</v>
      </c>
      <c r="W62" s="40">
        <f>((static_data!$V62-DATE(1970,1,1))*86400)*1000</f>
        <v>1685491200000</v>
      </c>
      <c r="X62" s="7"/>
      <c r="AG62" t="s">
        <v>127</v>
      </c>
      <c r="AH62" t="str">
        <f>VLOOKUP(AG62,'vendor group'!$A:$B,2,0)</f>
        <v>00.01.105</v>
      </c>
      <c r="AI62" t="s">
        <v>128</v>
      </c>
      <c r="AJ62" t="str">
        <f>VLOOKUP(AI62,'vendor entity'!$A:$F,6,0)</f>
        <v>01.02.2005</v>
      </c>
      <c r="AK62" t="str">
        <f>VLOOKUP($AI62,'vendor entity'!$A:$C,3,0)</f>
        <v>CHF</v>
      </c>
      <c r="AL62" t="str">
        <f>VLOOKUP($AI62,'vendor entity'!$A:$C,2,0)</f>
        <v>CHE</v>
      </c>
    </row>
    <row r="63" spans="1:38" ht="18.75" hidden="1" customHeight="1" x14ac:dyDescent="0.35">
      <c r="A63" t="s">
        <v>372</v>
      </c>
      <c r="B63" t="s">
        <v>52</v>
      </c>
      <c r="D63" s="36"/>
      <c r="F63" t="s">
        <v>373</v>
      </c>
      <c r="G63" t="s">
        <v>373</v>
      </c>
      <c r="H63" t="s">
        <v>374</v>
      </c>
      <c r="I63">
        <v>4</v>
      </c>
      <c r="J63" t="s">
        <v>261</v>
      </c>
      <c r="K63">
        <f>VLOOKUP(J63,bflevel[[BFLevels]:[id]],2,0)</f>
        <v>5</v>
      </c>
      <c r="O63" s="46"/>
      <c r="T63" s="37">
        <v>44822</v>
      </c>
      <c r="U63" s="40">
        <f>((static_data!$T63-DATE(1970,1,1))*86400)*1000</f>
        <v>1663459200000</v>
      </c>
      <c r="V63" s="37">
        <v>45291</v>
      </c>
      <c r="W63" s="40">
        <f>((static_data!$V63-DATE(1970,1,1))*86400)*1000</f>
        <v>1703980800000</v>
      </c>
      <c r="X63" s="7"/>
      <c r="AG63" t="s">
        <v>136</v>
      </c>
      <c r="AH63" t="str">
        <f>VLOOKUP(AG63,'vendor group'!$A:$B,2,0)</f>
        <v>00.01.110</v>
      </c>
      <c r="AI63" t="s">
        <v>137</v>
      </c>
      <c r="AJ63" t="str">
        <f>VLOOKUP(AI63,'vendor entity'!$A:$F,6,0)</f>
        <v>01.02.2070</v>
      </c>
      <c r="AK63" t="str">
        <f>VLOOKUP($AI63,'vendor entity'!$A:$C,3,0)</f>
        <v>GBP</v>
      </c>
      <c r="AL63" t="str">
        <f>VLOOKUP($AI63,'vendor entity'!$A:$C,2,0)</f>
        <v>GBR</v>
      </c>
    </row>
    <row r="64" spans="1:38" ht="18.75" hidden="1" customHeight="1" x14ac:dyDescent="0.35">
      <c r="A64" t="s">
        <v>375</v>
      </c>
      <c r="B64" t="s">
        <v>52</v>
      </c>
      <c r="D64" s="36"/>
      <c r="F64" t="s">
        <v>376</v>
      </c>
      <c r="G64" t="s">
        <v>376</v>
      </c>
      <c r="H64" t="s">
        <v>377</v>
      </c>
      <c r="I64">
        <v>4</v>
      </c>
      <c r="J64" t="s">
        <v>164</v>
      </c>
      <c r="K64">
        <f>VLOOKUP(J64,bflevel[[BFLevels]:[id]],2,0)</f>
        <v>9</v>
      </c>
      <c r="O64" s="46"/>
      <c r="T64" s="37">
        <v>45005</v>
      </c>
      <c r="U64" s="40">
        <f>((static_data!$T64-DATE(1970,1,1))*86400)*1000</f>
        <v>1679270400000</v>
      </c>
      <c r="V64" s="37">
        <v>45215</v>
      </c>
      <c r="W64" s="40">
        <f>((static_data!$V64-DATE(1970,1,1))*86400)*1000</f>
        <v>1697414400000</v>
      </c>
      <c r="X64" s="7"/>
      <c r="AG64" s="3" t="s">
        <v>141</v>
      </c>
      <c r="AH64" t="str">
        <f>VLOOKUP(AG64,'vendor group'!$A:$B,2,0)</f>
        <v>00.01.106</v>
      </c>
      <c r="AI64" s="3" t="s">
        <v>142</v>
      </c>
      <c r="AJ64" t="str">
        <f>VLOOKUP(AI64,'vendor entity'!$A:$F,6,0)</f>
        <v>01.02.2006</v>
      </c>
      <c r="AK64" t="str">
        <f>VLOOKUP($AI64,'vendor entity'!$A:$C,3,0)</f>
        <v>CNY</v>
      </c>
      <c r="AL64" t="str">
        <f>VLOOKUP($AI64,'vendor entity'!$A:$C,2,0)</f>
        <v>CHN</v>
      </c>
    </row>
    <row r="65" spans="1:38" ht="18.75" hidden="1" customHeight="1" x14ac:dyDescent="0.35">
      <c r="A65" t="s">
        <v>378</v>
      </c>
      <c r="B65" t="s">
        <v>52</v>
      </c>
      <c r="D65" s="36"/>
      <c r="F65" t="s">
        <v>379</v>
      </c>
      <c r="G65" t="s">
        <v>379</v>
      </c>
      <c r="H65" t="s">
        <v>380</v>
      </c>
      <c r="I65">
        <v>4</v>
      </c>
      <c r="J65" t="s">
        <v>126</v>
      </c>
      <c r="K65">
        <f>VLOOKUP(J65,bflevel[[BFLevels]:[id]],2,0)</f>
        <v>3</v>
      </c>
      <c r="O65" s="46"/>
      <c r="T65" s="37">
        <v>45095</v>
      </c>
      <c r="U65" s="40">
        <f>((static_data!$T65-DATE(1970,1,1))*86400)*1000</f>
        <v>1687046400000</v>
      </c>
      <c r="V65" s="37">
        <v>45222</v>
      </c>
      <c r="W65" s="40">
        <f>((static_data!$V65-DATE(1970,1,1))*86400)*1000</f>
        <v>1698019200000</v>
      </c>
      <c r="X65" s="7"/>
      <c r="AG65" t="s">
        <v>147</v>
      </c>
      <c r="AH65" t="str">
        <f>VLOOKUP(AG65,'vendor group'!$A:$B,2,0)</f>
        <v>00.01.114</v>
      </c>
      <c r="AI65" t="s">
        <v>148</v>
      </c>
      <c r="AJ65" t="str">
        <f>VLOOKUP(AI65,'vendor entity'!$A:$F,6,0)</f>
        <v>01.02.2021</v>
      </c>
      <c r="AK65" t="str">
        <f>VLOOKUP($AI65,'vendor entity'!$A:$C,3,0)</f>
        <v>HKD</v>
      </c>
      <c r="AL65" t="str">
        <f>VLOOKUP($AI65,'vendor entity'!$A:$C,2,0)</f>
        <v>HKG</v>
      </c>
    </row>
    <row r="66" spans="1:38" ht="18.75" hidden="1" customHeight="1" x14ac:dyDescent="0.35">
      <c r="A66" t="s">
        <v>381</v>
      </c>
      <c r="B66" t="s">
        <v>52</v>
      </c>
      <c r="D66" s="36"/>
      <c r="F66" t="s">
        <v>382</v>
      </c>
      <c r="G66" t="s">
        <v>382</v>
      </c>
      <c r="H66" t="s">
        <v>383</v>
      </c>
      <c r="I66">
        <v>4</v>
      </c>
      <c r="J66" t="s">
        <v>384</v>
      </c>
      <c r="K66">
        <f>VLOOKUP(J66,bflevel[[BFLevels]:[id]],2,0)</f>
        <v>8</v>
      </c>
      <c r="O66" s="46"/>
      <c r="T66" s="37">
        <v>44946</v>
      </c>
      <c r="U66" s="40">
        <f>((static_data!$T66-DATE(1970,1,1))*86400)*1000</f>
        <v>1674172800000</v>
      </c>
      <c r="V66" s="37">
        <v>45150</v>
      </c>
      <c r="W66" s="40">
        <f>((static_data!$V66-DATE(1970,1,1))*86400)*1000</f>
        <v>1691798400000</v>
      </c>
      <c r="X66" s="7"/>
      <c r="AG66" t="s">
        <v>99</v>
      </c>
      <c r="AH66" t="str">
        <f>VLOOKUP(AG66,'vendor group'!$A:$B,2,0)</f>
        <v>00.01.115</v>
      </c>
      <c r="AI66" t="s">
        <v>100</v>
      </c>
      <c r="AJ66" t="str">
        <f>VLOOKUP(AI66,'vendor entity'!$A:$F,6,0)</f>
        <v>01.02.2023</v>
      </c>
      <c r="AK66" t="str">
        <f>VLOOKUP($AI66,'vendor entity'!$A:$C,3,0)</f>
        <v>USD</v>
      </c>
      <c r="AL66" t="str">
        <f>VLOOKUP($AI66,'vendor entity'!$A:$C,2,0)</f>
        <v>USA</v>
      </c>
    </row>
    <row r="67" spans="1:38" ht="18.75" hidden="1" customHeight="1" x14ac:dyDescent="0.35">
      <c r="A67" t="s">
        <v>385</v>
      </c>
      <c r="B67" t="s">
        <v>52</v>
      </c>
      <c r="D67" s="36"/>
      <c r="F67" t="s">
        <v>386</v>
      </c>
      <c r="G67" t="s">
        <v>386</v>
      </c>
      <c r="H67" t="s">
        <v>387</v>
      </c>
      <c r="I67">
        <v>4</v>
      </c>
      <c r="J67" t="s">
        <v>76</v>
      </c>
      <c r="K67">
        <f>VLOOKUP(J67,bflevel[[BFLevels]:[id]],2,0)</f>
        <v>4</v>
      </c>
      <c r="O67" s="46"/>
      <c r="T67" s="37">
        <v>45127</v>
      </c>
      <c r="U67" s="40">
        <f>((static_data!$T67-DATE(1970,1,1))*86400)*1000</f>
        <v>1689811200000</v>
      </c>
      <c r="V67" s="37">
        <v>45281</v>
      </c>
      <c r="W67" s="40">
        <f>((static_data!$V67-DATE(1970,1,1))*86400)*1000</f>
        <v>1703116800000</v>
      </c>
      <c r="X67" s="7"/>
      <c r="AG67" t="s">
        <v>71</v>
      </c>
      <c r="AH67" t="str">
        <f>VLOOKUP(AG67,'vendor group'!$A:$B,2,0)</f>
        <v>00.01.108</v>
      </c>
      <c r="AI67" t="s">
        <v>122</v>
      </c>
      <c r="AJ67" t="str">
        <f>VLOOKUP(AI67,'vendor entity'!$A:$F,6,0)</f>
        <v>01.02.2019</v>
      </c>
      <c r="AK67" t="str">
        <f>VLOOKUP($AI67,'vendor entity'!$A:$C,3,0)</f>
        <v>EUR</v>
      </c>
      <c r="AL67" t="str">
        <f>VLOOKUP($AI67,'vendor entity'!$A:$C,2,0)</f>
        <v>DEU</v>
      </c>
    </row>
    <row r="68" spans="1:38" ht="18.75" hidden="1" customHeight="1" x14ac:dyDescent="0.35">
      <c r="A68" t="s">
        <v>388</v>
      </c>
      <c r="B68" t="s">
        <v>52</v>
      </c>
      <c r="D68" s="36"/>
      <c r="F68" t="s">
        <v>389</v>
      </c>
      <c r="G68" t="s">
        <v>389</v>
      </c>
      <c r="H68" t="s">
        <v>390</v>
      </c>
      <c r="I68">
        <v>4</v>
      </c>
      <c r="J68" t="s">
        <v>170</v>
      </c>
      <c r="K68">
        <f>VLOOKUP(J68,bflevel[[BFLevels]:[id]],2,0)</f>
        <v>10</v>
      </c>
      <c r="O68" s="46"/>
      <c r="T68" s="37">
        <v>45006</v>
      </c>
      <c r="U68" s="40">
        <f>((static_data!$T68-DATE(1970,1,1))*86400)*1000</f>
        <v>1679356800000</v>
      </c>
      <c r="V68" s="37">
        <v>45250</v>
      </c>
      <c r="W68" s="40">
        <f>((static_data!$V68-DATE(1970,1,1))*86400)*1000</f>
        <v>1700438400000</v>
      </c>
      <c r="X68" s="7"/>
      <c r="AG68" t="s">
        <v>71</v>
      </c>
      <c r="AH68" t="str">
        <f>VLOOKUP(AG68,'vendor group'!$A:$B,2,0)</f>
        <v>00.01.108</v>
      </c>
      <c r="AI68" t="s">
        <v>122</v>
      </c>
      <c r="AJ68" t="str">
        <f>VLOOKUP(AI68,'vendor entity'!$A:$F,6,0)</f>
        <v>01.02.2019</v>
      </c>
      <c r="AK68" t="str">
        <f>VLOOKUP($AI68,'vendor entity'!$A:$C,3,0)</f>
        <v>EUR</v>
      </c>
      <c r="AL68" t="str">
        <f>VLOOKUP($AI68,'vendor entity'!$A:$C,2,0)</f>
        <v>DEU</v>
      </c>
    </row>
    <row r="69" spans="1:38" ht="18.75" hidden="1" customHeight="1" x14ac:dyDescent="0.35">
      <c r="A69" t="s">
        <v>391</v>
      </c>
      <c r="B69" t="s">
        <v>52</v>
      </c>
      <c r="D69" s="36"/>
      <c r="F69" t="s">
        <v>392</v>
      </c>
      <c r="G69" t="s">
        <v>392</v>
      </c>
      <c r="H69" t="s">
        <v>393</v>
      </c>
      <c r="I69">
        <v>4</v>
      </c>
      <c r="J69" t="s">
        <v>170</v>
      </c>
      <c r="K69">
        <f>VLOOKUP(J69,bflevel[[BFLevels]:[id]],2,0)</f>
        <v>10</v>
      </c>
      <c r="O69" s="46"/>
      <c r="T69" s="37">
        <v>45067</v>
      </c>
      <c r="U69" s="40">
        <f>((static_data!$T69-DATE(1970,1,1))*86400)*1000</f>
        <v>1684627200000</v>
      </c>
      <c r="V69" s="37">
        <v>45228</v>
      </c>
      <c r="W69" s="40">
        <f>((static_data!$V69-DATE(1970,1,1))*86400)*1000</f>
        <v>1698537600000</v>
      </c>
      <c r="X69" s="7"/>
      <c r="AG69" t="s">
        <v>71</v>
      </c>
      <c r="AH69" t="str">
        <f>VLOOKUP(AG69,'vendor group'!$A:$B,2,0)</f>
        <v>00.01.108</v>
      </c>
      <c r="AI69" t="s">
        <v>122</v>
      </c>
      <c r="AJ69" t="str">
        <f>VLOOKUP(AI69,'vendor entity'!$A:$F,6,0)</f>
        <v>01.02.2019</v>
      </c>
      <c r="AK69" t="str">
        <f>VLOOKUP($AI69,'vendor entity'!$A:$C,3,0)</f>
        <v>EUR</v>
      </c>
      <c r="AL69" t="str">
        <f>VLOOKUP($AI69,'vendor entity'!$A:$C,2,0)</f>
        <v>DEU</v>
      </c>
    </row>
    <row r="70" spans="1:38" ht="18.75" hidden="1" customHeight="1" x14ac:dyDescent="0.35">
      <c r="A70" t="s">
        <v>394</v>
      </c>
      <c r="B70" t="s">
        <v>52</v>
      </c>
      <c r="D70" s="36"/>
      <c r="F70" t="s">
        <v>395</v>
      </c>
      <c r="G70" t="s">
        <v>395</v>
      </c>
      <c r="H70" t="s">
        <v>396</v>
      </c>
      <c r="I70">
        <v>4</v>
      </c>
      <c r="J70" t="s">
        <v>170</v>
      </c>
      <c r="K70">
        <f>VLOOKUP(J70,bflevel[[BFLevels]:[id]],2,0)</f>
        <v>10</v>
      </c>
      <c r="O70" s="46"/>
      <c r="T70" s="37">
        <v>45080</v>
      </c>
      <c r="U70" s="40">
        <f>((static_data!$T70-DATE(1970,1,1))*86400)*1000</f>
        <v>1685750400000</v>
      </c>
      <c r="V70" s="37">
        <v>45208</v>
      </c>
      <c r="W70" s="40">
        <f>((static_data!$V70-DATE(1970,1,1))*86400)*1000</f>
        <v>1696809600000</v>
      </c>
      <c r="X70" s="7"/>
      <c r="AG70" t="s">
        <v>71</v>
      </c>
      <c r="AH70" t="str">
        <f>VLOOKUP(AG70,'vendor group'!$A:$B,2,0)</f>
        <v>00.01.108</v>
      </c>
      <c r="AI70" t="s">
        <v>122</v>
      </c>
      <c r="AJ70" t="str">
        <f>VLOOKUP(AI70,'vendor entity'!$A:$F,6,0)</f>
        <v>01.02.2019</v>
      </c>
      <c r="AK70" t="str">
        <f>VLOOKUP($AI70,'vendor entity'!$A:$C,3,0)</f>
        <v>EUR</v>
      </c>
      <c r="AL70" t="str">
        <f>VLOOKUP($AI70,'vendor entity'!$A:$C,2,0)</f>
        <v>DEU</v>
      </c>
    </row>
    <row r="71" spans="1:38" ht="18.75" hidden="1" customHeight="1" x14ac:dyDescent="0.35">
      <c r="A71" t="s">
        <v>397</v>
      </c>
      <c r="B71" t="s">
        <v>52</v>
      </c>
      <c r="D71" s="36"/>
      <c r="F71" t="s">
        <v>398</v>
      </c>
      <c r="G71" t="s">
        <v>398</v>
      </c>
      <c r="H71" t="s">
        <v>399</v>
      </c>
      <c r="I71">
        <v>4</v>
      </c>
      <c r="J71" t="s">
        <v>126</v>
      </c>
      <c r="K71">
        <f>VLOOKUP(J71,bflevel[[BFLevels]:[id]],2,0)</f>
        <v>3</v>
      </c>
      <c r="O71" s="46"/>
      <c r="T71" s="37">
        <v>44952</v>
      </c>
      <c r="U71" s="40">
        <f>((static_data!$T71-DATE(1970,1,1))*86400)*1000</f>
        <v>1674691200000</v>
      </c>
      <c r="V71" s="37">
        <v>45257</v>
      </c>
      <c r="W71" s="40">
        <f>((static_data!$V71-DATE(1970,1,1))*86400)*1000</f>
        <v>1701043200000</v>
      </c>
      <c r="X71" s="7"/>
      <c r="AG71" t="s">
        <v>141</v>
      </c>
      <c r="AH71" t="str">
        <f>VLOOKUP(AG71,'vendor group'!$A:$B,2,0)</f>
        <v>00.01.106</v>
      </c>
      <c r="AI71" t="s">
        <v>163</v>
      </c>
      <c r="AJ71" t="str">
        <f>VLOOKUP(AI71,'vendor entity'!$A:$F,6,0)</f>
        <v>01.02.2011</v>
      </c>
      <c r="AK71" t="str">
        <f>VLOOKUP($AI71,'vendor entity'!$A:$C,3,0)</f>
        <v>GBP</v>
      </c>
      <c r="AL71" t="str">
        <f>VLOOKUP($AI71,'vendor entity'!$A:$C,2,0)</f>
        <v>GBR</v>
      </c>
    </row>
    <row r="72" spans="1:38" ht="18.75" hidden="1" customHeight="1" x14ac:dyDescent="0.35">
      <c r="A72" t="s">
        <v>400</v>
      </c>
      <c r="B72" t="s">
        <v>52</v>
      </c>
      <c r="D72" s="36"/>
      <c r="F72" t="s">
        <v>401</v>
      </c>
      <c r="G72" t="s">
        <v>401</v>
      </c>
      <c r="H72" t="s">
        <v>402</v>
      </c>
      <c r="I72">
        <v>4</v>
      </c>
      <c r="J72" t="s">
        <v>55</v>
      </c>
      <c r="K72">
        <f>VLOOKUP(J72,bflevel[[BFLevels]:[id]],2,0)</f>
        <v>7</v>
      </c>
      <c r="O72" s="46"/>
      <c r="T72" s="37">
        <v>45142</v>
      </c>
      <c r="U72" s="40">
        <f>((static_data!$T72-DATE(1970,1,1))*86400)*1000</f>
        <v>1691107200000</v>
      </c>
      <c r="V72" s="37">
        <v>45231</v>
      </c>
      <c r="W72" s="40">
        <f>((static_data!$V72-DATE(1970,1,1))*86400)*1000</f>
        <v>1698796800000</v>
      </c>
      <c r="X72" s="7"/>
      <c r="AG72" t="s">
        <v>71</v>
      </c>
      <c r="AH72" t="str">
        <f>VLOOKUP(AG72,'vendor group'!$A:$B,2,0)</f>
        <v>00.01.108</v>
      </c>
      <c r="AI72" t="s">
        <v>122</v>
      </c>
      <c r="AJ72" t="str">
        <f>VLOOKUP(AI72,'vendor entity'!$A:$F,6,0)</f>
        <v>01.02.2019</v>
      </c>
      <c r="AK72" t="str">
        <f>VLOOKUP($AI72,'vendor entity'!$A:$C,3,0)</f>
        <v>EUR</v>
      </c>
      <c r="AL72" t="str">
        <f>VLOOKUP($AI72,'vendor entity'!$A:$C,2,0)</f>
        <v>DEU</v>
      </c>
    </row>
    <row r="73" spans="1:38" ht="18.75" hidden="1" customHeight="1" x14ac:dyDescent="0.35">
      <c r="A73" t="s">
        <v>403</v>
      </c>
      <c r="B73" t="s">
        <v>52</v>
      </c>
      <c r="D73" s="36"/>
      <c r="F73" t="s">
        <v>404</v>
      </c>
      <c r="G73" t="s">
        <v>404</v>
      </c>
      <c r="H73" t="s">
        <v>405</v>
      </c>
      <c r="I73">
        <v>4</v>
      </c>
      <c r="J73" t="s">
        <v>170</v>
      </c>
      <c r="K73">
        <f>VLOOKUP(J73,bflevel[[BFLevels]:[id]],2,0)</f>
        <v>10</v>
      </c>
      <c r="O73" s="46"/>
      <c r="T73" s="37">
        <v>45067</v>
      </c>
      <c r="U73" s="40">
        <f>((static_data!$T73-DATE(1970,1,1))*86400)*1000</f>
        <v>1684627200000</v>
      </c>
      <c r="V73" s="37">
        <v>45163</v>
      </c>
      <c r="W73" s="40">
        <f>((static_data!$V73-DATE(1970,1,1))*86400)*1000</f>
        <v>1692921600000</v>
      </c>
      <c r="X73" s="7"/>
      <c r="AG73" t="s">
        <v>58</v>
      </c>
      <c r="AH73" t="str">
        <f>VLOOKUP(AG73,'vendor group'!$A:$B,2,0)</f>
        <v>00.01.101</v>
      </c>
      <c r="AI73" t="s">
        <v>59</v>
      </c>
      <c r="AJ73" t="str">
        <f>VLOOKUP(AI73,'vendor entity'!$A:$F,6,0)</f>
        <v>01.02.2001</v>
      </c>
      <c r="AK73" t="str">
        <f>VLOOKUP($AI73,'vendor entity'!$A:$C,3,0)</f>
        <v>GBP</v>
      </c>
      <c r="AL73" t="str">
        <f>VLOOKUP($AI73,'vendor entity'!$A:$C,2,0)</f>
        <v>GBR</v>
      </c>
    </row>
    <row r="74" spans="1:38" ht="18.75" hidden="1" customHeight="1" x14ac:dyDescent="0.35">
      <c r="A74" t="s">
        <v>406</v>
      </c>
      <c r="B74" t="s">
        <v>52</v>
      </c>
      <c r="D74" s="36"/>
      <c r="F74" t="s">
        <v>407</v>
      </c>
      <c r="G74" t="s">
        <v>407</v>
      </c>
      <c r="H74" t="s">
        <v>408</v>
      </c>
      <c r="I74">
        <v>4</v>
      </c>
      <c r="J74" t="s">
        <v>384</v>
      </c>
      <c r="K74">
        <f>VLOOKUP(J74,bflevel[[BFLevels]:[id]],2,0)</f>
        <v>8</v>
      </c>
      <c r="O74" s="46"/>
      <c r="T74" s="37">
        <v>45014</v>
      </c>
      <c r="U74" s="40">
        <f>((static_data!$T74-DATE(1970,1,1))*86400)*1000</f>
        <v>1680048000000</v>
      </c>
      <c r="V74" s="37">
        <v>45225</v>
      </c>
      <c r="W74" s="40">
        <f>((static_data!$V74-DATE(1970,1,1))*86400)*1000</f>
        <v>1698278400000</v>
      </c>
      <c r="X74" s="7"/>
      <c r="AG74" t="s">
        <v>105</v>
      </c>
      <c r="AH74" t="str">
        <f>VLOOKUP(AG74,'vendor group'!$A:$B,2,0)</f>
        <v>00.01.103</v>
      </c>
      <c r="AI74" t="s">
        <v>172</v>
      </c>
      <c r="AJ74" t="str">
        <f>VLOOKUP(AI74,'vendor entity'!$A:$F,6,0)</f>
        <v>01.02.2071</v>
      </c>
      <c r="AK74" t="str">
        <f>VLOOKUP($AI74,'vendor entity'!$A:$C,3,0)</f>
        <v>GBP</v>
      </c>
      <c r="AL74" t="str">
        <f>VLOOKUP($AI74,'vendor entity'!$A:$C,2,0)</f>
        <v>GBR</v>
      </c>
    </row>
    <row r="75" spans="1:38" ht="18.75" hidden="1" customHeight="1" x14ac:dyDescent="0.35">
      <c r="A75" t="s">
        <v>409</v>
      </c>
      <c r="B75" t="s">
        <v>52</v>
      </c>
      <c r="D75" s="36"/>
      <c r="F75" t="s">
        <v>410</v>
      </c>
      <c r="G75" t="s">
        <v>410</v>
      </c>
      <c r="H75" t="s">
        <v>411</v>
      </c>
      <c r="I75">
        <v>4</v>
      </c>
      <c r="J75" t="s">
        <v>146</v>
      </c>
      <c r="K75">
        <f>VLOOKUP(J75,bflevel[[BFLevels]:[id]],2,0)</f>
        <v>6</v>
      </c>
      <c r="O75" s="46"/>
      <c r="T75" s="37">
        <v>44943</v>
      </c>
      <c r="U75" s="40">
        <f>((static_data!$T75-DATE(1970,1,1))*86400)*1000</f>
        <v>1673913600000</v>
      </c>
      <c r="V75" s="37">
        <v>45226</v>
      </c>
      <c r="W75" s="40">
        <f>((static_data!$V75-DATE(1970,1,1))*86400)*1000</f>
        <v>1698364800000</v>
      </c>
      <c r="X75" s="7"/>
      <c r="AG75" t="s">
        <v>105</v>
      </c>
      <c r="AH75" t="str">
        <f>VLOOKUP(AG75,'vendor group'!$A:$B,2,0)</f>
        <v>00.01.103</v>
      </c>
      <c r="AI75" t="s">
        <v>172</v>
      </c>
      <c r="AJ75" t="str">
        <f>VLOOKUP(AI75,'vendor entity'!$A:$F,6,0)</f>
        <v>01.02.2071</v>
      </c>
      <c r="AK75" t="str">
        <f>VLOOKUP($AI75,'vendor entity'!$A:$C,3,0)</f>
        <v>GBP</v>
      </c>
      <c r="AL75" t="str">
        <f>VLOOKUP($AI75,'vendor entity'!$A:$C,2,0)</f>
        <v>GBR</v>
      </c>
    </row>
    <row r="76" spans="1:38" ht="18.75" hidden="1" customHeight="1" x14ac:dyDescent="0.35">
      <c r="A76" t="s">
        <v>412</v>
      </c>
      <c r="B76" t="s">
        <v>52</v>
      </c>
      <c r="D76" s="36"/>
      <c r="F76" t="s">
        <v>413</v>
      </c>
      <c r="G76" t="s">
        <v>413</v>
      </c>
      <c r="H76" t="s">
        <v>414</v>
      </c>
      <c r="I76">
        <v>4</v>
      </c>
      <c r="J76" t="s">
        <v>164</v>
      </c>
      <c r="K76">
        <f>VLOOKUP(J76,bflevel[[BFLevels]:[id]],2,0)</f>
        <v>9</v>
      </c>
      <c r="O76" s="46"/>
      <c r="T76" s="37">
        <v>44624</v>
      </c>
      <c r="U76" s="40">
        <f>((static_data!$T76-DATE(1970,1,1))*86400)*1000</f>
        <v>1646352000000</v>
      </c>
      <c r="V76" s="37">
        <v>45217</v>
      </c>
      <c r="W76" s="40">
        <f>((static_data!$V76-DATE(1970,1,1))*86400)*1000</f>
        <v>1697587200000</v>
      </c>
      <c r="X76" s="7"/>
      <c r="AG76" t="s">
        <v>105</v>
      </c>
      <c r="AH76" t="str">
        <f>VLOOKUP(AG76,'vendor group'!$A:$B,2,0)</f>
        <v>00.01.103</v>
      </c>
      <c r="AI76" t="s">
        <v>172</v>
      </c>
      <c r="AJ76" t="str">
        <f>VLOOKUP(AI76,'vendor entity'!$A:$F,6,0)</f>
        <v>01.02.2071</v>
      </c>
      <c r="AK76" t="str">
        <f>VLOOKUP($AI76,'vendor entity'!$A:$C,3,0)</f>
        <v>GBP</v>
      </c>
      <c r="AL76" t="str">
        <f>VLOOKUP($AI76,'vendor entity'!$A:$C,2,0)</f>
        <v>GBR</v>
      </c>
    </row>
    <row r="77" spans="1:38" ht="18.75" hidden="1" customHeight="1" x14ac:dyDescent="0.35">
      <c r="A77" t="s">
        <v>415</v>
      </c>
      <c r="B77" t="s">
        <v>52</v>
      </c>
      <c r="D77" s="36"/>
      <c r="F77" t="s">
        <v>416</v>
      </c>
      <c r="G77" t="s">
        <v>416</v>
      </c>
      <c r="H77" t="s">
        <v>417</v>
      </c>
      <c r="I77">
        <v>4</v>
      </c>
      <c r="J77" t="s">
        <v>55</v>
      </c>
      <c r="K77">
        <f>VLOOKUP(J77,bflevel[[BFLevels]:[id]],2,0)</f>
        <v>7</v>
      </c>
      <c r="O77" s="46"/>
      <c r="T77" s="37">
        <v>45043</v>
      </c>
      <c r="U77" s="40">
        <f>((static_data!$T77-DATE(1970,1,1))*86400)*1000</f>
        <v>1682553600000</v>
      </c>
      <c r="V77" s="37">
        <v>45164</v>
      </c>
      <c r="W77" s="40">
        <f>((static_data!$V77-DATE(1970,1,1))*86400)*1000</f>
        <v>1693008000000</v>
      </c>
      <c r="X77" s="7"/>
      <c r="AG77" t="s">
        <v>105</v>
      </c>
      <c r="AH77" t="str">
        <f>VLOOKUP(AG77,'vendor group'!$A:$B,2,0)</f>
        <v>00.01.103</v>
      </c>
      <c r="AI77" t="s">
        <v>172</v>
      </c>
      <c r="AJ77" t="str">
        <f>VLOOKUP(AI77,'vendor entity'!$A:$F,6,0)</f>
        <v>01.02.2071</v>
      </c>
      <c r="AK77" t="str">
        <f>VLOOKUP($AI77,'vendor entity'!$A:$C,3,0)</f>
        <v>GBP</v>
      </c>
      <c r="AL77" t="str">
        <f>VLOOKUP($AI77,'vendor entity'!$A:$C,2,0)</f>
        <v>GBR</v>
      </c>
    </row>
    <row r="78" spans="1:38" ht="18.75" hidden="1" customHeight="1" x14ac:dyDescent="0.35">
      <c r="A78" t="s">
        <v>418</v>
      </c>
      <c r="B78" t="s">
        <v>52</v>
      </c>
      <c r="D78" s="36"/>
      <c r="F78" t="s">
        <v>419</v>
      </c>
      <c r="G78" t="s">
        <v>419</v>
      </c>
      <c r="H78" t="s">
        <v>420</v>
      </c>
      <c r="I78">
        <v>4</v>
      </c>
      <c r="J78" t="s">
        <v>261</v>
      </c>
      <c r="K78">
        <f>VLOOKUP(J78,bflevel[[BFLevels]:[id]],2,0)</f>
        <v>5</v>
      </c>
      <c r="O78" s="46"/>
      <c r="T78" s="37">
        <v>44957</v>
      </c>
      <c r="U78" s="40">
        <f>((static_data!$T78-DATE(1970,1,1))*86400)*1000</f>
        <v>1675123200000</v>
      </c>
      <c r="V78" s="37">
        <v>45047</v>
      </c>
      <c r="W78" s="40">
        <f>((static_data!$V78-DATE(1970,1,1))*86400)*1000</f>
        <v>1682899200000</v>
      </c>
      <c r="X78" s="7"/>
      <c r="AG78" t="s">
        <v>141</v>
      </c>
      <c r="AH78" t="str">
        <f>VLOOKUP(AG78,'vendor group'!$A:$B,2,0)</f>
        <v>00.01.106</v>
      </c>
      <c r="AI78" t="s">
        <v>163</v>
      </c>
      <c r="AJ78" t="str">
        <f>VLOOKUP(AI78,'vendor entity'!$A:$F,6,0)</f>
        <v>01.02.2011</v>
      </c>
      <c r="AK78" t="str">
        <f>VLOOKUP($AI78,'vendor entity'!$A:$C,3,0)</f>
        <v>GBP</v>
      </c>
      <c r="AL78" t="str">
        <f>VLOOKUP($AI78,'vendor entity'!$A:$C,2,0)</f>
        <v>GBR</v>
      </c>
    </row>
    <row r="79" spans="1:38" ht="18.75" hidden="1" customHeight="1" x14ac:dyDescent="0.35">
      <c r="A79" t="s">
        <v>421</v>
      </c>
      <c r="B79" t="s">
        <v>52</v>
      </c>
      <c r="F79" t="s">
        <v>422</v>
      </c>
      <c r="G79" t="s">
        <v>422</v>
      </c>
      <c r="H79" t="s">
        <v>423</v>
      </c>
      <c r="I79">
        <v>4</v>
      </c>
      <c r="J79" t="s">
        <v>55</v>
      </c>
      <c r="K79">
        <f>VLOOKUP(J79,bflevel[[BFLevels]:[id]],2,0)</f>
        <v>7</v>
      </c>
      <c r="O79" s="46"/>
      <c r="T79" s="7">
        <f>VLOOKUP(AI79, Sheet2!$A$2:$D$25, 2,FALSE)</f>
        <v>45038</v>
      </c>
      <c r="U79" s="40">
        <f>((static_data!$T79-DATE(1970,1,1))*86400)*1000</f>
        <v>1682121600000</v>
      </c>
      <c r="V79" s="7">
        <f>VLOOKUP(AI79, Sheet2!$A$2:$D$25, 3,FALSE)</f>
        <v>45068</v>
      </c>
      <c r="W79" s="40">
        <f>((static_data!$V79-DATE(1970,1,1))*86400)*1000</f>
        <v>1684713600000</v>
      </c>
      <c r="X79" s="7"/>
      <c r="AG79" s="3" t="s">
        <v>105</v>
      </c>
      <c r="AH79" t="str">
        <f>VLOOKUP(AG79,'vendor group'!$A:$B,2,0)</f>
        <v>00.01.103</v>
      </c>
      <c r="AI79" s="3" t="s">
        <v>182</v>
      </c>
      <c r="AJ79" t="str">
        <f>VLOOKUP(AI79,'vendor entity'!$A:$F,6,0)</f>
        <v>01.02.2072</v>
      </c>
      <c r="AK79" t="str">
        <f>VLOOKUP($AI79,'vendor entity'!$A:$C,3,0)</f>
        <v>HKD</v>
      </c>
      <c r="AL79" t="str">
        <f>VLOOKUP($AI79,'vendor entity'!$A:$C,2,0)</f>
        <v>HKG</v>
      </c>
    </row>
    <row r="80" spans="1:38" ht="18.75" hidden="1" customHeight="1" x14ac:dyDescent="0.35">
      <c r="A80" t="s">
        <v>424</v>
      </c>
      <c r="B80" t="s">
        <v>52</v>
      </c>
      <c r="D80" s="36"/>
      <c r="F80" t="s">
        <v>425</v>
      </c>
      <c r="G80" t="s">
        <v>425</v>
      </c>
      <c r="H80" t="s">
        <v>426</v>
      </c>
      <c r="I80">
        <v>4</v>
      </c>
      <c r="J80" t="s">
        <v>384</v>
      </c>
      <c r="K80">
        <f>VLOOKUP(J80,bflevel[[BFLevels]:[id]],2,0)</f>
        <v>8</v>
      </c>
      <c r="O80" s="46"/>
      <c r="T80" s="7"/>
      <c r="V80" s="7"/>
      <c r="X80" s="7"/>
      <c r="AG80" t="s">
        <v>58</v>
      </c>
      <c r="AH80" t="str">
        <f>VLOOKUP(AG80,'vendor group'!$A:$B,2,0)</f>
        <v>00.01.101</v>
      </c>
      <c r="AI80" t="s">
        <v>59</v>
      </c>
      <c r="AJ80" t="str">
        <f>VLOOKUP(AI80,'vendor entity'!$A:$F,6,0)</f>
        <v>01.02.2001</v>
      </c>
      <c r="AK80" t="str">
        <f>VLOOKUP($AI80,'vendor entity'!$A:$C,3,0)</f>
        <v>GBP</v>
      </c>
      <c r="AL80" t="str">
        <f>VLOOKUP($AI80,'vendor entity'!$A:$C,2,0)</f>
        <v>GBR</v>
      </c>
    </row>
    <row r="81" spans="1:38" ht="18.75" hidden="1" customHeight="1" x14ac:dyDescent="0.35">
      <c r="A81" t="s">
        <v>427</v>
      </c>
      <c r="B81" t="s">
        <v>52</v>
      </c>
      <c r="D81" s="36"/>
      <c r="F81" t="s">
        <v>428</v>
      </c>
      <c r="G81" t="s">
        <v>428</v>
      </c>
      <c r="H81" t="s">
        <v>429</v>
      </c>
      <c r="I81">
        <v>4</v>
      </c>
      <c r="J81" t="s">
        <v>146</v>
      </c>
      <c r="K81">
        <f>VLOOKUP(J81,bflevel[[BFLevels]:[id]],2,0)</f>
        <v>6</v>
      </c>
      <c r="O81" s="46"/>
      <c r="T81" s="7"/>
      <c r="V81" s="7"/>
      <c r="X81" s="7"/>
      <c r="AG81" t="s">
        <v>79</v>
      </c>
      <c r="AH81" t="str">
        <f>VLOOKUP(AG81,'vendor group'!$A:$B,2,0)</f>
        <v>00.01.102</v>
      </c>
      <c r="AI81" t="s">
        <v>80</v>
      </c>
      <c r="AJ81" t="str">
        <f>VLOOKUP(AI81,'vendor entity'!$A:$F,6,0)</f>
        <v>01.02.2002</v>
      </c>
      <c r="AK81" t="str">
        <f>VLOOKUP($AI81,'vendor entity'!$A:$C,3,0)</f>
        <v>USD</v>
      </c>
      <c r="AL81" t="str">
        <f>VLOOKUP($AI81,'vendor entity'!$A:$C,2,0)</f>
        <v>USA</v>
      </c>
    </row>
    <row r="82" spans="1:38" ht="18.75" hidden="1" customHeight="1" x14ac:dyDescent="0.35">
      <c r="A82" t="s">
        <v>430</v>
      </c>
      <c r="B82" t="s">
        <v>52</v>
      </c>
      <c r="D82" s="36"/>
      <c r="F82" t="s">
        <v>431</v>
      </c>
      <c r="G82" t="s">
        <v>431</v>
      </c>
      <c r="H82" t="s">
        <v>432</v>
      </c>
      <c r="I82">
        <v>4</v>
      </c>
      <c r="J82" t="s">
        <v>76</v>
      </c>
      <c r="K82">
        <f>VLOOKUP(J82,bflevel[[BFLevels]:[id]],2,0)</f>
        <v>4</v>
      </c>
      <c r="O82" s="46"/>
      <c r="T82" s="7"/>
      <c r="V82" s="7"/>
      <c r="X82" s="7"/>
      <c r="AG82" t="s">
        <v>105</v>
      </c>
      <c r="AH82" t="str">
        <f>VLOOKUP(AG82,'vendor group'!$A:$B,2,0)</f>
        <v>00.01.103</v>
      </c>
      <c r="AI82" t="s">
        <v>106</v>
      </c>
      <c r="AJ82" t="str">
        <f>VLOOKUP(AI82,'vendor entity'!$A:$F,6,0)</f>
        <v>01.02.2003</v>
      </c>
      <c r="AK82" t="str">
        <f>VLOOKUP($AI82,'vendor entity'!$A:$C,3,0)</f>
        <v>GBP</v>
      </c>
      <c r="AL82" t="str">
        <f>VLOOKUP($AI82,'vendor entity'!$A:$C,2,0)</f>
        <v>GBR</v>
      </c>
    </row>
    <row r="83" spans="1:38" ht="18.75" hidden="1" customHeight="1" x14ac:dyDescent="0.35">
      <c r="A83" t="s">
        <v>433</v>
      </c>
      <c r="B83" t="s">
        <v>52</v>
      </c>
      <c r="D83" s="36"/>
      <c r="F83" t="s">
        <v>434</v>
      </c>
      <c r="G83" t="s">
        <v>434</v>
      </c>
      <c r="H83" t="s">
        <v>435</v>
      </c>
      <c r="I83">
        <v>4</v>
      </c>
      <c r="J83" t="s">
        <v>76</v>
      </c>
      <c r="K83">
        <f>VLOOKUP(J83,bflevel[[BFLevels]:[id]],2,0)</f>
        <v>4</v>
      </c>
      <c r="O83" s="46"/>
      <c r="T83" s="7"/>
      <c r="V83" s="7"/>
      <c r="X83" s="7"/>
      <c r="AG83" t="s">
        <v>112</v>
      </c>
      <c r="AH83" t="str">
        <f>VLOOKUP(AG83,'vendor group'!$A:$B,2,0)</f>
        <v>00.01.104</v>
      </c>
      <c r="AI83" t="s">
        <v>113</v>
      </c>
      <c r="AJ83" t="str">
        <f>VLOOKUP(AI83,'vendor entity'!$A:$F,6,0)</f>
        <v>01.02.2004</v>
      </c>
      <c r="AK83" t="str">
        <f>VLOOKUP($AI83,'vendor entity'!$A:$C,3,0)</f>
        <v>CHF</v>
      </c>
      <c r="AL83" t="str">
        <f>VLOOKUP($AI83,'vendor entity'!$A:$C,2,0)</f>
        <v>CHE</v>
      </c>
    </row>
    <row r="84" spans="1:38" ht="18.75" hidden="1" customHeight="1" x14ac:dyDescent="0.35">
      <c r="A84" t="s">
        <v>436</v>
      </c>
      <c r="B84" t="s">
        <v>52</v>
      </c>
      <c r="D84" s="36"/>
      <c r="F84" t="s">
        <v>437</v>
      </c>
      <c r="G84" t="s">
        <v>437</v>
      </c>
      <c r="H84" t="s">
        <v>438</v>
      </c>
      <c r="I84">
        <v>4</v>
      </c>
      <c r="J84" t="s">
        <v>170</v>
      </c>
      <c r="K84">
        <f>VLOOKUP(J84,bflevel[[BFLevels]:[id]],2,0)</f>
        <v>10</v>
      </c>
      <c r="O84" s="46"/>
      <c r="T84" s="7"/>
      <c r="V84" s="7"/>
      <c r="X84" s="7"/>
      <c r="AG84" t="s">
        <v>127</v>
      </c>
      <c r="AH84" t="str">
        <f>VLOOKUP(AG84,'vendor group'!$A:$B,2,0)</f>
        <v>00.01.105</v>
      </c>
      <c r="AI84" t="s">
        <v>128</v>
      </c>
      <c r="AJ84" t="str">
        <f>VLOOKUP(AI84,'vendor entity'!$A:$F,6,0)</f>
        <v>01.02.2005</v>
      </c>
      <c r="AK84" t="str">
        <f>VLOOKUP($AI84,'vendor entity'!$A:$C,3,0)</f>
        <v>CHF</v>
      </c>
      <c r="AL84" t="str">
        <f>VLOOKUP($AI84,'vendor entity'!$A:$C,2,0)</f>
        <v>CHE</v>
      </c>
    </row>
    <row r="85" spans="1:38" ht="18.75" hidden="1" customHeight="1" x14ac:dyDescent="0.35">
      <c r="A85" t="s">
        <v>439</v>
      </c>
      <c r="B85" t="s">
        <v>52</v>
      </c>
      <c r="D85" s="36"/>
      <c r="F85" t="s">
        <v>440</v>
      </c>
      <c r="G85" t="s">
        <v>440</v>
      </c>
      <c r="H85" t="s">
        <v>441</v>
      </c>
      <c r="I85">
        <v>4</v>
      </c>
      <c r="J85" t="s">
        <v>146</v>
      </c>
      <c r="K85">
        <f>VLOOKUP(J85,bflevel[[BFLevels]:[id]],2,0)</f>
        <v>6</v>
      </c>
      <c r="O85" s="46"/>
      <c r="T85" s="7"/>
      <c r="V85" s="7"/>
      <c r="X85" s="7"/>
      <c r="AG85" t="s">
        <v>141</v>
      </c>
      <c r="AH85" t="str">
        <f>VLOOKUP(AG85,'vendor group'!$A:$B,2,0)</f>
        <v>00.01.106</v>
      </c>
      <c r="AI85" t="s">
        <v>142</v>
      </c>
      <c r="AJ85" t="str">
        <f>VLOOKUP(AI85,'vendor entity'!$A:$F,6,0)</f>
        <v>01.02.2006</v>
      </c>
      <c r="AK85" t="str">
        <f>VLOOKUP($AI85,'vendor entity'!$A:$C,3,0)</f>
        <v>CNY</v>
      </c>
      <c r="AL85" t="str">
        <f>VLOOKUP($AI85,'vendor entity'!$A:$C,2,0)</f>
        <v>CHN</v>
      </c>
    </row>
    <row r="86" spans="1:38" ht="18.75" hidden="1" customHeight="1" x14ac:dyDescent="0.35">
      <c r="A86" t="s">
        <v>442</v>
      </c>
      <c r="B86" t="s">
        <v>52</v>
      </c>
      <c r="D86" s="36"/>
      <c r="F86" t="s">
        <v>443</v>
      </c>
      <c r="G86" t="s">
        <v>443</v>
      </c>
      <c r="H86" t="s">
        <v>444</v>
      </c>
      <c r="I86">
        <v>4</v>
      </c>
      <c r="J86" t="s">
        <v>146</v>
      </c>
      <c r="K86">
        <f>VLOOKUP(J86,bflevel[[BFLevels]:[id]],2,0)</f>
        <v>6</v>
      </c>
      <c r="O86" s="46"/>
      <c r="T86" s="7"/>
      <c r="V86" s="7"/>
      <c r="X86" s="7"/>
      <c r="AG86" t="s">
        <v>147</v>
      </c>
      <c r="AH86" t="str">
        <f>VLOOKUP(AG86,'vendor group'!$A:$B,2,0)</f>
        <v>00.01.114</v>
      </c>
      <c r="AI86" t="s">
        <v>148</v>
      </c>
      <c r="AJ86" t="str">
        <f>VLOOKUP(AI86,'vendor entity'!$A:$F,6,0)</f>
        <v>01.02.2021</v>
      </c>
      <c r="AK86" t="str">
        <f>VLOOKUP($AI86,'vendor entity'!$A:$C,3,0)</f>
        <v>HKD</v>
      </c>
      <c r="AL86" t="str">
        <f>VLOOKUP($AI86,'vendor entity'!$A:$C,2,0)</f>
        <v>HKG</v>
      </c>
    </row>
    <row r="87" spans="1:38" ht="18.75" hidden="1" customHeight="1" x14ac:dyDescent="0.35">
      <c r="A87" t="s">
        <v>445</v>
      </c>
      <c r="B87" t="s">
        <v>52</v>
      </c>
      <c r="D87" s="36"/>
      <c r="F87" t="s">
        <v>446</v>
      </c>
      <c r="G87" t="s">
        <v>446</v>
      </c>
      <c r="H87" t="s">
        <v>447</v>
      </c>
      <c r="I87">
        <v>4</v>
      </c>
      <c r="J87" t="s">
        <v>164</v>
      </c>
      <c r="K87">
        <f>VLOOKUP(J87,bflevel[[BFLevels]:[id]],2,0)</f>
        <v>9</v>
      </c>
      <c r="O87" s="46"/>
      <c r="T87" s="7"/>
      <c r="V87" s="7"/>
      <c r="X87" s="7"/>
      <c r="AG87" t="s">
        <v>71</v>
      </c>
      <c r="AH87" t="str">
        <f>VLOOKUP(AG87,'vendor group'!$A:$B,2,0)</f>
        <v>00.01.108</v>
      </c>
      <c r="AI87" t="s">
        <v>122</v>
      </c>
      <c r="AJ87" t="str">
        <f>VLOOKUP(AI87,'vendor entity'!$A:$F,6,0)</f>
        <v>01.02.2019</v>
      </c>
      <c r="AK87" t="str">
        <f>VLOOKUP($AI87,'vendor entity'!$A:$C,3,0)</f>
        <v>EUR</v>
      </c>
      <c r="AL87" t="str">
        <f>VLOOKUP($AI87,'vendor entity'!$A:$C,2,0)</f>
        <v>DEU</v>
      </c>
    </row>
    <row r="88" spans="1:38" ht="18.75" hidden="1" customHeight="1" x14ac:dyDescent="0.35">
      <c r="A88" t="s">
        <v>448</v>
      </c>
      <c r="B88" t="s">
        <v>52</v>
      </c>
      <c r="D88" s="36"/>
      <c r="F88" t="s">
        <v>449</v>
      </c>
      <c r="G88" t="s">
        <v>449</v>
      </c>
      <c r="H88" t="s">
        <v>450</v>
      </c>
      <c r="I88">
        <v>4</v>
      </c>
      <c r="J88" t="s">
        <v>164</v>
      </c>
      <c r="K88">
        <f>VLOOKUP(J88,bflevel[[BFLevels]:[id]],2,0)</f>
        <v>9</v>
      </c>
      <c r="O88" s="46"/>
      <c r="T88" s="7"/>
      <c r="V88" s="7"/>
      <c r="X88" s="7"/>
      <c r="AG88" t="s">
        <v>105</v>
      </c>
      <c r="AH88" t="str">
        <f>VLOOKUP(AG88,'vendor group'!$A:$B,2,0)</f>
        <v>00.01.103</v>
      </c>
      <c r="AI88" t="s">
        <v>172</v>
      </c>
      <c r="AJ88" t="str">
        <f>VLOOKUP(AI88,'vendor entity'!$A:$F,6,0)</f>
        <v>01.02.2071</v>
      </c>
      <c r="AK88" t="str">
        <f>VLOOKUP($AI88,'vendor entity'!$A:$C,3,0)</f>
        <v>GBP</v>
      </c>
      <c r="AL88" t="str">
        <f>VLOOKUP($AI88,'vendor entity'!$A:$C,2,0)</f>
        <v>GBR</v>
      </c>
    </row>
    <row r="89" spans="1:38" ht="18.75" hidden="1" customHeight="1" x14ac:dyDescent="0.35">
      <c r="A89" t="s">
        <v>451</v>
      </c>
      <c r="B89" t="s">
        <v>52</v>
      </c>
      <c r="D89" s="36"/>
      <c r="F89" t="s">
        <v>452</v>
      </c>
      <c r="G89" t="s">
        <v>452</v>
      </c>
      <c r="H89" t="s">
        <v>453</v>
      </c>
      <c r="I89">
        <v>4</v>
      </c>
      <c r="J89" t="s">
        <v>170</v>
      </c>
      <c r="K89">
        <f>VLOOKUP(J89,bflevel[[BFLevels]:[id]],2,0)</f>
        <v>10</v>
      </c>
      <c r="O89" s="46"/>
      <c r="T89" s="7"/>
      <c r="V89" s="7"/>
      <c r="X89" s="7"/>
      <c r="AG89" t="s">
        <v>105</v>
      </c>
      <c r="AH89" t="str">
        <f>VLOOKUP(AG89,'vendor group'!$A:$B,2,0)</f>
        <v>00.01.103</v>
      </c>
      <c r="AI89" t="s">
        <v>182</v>
      </c>
      <c r="AJ89" t="str">
        <f>VLOOKUP(AI89,'vendor entity'!$A:$F,6,0)</f>
        <v>01.02.2072</v>
      </c>
      <c r="AK89" t="str">
        <f>VLOOKUP($AI89,'vendor entity'!$A:$C,3,0)</f>
        <v>HKD</v>
      </c>
      <c r="AL89" t="str">
        <f>VLOOKUP($AI89,'vendor entity'!$A:$C,2,0)</f>
        <v>HKG</v>
      </c>
    </row>
    <row r="90" spans="1:38" ht="18.75" hidden="1" customHeight="1" x14ac:dyDescent="0.35">
      <c r="A90" t="s">
        <v>454</v>
      </c>
      <c r="B90" t="s">
        <v>52</v>
      </c>
      <c r="D90" s="36"/>
      <c r="F90" t="s">
        <v>455</v>
      </c>
      <c r="G90" t="s">
        <v>455</v>
      </c>
      <c r="H90" t="s">
        <v>456</v>
      </c>
      <c r="I90">
        <v>4</v>
      </c>
      <c r="J90" t="s">
        <v>261</v>
      </c>
      <c r="K90">
        <f>VLOOKUP(J90,bflevel[[BFLevels]:[id]],2,0)</f>
        <v>5</v>
      </c>
      <c r="O90" s="46"/>
      <c r="T90" s="7"/>
      <c r="V90" s="7"/>
      <c r="X90" s="7"/>
      <c r="AG90" t="s">
        <v>141</v>
      </c>
      <c r="AH90" t="str">
        <f>VLOOKUP(AG90,'vendor group'!$A:$B,2,0)</f>
        <v>00.01.106</v>
      </c>
      <c r="AI90" t="s">
        <v>163</v>
      </c>
      <c r="AJ90" t="str">
        <f>VLOOKUP(AI90,'vendor entity'!$A:$F,6,0)</f>
        <v>01.02.2011</v>
      </c>
      <c r="AK90" t="str">
        <f>VLOOKUP($AI90,'vendor entity'!$A:$C,3,0)</f>
        <v>GBP</v>
      </c>
      <c r="AL90" t="str">
        <f>VLOOKUP($AI90,'vendor entity'!$A:$C,2,0)</f>
        <v>GBR</v>
      </c>
    </row>
    <row r="91" spans="1:38" ht="18.75" hidden="1" customHeight="1" x14ac:dyDescent="0.35">
      <c r="A91" t="s">
        <v>457</v>
      </c>
      <c r="B91" t="s">
        <v>52</v>
      </c>
      <c r="D91" s="36"/>
      <c r="F91" t="s">
        <v>458</v>
      </c>
      <c r="G91" t="s">
        <v>458</v>
      </c>
      <c r="H91" t="s">
        <v>459</v>
      </c>
      <c r="I91">
        <v>4</v>
      </c>
      <c r="J91" t="s">
        <v>146</v>
      </c>
      <c r="K91">
        <f>VLOOKUP(J91,bflevel[[BFLevels]:[id]],2,0)</f>
        <v>6</v>
      </c>
      <c r="O91" s="46"/>
      <c r="T91" s="7"/>
      <c r="V91" s="7"/>
      <c r="X91" s="7"/>
      <c r="AG91" t="s">
        <v>194</v>
      </c>
      <c r="AH91" t="str">
        <f>VLOOKUP(AG91,'vendor group'!$A:$B,2,0)</f>
        <v>00.01.107</v>
      </c>
      <c r="AI91" t="s">
        <v>195</v>
      </c>
      <c r="AJ91" t="str">
        <f>VLOOKUP(AI91,'vendor entity'!$A:$F,6,0)</f>
        <v>01.02.2012</v>
      </c>
      <c r="AK91" t="str">
        <f>VLOOKUP($AI91,'vendor entity'!$A:$C,3,0)</f>
        <v>USD</v>
      </c>
      <c r="AL91" t="str">
        <f>VLOOKUP($AI91,'vendor entity'!$A:$C,2,0)</f>
        <v>USA</v>
      </c>
    </row>
    <row r="92" spans="1:38" ht="18.75" hidden="1" customHeight="1" x14ac:dyDescent="0.35">
      <c r="A92" t="s">
        <v>460</v>
      </c>
      <c r="B92" t="s">
        <v>52</v>
      </c>
      <c r="D92" s="36"/>
      <c r="F92" t="s">
        <v>461</v>
      </c>
      <c r="G92" t="s">
        <v>461</v>
      </c>
      <c r="H92" t="s">
        <v>462</v>
      </c>
      <c r="I92">
        <v>4</v>
      </c>
      <c r="J92" t="s">
        <v>126</v>
      </c>
      <c r="K92">
        <f>VLOOKUP(J92,bflevel[[BFLevels]:[id]],2,0)</f>
        <v>3</v>
      </c>
      <c r="O92" s="46"/>
      <c r="T92" s="7"/>
      <c r="V92" s="7"/>
      <c r="X92" s="7"/>
      <c r="AG92" t="s">
        <v>194</v>
      </c>
      <c r="AH92" t="str">
        <f>VLOOKUP(AG92,'vendor group'!$A:$B,2,0)</f>
        <v>00.01.107</v>
      </c>
      <c r="AI92" t="s">
        <v>205</v>
      </c>
      <c r="AJ92" t="str">
        <f>VLOOKUP(AI92,'vendor entity'!$A:$F,6,0)</f>
        <v>01.02.2013</v>
      </c>
      <c r="AK92" t="str">
        <f>VLOOKUP($AI92,'vendor entity'!$A:$C,3,0)</f>
        <v>USD</v>
      </c>
      <c r="AL92" t="str">
        <f>VLOOKUP($AI92,'vendor entity'!$A:$C,2,0)</f>
        <v>USA</v>
      </c>
    </row>
    <row r="93" spans="1:38" ht="18.75" hidden="1" customHeight="1" x14ac:dyDescent="0.35">
      <c r="A93" t="s">
        <v>463</v>
      </c>
      <c r="B93" t="s">
        <v>52</v>
      </c>
      <c r="D93" s="36"/>
      <c r="F93" t="s">
        <v>464</v>
      </c>
      <c r="G93" t="s">
        <v>464</v>
      </c>
      <c r="H93" t="s">
        <v>465</v>
      </c>
      <c r="I93">
        <v>4</v>
      </c>
      <c r="J93" t="s">
        <v>164</v>
      </c>
      <c r="K93">
        <f>VLOOKUP(J93,bflevel[[BFLevels]:[id]],2,0)</f>
        <v>9</v>
      </c>
      <c r="O93" s="46"/>
      <c r="T93" s="7"/>
      <c r="V93" s="7"/>
      <c r="X93" s="7"/>
      <c r="AG93" t="s">
        <v>194</v>
      </c>
      <c r="AH93" t="str">
        <f>VLOOKUP(AG93,'vendor group'!$A:$B,2,0)</f>
        <v>00.01.107</v>
      </c>
      <c r="AI93" t="s">
        <v>212</v>
      </c>
      <c r="AJ93" t="str">
        <f>VLOOKUP(AI93,'vendor entity'!$A:$F,6,0)</f>
        <v>01.02.2069</v>
      </c>
      <c r="AK93" t="str">
        <f>VLOOKUP($AI93,'vendor entity'!$A:$C,3,0)</f>
        <v>GBP</v>
      </c>
      <c r="AL93" t="str">
        <f>VLOOKUP($AI93,'vendor entity'!$A:$C,2,0)</f>
        <v>GBR</v>
      </c>
    </row>
    <row r="94" spans="1:38" ht="18.75" hidden="1" customHeight="1" x14ac:dyDescent="0.35">
      <c r="A94" t="s">
        <v>466</v>
      </c>
      <c r="B94" t="s">
        <v>52</v>
      </c>
      <c r="D94" s="36"/>
      <c r="F94" t="s">
        <v>467</v>
      </c>
      <c r="G94" t="s">
        <v>467</v>
      </c>
      <c r="H94" t="s">
        <v>468</v>
      </c>
      <c r="I94">
        <v>4</v>
      </c>
      <c r="J94" t="s">
        <v>76</v>
      </c>
      <c r="K94">
        <f>VLOOKUP(J94,bflevel[[BFLevels]:[id]],2,0)</f>
        <v>4</v>
      </c>
      <c r="O94" s="46"/>
      <c r="T94" s="7"/>
      <c r="V94" s="7"/>
      <c r="X94" s="7"/>
      <c r="AG94" t="s">
        <v>136</v>
      </c>
      <c r="AH94" t="str">
        <f>VLOOKUP(AG94,'vendor group'!$A:$B,2,0)</f>
        <v>00.01.110</v>
      </c>
      <c r="AI94" t="s">
        <v>137</v>
      </c>
      <c r="AJ94" t="str">
        <f>VLOOKUP(AI94,'vendor entity'!$A:$F,6,0)</f>
        <v>01.02.2070</v>
      </c>
      <c r="AK94" t="str">
        <f>VLOOKUP($AI94,'vendor entity'!$A:$C,3,0)</f>
        <v>GBP</v>
      </c>
      <c r="AL94" t="str">
        <f>VLOOKUP($AI94,'vendor entity'!$A:$C,2,0)</f>
        <v>GBR</v>
      </c>
    </row>
    <row r="95" spans="1:38" ht="18.75" hidden="1" customHeight="1" x14ac:dyDescent="0.35">
      <c r="A95" t="s">
        <v>469</v>
      </c>
      <c r="B95" t="s">
        <v>52</v>
      </c>
      <c r="D95" s="36"/>
      <c r="F95" s="44" t="s">
        <v>470</v>
      </c>
      <c r="G95" t="s">
        <v>470</v>
      </c>
      <c r="H95" t="s">
        <v>471</v>
      </c>
      <c r="I95">
        <v>5</v>
      </c>
      <c r="J95" s="21" t="s">
        <v>154</v>
      </c>
      <c r="K95">
        <f>VLOOKUP(J95,bflevel[[BFLevels]:[id]],2,0)</f>
        <v>16</v>
      </c>
      <c r="O95" s="46"/>
      <c r="T95" s="7"/>
      <c r="V95" s="7"/>
      <c r="X95" s="7"/>
      <c r="AG95" t="s">
        <v>190</v>
      </c>
      <c r="AH95" t="str">
        <f>VLOOKUP(AG95,'vendor group'!$A:$B,2,0)</f>
        <v>00.01.111</v>
      </c>
      <c r="AI95" t="s">
        <v>136</v>
      </c>
      <c r="AJ95" t="str">
        <f>VLOOKUP(AI95,'vendor entity'!$A:$F,6,0)</f>
        <v>01.02.2016</v>
      </c>
      <c r="AK95" t="str">
        <f>VLOOKUP($AI95,'vendor entity'!$A:$C,3,0)</f>
        <v>USD</v>
      </c>
      <c r="AL95" t="str">
        <f>VLOOKUP($AI95,'vendor entity'!$A:$C,2,0)</f>
        <v>USA</v>
      </c>
    </row>
    <row r="96" spans="1:38" ht="18.75" hidden="1" customHeight="1" x14ac:dyDescent="0.35">
      <c r="A96" t="s">
        <v>472</v>
      </c>
      <c r="B96" t="s">
        <v>52</v>
      </c>
      <c r="D96" s="36"/>
      <c r="F96" t="s">
        <v>473</v>
      </c>
      <c r="G96" t="s">
        <v>473</v>
      </c>
      <c r="H96" t="s">
        <v>474</v>
      </c>
      <c r="I96">
        <v>4</v>
      </c>
      <c r="J96" t="s">
        <v>55</v>
      </c>
      <c r="K96">
        <f>VLOOKUP(J96,bflevel[[BFLevels]:[id]],2,0)</f>
        <v>7</v>
      </c>
      <c r="O96" s="46"/>
      <c r="T96" s="7"/>
      <c r="V96" s="7"/>
      <c r="X96" s="7"/>
      <c r="AG96" t="s">
        <v>235</v>
      </c>
      <c r="AH96" t="str">
        <f>VLOOKUP(AG96,'vendor group'!$A:$B,2,0)</f>
        <v>00.01.112</v>
      </c>
      <c r="AI96" t="s">
        <v>236</v>
      </c>
      <c r="AJ96" t="str">
        <f>VLOOKUP(AI96,'vendor entity'!$A:$F,6,0)</f>
        <v>01.02.2017</v>
      </c>
      <c r="AK96" t="str">
        <f>VLOOKUP($AI96,'vendor entity'!$A:$C,3,0)</f>
        <v>HKD</v>
      </c>
      <c r="AL96" t="str">
        <f>VLOOKUP($AI96,'vendor entity'!$A:$C,2,0)</f>
        <v>HKG</v>
      </c>
    </row>
    <row r="97" spans="1:38" ht="18.75" hidden="1" customHeight="1" x14ac:dyDescent="0.35">
      <c r="A97" t="s">
        <v>475</v>
      </c>
      <c r="B97" t="s">
        <v>52</v>
      </c>
      <c r="D97" s="36"/>
      <c r="F97" t="s">
        <v>476</v>
      </c>
      <c r="G97" t="s">
        <v>476</v>
      </c>
      <c r="H97" t="s">
        <v>477</v>
      </c>
      <c r="I97">
        <v>4</v>
      </c>
      <c r="J97" t="s">
        <v>76</v>
      </c>
      <c r="K97">
        <f>VLOOKUP(J97,bflevel[[BFLevels]:[id]],2,0)</f>
        <v>4</v>
      </c>
      <c r="O97" s="46"/>
      <c r="T97" s="7"/>
      <c r="V97" s="7"/>
      <c r="X97" s="7"/>
      <c r="AG97" t="s">
        <v>71</v>
      </c>
      <c r="AH97" t="str">
        <f>VLOOKUP(AG97,'vendor group'!$A:$B,2,0)</f>
        <v>00.01.108</v>
      </c>
      <c r="AI97" t="s">
        <v>72</v>
      </c>
      <c r="AJ97" t="str">
        <f>VLOOKUP(AI97,'vendor entity'!$A:$F,6,0)</f>
        <v>01.02.2018</v>
      </c>
      <c r="AK97" t="str">
        <f>VLOOKUP($AI97,'vendor entity'!$A:$C,3,0)</f>
        <v>EUR</v>
      </c>
      <c r="AL97" t="str">
        <f>VLOOKUP($AI97,'vendor entity'!$A:$C,2,0)</f>
        <v>DEU</v>
      </c>
    </row>
    <row r="98" spans="1:38" ht="18.75" hidden="1" customHeight="1" x14ac:dyDescent="0.35">
      <c r="A98" t="s">
        <v>478</v>
      </c>
      <c r="B98" t="s">
        <v>52</v>
      </c>
      <c r="D98" s="36"/>
      <c r="F98" t="s">
        <v>479</v>
      </c>
      <c r="G98" t="s">
        <v>479</v>
      </c>
      <c r="H98" t="s">
        <v>480</v>
      </c>
      <c r="I98">
        <v>4</v>
      </c>
      <c r="J98" t="s">
        <v>170</v>
      </c>
      <c r="K98">
        <f>VLOOKUP(J98,bflevel[[BFLevels]:[id]],2,0)</f>
        <v>10</v>
      </c>
      <c r="O98" s="46"/>
      <c r="T98" s="7"/>
      <c r="V98" s="7"/>
      <c r="X98" s="7"/>
      <c r="AG98" t="s">
        <v>99</v>
      </c>
      <c r="AH98" t="str">
        <f>VLOOKUP(AG98,'vendor group'!$A:$B,2,0)</f>
        <v>00.01.115</v>
      </c>
      <c r="AI98" t="s">
        <v>245</v>
      </c>
      <c r="AJ98" t="str">
        <f>VLOOKUP(AI98,'vendor entity'!$A:$F,6,0)</f>
        <v>01.02.2068</v>
      </c>
      <c r="AK98" t="str">
        <f>VLOOKUP($AI98,'vendor entity'!$A:$C,3,0)</f>
        <v>GBP</v>
      </c>
      <c r="AL98" t="str">
        <f>VLOOKUP($AI98,'vendor entity'!$A:$C,2,0)</f>
        <v>GBR</v>
      </c>
    </row>
    <row r="99" spans="1:38" ht="18.75" hidden="1" customHeight="1" x14ac:dyDescent="0.35">
      <c r="A99" t="s">
        <v>481</v>
      </c>
      <c r="B99" t="s">
        <v>52</v>
      </c>
      <c r="D99" s="36"/>
      <c r="F99" t="s">
        <v>482</v>
      </c>
      <c r="G99" t="s">
        <v>482</v>
      </c>
      <c r="H99" t="s">
        <v>483</v>
      </c>
      <c r="I99">
        <v>4</v>
      </c>
      <c r="J99" t="s">
        <v>384</v>
      </c>
      <c r="K99">
        <f>VLOOKUP(J99,bflevel[[BFLevels]:[id]],2,0)</f>
        <v>8</v>
      </c>
      <c r="O99" s="46"/>
      <c r="T99" s="7"/>
      <c r="V99" s="7"/>
      <c r="X99" s="7"/>
      <c r="AG99" t="s">
        <v>247</v>
      </c>
      <c r="AH99" t="str">
        <f>VLOOKUP(AG99,'vendor group'!$A:$B,2,0)</f>
        <v>00.01.113</v>
      </c>
      <c r="AI99" t="s">
        <v>248</v>
      </c>
      <c r="AJ99" t="str">
        <f>VLOOKUP(AI99,'vendor entity'!$A:$F,6,0)</f>
        <v>01.02.2020</v>
      </c>
      <c r="AK99" t="str">
        <f>VLOOKUP($AI99,'vendor entity'!$A:$C,3,0)</f>
        <v>HKD</v>
      </c>
      <c r="AL99" t="str">
        <f>VLOOKUP($AI99,'vendor entity'!$A:$C,2,0)</f>
        <v>HKG</v>
      </c>
    </row>
    <row r="100" spans="1:38" ht="18.75" hidden="1" customHeight="1" x14ac:dyDescent="0.35">
      <c r="A100" t="s">
        <v>484</v>
      </c>
      <c r="B100" t="s">
        <v>223</v>
      </c>
      <c r="D100" s="36"/>
      <c r="F100" s="44" t="s">
        <v>239</v>
      </c>
      <c r="I100">
        <v>5</v>
      </c>
      <c r="J100" s="21" t="s">
        <v>64</v>
      </c>
      <c r="K100">
        <f>VLOOKUP(J100,bflevel[[BFLevels]:[id]],2,0)</f>
        <v>12</v>
      </c>
      <c r="L100" t="s">
        <v>65</v>
      </c>
      <c r="M100" t="s">
        <v>66</v>
      </c>
      <c r="N100" t="s">
        <v>67</v>
      </c>
      <c r="O100" s="46"/>
      <c r="Q100" t="s">
        <v>69</v>
      </c>
      <c r="T100" s="7"/>
      <c r="V100" s="7"/>
      <c r="X100" s="7"/>
      <c r="AB100" t="s">
        <v>485</v>
      </c>
      <c r="AC100" t="s">
        <v>486</v>
      </c>
      <c r="AD100" s="7">
        <v>45101</v>
      </c>
      <c r="AE100" s="41">
        <f>(IF(static_data!$AD100 = "", "", (static_data!$AD100-DATE(1970,1,1))*86400))*1000</f>
        <v>1687564800000</v>
      </c>
      <c r="AF100" s="38">
        <v>2310000</v>
      </c>
      <c r="AG100" t="s">
        <v>71</v>
      </c>
      <c r="AH100" t="str">
        <f>VLOOKUP(AG100,'vendor group'!$A:$B,2,0)</f>
        <v>00.01.108</v>
      </c>
      <c r="AI100" t="s">
        <v>72</v>
      </c>
      <c r="AJ100" t="str">
        <f>VLOOKUP(AI100,'vendor entity'!$A:$F,6,0)</f>
        <v>01.02.2018</v>
      </c>
      <c r="AK100" t="str">
        <f>VLOOKUP($AI100,'vendor entity'!$A:$C,3,0)</f>
        <v>EUR</v>
      </c>
      <c r="AL100" t="str">
        <f>VLOOKUP($AI100,'vendor entity'!$A:$C,2,0)</f>
        <v>DEU</v>
      </c>
    </row>
    <row r="101" spans="1:38" ht="18.75" hidden="1" customHeight="1" x14ac:dyDescent="0.35">
      <c r="A101" t="s">
        <v>487</v>
      </c>
      <c r="B101" t="s">
        <v>223</v>
      </c>
      <c r="D101" s="36"/>
      <c r="F101" t="s">
        <v>74</v>
      </c>
      <c r="I101">
        <v>5</v>
      </c>
      <c r="J101" s="4" t="s">
        <v>488</v>
      </c>
      <c r="K101">
        <f>VLOOKUP(J101,bflevel[[BFLevels]:[id]],2,0)</f>
        <v>22</v>
      </c>
      <c r="L101" t="s">
        <v>84</v>
      </c>
      <c r="M101" t="s">
        <v>85</v>
      </c>
      <c r="N101" t="s">
        <v>86</v>
      </c>
      <c r="O101" s="46"/>
      <c r="Q101" t="s">
        <v>87</v>
      </c>
      <c r="T101" s="7"/>
      <c r="V101" s="7"/>
      <c r="X101" s="7"/>
      <c r="AB101" t="s">
        <v>489</v>
      </c>
      <c r="AC101" t="s">
        <v>490</v>
      </c>
      <c r="AD101" s="7">
        <v>44977</v>
      </c>
      <c r="AE101" s="41">
        <f>(IF(static_data!$AD101 = "", "", (static_data!$AD101-DATE(1970,1,1))*86400))*1000</f>
        <v>1676851200000</v>
      </c>
      <c r="AF101" s="38">
        <v>20400</v>
      </c>
      <c r="AG101" t="s">
        <v>79</v>
      </c>
      <c r="AH101" t="str">
        <f>VLOOKUP(AG101,'vendor group'!$A:$B,2,0)</f>
        <v>00.01.102</v>
      </c>
      <c r="AI101" t="s">
        <v>80</v>
      </c>
      <c r="AJ101" t="str">
        <f>VLOOKUP(AI101,'vendor entity'!$A:$F,6,0)</f>
        <v>01.02.2002</v>
      </c>
      <c r="AK101" t="str">
        <f>VLOOKUP($AI101,'vendor entity'!$A:$C,3,0)</f>
        <v>USD</v>
      </c>
      <c r="AL101" t="str">
        <f>VLOOKUP($AI101,'vendor entity'!$A:$C,2,0)</f>
        <v>USA</v>
      </c>
    </row>
    <row r="102" spans="1:38" ht="18.75" hidden="1" customHeight="1" x14ac:dyDescent="0.35">
      <c r="A102" t="s">
        <v>491</v>
      </c>
      <c r="B102" t="s">
        <v>223</v>
      </c>
      <c r="D102" s="36"/>
      <c r="F102" t="s">
        <v>102</v>
      </c>
      <c r="I102">
        <v>5</v>
      </c>
      <c r="J102" s="4" t="s">
        <v>492</v>
      </c>
      <c r="K102">
        <f>VLOOKUP(J102,bflevel[[BFLevels]:[id]],2,0)</f>
        <v>24</v>
      </c>
      <c r="L102" t="s">
        <v>108</v>
      </c>
      <c r="M102" t="s">
        <v>94</v>
      </c>
      <c r="N102" t="s">
        <v>95</v>
      </c>
      <c r="O102" s="46"/>
      <c r="Q102" t="s">
        <v>97</v>
      </c>
      <c r="T102" s="7"/>
      <c r="V102" s="7"/>
      <c r="X102" s="7"/>
      <c r="AB102" t="s">
        <v>493</v>
      </c>
      <c r="AC102" t="s">
        <v>494</v>
      </c>
      <c r="AD102" s="7">
        <v>45070</v>
      </c>
      <c r="AE102" s="41">
        <f>(IF(static_data!$AD102 = "", "", (static_data!$AD102-DATE(1970,1,1))*86400))*1000</f>
        <v>1684886400000</v>
      </c>
      <c r="AF102" s="38">
        <v>25600</v>
      </c>
      <c r="AG102" t="s">
        <v>105</v>
      </c>
      <c r="AH102" t="str">
        <f>VLOOKUP(AG102,'vendor group'!$A:$B,2,0)</f>
        <v>00.01.103</v>
      </c>
      <c r="AI102" t="s">
        <v>106</v>
      </c>
      <c r="AJ102" t="str">
        <f>VLOOKUP(AI102,'vendor entity'!$A:$F,6,0)</f>
        <v>01.02.2003</v>
      </c>
      <c r="AK102" t="str">
        <f>VLOOKUP($AI102,'vendor entity'!$A:$C,3,0)</f>
        <v>GBP</v>
      </c>
      <c r="AL102" t="str">
        <f>VLOOKUP($AI102,'vendor entity'!$A:$C,2,0)</f>
        <v>GBR</v>
      </c>
    </row>
    <row r="103" spans="1:38" ht="18.75" hidden="1" customHeight="1" x14ac:dyDescent="0.35">
      <c r="A103" t="s">
        <v>495</v>
      </c>
      <c r="B103" t="s">
        <v>223</v>
      </c>
      <c r="D103" s="36"/>
      <c r="F103" t="s">
        <v>152</v>
      </c>
      <c r="I103">
        <v>5</v>
      </c>
      <c r="J103" s="4" t="s">
        <v>175</v>
      </c>
      <c r="K103">
        <f>VLOOKUP(J103,bflevel[[BFLevels]:[id]],2,0)</f>
        <v>14</v>
      </c>
      <c r="L103" t="s">
        <v>120</v>
      </c>
      <c r="M103" t="s">
        <v>121</v>
      </c>
      <c r="N103" t="s">
        <v>95</v>
      </c>
      <c r="O103" s="46"/>
      <c r="Q103" t="s">
        <v>97</v>
      </c>
      <c r="T103" s="7"/>
      <c r="V103" s="7"/>
      <c r="X103" s="7"/>
      <c r="AB103" t="s">
        <v>496</v>
      </c>
      <c r="AC103" t="s">
        <v>497</v>
      </c>
      <c r="AD103" s="7">
        <v>45126</v>
      </c>
      <c r="AE103" s="41">
        <f>(IF(static_data!$AD103 = "", "", (static_data!$AD103-DATE(1970,1,1))*86400))*1000</f>
        <v>1689724800000</v>
      </c>
      <c r="AF103" s="38">
        <v>20520</v>
      </c>
      <c r="AG103" t="s">
        <v>71</v>
      </c>
      <c r="AH103" t="str">
        <f>VLOOKUP(AG103,'vendor group'!$A:$B,2,0)</f>
        <v>00.01.108</v>
      </c>
      <c r="AI103" t="s">
        <v>122</v>
      </c>
      <c r="AJ103" t="str">
        <f>VLOOKUP(AI103,'vendor entity'!$A:$F,6,0)</f>
        <v>01.02.2019</v>
      </c>
      <c r="AK103" t="str">
        <f>VLOOKUP($AI103,'vendor entity'!$A:$C,3,0)</f>
        <v>EUR</v>
      </c>
      <c r="AL103" t="str">
        <f>VLOOKUP($AI103,'vendor entity'!$A:$C,2,0)</f>
        <v>DEU</v>
      </c>
    </row>
    <row r="104" spans="1:38" ht="18.75" hidden="1" customHeight="1" x14ac:dyDescent="0.35">
      <c r="A104" t="s">
        <v>498</v>
      </c>
      <c r="B104" t="s">
        <v>223</v>
      </c>
      <c r="D104" s="36"/>
      <c r="F104" t="s">
        <v>215</v>
      </c>
      <c r="I104">
        <v>5</v>
      </c>
      <c r="J104" s="4" t="s">
        <v>230</v>
      </c>
      <c r="K104">
        <f>VLOOKUP(J104,bflevel[[BFLevels]:[id]],2,0)</f>
        <v>15</v>
      </c>
      <c r="L104" t="s">
        <v>135</v>
      </c>
      <c r="M104" t="s">
        <v>94</v>
      </c>
      <c r="N104" t="s">
        <v>95</v>
      </c>
      <c r="O104" s="46"/>
      <c r="Q104" t="s">
        <v>97</v>
      </c>
      <c r="T104" s="7"/>
      <c r="V104" s="7"/>
      <c r="X104" s="7"/>
      <c r="AB104" t="s">
        <v>499</v>
      </c>
      <c r="AC104" t="s">
        <v>500</v>
      </c>
      <c r="AD104" s="7">
        <v>45155</v>
      </c>
      <c r="AE104" s="41">
        <f>(IF(static_data!$AD104 = "", "", (static_data!$AD104-DATE(1970,1,1))*86400))*1000</f>
        <v>1692230400000</v>
      </c>
      <c r="AF104" s="38">
        <v>10350</v>
      </c>
      <c r="AG104" t="s">
        <v>136</v>
      </c>
      <c r="AH104" t="str">
        <f>VLOOKUP(AG104,'vendor group'!$A:$B,2,0)</f>
        <v>00.01.110</v>
      </c>
      <c r="AI104" t="s">
        <v>137</v>
      </c>
      <c r="AJ104" t="str">
        <f>VLOOKUP(AI104,'vendor entity'!$A:$F,6,0)</f>
        <v>01.02.2070</v>
      </c>
      <c r="AK104" t="str">
        <f>VLOOKUP($AI104,'vendor entity'!$A:$C,3,0)</f>
        <v>GBP</v>
      </c>
      <c r="AL104" t="str">
        <f>VLOOKUP($AI104,'vendor entity'!$A:$C,2,0)</f>
        <v>GBR</v>
      </c>
    </row>
    <row r="105" spans="1:38" ht="18.75" hidden="1" customHeight="1" x14ac:dyDescent="0.35">
      <c r="A105" t="s">
        <v>501</v>
      </c>
      <c r="B105" t="s">
        <v>223</v>
      </c>
      <c r="D105" s="36"/>
      <c r="F105" t="s">
        <v>152</v>
      </c>
      <c r="I105">
        <v>5</v>
      </c>
      <c r="J105" s="4" t="s">
        <v>149</v>
      </c>
      <c r="K105">
        <f>VLOOKUP(J105,bflevel[[BFLevels]:[id]],2,0)</f>
        <v>23</v>
      </c>
      <c r="L105" t="s">
        <v>155</v>
      </c>
      <c r="M105" t="s">
        <v>116</v>
      </c>
      <c r="N105" t="s">
        <v>67</v>
      </c>
      <c r="O105" s="46"/>
      <c r="Q105" t="s">
        <v>69</v>
      </c>
      <c r="T105" s="7"/>
      <c r="V105" s="7"/>
      <c r="X105" s="7"/>
      <c r="AB105" t="s">
        <v>502</v>
      </c>
      <c r="AC105" t="s">
        <v>503</v>
      </c>
      <c r="AD105" s="7">
        <v>45058</v>
      </c>
      <c r="AE105" s="41">
        <f>(IF(static_data!$AD105 = "", "", (static_data!$AD105-DATE(1970,1,1))*86400))*1000</f>
        <v>1683849600000</v>
      </c>
      <c r="AF105" s="38">
        <v>296000</v>
      </c>
      <c r="AG105" t="s">
        <v>71</v>
      </c>
      <c r="AH105" t="str">
        <f>VLOOKUP(AG105,'vendor group'!$A:$B,2,0)</f>
        <v>00.01.108</v>
      </c>
      <c r="AI105" t="s">
        <v>122</v>
      </c>
      <c r="AJ105" t="str">
        <f>VLOOKUP(AI105,'vendor entity'!$A:$F,6,0)</f>
        <v>01.02.2019</v>
      </c>
      <c r="AK105" t="str">
        <f>VLOOKUP($AI105,'vendor entity'!$A:$C,3,0)</f>
        <v>EUR</v>
      </c>
      <c r="AL105" t="str">
        <f>VLOOKUP($AI105,'vendor entity'!$A:$C,2,0)</f>
        <v>DEU</v>
      </c>
    </row>
    <row r="106" spans="1:38" ht="18.75" hidden="1" customHeight="1" x14ac:dyDescent="0.35">
      <c r="A106" t="s">
        <v>504</v>
      </c>
      <c r="B106" t="s">
        <v>223</v>
      </c>
      <c r="D106" s="36"/>
      <c r="F106" t="s">
        <v>152</v>
      </c>
      <c r="I106">
        <v>5</v>
      </c>
      <c r="J106" s="4" t="s">
        <v>149</v>
      </c>
      <c r="K106">
        <f>VLOOKUP(J106,bflevel[[BFLevels]:[id]],2,0)</f>
        <v>23</v>
      </c>
      <c r="L106" t="s">
        <v>157</v>
      </c>
      <c r="M106" t="s">
        <v>121</v>
      </c>
      <c r="N106" t="s">
        <v>117</v>
      </c>
      <c r="O106" s="46"/>
      <c r="Q106" t="s">
        <v>118</v>
      </c>
      <c r="T106" s="7"/>
      <c r="V106" s="7"/>
      <c r="X106" s="7"/>
      <c r="AB106" t="s">
        <v>505</v>
      </c>
      <c r="AC106" t="s">
        <v>506</v>
      </c>
      <c r="AD106" s="7">
        <v>45136</v>
      </c>
      <c r="AE106" s="41">
        <f>(IF(static_data!$AD106 = "", "", (static_data!$AD106-DATE(1970,1,1))*86400))*1000</f>
        <v>1690588800000</v>
      </c>
      <c r="AF106" s="38">
        <v>212000</v>
      </c>
      <c r="AG106" t="s">
        <v>71</v>
      </c>
      <c r="AH106" t="str">
        <f>VLOOKUP(AG106,'vendor group'!$A:$B,2,0)</f>
        <v>00.01.108</v>
      </c>
      <c r="AI106" t="s">
        <v>122</v>
      </c>
      <c r="AJ106" t="str">
        <f>VLOOKUP(AI106,'vendor entity'!$A:$F,6,0)</f>
        <v>01.02.2019</v>
      </c>
      <c r="AK106" t="str">
        <f>VLOOKUP($AI106,'vendor entity'!$A:$C,3,0)</f>
        <v>EUR</v>
      </c>
      <c r="AL106" t="str">
        <f>VLOOKUP($AI106,'vendor entity'!$A:$C,2,0)</f>
        <v>DEU</v>
      </c>
    </row>
    <row r="107" spans="1:38" ht="18.75" hidden="1" customHeight="1" x14ac:dyDescent="0.35">
      <c r="A107" t="s">
        <v>507</v>
      </c>
      <c r="B107" t="s">
        <v>223</v>
      </c>
      <c r="D107" s="36"/>
      <c r="F107" t="s">
        <v>152</v>
      </c>
      <c r="I107">
        <v>5</v>
      </c>
      <c r="J107" s="4" t="s">
        <v>129</v>
      </c>
      <c r="K107">
        <f>VLOOKUP(J107,bflevel[[BFLevels]:[id]],2,0)</f>
        <v>33</v>
      </c>
      <c r="L107" t="s">
        <v>158</v>
      </c>
      <c r="M107" t="s">
        <v>116</v>
      </c>
      <c r="N107" t="s">
        <v>159</v>
      </c>
      <c r="O107" s="46"/>
      <c r="Q107" t="s">
        <v>160</v>
      </c>
      <c r="T107" s="7"/>
      <c r="V107" s="7"/>
      <c r="X107" s="7"/>
      <c r="AB107" t="s">
        <v>508</v>
      </c>
      <c r="AC107" t="s">
        <v>509</v>
      </c>
      <c r="AD107" s="7">
        <v>45188</v>
      </c>
      <c r="AE107" s="41">
        <f>(IF(static_data!$AD107 = "", "", (static_data!$AD107-DATE(1970,1,1))*86400))*1000</f>
        <v>1695081600000</v>
      </c>
      <c r="AF107" s="38">
        <v>491400</v>
      </c>
      <c r="AG107" t="s">
        <v>71</v>
      </c>
      <c r="AH107" t="str">
        <f>VLOOKUP(AG107,'vendor group'!$A:$B,2,0)</f>
        <v>00.01.108</v>
      </c>
      <c r="AI107" t="s">
        <v>122</v>
      </c>
      <c r="AJ107" t="str">
        <f>VLOOKUP(AI107,'vendor entity'!$A:$F,6,0)</f>
        <v>01.02.2019</v>
      </c>
      <c r="AK107" t="str">
        <f>VLOOKUP($AI107,'vendor entity'!$A:$C,3,0)</f>
        <v>EUR</v>
      </c>
      <c r="AL107" t="str">
        <f>VLOOKUP($AI107,'vendor entity'!$A:$C,2,0)</f>
        <v>DEU</v>
      </c>
    </row>
    <row r="108" spans="1:38" ht="18.75" hidden="1" customHeight="1" x14ac:dyDescent="0.35">
      <c r="A108" t="s">
        <v>510</v>
      </c>
      <c r="B108" t="s">
        <v>223</v>
      </c>
      <c r="D108" s="36"/>
      <c r="F108" t="s">
        <v>184</v>
      </c>
      <c r="I108">
        <v>5</v>
      </c>
      <c r="J108" s="4" t="s">
        <v>154</v>
      </c>
      <c r="K108">
        <f>VLOOKUP(J108,bflevel[[BFLevels]:[id]],2,0)</f>
        <v>16</v>
      </c>
      <c r="L108" t="s">
        <v>162</v>
      </c>
      <c r="M108" t="s">
        <v>121</v>
      </c>
      <c r="N108" t="s">
        <v>67</v>
      </c>
      <c r="O108" s="46"/>
      <c r="Q108" t="s">
        <v>69</v>
      </c>
      <c r="T108" s="7"/>
      <c r="V108" s="7"/>
      <c r="X108" s="7"/>
      <c r="AB108" t="s">
        <v>511</v>
      </c>
      <c r="AC108" t="s">
        <v>512</v>
      </c>
      <c r="AD108" s="7">
        <v>45014</v>
      </c>
      <c r="AE108" s="41">
        <f>(IF(static_data!$AD108 = "", "", (static_data!$AD108-DATE(1970,1,1))*86400))*1000</f>
        <v>1680048000000</v>
      </c>
      <c r="AF108" s="38">
        <v>20700</v>
      </c>
      <c r="AG108" t="s">
        <v>141</v>
      </c>
      <c r="AH108" t="str">
        <f>VLOOKUP(AG108,'vendor group'!$A:$B,2,0)</f>
        <v>00.01.106</v>
      </c>
      <c r="AI108" t="s">
        <v>163</v>
      </c>
      <c r="AJ108" t="str">
        <f>VLOOKUP(AI108,'vendor entity'!$A:$F,6,0)</f>
        <v>01.02.2011</v>
      </c>
      <c r="AK108" t="str">
        <f>VLOOKUP($AI108,'vendor entity'!$A:$C,3,0)</f>
        <v>GBP</v>
      </c>
      <c r="AL108" t="str">
        <f>VLOOKUP($AI108,'vendor entity'!$A:$C,2,0)</f>
        <v>GBR</v>
      </c>
    </row>
    <row r="109" spans="1:38" ht="18.75" hidden="1" customHeight="1" x14ac:dyDescent="0.35">
      <c r="A109" t="s">
        <v>513</v>
      </c>
      <c r="B109" t="s">
        <v>223</v>
      </c>
      <c r="D109" s="36"/>
      <c r="F109" t="s">
        <v>152</v>
      </c>
      <c r="I109">
        <v>5</v>
      </c>
      <c r="J109" s="4" t="s">
        <v>281</v>
      </c>
      <c r="K109">
        <f>VLOOKUP(J109,bflevel[[BFLevels]:[id]],2,0)</f>
        <v>11</v>
      </c>
      <c r="L109" t="s">
        <v>165</v>
      </c>
      <c r="M109" t="s">
        <v>131</v>
      </c>
      <c r="N109" t="s">
        <v>132</v>
      </c>
      <c r="O109" s="46"/>
      <c r="Q109" t="s">
        <v>133</v>
      </c>
      <c r="T109" s="7"/>
      <c r="V109" s="7"/>
      <c r="X109" s="7"/>
      <c r="AB109" t="s">
        <v>514</v>
      </c>
      <c r="AC109" t="s">
        <v>515</v>
      </c>
      <c r="AD109" s="7">
        <v>45147</v>
      </c>
      <c r="AE109" s="41">
        <f>(IF(static_data!$AD109 = "", "", (static_data!$AD109-DATE(1970,1,1))*86400))*1000</f>
        <v>1691539200000</v>
      </c>
      <c r="AF109" s="38">
        <v>14300</v>
      </c>
      <c r="AG109" t="s">
        <v>71</v>
      </c>
      <c r="AH109" t="str">
        <f>VLOOKUP(AG109,'vendor group'!$A:$B,2,0)</f>
        <v>00.01.108</v>
      </c>
      <c r="AI109" t="s">
        <v>122</v>
      </c>
      <c r="AJ109" t="str">
        <f>VLOOKUP(AI109,'vendor entity'!$A:$F,6,0)</f>
        <v>01.02.2019</v>
      </c>
      <c r="AK109" t="str">
        <f>VLOOKUP($AI109,'vendor entity'!$A:$C,3,0)</f>
        <v>EUR</v>
      </c>
      <c r="AL109" t="str">
        <f>VLOOKUP($AI109,'vendor entity'!$A:$C,2,0)</f>
        <v>DEU</v>
      </c>
    </row>
    <row r="110" spans="1:38" ht="18.75" hidden="1" customHeight="1" x14ac:dyDescent="0.35">
      <c r="A110" t="s">
        <v>516</v>
      </c>
      <c r="B110" t="s">
        <v>223</v>
      </c>
      <c r="D110" s="36"/>
      <c r="F110" t="s">
        <v>53</v>
      </c>
      <c r="I110">
        <v>5</v>
      </c>
      <c r="J110" s="4" t="s">
        <v>207</v>
      </c>
      <c r="K110">
        <f>VLOOKUP(J110,bflevel[[BFLevels]:[id]],2,0)</f>
        <v>30</v>
      </c>
      <c r="L110" t="s">
        <v>166</v>
      </c>
      <c r="M110" t="s">
        <v>121</v>
      </c>
      <c r="N110" t="s">
        <v>159</v>
      </c>
      <c r="O110" s="46"/>
      <c r="Q110" t="s">
        <v>160</v>
      </c>
      <c r="T110" s="7"/>
      <c r="V110" s="7"/>
      <c r="X110" s="7"/>
      <c r="AB110" t="s">
        <v>517</v>
      </c>
      <c r="AC110" t="s">
        <v>518</v>
      </c>
      <c r="AD110" s="7">
        <v>45187</v>
      </c>
      <c r="AE110" s="41">
        <f>(IF(static_data!$AD110 = "", "", (static_data!$AD110-DATE(1970,1,1))*86400))*1000</f>
        <v>1694995200000</v>
      </c>
      <c r="AF110" s="38">
        <v>297000</v>
      </c>
      <c r="AG110" t="s">
        <v>58</v>
      </c>
      <c r="AH110" t="str">
        <f>VLOOKUP(AG110,'vendor group'!$A:$B,2,0)</f>
        <v>00.01.101</v>
      </c>
      <c r="AI110" t="s">
        <v>59</v>
      </c>
      <c r="AJ110" t="str">
        <f>VLOOKUP(AI110,'vendor entity'!$A:$F,6,0)</f>
        <v>01.02.2001</v>
      </c>
      <c r="AK110" t="str">
        <f>VLOOKUP($AI110,'vendor entity'!$A:$C,3,0)</f>
        <v>GBP</v>
      </c>
      <c r="AL110" t="str">
        <f>VLOOKUP($AI110,'vendor entity'!$A:$C,2,0)</f>
        <v>GBR</v>
      </c>
    </row>
    <row r="111" spans="1:38" ht="18.75" hidden="1" customHeight="1" x14ac:dyDescent="0.35">
      <c r="A111" t="s">
        <v>519</v>
      </c>
      <c r="B111" t="s">
        <v>223</v>
      </c>
      <c r="D111" s="36"/>
      <c r="F111" t="s">
        <v>168</v>
      </c>
      <c r="I111">
        <v>5</v>
      </c>
      <c r="J111" s="4" t="s">
        <v>114</v>
      </c>
      <c r="K111">
        <f>VLOOKUP(J111,bflevel[[BFLevels]:[id]],2,0)</f>
        <v>26</v>
      </c>
      <c r="L111" t="s">
        <v>174</v>
      </c>
      <c r="M111" t="s">
        <v>121</v>
      </c>
      <c r="N111" t="s">
        <v>159</v>
      </c>
      <c r="O111" s="46"/>
      <c r="Q111" t="s">
        <v>160</v>
      </c>
      <c r="T111" s="7"/>
      <c r="V111" s="7"/>
      <c r="X111" s="7"/>
      <c r="AB111" t="s">
        <v>520</v>
      </c>
      <c r="AC111" t="s">
        <v>521</v>
      </c>
      <c r="AD111" s="7">
        <v>45130</v>
      </c>
      <c r="AE111" s="41">
        <f>(IF(static_data!$AD111 = "", "", (static_data!$AD111-DATE(1970,1,1))*86400))*1000</f>
        <v>1690070400000</v>
      </c>
      <c r="AF111" s="38">
        <v>161700</v>
      </c>
      <c r="AG111" t="s">
        <v>105</v>
      </c>
      <c r="AH111" t="str">
        <f>VLOOKUP(AG111,'vendor group'!$A:$B,2,0)</f>
        <v>00.01.103</v>
      </c>
      <c r="AI111" t="s">
        <v>172</v>
      </c>
      <c r="AJ111" t="str">
        <f>VLOOKUP(AI111,'vendor entity'!$A:$F,6,0)</f>
        <v>01.02.2071</v>
      </c>
      <c r="AK111" t="str">
        <f>VLOOKUP($AI111,'vendor entity'!$A:$C,3,0)</f>
        <v>GBP</v>
      </c>
      <c r="AL111" t="str">
        <f>VLOOKUP($AI111,'vendor entity'!$A:$C,2,0)</f>
        <v>GBR</v>
      </c>
    </row>
    <row r="112" spans="1:38" ht="18.75" hidden="1" customHeight="1" x14ac:dyDescent="0.35">
      <c r="A112" t="s">
        <v>522</v>
      </c>
      <c r="B112" t="s">
        <v>223</v>
      </c>
      <c r="D112" s="36"/>
      <c r="F112" t="s">
        <v>168</v>
      </c>
      <c r="I112">
        <v>5</v>
      </c>
      <c r="J112" s="4" t="s">
        <v>107</v>
      </c>
      <c r="K112">
        <f>VLOOKUP(J112,bflevel[[BFLevels]:[id]],2,0)</f>
        <v>17</v>
      </c>
      <c r="L112" t="s">
        <v>176</v>
      </c>
      <c r="M112" t="s">
        <v>121</v>
      </c>
      <c r="N112" t="s">
        <v>67</v>
      </c>
      <c r="O112" s="46"/>
      <c r="Q112" t="s">
        <v>69</v>
      </c>
      <c r="T112" s="7"/>
      <c r="V112" s="7"/>
      <c r="X112" s="7"/>
      <c r="AB112" t="s">
        <v>523</v>
      </c>
      <c r="AC112" t="s">
        <v>524</v>
      </c>
      <c r="AD112" s="7">
        <v>45130</v>
      </c>
      <c r="AE112" s="41">
        <f>(IF(static_data!$AD112 = "", "", (static_data!$AD112-DATE(1970,1,1))*86400))*1000</f>
        <v>1690070400000</v>
      </c>
      <c r="AF112" s="38">
        <v>85500</v>
      </c>
      <c r="AG112" t="s">
        <v>105</v>
      </c>
      <c r="AH112" t="str">
        <f>VLOOKUP(AG112,'vendor group'!$A:$B,2,0)</f>
        <v>00.01.103</v>
      </c>
      <c r="AI112" t="s">
        <v>172</v>
      </c>
      <c r="AJ112" t="str">
        <f>VLOOKUP(AI112,'vendor entity'!$A:$F,6,0)</f>
        <v>01.02.2071</v>
      </c>
      <c r="AK112" t="str">
        <f>VLOOKUP($AI112,'vendor entity'!$A:$C,3,0)</f>
        <v>GBP</v>
      </c>
      <c r="AL112" t="str">
        <f>VLOOKUP($AI112,'vendor entity'!$A:$C,2,0)</f>
        <v>GBR</v>
      </c>
    </row>
    <row r="113" spans="1:38" ht="18.75" hidden="1" customHeight="1" x14ac:dyDescent="0.35">
      <c r="A113" t="s">
        <v>525</v>
      </c>
      <c r="B113" t="s">
        <v>223</v>
      </c>
      <c r="D113" s="36"/>
      <c r="F113" t="s">
        <v>168</v>
      </c>
      <c r="I113">
        <v>5</v>
      </c>
      <c r="J113" s="4" t="s">
        <v>492</v>
      </c>
      <c r="K113">
        <f>VLOOKUP(J113,bflevel[[BFLevels]:[id]],2,0)</f>
        <v>24</v>
      </c>
      <c r="L113" t="s">
        <v>177</v>
      </c>
      <c r="M113" t="s">
        <v>121</v>
      </c>
      <c r="N113" t="s">
        <v>117</v>
      </c>
      <c r="O113" s="46"/>
      <c r="Q113" t="s">
        <v>118</v>
      </c>
      <c r="T113" s="7"/>
      <c r="V113" s="7"/>
      <c r="X113" s="7"/>
      <c r="AB113" t="s">
        <v>526</v>
      </c>
      <c r="AC113" t="s">
        <v>527</v>
      </c>
      <c r="AD113" s="7">
        <v>45130</v>
      </c>
      <c r="AE113" s="41">
        <f>(IF(static_data!$AD113 = "", "", (static_data!$AD113-DATE(1970,1,1))*86400))*1000</f>
        <v>1690070400000</v>
      </c>
      <c r="AF113" s="38">
        <v>6000</v>
      </c>
      <c r="AG113" t="s">
        <v>105</v>
      </c>
      <c r="AH113" t="str">
        <f>VLOOKUP(AG113,'vendor group'!$A:$B,2,0)</f>
        <v>00.01.103</v>
      </c>
      <c r="AI113" t="s">
        <v>172</v>
      </c>
      <c r="AJ113" t="str">
        <f>VLOOKUP(AI113,'vendor entity'!$A:$F,6,0)</f>
        <v>01.02.2071</v>
      </c>
      <c r="AK113" t="str">
        <f>VLOOKUP($AI113,'vendor entity'!$A:$C,3,0)</f>
        <v>GBP</v>
      </c>
      <c r="AL113" t="str">
        <f>VLOOKUP($AI113,'vendor entity'!$A:$C,2,0)</f>
        <v>GBR</v>
      </c>
    </row>
    <row r="114" spans="1:38" ht="18.75" hidden="1" customHeight="1" x14ac:dyDescent="0.35">
      <c r="A114" t="s">
        <v>528</v>
      </c>
      <c r="B114" t="s">
        <v>223</v>
      </c>
      <c r="D114" s="36"/>
      <c r="F114" t="s">
        <v>184</v>
      </c>
      <c r="I114">
        <v>5</v>
      </c>
      <c r="J114" s="4" t="s">
        <v>224</v>
      </c>
      <c r="K114">
        <f>VLOOKUP(J114,bflevel[[BFLevels]:[id]],2,0)</f>
        <v>32</v>
      </c>
      <c r="L114" t="s">
        <v>178</v>
      </c>
      <c r="M114" t="s">
        <v>66</v>
      </c>
      <c r="N114" t="s">
        <v>67</v>
      </c>
      <c r="O114" s="46"/>
      <c r="Q114" t="s">
        <v>69</v>
      </c>
      <c r="T114" s="7"/>
      <c r="V114" s="7"/>
      <c r="X114" s="7"/>
      <c r="AB114" t="s">
        <v>529</v>
      </c>
      <c r="AC114" t="s">
        <v>530</v>
      </c>
      <c r="AD114" s="7">
        <v>45014</v>
      </c>
      <c r="AE114" s="41">
        <f>(IF(static_data!$AD114 = "", "", (static_data!$AD114-DATE(1970,1,1))*86400))*1000</f>
        <v>1680048000000</v>
      </c>
      <c r="AF114" s="38">
        <v>4400000</v>
      </c>
      <c r="AG114" t="s">
        <v>141</v>
      </c>
      <c r="AH114" t="str">
        <f>VLOOKUP(AG114,'vendor group'!$A:$B,2,0)</f>
        <v>00.01.106</v>
      </c>
      <c r="AI114" t="s">
        <v>163</v>
      </c>
      <c r="AJ114" t="str">
        <f>VLOOKUP(AI114,'vendor entity'!$A:$F,6,0)</f>
        <v>01.02.2011</v>
      </c>
      <c r="AK114" t="str">
        <f>VLOOKUP($AI114,'vendor entity'!$A:$C,3,0)</f>
        <v>GBP</v>
      </c>
      <c r="AL114" t="str">
        <f>VLOOKUP($AI114,'vendor entity'!$A:$C,2,0)</f>
        <v>GBR</v>
      </c>
    </row>
    <row r="115" spans="1:38" ht="18.75" customHeight="1" x14ac:dyDescent="0.35"/>
  </sheetData>
  <autoFilter ref="A2:AL114" xr:uid="{00000000-0001-0000-0000-000000000000}">
    <filterColumn colId="1">
      <filters>
        <filter val="PO"/>
      </filters>
    </filterColumn>
  </autoFilter>
  <conditionalFormatting sqref="A1:A1048576">
    <cfRule type="duplicateValues" dxfId="3" priority="4"/>
  </conditionalFormatting>
  <conditionalFormatting sqref="AC1:AC1048576">
    <cfRule type="duplicateValues" dxfId="2" priority="3"/>
  </conditionalFormatting>
  <conditionalFormatting sqref="L2:L355">
    <cfRule type="duplicateValues" dxfId="1" priority="170"/>
  </conditionalFormatting>
  <conditionalFormatting sqref="AB2:AB166">
    <cfRule type="duplicateValues" dxfId="0" priority="17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349B-6223-45EB-849E-4212D2FD5664}">
  <dimension ref="A3:N15"/>
  <sheetViews>
    <sheetView workbookViewId="0">
      <selection activeCell="C25" sqref="C25"/>
    </sheetView>
  </sheetViews>
  <sheetFormatPr defaultRowHeight="14.5" x14ac:dyDescent="0.35"/>
  <cols>
    <col min="1" max="1" width="23" bestFit="1" customWidth="1"/>
    <col min="2" max="2" width="14.7265625" bestFit="1" customWidth="1"/>
    <col min="3" max="3" width="8.453125" bestFit="1" customWidth="1"/>
    <col min="4" max="4" width="9" bestFit="1" customWidth="1"/>
    <col min="5" max="5" width="9.81640625" bestFit="1" customWidth="1"/>
    <col min="6" max="6" width="8.453125" bestFit="1" customWidth="1"/>
    <col min="7" max="7" width="8.54296875" bestFit="1" customWidth="1"/>
    <col min="8" max="8" width="9.81640625" bestFit="1" customWidth="1"/>
    <col min="9" max="9" width="8.453125" bestFit="1" customWidth="1"/>
    <col min="10" max="10" width="12.1796875" bestFit="1" customWidth="1"/>
    <col min="11" max="11" width="10.26953125" bestFit="1" customWidth="1"/>
    <col min="12" max="12" width="8.453125" bestFit="1" customWidth="1"/>
    <col min="13" max="13" width="13" bestFit="1" customWidth="1"/>
    <col min="14" max="14" width="10.1796875" bestFit="1" customWidth="1"/>
  </cols>
  <sheetData>
    <row r="3" spans="1:14" x14ac:dyDescent="0.35">
      <c r="A3" s="17" t="s">
        <v>531</v>
      </c>
      <c r="B3" s="17" t="s">
        <v>532</v>
      </c>
    </row>
    <row r="4" spans="1:14" x14ac:dyDescent="0.35">
      <c r="B4" t="s">
        <v>104</v>
      </c>
      <c r="D4" t="s">
        <v>533</v>
      </c>
      <c r="E4" t="s">
        <v>78</v>
      </c>
      <c r="G4" t="s">
        <v>534</v>
      </c>
      <c r="H4" t="s">
        <v>171</v>
      </c>
      <c r="J4" t="s">
        <v>535</v>
      </c>
      <c r="K4" t="s">
        <v>57</v>
      </c>
      <c r="M4" t="s">
        <v>536</v>
      </c>
      <c r="N4" t="s">
        <v>537</v>
      </c>
    </row>
    <row r="5" spans="1:14" x14ac:dyDescent="0.35">
      <c r="A5" s="17" t="s">
        <v>538</v>
      </c>
      <c r="B5" t="s">
        <v>539</v>
      </c>
      <c r="C5" t="s">
        <v>540</v>
      </c>
      <c r="E5" t="s">
        <v>539</v>
      </c>
      <c r="F5" t="s">
        <v>540</v>
      </c>
      <c r="H5" t="s">
        <v>539</v>
      </c>
      <c r="I5" t="s">
        <v>540</v>
      </c>
      <c r="K5" t="s">
        <v>539</v>
      </c>
      <c r="L5" t="s">
        <v>540</v>
      </c>
    </row>
    <row r="6" spans="1:14" x14ac:dyDescent="0.35">
      <c r="A6" s="18" t="s">
        <v>126</v>
      </c>
      <c r="B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5</v>
      </c>
    </row>
    <row r="7" spans="1:14" x14ac:dyDescent="0.35">
      <c r="A7" s="18" t="s">
        <v>55</v>
      </c>
      <c r="F7">
        <v>1</v>
      </c>
      <c r="G7">
        <v>1</v>
      </c>
      <c r="K7">
        <v>1</v>
      </c>
      <c r="M7">
        <v>1</v>
      </c>
      <c r="N7">
        <v>2</v>
      </c>
    </row>
    <row r="8" spans="1:14" x14ac:dyDescent="0.35">
      <c r="A8" s="18" t="s">
        <v>541</v>
      </c>
      <c r="B8">
        <v>1</v>
      </c>
      <c r="D8">
        <v>1</v>
      </c>
      <c r="E8">
        <v>1</v>
      </c>
      <c r="F8">
        <v>1</v>
      </c>
      <c r="G8">
        <v>2</v>
      </c>
      <c r="K8">
        <v>1</v>
      </c>
      <c r="M8">
        <v>1</v>
      </c>
      <c r="N8">
        <v>4</v>
      </c>
    </row>
    <row r="9" spans="1:14" x14ac:dyDescent="0.35">
      <c r="A9" s="18" t="s">
        <v>261</v>
      </c>
      <c r="E9">
        <v>1</v>
      </c>
      <c r="G9">
        <v>1</v>
      </c>
      <c r="H9">
        <v>2</v>
      </c>
      <c r="J9">
        <v>2</v>
      </c>
      <c r="N9">
        <v>3</v>
      </c>
    </row>
    <row r="10" spans="1:14" x14ac:dyDescent="0.35">
      <c r="A10" s="18" t="s">
        <v>76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4</v>
      </c>
    </row>
    <row r="11" spans="1:14" x14ac:dyDescent="0.35">
      <c r="A11" s="18" t="s">
        <v>146</v>
      </c>
      <c r="B11">
        <v>1</v>
      </c>
      <c r="C11">
        <v>1</v>
      </c>
      <c r="D11">
        <v>2</v>
      </c>
      <c r="K11">
        <v>1</v>
      </c>
      <c r="M11">
        <v>1</v>
      </c>
      <c r="N11">
        <v>3</v>
      </c>
    </row>
    <row r="12" spans="1:14" x14ac:dyDescent="0.35">
      <c r="A12" s="18" t="s">
        <v>170</v>
      </c>
      <c r="E12">
        <v>2</v>
      </c>
      <c r="G12">
        <v>2</v>
      </c>
      <c r="H12">
        <v>1</v>
      </c>
      <c r="J12">
        <v>1</v>
      </c>
      <c r="N12">
        <v>3</v>
      </c>
    </row>
    <row r="13" spans="1:14" x14ac:dyDescent="0.35">
      <c r="A13" s="18" t="s">
        <v>164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2</v>
      </c>
      <c r="N13">
        <v>4</v>
      </c>
    </row>
    <row r="14" spans="1:14" x14ac:dyDescent="0.35">
      <c r="A14" s="18" t="s">
        <v>384</v>
      </c>
      <c r="B14">
        <v>2</v>
      </c>
      <c r="D14">
        <v>2</v>
      </c>
      <c r="F14">
        <v>1</v>
      </c>
      <c r="G14">
        <v>1</v>
      </c>
      <c r="N14">
        <v>3</v>
      </c>
    </row>
    <row r="15" spans="1:14" x14ac:dyDescent="0.35">
      <c r="A15" s="18" t="s">
        <v>537</v>
      </c>
      <c r="B15">
        <v>7</v>
      </c>
      <c r="C15">
        <v>1</v>
      </c>
      <c r="D15">
        <v>8</v>
      </c>
      <c r="E15">
        <v>5</v>
      </c>
      <c r="F15">
        <v>5</v>
      </c>
      <c r="G15">
        <v>10</v>
      </c>
      <c r="H15">
        <v>5</v>
      </c>
      <c r="I15">
        <v>2</v>
      </c>
      <c r="J15">
        <v>7</v>
      </c>
      <c r="K15">
        <v>5</v>
      </c>
      <c r="L15">
        <v>1</v>
      </c>
      <c r="M15">
        <v>6</v>
      </c>
      <c r="N1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C36-C90F-4ECE-BF68-62A65FCD4121}">
  <dimension ref="A1:F32"/>
  <sheetViews>
    <sheetView workbookViewId="0">
      <selection activeCell="B1" sqref="B1"/>
    </sheetView>
  </sheetViews>
  <sheetFormatPr defaultRowHeight="14.5" x14ac:dyDescent="0.35"/>
  <cols>
    <col min="1" max="1" width="32.453125" bestFit="1" customWidth="1"/>
    <col min="2" max="2" width="15.7265625" customWidth="1"/>
    <col min="3" max="3" width="23" bestFit="1" customWidth="1"/>
    <col min="4" max="4" width="16.453125" customWidth="1"/>
    <col min="5" max="5" width="15.7265625" customWidth="1"/>
    <col min="6" max="6" width="11.1796875" customWidth="1"/>
  </cols>
  <sheetData>
    <row r="1" spans="1:6" x14ac:dyDescent="0.35">
      <c r="A1" s="10" t="s">
        <v>11</v>
      </c>
      <c r="B1" s="16" t="s">
        <v>16</v>
      </c>
      <c r="C1" s="10" t="s">
        <v>20</v>
      </c>
      <c r="D1" s="10" t="s">
        <v>22</v>
      </c>
      <c r="E1" s="10" t="s">
        <v>23</v>
      </c>
      <c r="F1" s="10" t="s">
        <v>542</v>
      </c>
    </row>
    <row r="2" spans="1:6" x14ac:dyDescent="0.35">
      <c r="A2" s="9" t="s">
        <v>242</v>
      </c>
      <c r="B2" s="9" t="s">
        <v>243</v>
      </c>
      <c r="C2" s="9" t="s">
        <v>170</v>
      </c>
      <c r="D2" s="9" t="s">
        <v>77</v>
      </c>
      <c r="E2" s="9" t="s">
        <v>171</v>
      </c>
      <c r="F2" s="9" t="s">
        <v>539</v>
      </c>
    </row>
    <row r="3" spans="1:6" x14ac:dyDescent="0.35">
      <c r="A3" s="3" t="s">
        <v>258</v>
      </c>
      <c r="B3" t="s">
        <v>259</v>
      </c>
      <c r="C3" t="s">
        <v>541</v>
      </c>
      <c r="D3" t="s">
        <v>56</v>
      </c>
      <c r="E3" t="s">
        <v>57</v>
      </c>
      <c r="F3" s="9" t="s">
        <v>539</v>
      </c>
    </row>
    <row r="4" spans="1:6" x14ac:dyDescent="0.35">
      <c r="A4" s="9" t="s">
        <v>143</v>
      </c>
      <c r="B4" s="9" t="s">
        <v>144</v>
      </c>
      <c r="C4" s="9" t="s">
        <v>384</v>
      </c>
      <c r="D4" s="9" t="s">
        <v>56</v>
      </c>
      <c r="E4" s="9" t="s">
        <v>104</v>
      </c>
      <c r="F4" s="9" t="s">
        <v>539</v>
      </c>
    </row>
    <row r="5" spans="1:6" x14ac:dyDescent="0.35">
      <c r="A5" t="s">
        <v>209</v>
      </c>
      <c r="B5" t="s">
        <v>210</v>
      </c>
      <c r="C5" t="s">
        <v>55</v>
      </c>
      <c r="D5" t="s">
        <v>77</v>
      </c>
      <c r="E5" t="s">
        <v>78</v>
      </c>
      <c r="F5" s="9" t="s">
        <v>540</v>
      </c>
    </row>
    <row r="6" spans="1:6" x14ac:dyDescent="0.35">
      <c r="A6" s="9" t="s">
        <v>249</v>
      </c>
      <c r="B6" s="9" t="s">
        <v>250</v>
      </c>
      <c r="C6" s="9" t="s">
        <v>146</v>
      </c>
      <c r="D6" s="9" t="s">
        <v>56</v>
      </c>
      <c r="E6" s="9" t="s">
        <v>104</v>
      </c>
      <c r="F6" s="9" t="s">
        <v>540</v>
      </c>
    </row>
    <row r="7" spans="1:6" x14ac:dyDescent="0.35">
      <c r="A7" t="s">
        <v>109</v>
      </c>
      <c r="B7" t="s">
        <v>110</v>
      </c>
      <c r="C7" t="s">
        <v>261</v>
      </c>
      <c r="D7" t="s">
        <v>77</v>
      </c>
      <c r="E7" t="s">
        <v>78</v>
      </c>
      <c r="F7" s="9" t="s">
        <v>539</v>
      </c>
    </row>
    <row r="8" spans="1:6" x14ac:dyDescent="0.35">
      <c r="A8" s="9" t="s">
        <v>232</v>
      </c>
      <c r="B8" s="9" t="s">
        <v>233</v>
      </c>
      <c r="C8" s="9" t="s">
        <v>146</v>
      </c>
      <c r="D8" s="9" t="s">
        <v>56</v>
      </c>
      <c r="E8" s="9" t="s">
        <v>57</v>
      </c>
      <c r="F8" s="9" t="s">
        <v>539</v>
      </c>
    </row>
    <row r="9" spans="1:6" x14ac:dyDescent="0.35">
      <c r="A9" t="s">
        <v>227</v>
      </c>
      <c r="B9" t="s">
        <v>228</v>
      </c>
      <c r="C9" t="s">
        <v>76</v>
      </c>
      <c r="D9" t="s">
        <v>56</v>
      </c>
      <c r="E9" t="s">
        <v>104</v>
      </c>
      <c r="F9" s="9" t="s">
        <v>539</v>
      </c>
    </row>
    <row r="10" spans="1:6" x14ac:dyDescent="0.35">
      <c r="A10" s="9" t="s">
        <v>51</v>
      </c>
      <c r="B10" s="9" t="s">
        <v>53</v>
      </c>
      <c r="C10" s="9" t="s">
        <v>126</v>
      </c>
      <c r="D10" s="9" t="s">
        <v>56</v>
      </c>
      <c r="E10" s="9" t="s">
        <v>57</v>
      </c>
      <c r="F10" s="9" t="s">
        <v>540</v>
      </c>
    </row>
    <row r="11" spans="1:6" x14ac:dyDescent="0.35">
      <c r="A11" t="s">
        <v>238</v>
      </c>
      <c r="B11" t="s">
        <v>239</v>
      </c>
      <c r="C11" t="s">
        <v>164</v>
      </c>
      <c r="D11" t="s">
        <v>77</v>
      </c>
      <c r="E11" t="s">
        <v>171</v>
      </c>
      <c r="F11" s="9" t="s">
        <v>539</v>
      </c>
    </row>
    <row r="12" spans="1:6" x14ac:dyDescent="0.35">
      <c r="A12" s="11" t="s">
        <v>269</v>
      </c>
      <c r="B12" s="9" t="s">
        <v>270</v>
      </c>
      <c r="C12" s="9" t="s">
        <v>126</v>
      </c>
      <c r="D12" s="9" t="s">
        <v>56</v>
      </c>
      <c r="E12" s="9" t="s">
        <v>57</v>
      </c>
      <c r="F12" s="9" t="s">
        <v>539</v>
      </c>
    </row>
    <row r="13" spans="1:6" x14ac:dyDescent="0.35">
      <c r="A13" t="s">
        <v>275</v>
      </c>
      <c r="B13" t="s">
        <v>276</v>
      </c>
      <c r="C13" t="s">
        <v>76</v>
      </c>
      <c r="D13" t="s">
        <v>56</v>
      </c>
      <c r="E13" t="s">
        <v>57</v>
      </c>
      <c r="F13" s="9" t="s">
        <v>539</v>
      </c>
    </row>
    <row r="14" spans="1:6" x14ac:dyDescent="0.35">
      <c r="A14" t="s">
        <v>278</v>
      </c>
      <c r="B14" t="s">
        <v>279</v>
      </c>
      <c r="C14" t="s">
        <v>55</v>
      </c>
      <c r="D14" t="s">
        <v>56</v>
      </c>
      <c r="E14" t="s">
        <v>57</v>
      </c>
      <c r="F14" s="9" t="s">
        <v>539</v>
      </c>
    </row>
    <row r="15" spans="1:6" x14ac:dyDescent="0.35">
      <c r="A15" t="s">
        <v>282</v>
      </c>
      <c r="B15" t="s">
        <v>283</v>
      </c>
      <c r="C15" t="s">
        <v>541</v>
      </c>
      <c r="D15" t="s">
        <v>56</v>
      </c>
      <c r="E15" t="s">
        <v>104</v>
      </c>
      <c r="F15" s="9" t="s">
        <v>539</v>
      </c>
    </row>
    <row r="16" spans="1:6" x14ac:dyDescent="0.35">
      <c r="A16" t="s">
        <v>285</v>
      </c>
      <c r="B16" t="s">
        <v>286</v>
      </c>
      <c r="C16" t="s">
        <v>126</v>
      </c>
      <c r="D16" t="s">
        <v>56</v>
      </c>
      <c r="E16" t="s">
        <v>104</v>
      </c>
      <c r="F16" s="9" t="s">
        <v>539</v>
      </c>
    </row>
    <row r="17" spans="1:6" x14ac:dyDescent="0.35">
      <c r="A17" t="s">
        <v>288</v>
      </c>
      <c r="B17" t="s">
        <v>289</v>
      </c>
      <c r="C17" t="s">
        <v>146</v>
      </c>
      <c r="D17" t="s">
        <v>56</v>
      </c>
      <c r="E17" t="s">
        <v>104</v>
      </c>
      <c r="F17" s="9" t="s">
        <v>539</v>
      </c>
    </row>
    <row r="18" spans="1:6" x14ac:dyDescent="0.35">
      <c r="A18" t="s">
        <v>291</v>
      </c>
      <c r="B18" t="s">
        <v>292</v>
      </c>
      <c r="C18" t="s">
        <v>384</v>
      </c>
      <c r="D18" t="s">
        <v>56</v>
      </c>
      <c r="E18" t="s">
        <v>104</v>
      </c>
      <c r="F18" s="9" t="s">
        <v>539</v>
      </c>
    </row>
    <row r="19" spans="1:6" x14ac:dyDescent="0.35">
      <c r="A19" t="s">
        <v>294</v>
      </c>
      <c r="B19" t="s">
        <v>295</v>
      </c>
      <c r="C19" t="s">
        <v>164</v>
      </c>
      <c r="D19" t="s">
        <v>56</v>
      </c>
      <c r="E19" t="s">
        <v>104</v>
      </c>
      <c r="F19" s="9" t="s">
        <v>539</v>
      </c>
    </row>
    <row r="20" spans="1:6" x14ac:dyDescent="0.35">
      <c r="A20" t="s">
        <v>297</v>
      </c>
      <c r="B20" t="s">
        <v>298</v>
      </c>
      <c r="C20" t="s">
        <v>126</v>
      </c>
      <c r="D20" t="s">
        <v>77</v>
      </c>
      <c r="E20" t="s">
        <v>171</v>
      </c>
      <c r="F20" s="9" t="s">
        <v>540</v>
      </c>
    </row>
    <row r="21" spans="1:6" x14ac:dyDescent="0.35">
      <c r="A21" t="s">
        <v>300</v>
      </c>
      <c r="B21" t="s">
        <v>301</v>
      </c>
      <c r="C21" t="s">
        <v>76</v>
      </c>
      <c r="D21" t="s">
        <v>77</v>
      </c>
      <c r="E21" t="s">
        <v>171</v>
      </c>
      <c r="F21" s="9" t="s">
        <v>539</v>
      </c>
    </row>
    <row r="22" spans="1:6" x14ac:dyDescent="0.35">
      <c r="A22" t="s">
        <v>303</v>
      </c>
      <c r="B22" t="s">
        <v>304</v>
      </c>
      <c r="C22" t="s">
        <v>261</v>
      </c>
      <c r="D22" t="s">
        <v>77</v>
      </c>
      <c r="E22" t="s">
        <v>171</v>
      </c>
      <c r="F22" s="9" t="s">
        <v>539</v>
      </c>
    </row>
    <row r="23" spans="1:6" x14ac:dyDescent="0.35">
      <c r="A23" t="s">
        <v>306</v>
      </c>
      <c r="B23" t="s">
        <v>307</v>
      </c>
      <c r="C23" t="s">
        <v>164</v>
      </c>
      <c r="D23" t="s">
        <v>77</v>
      </c>
      <c r="E23" t="s">
        <v>171</v>
      </c>
      <c r="F23" s="9" t="s">
        <v>540</v>
      </c>
    </row>
    <row r="24" spans="1:6" x14ac:dyDescent="0.35">
      <c r="A24" t="s">
        <v>309</v>
      </c>
      <c r="B24" t="s">
        <v>310</v>
      </c>
      <c r="C24" t="s">
        <v>261</v>
      </c>
      <c r="D24" t="s">
        <v>77</v>
      </c>
      <c r="E24" t="s">
        <v>171</v>
      </c>
      <c r="F24" s="9" t="s">
        <v>539</v>
      </c>
    </row>
    <row r="25" spans="1:6" x14ac:dyDescent="0.35">
      <c r="A25" t="s">
        <v>312</v>
      </c>
      <c r="B25" t="s">
        <v>313</v>
      </c>
      <c r="C25" t="s">
        <v>541</v>
      </c>
      <c r="D25" t="s">
        <v>77</v>
      </c>
      <c r="E25" t="s">
        <v>78</v>
      </c>
      <c r="F25" s="9" t="s">
        <v>539</v>
      </c>
    </row>
    <row r="26" spans="1:6" x14ac:dyDescent="0.35">
      <c r="A26" t="s">
        <v>315</v>
      </c>
      <c r="B26" t="s">
        <v>316</v>
      </c>
      <c r="C26" t="s">
        <v>126</v>
      </c>
      <c r="D26" t="s">
        <v>77</v>
      </c>
      <c r="E26" t="s">
        <v>78</v>
      </c>
      <c r="F26" s="9" t="s">
        <v>540</v>
      </c>
    </row>
    <row r="27" spans="1:6" x14ac:dyDescent="0.35">
      <c r="A27" t="s">
        <v>318</v>
      </c>
      <c r="B27" t="s">
        <v>319</v>
      </c>
      <c r="C27" t="s">
        <v>76</v>
      </c>
      <c r="D27" t="s">
        <v>77</v>
      </c>
      <c r="E27" t="s">
        <v>78</v>
      </c>
      <c r="F27" s="9" t="s">
        <v>540</v>
      </c>
    </row>
    <row r="28" spans="1:6" x14ac:dyDescent="0.35">
      <c r="A28" t="s">
        <v>321</v>
      </c>
      <c r="B28" t="s">
        <v>322</v>
      </c>
      <c r="C28" t="s">
        <v>384</v>
      </c>
      <c r="D28" t="s">
        <v>77</v>
      </c>
      <c r="E28" t="s">
        <v>78</v>
      </c>
      <c r="F28" s="9" t="s">
        <v>540</v>
      </c>
    </row>
    <row r="29" spans="1:6" x14ac:dyDescent="0.35">
      <c r="A29" t="s">
        <v>324</v>
      </c>
      <c r="B29" t="s">
        <v>325</v>
      </c>
      <c r="C29" t="s">
        <v>164</v>
      </c>
      <c r="D29" t="s">
        <v>77</v>
      </c>
      <c r="E29" t="s">
        <v>78</v>
      </c>
      <c r="F29" s="9" t="s">
        <v>539</v>
      </c>
    </row>
    <row r="30" spans="1:6" x14ac:dyDescent="0.35">
      <c r="A30" t="s">
        <v>327</v>
      </c>
      <c r="B30" t="s">
        <v>328</v>
      </c>
      <c r="C30" t="s">
        <v>170</v>
      </c>
      <c r="D30" t="s">
        <v>77</v>
      </c>
      <c r="E30" t="s">
        <v>78</v>
      </c>
      <c r="F30" s="9" t="s">
        <v>539</v>
      </c>
    </row>
    <row r="31" spans="1:6" x14ac:dyDescent="0.35">
      <c r="A31" t="s">
        <v>330</v>
      </c>
      <c r="B31" t="s">
        <v>331</v>
      </c>
      <c r="C31" t="s">
        <v>170</v>
      </c>
      <c r="D31" t="s">
        <v>77</v>
      </c>
      <c r="E31" t="s">
        <v>78</v>
      </c>
      <c r="F31" s="9" t="s">
        <v>539</v>
      </c>
    </row>
    <row r="32" spans="1:6" x14ac:dyDescent="0.35">
      <c r="A32" t="s">
        <v>333</v>
      </c>
      <c r="B32" t="s">
        <v>334</v>
      </c>
      <c r="C32" t="s">
        <v>541</v>
      </c>
      <c r="D32" t="s">
        <v>77</v>
      </c>
      <c r="E32" t="s">
        <v>78</v>
      </c>
      <c r="F32" s="9" t="s">
        <v>540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5EA5-2090-4954-9BC0-72468B736F33}">
  <sheetPr>
    <tabColor rgb="FFFFFF00"/>
  </sheetPr>
  <dimension ref="A1:CD95"/>
  <sheetViews>
    <sheetView zoomScale="90" zoomScaleNormal="90" workbookViewId="0">
      <selection activeCell="A89" sqref="A89"/>
    </sheetView>
  </sheetViews>
  <sheetFormatPr defaultRowHeight="14.5" x14ac:dyDescent="0.35"/>
  <cols>
    <col min="1" max="1" width="32.453125" bestFit="1" customWidth="1"/>
    <col min="2" max="2" width="19.26953125" customWidth="1"/>
    <col min="3" max="3" width="27.453125" customWidth="1"/>
    <col min="4" max="4" width="12" bestFit="1" customWidth="1"/>
    <col min="5" max="5" width="15.26953125" bestFit="1" customWidth="1"/>
    <col min="6" max="6" width="17.54296875" bestFit="1" customWidth="1"/>
    <col min="7" max="7" width="20.26953125" bestFit="1" customWidth="1"/>
    <col min="8" max="8" width="9.453125" bestFit="1" customWidth="1"/>
    <col min="9" max="9" width="27.453125" bestFit="1" customWidth="1"/>
    <col min="10" max="10" width="8.1796875" bestFit="1" customWidth="1"/>
    <col min="11" max="11" width="16.26953125" bestFit="1" customWidth="1"/>
    <col min="12" max="12" width="13.81640625" bestFit="1" customWidth="1"/>
    <col min="13" max="13" width="11.81640625" bestFit="1" customWidth="1"/>
    <col min="14" max="14" width="17.7265625" bestFit="1" customWidth="1"/>
    <col min="15" max="15" width="21.81640625" customWidth="1"/>
    <col min="16" max="16" width="21.54296875" bestFit="1" customWidth="1"/>
    <col min="17" max="17" width="27.26953125" bestFit="1" customWidth="1"/>
    <col min="18" max="18" width="27.26953125" customWidth="1"/>
    <col min="19" max="19" width="22.81640625" bestFit="1" customWidth="1"/>
    <col min="20" max="20" width="22.54296875" bestFit="1" customWidth="1"/>
    <col min="21" max="21" width="28.26953125" bestFit="1" customWidth="1"/>
    <col min="22" max="22" width="25.1796875" bestFit="1" customWidth="1"/>
    <col min="23" max="23" width="20.54296875" bestFit="1" customWidth="1"/>
    <col min="24" max="24" width="26.453125" bestFit="1" customWidth="1"/>
    <col min="25" max="25" width="26.453125" customWidth="1"/>
    <col min="26" max="26" width="23.1796875" bestFit="1" customWidth="1"/>
    <col min="27" max="27" width="15.81640625" bestFit="1" customWidth="1"/>
    <col min="28" max="28" width="21.54296875" bestFit="1" customWidth="1"/>
    <col min="29" max="29" width="18.453125" bestFit="1" customWidth="1"/>
    <col min="30" max="30" width="19.1796875" bestFit="1" customWidth="1"/>
    <col min="31" max="31" width="24.81640625" bestFit="1" customWidth="1"/>
    <col min="32" max="32" width="21.7265625" bestFit="1" customWidth="1"/>
    <col min="33" max="33" width="24.26953125" bestFit="1" customWidth="1"/>
    <col min="34" max="34" width="30" bestFit="1" customWidth="1"/>
    <col min="35" max="35" width="26.81640625" bestFit="1" customWidth="1"/>
    <col min="36" max="36" width="9.81640625" bestFit="1" customWidth="1"/>
    <col min="37" max="37" width="15.54296875" bestFit="1" customWidth="1"/>
    <col min="38" max="38" width="12.26953125" bestFit="1" customWidth="1"/>
    <col min="39" max="39" width="19.453125" bestFit="1" customWidth="1"/>
    <col min="40" max="40" width="25.26953125" bestFit="1" customWidth="1"/>
    <col min="41" max="41" width="18.453125" bestFit="1" customWidth="1"/>
    <col min="42" max="42" width="24.1796875" bestFit="1" customWidth="1"/>
    <col min="43" max="43" width="21" bestFit="1" customWidth="1"/>
    <col min="44" max="44" width="14.54296875" bestFit="1" customWidth="1"/>
    <col min="45" max="45" width="20.26953125" bestFit="1" customWidth="1"/>
    <col min="46" max="46" width="20" customWidth="1"/>
    <col min="47" max="47" width="10.54296875" bestFit="1" customWidth="1"/>
    <col min="48" max="48" width="7.7265625" bestFit="1" customWidth="1"/>
    <col min="49" max="49" width="7" bestFit="1" customWidth="1"/>
    <col min="50" max="50" width="10.1796875" bestFit="1" customWidth="1"/>
    <col min="51" max="51" width="17.7265625" bestFit="1" customWidth="1"/>
    <col min="52" max="52" width="10.26953125" bestFit="1" customWidth="1"/>
    <col min="53" max="53" width="16.7265625" bestFit="1" customWidth="1"/>
    <col min="54" max="54" width="16.1796875" bestFit="1" customWidth="1"/>
    <col min="55" max="55" width="18.26953125" bestFit="1" customWidth="1"/>
    <col min="56" max="56" width="10.81640625" bestFit="1" customWidth="1"/>
    <col min="57" max="57" width="11.1796875" bestFit="1" customWidth="1"/>
    <col min="58" max="58" width="10" bestFit="1" customWidth="1"/>
    <col min="59" max="59" width="26.453125" bestFit="1" customWidth="1"/>
    <col min="60" max="60" width="13" bestFit="1" customWidth="1"/>
    <col min="61" max="61" width="16.81640625" bestFit="1" customWidth="1"/>
    <col min="62" max="62" width="13" bestFit="1" customWidth="1"/>
    <col min="63" max="63" width="12.81640625" bestFit="1" customWidth="1"/>
    <col min="64" max="64" width="12.81640625" customWidth="1"/>
    <col min="65" max="65" width="13.54296875" bestFit="1" customWidth="1"/>
    <col min="77" max="77" width="43" bestFit="1" customWidth="1"/>
    <col min="78" max="78" width="18.7265625" customWidth="1"/>
    <col min="79" max="79" width="38.26953125" bestFit="1" customWidth="1"/>
    <col min="80" max="80" width="15.1796875" bestFit="1" customWidth="1"/>
    <col min="81" max="81" width="15" bestFit="1" customWidth="1"/>
    <col min="82" max="82" width="15.81640625" bestFit="1" customWidth="1"/>
  </cols>
  <sheetData>
    <row r="1" spans="1:82" x14ac:dyDescent="0.35">
      <c r="H1" t="s">
        <v>4</v>
      </c>
      <c r="I1" t="s">
        <v>4</v>
      </c>
      <c r="J1" t="s">
        <v>4</v>
      </c>
      <c r="M1" t="s">
        <v>543</v>
      </c>
      <c r="N1" t="s">
        <v>543</v>
      </c>
      <c r="O1" t="s">
        <v>543</v>
      </c>
      <c r="P1" t="s">
        <v>544</v>
      </c>
      <c r="Q1" t="s">
        <v>544</v>
      </c>
      <c r="R1" t="s">
        <v>252</v>
      </c>
      <c r="S1" t="s">
        <v>545</v>
      </c>
      <c r="T1" t="s">
        <v>545</v>
      </c>
      <c r="U1" t="s">
        <v>545</v>
      </c>
      <c r="V1" t="s">
        <v>545</v>
      </c>
      <c r="W1" t="s">
        <v>545</v>
      </c>
      <c r="X1" t="s">
        <v>545</v>
      </c>
      <c r="Y1" t="s">
        <v>546</v>
      </c>
      <c r="Z1" t="s">
        <v>547</v>
      </c>
      <c r="AA1" t="s">
        <v>547</v>
      </c>
      <c r="AB1" t="s">
        <v>547</v>
      </c>
      <c r="AC1" t="s">
        <v>547</v>
      </c>
      <c r="AD1" t="s">
        <v>547</v>
      </c>
      <c r="AE1" t="s">
        <v>547</v>
      </c>
      <c r="AF1" t="s">
        <v>547</v>
      </c>
      <c r="AG1" t="s">
        <v>547</v>
      </c>
      <c r="AH1" t="s">
        <v>547</v>
      </c>
      <c r="AI1" t="s">
        <v>548</v>
      </c>
      <c r="AJ1" t="s">
        <v>548</v>
      </c>
      <c r="AK1" t="s">
        <v>548</v>
      </c>
      <c r="AL1" t="s">
        <v>549</v>
      </c>
      <c r="AM1" t="s">
        <v>549</v>
      </c>
      <c r="AN1" t="s">
        <v>549</v>
      </c>
      <c r="AO1" t="s">
        <v>550</v>
      </c>
      <c r="AP1" t="s">
        <v>550</v>
      </c>
      <c r="AQ1" t="s">
        <v>550</v>
      </c>
      <c r="AR1" t="s">
        <v>551</v>
      </c>
      <c r="AS1" t="s">
        <v>551</v>
      </c>
      <c r="AT1" t="s">
        <v>551</v>
      </c>
      <c r="AU1" t="s">
        <v>552</v>
      </c>
      <c r="AV1" t="s">
        <v>552</v>
      </c>
      <c r="AW1" t="s">
        <v>552</v>
      </c>
      <c r="AX1" t="s">
        <v>553</v>
      </c>
      <c r="AY1" t="s">
        <v>553</v>
      </c>
      <c r="AZ1" t="s">
        <v>553</v>
      </c>
      <c r="BA1" t="s">
        <v>554</v>
      </c>
      <c r="BB1" t="s">
        <v>554</v>
      </c>
      <c r="BC1" t="s">
        <v>554</v>
      </c>
      <c r="BD1" t="s">
        <v>555</v>
      </c>
      <c r="BE1" t="s">
        <v>555</v>
      </c>
      <c r="BF1" t="s">
        <v>556</v>
      </c>
      <c r="BG1" t="s">
        <v>556</v>
      </c>
      <c r="BH1" t="s">
        <v>556</v>
      </c>
      <c r="BI1" t="s">
        <v>557</v>
      </c>
      <c r="BJ1" t="s">
        <v>557</v>
      </c>
      <c r="BK1" t="s">
        <v>557</v>
      </c>
      <c r="BM1">
        <v>13</v>
      </c>
      <c r="BN1">
        <v>25</v>
      </c>
      <c r="BP1">
        <v>2</v>
      </c>
      <c r="BQ1">
        <v>30</v>
      </c>
      <c r="BR1">
        <v>10</v>
      </c>
      <c r="BW1">
        <v>24</v>
      </c>
    </row>
    <row r="2" spans="1:82" s="10" customFormat="1" x14ac:dyDescent="0.35">
      <c r="A2" s="10" t="s">
        <v>11</v>
      </c>
      <c r="B2" s="10" t="s">
        <v>12</v>
      </c>
      <c r="C2" s="10" t="s">
        <v>13</v>
      </c>
      <c r="D2" s="10" t="s">
        <v>15</v>
      </c>
      <c r="E2" s="16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558</v>
      </c>
      <c r="N2" s="10" t="s">
        <v>559</v>
      </c>
      <c r="O2" s="16" t="s">
        <v>560</v>
      </c>
      <c r="P2" s="10" t="s">
        <v>561</v>
      </c>
      <c r="Q2" s="10" t="s">
        <v>562</v>
      </c>
      <c r="R2" s="10" t="s">
        <v>563</v>
      </c>
      <c r="S2" s="10" t="s">
        <v>564</v>
      </c>
      <c r="T2" s="10" t="s">
        <v>565</v>
      </c>
      <c r="U2" s="10" t="s">
        <v>566</v>
      </c>
      <c r="V2" s="10" t="s">
        <v>567</v>
      </c>
      <c r="W2" s="10" t="s">
        <v>568</v>
      </c>
      <c r="X2" s="10" t="s">
        <v>569</v>
      </c>
      <c r="Y2" s="10" t="s">
        <v>570</v>
      </c>
      <c r="Z2" s="10" t="s">
        <v>571</v>
      </c>
      <c r="AA2" s="10" t="s">
        <v>572</v>
      </c>
      <c r="AB2" s="10" t="s">
        <v>573</v>
      </c>
      <c r="AC2" s="10" t="s">
        <v>574</v>
      </c>
      <c r="AD2" s="10" t="s">
        <v>575</v>
      </c>
      <c r="AE2" s="10" t="s">
        <v>576</v>
      </c>
      <c r="AF2" s="10" t="s">
        <v>577</v>
      </c>
      <c r="AG2" s="10" t="s">
        <v>578</v>
      </c>
      <c r="AH2" s="10" t="s">
        <v>579</v>
      </c>
      <c r="AI2" s="10" t="s">
        <v>580</v>
      </c>
      <c r="AJ2" s="10" t="s">
        <v>581</v>
      </c>
      <c r="AK2" s="16" t="s">
        <v>582</v>
      </c>
      <c r="AL2" s="10" t="s">
        <v>583</v>
      </c>
      <c r="AM2" s="10" t="s">
        <v>584</v>
      </c>
      <c r="AN2" s="16" t="s">
        <v>585</v>
      </c>
      <c r="AO2" s="10" t="s">
        <v>586</v>
      </c>
      <c r="AP2" s="10" t="s">
        <v>587</v>
      </c>
      <c r="AQ2" s="16" t="s">
        <v>588</v>
      </c>
      <c r="AR2" s="10" t="s">
        <v>589</v>
      </c>
      <c r="AS2" s="10" t="s">
        <v>590</v>
      </c>
      <c r="AT2" s="16" t="s">
        <v>591</v>
      </c>
      <c r="AU2" s="10" t="s">
        <v>592</v>
      </c>
      <c r="AV2" s="10" t="s">
        <v>593</v>
      </c>
      <c r="AW2" s="10" t="s">
        <v>594</v>
      </c>
      <c r="AX2" s="10" t="s">
        <v>595</v>
      </c>
      <c r="AY2" s="10" t="s">
        <v>596</v>
      </c>
      <c r="AZ2" s="16" t="s">
        <v>597</v>
      </c>
      <c r="BA2" s="10" t="s">
        <v>598</v>
      </c>
      <c r="BB2" s="10" t="s">
        <v>599</v>
      </c>
      <c r="BC2" s="16" t="s">
        <v>600</v>
      </c>
      <c r="BD2" s="10" t="s">
        <v>601</v>
      </c>
      <c r="BE2" s="10" t="s">
        <v>602</v>
      </c>
      <c r="BF2" s="10" t="s">
        <v>603</v>
      </c>
      <c r="BG2" s="10" t="s">
        <v>604</v>
      </c>
      <c r="BH2" s="16" t="s">
        <v>605</v>
      </c>
      <c r="BI2" s="10" t="s">
        <v>606</v>
      </c>
      <c r="BJ2" s="10" t="s">
        <v>607</v>
      </c>
      <c r="BK2" s="16" t="s">
        <v>608</v>
      </c>
      <c r="BL2" s="10" t="s">
        <v>542</v>
      </c>
      <c r="BM2" s="10" t="s">
        <v>24</v>
      </c>
      <c r="BN2" s="10" t="s">
        <v>25</v>
      </c>
      <c r="BO2" s="10" t="s">
        <v>26</v>
      </c>
      <c r="BP2" s="10" t="s">
        <v>27</v>
      </c>
      <c r="BQ2" s="10" t="s">
        <v>28</v>
      </c>
      <c r="BR2" s="10" t="s">
        <v>29</v>
      </c>
      <c r="BS2" s="10" t="s">
        <v>32</v>
      </c>
      <c r="BT2" s="10" t="s">
        <v>34</v>
      </c>
      <c r="BU2" s="10" t="s">
        <v>36</v>
      </c>
      <c r="BV2" s="10" t="s">
        <v>38</v>
      </c>
      <c r="BW2" s="10" t="s">
        <v>39</v>
      </c>
      <c r="BX2" s="10" t="s">
        <v>40</v>
      </c>
      <c r="BY2" s="10" t="s">
        <v>45</v>
      </c>
      <c r="BZ2" s="10" t="s">
        <v>46</v>
      </c>
      <c r="CA2" s="10" t="s">
        <v>47</v>
      </c>
      <c r="CB2" s="10" t="s">
        <v>48</v>
      </c>
      <c r="CC2" s="10" t="s">
        <v>49</v>
      </c>
      <c r="CD2" s="10" t="s">
        <v>50</v>
      </c>
    </row>
    <row r="3" spans="1:82" x14ac:dyDescent="0.35">
      <c r="A3" s="9" t="s">
        <v>242</v>
      </c>
      <c r="B3" s="9" t="s">
        <v>52</v>
      </c>
      <c r="E3" s="9" t="s">
        <v>243</v>
      </c>
      <c r="F3" s="15" t="s">
        <v>243</v>
      </c>
      <c r="G3" s="9" t="s">
        <v>244</v>
      </c>
      <c r="H3" s="15">
        <f>VLOOKUP($A3,static_data!$A$2:$K$148,9,0)</f>
        <v>4</v>
      </c>
      <c r="I3" s="15" t="str">
        <f>VLOOKUP($A3,static_data!$A$2:$K$148,10,0)</f>
        <v>Channels Transformation</v>
      </c>
      <c r="J3" s="15">
        <f>VLOOKUP($A3,static_data!$A$2:$K$148,11,0)</f>
        <v>3</v>
      </c>
      <c r="K3" s="9" t="s">
        <v>77</v>
      </c>
      <c r="L3" s="9" t="s">
        <v>171</v>
      </c>
      <c r="M3">
        <v>0</v>
      </c>
      <c r="O3" t="str">
        <f t="shared" ref="O3:O26" ca="1" si="0">IF(M3 = 1, RANDBETWEEN(1,9) &amp; "|" &amp; "presentandsufficient", 0 &amp; "|" &amp; "missing")</f>
        <v>0|missing</v>
      </c>
      <c r="Q3" t="str">
        <f>IF(M3 = 1, "false", "true")</f>
        <v>true</v>
      </c>
      <c r="R3" t="s">
        <v>609</v>
      </c>
      <c r="Y3" t="s">
        <v>610</v>
      </c>
      <c r="Z3" t="s">
        <v>611</v>
      </c>
      <c r="AA3" t="s">
        <v>612</v>
      </c>
      <c r="AB3" t="s">
        <v>613</v>
      </c>
      <c r="AC3" t="s">
        <v>614</v>
      </c>
      <c r="AD3" t="s">
        <v>615</v>
      </c>
      <c r="AE3" t="s">
        <v>616</v>
      </c>
      <c r="AF3" t="s">
        <v>617</v>
      </c>
      <c r="AG3" t="s">
        <v>618</v>
      </c>
      <c r="AI3">
        <v>0</v>
      </c>
      <c r="AK3" t="s">
        <v>609</v>
      </c>
      <c r="AL3">
        <v>0</v>
      </c>
      <c r="AN3" t="s">
        <v>609</v>
      </c>
      <c r="AO3">
        <v>0</v>
      </c>
      <c r="AQ3" t="s">
        <v>609</v>
      </c>
      <c r="AR3">
        <v>1</v>
      </c>
      <c r="AT3" t="s">
        <v>619</v>
      </c>
      <c r="AU3">
        <v>0</v>
      </c>
      <c r="AW3" t="s">
        <v>609</v>
      </c>
      <c r="AX3">
        <v>1</v>
      </c>
      <c r="AZ3" t="s">
        <v>620</v>
      </c>
      <c r="BA3">
        <v>0</v>
      </c>
      <c r="BB3" s="8"/>
      <c r="BC3" s="8" t="s">
        <v>609</v>
      </c>
      <c r="BE3" t="s">
        <v>621</v>
      </c>
      <c r="BF3">
        <v>0</v>
      </c>
      <c r="BG3" s="9"/>
      <c r="BH3" s="13" t="s">
        <v>609</v>
      </c>
      <c r="BI3" s="9">
        <v>0</v>
      </c>
      <c r="BJ3" s="9"/>
      <c r="BK3" s="9" t="s">
        <v>609</v>
      </c>
      <c r="BL3" s="9" t="str">
        <f t="shared" ref="BL3:BL34" si="1">IF(AND(OR(L3="High",L3="Very high"),SUM(M3,AI3,AL3,AO3,AR3,AU3,AX3,BA3,BF3,BI3)=10), "Sufficient", IF(AND(OR(L3="Medium",L3="Low"),SUM(M3,AI3,AL3,AO3,AR3,AU3,AX3,BA3,BF3,BI3)&gt;5), "Sufficient", "Insufficient"))</f>
        <v>Insufficient</v>
      </c>
      <c r="BM3" s="9"/>
      <c r="BY3" t="s">
        <v>99</v>
      </c>
      <c r="BZ3" s="9" t="str">
        <f>VLOOKUP(BY3, vendorgroup[],2,FALSE)</f>
        <v>00.01.115</v>
      </c>
      <c r="CA3" t="s">
        <v>245</v>
      </c>
      <c r="CB3" s="9" t="str">
        <f>VLOOKUP($CA3, vendorentity[], 6,FALSE)</f>
        <v>01.02.2068</v>
      </c>
      <c r="CC3" s="9" t="str">
        <f>VLOOKUP($CA3, vendorentity[], 2,FALSE)</f>
        <v>GBR</v>
      </c>
      <c r="CD3" s="9" t="str">
        <f>VLOOKUP($CA3, vendorentity[], 3,FALSE)</f>
        <v>GBP</v>
      </c>
    </row>
    <row r="4" spans="1:82" x14ac:dyDescent="0.35">
      <c r="A4" s="3" t="s">
        <v>258</v>
      </c>
      <c r="B4" t="s">
        <v>52</v>
      </c>
      <c r="E4" t="s">
        <v>259</v>
      </c>
      <c r="F4" s="1" t="s">
        <v>259</v>
      </c>
      <c r="G4" t="s">
        <v>260</v>
      </c>
      <c r="H4" s="1">
        <f>VLOOKUP($A4,static_data!$A$2:$K$148,9,0)</f>
        <v>4</v>
      </c>
      <c r="I4" t="str">
        <f>VLOOKUP($A4,static_data!$A$2:$K$148,10,0)</f>
        <v>Insurance &amp; AMG</v>
      </c>
      <c r="J4" s="1">
        <f>VLOOKUP($A4,static_data!$A$2:$K$148,11,0)</f>
        <v>5</v>
      </c>
      <c r="K4" t="s">
        <v>56</v>
      </c>
      <c r="L4" t="s">
        <v>57</v>
      </c>
      <c r="M4">
        <v>0</v>
      </c>
      <c r="O4" t="str">
        <f t="shared" ca="1" si="0"/>
        <v>0|missing</v>
      </c>
      <c r="Q4" t="str">
        <f t="shared" ref="Q4:Q26" si="2">IF(M4 = 1, "false", "true")</f>
        <v>true</v>
      </c>
      <c r="R4" t="s">
        <v>622</v>
      </c>
      <c r="S4" t="s">
        <v>623</v>
      </c>
      <c r="T4" t="s">
        <v>624</v>
      </c>
      <c r="U4" t="s">
        <v>625</v>
      </c>
      <c r="V4" t="s">
        <v>626</v>
      </c>
      <c r="W4" t="s">
        <v>627</v>
      </c>
      <c r="Y4" t="s">
        <v>609</v>
      </c>
      <c r="AI4">
        <v>0</v>
      </c>
      <c r="AK4" t="s">
        <v>609</v>
      </c>
      <c r="AL4">
        <v>1</v>
      </c>
      <c r="AN4" t="s">
        <v>628</v>
      </c>
      <c r="AO4">
        <v>0</v>
      </c>
      <c r="AQ4" t="s">
        <v>609</v>
      </c>
      <c r="AR4">
        <v>0</v>
      </c>
      <c r="AT4" t="s">
        <v>609</v>
      </c>
      <c r="AU4">
        <v>0</v>
      </c>
      <c r="AW4" t="s">
        <v>609</v>
      </c>
      <c r="AX4">
        <v>1</v>
      </c>
      <c r="AZ4" t="s">
        <v>628</v>
      </c>
      <c r="BA4">
        <v>0</v>
      </c>
      <c r="BB4" s="8"/>
      <c r="BC4" s="8" t="s">
        <v>609</v>
      </c>
      <c r="BE4" t="s">
        <v>621</v>
      </c>
      <c r="BF4">
        <v>1</v>
      </c>
      <c r="BH4" t="s">
        <v>629</v>
      </c>
      <c r="BI4">
        <v>1</v>
      </c>
      <c r="BK4" t="s">
        <v>630</v>
      </c>
      <c r="BL4" s="9" t="str">
        <f t="shared" si="1"/>
        <v>Insufficient</v>
      </c>
      <c r="BY4" t="s">
        <v>99</v>
      </c>
      <c r="BZ4" s="9" t="str">
        <f>VLOOKUP(BY4, vendorgroup[],2,FALSE)</f>
        <v>00.01.115</v>
      </c>
      <c r="CA4" t="s">
        <v>100</v>
      </c>
      <c r="CB4" s="9" t="str">
        <f>VLOOKUP($CA4, vendorentity[], 6,FALSE)</f>
        <v>01.02.2023</v>
      </c>
      <c r="CC4" s="9" t="str">
        <f>VLOOKUP($CA4, vendorentity[], 2,FALSE)</f>
        <v>USA</v>
      </c>
      <c r="CD4" s="9" t="str">
        <f>VLOOKUP($CA4, vendorentity[], 3,FALSE)</f>
        <v>USD</v>
      </c>
    </row>
    <row r="5" spans="1:82" x14ac:dyDescent="0.35">
      <c r="A5" s="9" t="s">
        <v>143</v>
      </c>
      <c r="B5" s="9" t="s">
        <v>52</v>
      </c>
      <c r="E5" s="9" t="s">
        <v>144</v>
      </c>
      <c r="F5" s="15" t="s">
        <v>144</v>
      </c>
      <c r="G5" s="9" t="s">
        <v>145</v>
      </c>
      <c r="H5" s="15">
        <f>VLOOKUP($A5,static_data!$A$2:$K$148,9,0)</f>
        <v>4</v>
      </c>
      <c r="I5" s="9" t="str">
        <f>VLOOKUP($A5,static_data!$A$2:$K$148,10,0)</f>
        <v>WPB CTO</v>
      </c>
      <c r="J5" s="15">
        <f>VLOOKUP($A5,static_data!$A$2:$K$148,11,0)</f>
        <v>6</v>
      </c>
      <c r="K5" s="9" t="s">
        <v>56</v>
      </c>
      <c r="L5" s="9" t="s">
        <v>104</v>
      </c>
      <c r="M5">
        <v>1</v>
      </c>
      <c r="O5" t="str">
        <f t="shared" ca="1" si="0"/>
        <v>2|presentandsufficient</v>
      </c>
      <c r="Q5" t="str">
        <f t="shared" si="2"/>
        <v>false</v>
      </c>
      <c r="R5" t="s">
        <v>631</v>
      </c>
      <c r="Y5" t="s">
        <v>619</v>
      </c>
      <c r="Z5" t="s">
        <v>632</v>
      </c>
      <c r="AA5" t="s">
        <v>633</v>
      </c>
      <c r="AB5" t="s">
        <v>613</v>
      </c>
      <c r="AC5" t="s">
        <v>634</v>
      </c>
      <c r="AD5" t="s">
        <v>615</v>
      </c>
      <c r="AE5" t="s">
        <v>635</v>
      </c>
      <c r="AF5" t="s">
        <v>636</v>
      </c>
      <c r="AG5" t="s">
        <v>637</v>
      </c>
      <c r="AI5">
        <v>0</v>
      </c>
      <c r="AK5" t="s">
        <v>609</v>
      </c>
      <c r="AL5">
        <v>0</v>
      </c>
      <c r="AN5" t="s">
        <v>609</v>
      </c>
      <c r="AO5">
        <v>1</v>
      </c>
      <c r="AQ5" t="s">
        <v>622</v>
      </c>
      <c r="AR5">
        <v>0</v>
      </c>
      <c r="AT5" t="s">
        <v>609</v>
      </c>
      <c r="AU5">
        <v>0</v>
      </c>
      <c r="AW5" t="s">
        <v>609</v>
      </c>
      <c r="AX5">
        <v>0</v>
      </c>
      <c r="AZ5" t="s">
        <v>609</v>
      </c>
      <c r="BA5">
        <v>0</v>
      </c>
      <c r="BB5" s="8"/>
      <c r="BC5" s="8" t="s">
        <v>609</v>
      </c>
      <c r="BE5" t="s">
        <v>621</v>
      </c>
      <c r="BF5">
        <v>0</v>
      </c>
      <c r="BG5" s="9"/>
      <c r="BH5" s="9" t="s">
        <v>609</v>
      </c>
      <c r="BI5" s="9">
        <v>1</v>
      </c>
      <c r="BJ5" s="9"/>
      <c r="BK5" s="9" t="s">
        <v>622</v>
      </c>
      <c r="BL5" s="9" t="str">
        <f t="shared" si="1"/>
        <v>Insufficient</v>
      </c>
      <c r="BM5" s="9"/>
      <c r="BY5" t="s">
        <v>147</v>
      </c>
      <c r="BZ5" s="9" t="str">
        <f>VLOOKUP(BY5, vendorgroup[],2,FALSE)</f>
        <v>00.01.114</v>
      </c>
      <c r="CA5" t="s">
        <v>148</v>
      </c>
      <c r="CB5" s="9" t="str">
        <f>VLOOKUP($CA5, vendorentity[], 6,FALSE)</f>
        <v>01.02.2021</v>
      </c>
      <c r="CC5" s="9" t="str">
        <f>VLOOKUP($CA5, vendorentity[], 2,FALSE)</f>
        <v>HKG</v>
      </c>
      <c r="CD5" s="9" t="str">
        <f>VLOOKUP($CA5, vendorentity[], 3,FALSE)</f>
        <v>HKD</v>
      </c>
    </row>
    <row r="6" spans="1:82" x14ac:dyDescent="0.35">
      <c r="A6" t="s">
        <v>209</v>
      </c>
      <c r="B6" t="s">
        <v>52</v>
      </c>
      <c r="E6" t="s">
        <v>210</v>
      </c>
      <c r="F6" s="1" t="s">
        <v>210</v>
      </c>
      <c r="G6" t="s">
        <v>211</v>
      </c>
      <c r="H6" s="1">
        <f>VLOOKUP($A6,static_data!$A$2:$K$148,9,0)</f>
        <v>4</v>
      </c>
      <c r="I6" t="str">
        <f>VLOOKUP($A6,static_data!$A$2:$K$148,10,0)</f>
        <v>Private Banking &amp; Wealth IT</v>
      </c>
      <c r="J6" s="1">
        <f>VLOOKUP($A6,static_data!$A$2:$K$148,11,0)</f>
        <v>4</v>
      </c>
      <c r="K6" t="s">
        <v>77</v>
      </c>
      <c r="L6" t="s">
        <v>78</v>
      </c>
      <c r="M6">
        <v>1</v>
      </c>
      <c r="O6" t="str">
        <f t="shared" ca="1" si="0"/>
        <v>2|presentandsufficient</v>
      </c>
      <c r="Q6" t="str">
        <f t="shared" si="2"/>
        <v>false</v>
      </c>
      <c r="R6" t="s">
        <v>638</v>
      </c>
      <c r="S6" t="s">
        <v>639</v>
      </c>
      <c r="T6" t="s">
        <v>640</v>
      </c>
      <c r="U6" t="s">
        <v>641</v>
      </c>
      <c r="V6" t="s">
        <v>642</v>
      </c>
      <c r="W6" t="s">
        <v>643</v>
      </c>
      <c r="Y6" t="s">
        <v>610</v>
      </c>
      <c r="Z6" t="s">
        <v>644</v>
      </c>
      <c r="AA6" t="s">
        <v>617</v>
      </c>
      <c r="AB6" t="s">
        <v>645</v>
      </c>
      <c r="AC6" t="s">
        <v>646</v>
      </c>
      <c r="AD6" t="s">
        <v>647</v>
      </c>
      <c r="AE6" t="s">
        <v>648</v>
      </c>
      <c r="AF6" t="s">
        <v>649</v>
      </c>
      <c r="AG6" t="s">
        <v>650</v>
      </c>
      <c r="AI6">
        <v>1</v>
      </c>
      <c r="AK6" t="s">
        <v>638</v>
      </c>
      <c r="AL6">
        <v>0</v>
      </c>
      <c r="AN6" t="s">
        <v>609</v>
      </c>
      <c r="AO6">
        <v>1</v>
      </c>
      <c r="AQ6" t="s">
        <v>629</v>
      </c>
      <c r="AR6">
        <v>0</v>
      </c>
      <c r="AT6" t="s">
        <v>609</v>
      </c>
      <c r="AU6">
        <v>1</v>
      </c>
      <c r="AW6" t="s">
        <v>619</v>
      </c>
      <c r="AX6">
        <v>1</v>
      </c>
      <c r="AZ6" t="s">
        <v>620</v>
      </c>
      <c r="BA6">
        <v>0</v>
      </c>
      <c r="BB6" s="8"/>
      <c r="BC6" s="8" t="s">
        <v>609</v>
      </c>
      <c r="BE6" t="s">
        <v>621</v>
      </c>
      <c r="BF6">
        <v>1</v>
      </c>
      <c r="BH6" t="s">
        <v>651</v>
      </c>
      <c r="BI6">
        <v>0</v>
      </c>
      <c r="BK6" t="s">
        <v>609</v>
      </c>
      <c r="BL6" s="9" t="str">
        <f t="shared" si="1"/>
        <v>Sufficient</v>
      </c>
      <c r="BY6" t="s">
        <v>194</v>
      </c>
      <c r="BZ6" s="9" t="str">
        <f>VLOOKUP(BY6, vendorgroup[],2,FALSE)</f>
        <v>00.01.107</v>
      </c>
      <c r="CA6" t="s">
        <v>212</v>
      </c>
      <c r="CB6" s="9" t="str">
        <f>VLOOKUP($CA6, vendorentity[], 6,FALSE)</f>
        <v>01.02.2069</v>
      </c>
      <c r="CC6" s="9" t="str">
        <f>VLOOKUP($CA6, vendorentity[], 2,FALSE)</f>
        <v>GBR</v>
      </c>
      <c r="CD6" s="9" t="str">
        <f>VLOOKUP($CA6, vendorentity[], 3,FALSE)</f>
        <v>GBP</v>
      </c>
    </row>
    <row r="7" spans="1:82" x14ac:dyDescent="0.35">
      <c r="A7" s="9" t="s">
        <v>196</v>
      </c>
      <c r="B7" s="9" t="s">
        <v>52</v>
      </c>
      <c r="E7" s="9" t="s">
        <v>197</v>
      </c>
      <c r="F7" s="9" t="s">
        <v>197</v>
      </c>
      <c r="G7" s="9" t="s">
        <v>198</v>
      </c>
      <c r="H7" s="15">
        <f>VLOOKUP($A7,static_data!$A$2:$K$148,9,0)</f>
        <v>5</v>
      </c>
      <c r="I7" s="9" t="str">
        <f>VLOOKUP($A7,static_data!$A$2:$K$148,10,0)</f>
        <v>Customer Data</v>
      </c>
      <c r="J7" s="9">
        <f>VLOOKUP($A7,static_data!$A$2:$K$148,11,0)</f>
        <v>16</v>
      </c>
      <c r="K7" s="9" t="s">
        <v>56</v>
      </c>
      <c r="L7" s="9" t="s">
        <v>104</v>
      </c>
      <c r="M7">
        <v>1</v>
      </c>
      <c r="O7" t="str">
        <f t="shared" ca="1" si="0"/>
        <v>4|presentandsufficient</v>
      </c>
      <c r="Q7" t="str">
        <f t="shared" si="2"/>
        <v>false</v>
      </c>
      <c r="R7" t="s">
        <v>609</v>
      </c>
      <c r="Y7" t="s">
        <v>619</v>
      </c>
      <c r="Z7" t="s">
        <v>652</v>
      </c>
      <c r="AA7" t="s">
        <v>653</v>
      </c>
      <c r="AB7" t="s">
        <v>654</v>
      </c>
      <c r="AC7" t="s">
        <v>617</v>
      </c>
      <c r="AD7" t="s">
        <v>655</v>
      </c>
      <c r="AE7" t="s">
        <v>656</v>
      </c>
      <c r="AF7" t="s">
        <v>633</v>
      </c>
      <c r="AG7" t="s">
        <v>657</v>
      </c>
      <c r="AI7">
        <v>0</v>
      </c>
      <c r="AK7" t="s">
        <v>609</v>
      </c>
      <c r="AL7">
        <v>0</v>
      </c>
      <c r="AN7" t="s">
        <v>609</v>
      </c>
      <c r="AO7">
        <v>0</v>
      </c>
      <c r="AQ7" t="s">
        <v>609</v>
      </c>
      <c r="AR7">
        <v>0</v>
      </c>
      <c r="AT7" t="s">
        <v>609</v>
      </c>
      <c r="AU7">
        <v>0</v>
      </c>
      <c r="AW7" t="s">
        <v>609</v>
      </c>
      <c r="AX7">
        <v>0</v>
      </c>
      <c r="AZ7" t="s">
        <v>609</v>
      </c>
      <c r="BA7">
        <v>1</v>
      </c>
      <c r="BB7" s="8"/>
      <c r="BC7" s="8" t="s">
        <v>629</v>
      </c>
      <c r="BE7" t="s">
        <v>658</v>
      </c>
      <c r="BF7">
        <v>0</v>
      </c>
      <c r="BG7" s="9"/>
      <c r="BH7" s="9" t="s">
        <v>609</v>
      </c>
      <c r="BI7" s="9">
        <v>1</v>
      </c>
      <c r="BJ7" s="9"/>
      <c r="BK7" s="9" t="s">
        <v>630</v>
      </c>
      <c r="BL7" s="9" t="str">
        <f t="shared" si="1"/>
        <v>Insufficient</v>
      </c>
      <c r="BM7" s="9"/>
      <c r="BY7" t="s">
        <v>194</v>
      </c>
      <c r="BZ7" s="9" t="str">
        <f>VLOOKUP(BY7, vendorgroup[],2,FALSE)</f>
        <v>00.01.107</v>
      </c>
      <c r="CA7" t="s">
        <v>195</v>
      </c>
      <c r="CB7" s="9" t="str">
        <f>VLOOKUP($CA7, vendorentity[], 6,FALSE)</f>
        <v>01.02.2012</v>
      </c>
      <c r="CC7" s="9" t="str">
        <f>VLOOKUP($CA7, vendorentity[], 2,FALSE)</f>
        <v>USA</v>
      </c>
      <c r="CD7" s="9" t="str">
        <f>VLOOKUP($CA7, vendorentity[], 3,FALSE)</f>
        <v>USD</v>
      </c>
    </row>
    <row r="8" spans="1:82" x14ac:dyDescent="0.35">
      <c r="A8" t="s">
        <v>202</v>
      </c>
      <c r="B8" t="s">
        <v>52</v>
      </c>
      <c r="E8" t="s">
        <v>203</v>
      </c>
      <c r="F8" t="s">
        <v>203</v>
      </c>
      <c r="G8" t="s">
        <v>204</v>
      </c>
      <c r="H8" s="1">
        <f>VLOOKUP($A8,static_data!$A$2:$K$148,9,0)</f>
        <v>4</v>
      </c>
      <c r="I8" t="str">
        <f>VLOOKUP($A8,static_data!$A$2:$K$148,10,0)</f>
        <v>Private Banking &amp; Wealth IT</v>
      </c>
      <c r="J8">
        <f>VLOOKUP($A8,static_data!$A$2:$K$148,11,0)</f>
        <v>4</v>
      </c>
      <c r="K8" t="s">
        <v>77</v>
      </c>
      <c r="L8" t="s">
        <v>171</v>
      </c>
      <c r="M8">
        <v>0</v>
      </c>
      <c r="O8" t="str">
        <f t="shared" ca="1" si="0"/>
        <v>0|missing</v>
      </c>
      <c r="Q8" t="str">
        <f t="shared" si="2"/>
        <v>true</v>
      </c>
      <c r="R8" t="s">
        <v>631</v>
      </c>
      <c r="Y8" t="s">
        <v>628</v>
      </c>
      <c r="Z8" t="s">
        <v>652</v>
      </c>
      <c r="AA8" t="s">
        <v>633</v>
      </c>
      <c r="AB8" t="s">
        <v>654</v>
      </c>
      <c r="AC8" t="s">
        <v>634</v>
      </c>
      <c r="AD8" t="s">
        <v>655</v>
      </c>
      <c r="AE8" t="s">
        <v>635</v>
      </c>
      <c r="AF8" t="s">
        <v>612</v>
      </c>
      <c r="AG8" t="s">
        <v>637</v>
      </c>
      <c r="AI8">
        <v>1</v>
      </c>
      <c r="AK8" t="s">
        <v>630</v>
      </c>
      <c r="AL8">
        <v>1</v>
      </c>
      <c r="AN8" t="s">
        <v>619</v>
      </c>
      <c r="AO8">
        <v>1</v>
      </c>
      <c r="AQ8" t="s">
        <v>651</v>
      </c>
      <c r="AR8">
        <v>0</v>
      </c>
      <c r="AT8" t="s">
        <v>609</v>
      </c>
      <c r="AU8">
        <v>1</v>
      </c>
      <c r="AW8" t="s">
        <v>651</v>
      </c>
      <c r="AX8">
        <v>1</v>
      </c>
      <c r="AZ8" t="s">
        <v>651</v>
      </c>
      <c r="BA8">
        <v>1</v>
      </c>
      <c r="BB8" s="8"/>
      <c r="BC8" s="8" t="s">
        <v>619</v>
      </c>
      <c r="BE8" t="s">
        <v>658</v>
      </c>
      <c r="BF8">
        <v>0</v>
      </c>
      <c r="BH8" t="s">
        <v>609</v>
      </c>
      <c r="BI8">
        <v>0</v>
      </c>
      <c r="BK8" t="s">
        <v>609</v>
      </c>
      <c r="BL8" s="9" t="str">
        <f t="shared" si="1"/>
        <v>Sufficient</v>
      </c>
      <c r="BY8" t="s">
        <v>194</v>
      </c>
      <c r="BZ8" s="9" t="str">
        <f>VLOOKUP(BY8, vendorgroup[],2,FALSE)</f>
        <v>00.01.107</v>
      </c>
      <c r="CA8" t="s">
        <v>205</v>
      </c>
      <c r="CB8" s="9" t="str">
        <f>VLOOKUP($CA8, vendorentity[], 6,FALSE)</f>
        <v>01.02.2013</v>
      </c>
      <c r="CC8" s="9" t="str">
        <f>VLOOKUP($CA8, vendorentity[], 2,FALSE)</f>
        <v>USA</v>
      </c>
      <c r="CD8" s="9" t="str">
        <f>VLOOKUP($CA8, vendorentity[], 3,FALSE)</f>
        <v>USD</v>
      </c>
    </row>
    <row r="9" spans="1:82" x14ac:dyDescent="0.35">
      <c r="A9" s="9" t="s">
        <v>249</v>
      </c>
      <c r="B9" s="9" t="s">
        <v>52</v>
      </c>
      <c r="E9" s="9" t="s">
        <v>250</v>
      </c>
      <c r="F9" s="15" t="s">
        <v>250</v>
      </c>
      <c r="G9" s="9" t="s">
        <v>251</v>
      </c>
      <c r="H9" s="15">
        <f>VLOOKUP($A9,static_data!$A$2:$K$148,9,0)</f>
        <v>4</v>
      </c>
      <c r="I9" s="9" t="str">
        <f>VLOOKUP($A9,static_data!$A$2:$K$148,10,0)</f>
        <v>WPB Regional IT MENA</v>
      </c>
      <c r="J9" s="15">
        <f>VLOOKUP($A9,static_data!$A$2:$K$148,11,0)</f>
        <v>9</v>
      </c>
      <c r="K9" s="9" t="s">
        <v>56</v>
      </c>
      <c r="L9" s="9" t="s">
        <v>104</v>
      </c>
      <c r="M9">
        <v>1</v>
      </c>
      <c r="O9" t="str">
        <f t="shared" ca="1" si="0"/>
        <v>9|presentandsufficient</v>
      </c>
      <c r="Q9" t="str">
        <f t="shared" si="2"/>
        <v>false</v>
      </c>
      <c r="R9" t="s">
        <v>630</v>
      </c>
      <c r="S9" t="s">
        <v>623</v>
      </c>
      <c r="T9" t="s">
        <v>659</v>
      </c>
      <c r="U9" t="s">
        <v>624</v>
      </c>
      <c r="V9" t="s">
        <v>627</v>
      </c>
      <c r="W9" t="s">
        <v>626</v>
      </c>
      <c r="Y9" t="s">
        <v>638</v>
      </c>
      <c r="Z9" t="s">
        <v>660</v>
      </c>
      <c r="AA9" t="s">
        <v>653</v>
      </c>
      <c r="AB9" t="s">
        <v>661</v>
      </c>
      <c r="AC9" t="s">
        <v>617</v>
      </c>
      <c r="AD9" t="s">
        <v>662</v>
      </c>
      <c r="AE9" t="s">
        <v>656</v>
      </c>
      <c r="AF9" t="s">
        <v>653</v>
      </c>
      <c r="AG9" t="s">
        <v>657</v>
      </c>
      <c r="AI9">
        <v>1</v>
      </c>
      <c r="AK9" t="s">
        <v>622</v>
      </c>
      <c r="AL9">
        <v>1</v>
      </c>
      <c r="AN9" t="s">
        <v>630</v>
      </c>
      <c r="AO9">
        <v>1</v>
      </c>
      <c r="AQ9" t="s">
        <v>620</v>
      </c>
      <c r="AR9">
        <v>1</v>
      </c>
      <c r="AT9" t="s">
        <v>631</v>
      </c>
      <c r="AU9">
        <v>1</v>
      </c>
      <c r="AW9" t="s">
        <v>620</v>
      </c>
      <c r="AX9">
        <v>1</v>
      </c>
      <c r="AZ9" t="s">
        <v>628</v>
      </c>
      <c r="BA9">
        <v>1</v>
      </c>
      <c r="BB9" s="8"/>
      <c r="BC9" s="8" t="s">
        <v>622</v>
      </c>
      <c r="BE9" t="s">
        <v>658</v>
      </c>
      <c r="BF9">
        <v>1</v>
      </c>
      <c r="BG9" s="9"/>
      <c r="BH9" s="9" t="s">
        <v>610</v>
      </c>
      <c r="BI9" s="9">
        <v>1</v>
      </c>
      <c r="BJ9" s="9"/>
      <c r="BK9" s="9" t="s">
        <v>628</v>
      </c>
      <c r="BL9" s="9" t="str">
        <f t="shared" si="1"/>
        <v>Sufficient</v>
      </c>
      <c r="BM9" s="9"/>
      <c r="BY9" t="s">
        <v>247</v>
      </c>
      <c r="BZ9" s="9" t="str">
        <f>VLOOKUP(BY9, vendorgroup[],2,FALSE)</f>
        <v>00.01.113</v>
      </c>
      <c r="CA9" t="s">
        <v>248</v>
      </c>
      <c r="CB9" s="9" t="str">
        <f>VLOOKUP($CA9, vendorentity[], 6,FALSE)</f>
        <v>01.02.2020</v>
      </c>
      <c r="CC9" s="9" t="str">
        <f>VLOOKUP($CA9, vendorentity[], 2,FALSE)</f>
        <v>HKG</v>
      </c>
      <c r="CD9" s="9" t="str">
        <f>VLOOKUP($CA9, vendorentity[], 3,FALSE)</f>
        <v>HKD</v>
      </c>
    </row>
    <row r="10" spans="1:82" x14ac:dyDescent="0.35">
      <c r="A10" t="s">
        <v>109</v>
      </c>
      <c r="B10" t="s">
        <v>52</v>
      </c>
      <c r="E10" t="s">
        <v>110</v>
      </c>
      <c r="F10" s="15" t="s">
        <v>110</v>
      </c>
      <c r="G10" t="s">
        <v>111</v>
      </c>
      <c r="H10" s="1">
        <f>VLOOKUP($A10,static_data!$A$2:$K$148,9,0)</f>
        <v>4</v>
      </c>
      <c r="I10" t="str">
        <f>VLOOKUP($A10,static_data!$A$2:$K$148,10,0)</f>
        <v>Core Banking</v>
      </c>
      <c r="J10" s="1">
        <f>VLOOKUP($A10,static_data!$A$2:$K$148,11,0)</f>
        <v>7</v>
      </c>
      <c r="K10" t="s">
        <v>77</v>
      </c>
      <c r="L10" t="s">
        <v>78</v>
      </c>
      <c r="M10">
        <v>1</v>
      </c>
      <c r="O10" t="str">
        <f t="shared" ca="1" si="0"/>
        <v>2|presentandsufficient</v>
      </c>
      <c r="Q10" t="str">
        <f t="shared" si="2"/>
        <v>false</v>
      </c>
      <c r="R10" t="s">
        <v>631</v>
      </c>
      <c r="Y10" t="s">
        <v>619</v>
      </c>
      <c r="Z10" t="s">
        <v>660</v>
      </c>
      <c r="AA10" t="s">
        <v>612</v>
      </c>
      <c r="AB10" t="s">
        <v>661</v>
      </c>
      <c r="AC10" t="s">
        <v>614</v>
      </c>
      <c r="AD10" t="s">
        <v>662</v>
      </c>
      <c r="AE10" t="s">
        <v>616</v>
      </c>
      <c r="AF10" t="s">
        <v>612</v>
      </c>
      <c r="AG10" t="s">
        <v>618</v>
      </c>
      <c r="AI10">
        <v>1</v>
      </c>
      <c r="AK10" t="s">
        <v>638</v>
      </c>
      <c r="AL10">
        <v>1</v>
      </c>
      <c r="AN10" t="s">
        <v>629</v>
      </c>
      <c r="AO10">
        <v>1</v>
      </c>
      <c r="AQ10" t="s">
        <v>619</v>
      </c>
      <c r="AR10">
        <v>0</v>
      </c>
      <c r="AT10" t="s">
        <v>609</v>
      </c>
      <c r="AU10">
        <v>0</v>
      </c>
      <c r="AW10" t="s">
        <v>609</v>
      </c>
      <c r="AX10">
        <v>0</v>
      </c>
      <c r="AZ10" t="s">
        <v>609</v>
      </c>
      <c r="BA10">
        <v>0</v>
      </c>
      <c r="BB10" s="8"/>
      <c r="BC10" s="8" t="s">
        <v>609</v>
      </c>
      <c r="BE10" t="s">
        <v>621</v>
      </c>
      <c r="BF10">
        <v>0</v>
      </c>
      <c r="BH10" t="s">
        <v>609</v>
      </c>
      <c r="BI10">
        <v>1</v>
      </c>
      <c r="BK10" t="s">
        <v>628</v>
      </c>
      <c r="BL10" s="9" t="str">
        <f t="shared" si="1"/>
        <v>Insufficient</v>
      </c>
      <c r="BY10" t="s">
        <v>112</v>
      </c>
      <c r="BZ10" s="9" t="str">
        <f>VLOOKUP(BY10, vendorgroup[],2,FALSE)</f>
        <v>00.01.104</v>
      </c>
      <c r="CA10" t="s">
        <v>113</v>
      </c>
      <c r="CB10" s="9" t="str">
        <f>VLOOKUP($CA10, vendorentity[], 6,FALSE)</f>
        <v>01.02.2004</v>
      </c>
      <c r="CC10" s="9" t="str">
        <f>VLOOKUP($CA10, vendorentity[], 2,FALSE)</f>
        <v>CHE</v>
      </c>
      <c r="CD10" s="9" t="str">
        <f>VLOOKUP($CA10, vendorentity[], 3,FALSE)</f>
        <v>CHF</v>
      </c>
    </row>
    <row r="11" spans="1:82" x14ac:dyDescent="0.35">
      <c r="A11" s="9" t="s">
        <v>232</v>
      </c>
      <c r="B11" s="9" t="s">
        <v>52</v>
      </c>
      <c r="E11" s="9" t="s">
        <v>233</v>
      </c>
      <c r="F11" s="15" t="s">
        <v>233</v>
      </c>
      <c r="G11" s="9" t="s">
        <v>234</v>
      </c>
      <c r="H11" s="15">
        <f>VLOOKUP($A11,static_data!$A$2:$K$148,9,0)</f>
        <v>4</v>
      </c>
      <c r="I11" s="9" t="str">
        <f>VLOOKUP($A11,static_data!$A$2:$K$148,10,0)</f>
        <v>Core Banking</v>
      </c>
      <c r="J11" s="15">
        <f>VLOOKUP($A11,static_data!$A$2:$K$148,11,0)</f>
        <v>7</v>
      </c>
      <c r="K11" s="9" t="s">
        <v>56</v>
      </c>
      <c r="L11" s="9" t="s">
        <v>57</v>
      </c>
      <c r="M11">
        <v>0</v>
      </c>
      <c r="O11" t="str">
        <f t="shared" ca="1" si="0"/>
        <v>0|missing</v>
      </c>
      <c r="Q11" t="str">
        <f t="shared" si="2"/>
        <v>true</v>
      </c>
      <c r="R11" t="s">
        <v>622</v>
      </c>
      <c r="S11" t="s">
        <v>663</v>
      </c>
      <c r="T11" t="s">
        <v>664</v>
      </c>
      <c r="U11" t="s">
        <v>665</v>
      </c>
      <c r="V11" t="s">
        <v>666</v>
      </c>
      <c r="W11" t="s">
        <v>667</v>
      </c>
      <c r="Y11" t="s">
        <v>638</v>
      </c>
      <c r="Z11" t="s">
        <v>668</v>
      </c>
      <c r="AA11" t="s">
        <v>653</v>
      </c>
      <c r="AB11" t="s">
        <v>669</v>
      </c>
      <c r="AC11" t="s">
        <v>617</v>
      </c>
      <c r="AD11" t="s">
        <v>670</v>
      </c>
      <c r="AE11" t="s">
        <v>656</v>
      </c>
      <c r="AF11" t="s">
        <v>617</v>
      </c>
      <c r="AG11" t="s">
        <v>657</v>
      </c>
      <c r="AI11">
        <v>1</v>
      </c>
      <c r="AK11" t="s">
        <v>651</v>
      </c>
      <c r="AL11">
        <v>0</v>
      </c>
      <c r="AN11" t="s">
        <v>609</v>
      </c>
      <c r="AO11">
        <v>0</v>
      </c>
      <c r="AQ11" t="s">
        <v>609</v>
      </c>
      <c r="AR11">
        <v>1</v>
      </c>
      <c r="AT11" t="s">
        <v>628</v>
      </c>
      <c r="AU11">
        <v>0</v>
      </c>
      <c r="AW11" t="s">
        <v>609</v>
      </c>
      <c r="AX11">
        <v>1</v>
      </c>
      <c r="AZ11" t="s">
        <v>630</v>
      </c>
      <c r="BA11">
        <v>1</v>
      </c>
      <c r="BB11" s="8"/>
      <c r="BC11" s="8" t="s">
        <v>628</v>
      </c>
      <c r="BE11" t="s">
        <v>658</v>
      </c>
      <c r="BF11">
        <v>1</v>
      </c>
      <c r="BG11" s="9"/>
      <c r="BH11" s="9" t="s">
        <v>629</v>
      </c>
      <c r="BI11" s="9">
        <v>0</v>
      </c>
      <c r="BJ11" s="9"/>
      <c r="BK11" s="9" t="s">
        <v>609</v>
      </c>
      <c r="BL11" s="9" t="str">
        <f t="shared" si="1"/>
        <v>Insufficient</v>
      </c>
      <c r="BM11" s="9"/>
      <c r="BY11" t="s">
        <v>235</v>
      </c>
      <c r="BZ11" s="9" t="str">
        <f>VLOOKUP(BY11, vendorgroup[],2,FALSE)</f>
        <v>00.01.112</v>
      </c>
      <c r="CA11" t="s">
        <v>236</v>
      </c>
      <c r="CB11" s="9" t="str">
        <f>VLOOKUP($CA11, vendorentity[], 6,FALSE)</f>
        <v>01.02.2017</v>
      </c>
      <c r="CC11" s="9" t="str">
        <f>VLOOKUP($CA11, vendorentity[], 2,FALSE)</f>
        <v>HKG</v>
      </c>
      <c r="CD11" s="9" t="str">
        <f>VLOOKUP($CA11, vendorentity[], 3,FALSE)</f>
        <v>HKD</v>
      </c>
    </row>
    <row r="12" spans="1:82" x14ac:dyDescent="0.35">
      <c r="A12" t="s">
        <v>73</v>
      </c>
      <c r="B12" t="s">
        <v>52</v>
      </c>
      <c r="E12" t="s">
        <v>74</v>
      </c>
      <c r="F12" t="s">
        <v>74</v>
      </c>
      <c r="G12" t="s">
        <v>75</v>
      </c>
      <c r="H12" s="1">
        <f>VLOOKUP($A12,static_data!$A$2:$K$148,9,0)</f>
        <v>4</v>
      </c>
      <c r="I12" t="str">
        <f>VLOOKUP($A12,static_data!$A$2:$K$148,10,0)</f>
        <v>Private Banking &amp; Wealth IT</v>
      </c>
      <c r="J12">
        <f>VLOOKUP($A12,static_data!$A$2:$K$148,11,0)</f>
        <v>4</v>
      </c>
      <c r="K12" t="s">
        <v>77</v>
      </c>
      <c r="L12" t="s">
        <v>78</v>
      </c>
      <c r="M12">
        <v>1</v>
      </c>
      <c r="O12" t="str">
        <f t="shared" ca="1" si="0"/>
        <v>2|presentandsufficient</v>
      </c>
      <c r="Q12" t="str">
        <f t="shared" si="2"/>
        <v>false</v>
      </c>
      <c r="R12" t="s">
        <v>622</v>
      </c>
      <c r="S12" t="s">
        <v>671</v>
      </c>
      <c r="T12" t="s">
        <v>624</v>
      </c>
      <c r="U12" t="s">
        <v>625</v>
      </c>
      <c r="V12" t="s">
        <v>626</v>
      </c>
      <c r="W12" t="s">
        <v>627</v>
      </c>
      <c r="Y12" t="s">
        <v>630</v>
      </c>
      <c r="Z12" t="s">
        <v>644</v>
      </c>
      <c r="AA12" t="s">
        <v>672</v>
      </c>
      <c r="AB12" t="s">
        <v>645</v>
      </c>
      <c r="AC12" t="s">
        <v>633</v>
      </c>
      <c r="AD12" t="s">
        <v>647</v>
      </c>
      <c r="AE12" t="s">
        <v>673</v>
      </c>
      <c r="AF12" t="s">
        <v>617</v>
      </c>
      <c r="AG12" t="s">
        <v>674</v>
      </c>
      <c r="AI12">
        <v>0</v>
      </c>
      <c r="AK12" t="s">
        <v>609</v>
      </c>
      <c r="AL12">
        <v>0</v>
      </c>
      <c r="AN12" t="s">
        <v>609</v>
      </c>
      <c r="AO12">
        <v>1</v>
      </c>
      <c r="AQ12" t="s">
        <v>629</v>
      </c>
      <c r="AR12">
        <v>1</v>
      </c>
      <c r="AT12" t="s">
        <v>631</v>
      </c>
      <c r="AU12">
        <v>1</v>
      </c>
      <c r="AW12" t="s">
        <v>651</v>
      </c>
      <c r="AX12">
        <v>1</v>
      </c>
      <c r="AZ12" t="s">
        <v>651</v>
      </c>
      <c r="BA12">
        <v>0</v>
      </c>
      <c r="BB12" s="8"/>
      <c r="BC12" s="8" t="s">
        <v>609</v>
      </c>
      <c r="BE12" t="s">
        <v>621</v>
      </c>
      <c r="BF12">
        <v>0</v>
      </c>
      <c r="BH12" t="s">
        <v>609</v>
      </c>
      <c r="BI12">
        <v>0</v>
      </c>
      <c r="BK12" t="s">
        <v>609</v>
      </c>
      <c r="BL12" s="9" t="str">
        <f t="shared" si="1"/>
        <v>Insufficient</v>
      </c>
      <c r="BY12" t="s">
        <v>79</v>
      </c>
      <c r="BZ12" s="9" t="str">
        <f>VLOOKUP(BY12, vendorgroup[],2,FALSE)</f>
        <v>00.01.102</v>
      </c>
      <c r="CA12" t="s">
        <v>80</v>
      </c>
      <c r="CB12" s="9" t="str">
        <f>VLOOKUP($CA12, vendorentity[], 6,FALSE)</f>
        <v>01.02.2002</v>
      </c>
      <c r="CC12" s="9" t="str">
        <f>VLOOKUP($CA12, vendorentity[], 2,FALSE)</f>
        <v>USA</v>
      </c>
      <c r="CD12" s="9" t="str">
        <f>VLOOKUP($CA12, vendorentity[], 3,FALSE)</f>
        <v>USD</v>
      </c>
    </row>
    <row r="13" spans="1:82" x14ac:dyDescent="0.35">
      <c r="A13" s="11" t="s">
        <v>214</v>
      </c>
      <c r="B13" s="9" t="s">
        <v>52</v>
      </c>
      <c r="E13" s="9" t="s">
        <v>215</v>
      </c>
      <c r="F13" s="9" t="s">
        <v>215</v>
      </c>
      <c r="G13" s="9" t="s">
        <v>216</v>
      </c>
      <c r="H13" s="15">
        <f>VLOOKUP($A13,static_data!$A$2:$K$148,9,0)</f>
        <v>4</v>
      </c>
      <c r="I13" s="12" t="str">
        <f>VLOOKUP($A13,static_data!$A$2:$K$148,10,0)</f>
        <v>WPB Regional IT MENA</v>
      </c>
      <c r="J13" s="9">
        <f>VLOOKUP($A13,static_data!$A$2:$K$148,11,0)</f>
        <v>9</v>
      </c>
      <c r="K13" s="9" t="s">
        <v>56</v>
      </c>
      <c r="L13" s="9" t="s">
        <v>57</v>
      </c>
      <c r="M13">
        <v>0</v>
      </c>
      <c r="O13" t="str">
        <f t="shared" ca="1" si="0"/>
        <v>0|missing</v>
      </c>
      <c r="Q13" t="str">
        <f t="shared" si="2"/>
        <v>true</v>
      </c>
      <c r="R13" t="s">
        <v>631</v>
      </c>
      <c r="Y13" t="s">
        <v>628</v>
      </c>
      <c r="Z13" t="s">
        <v>675</v>
      </c>
      <c r="AA13" t="s">
        <v>612</v>
      </c>
      <c r="AB13" t="s">
        <v>676</v>
      </c>
      <c r="AC13" t="s">
        <v>614</v>
      </c>
      <c r="AD13" t="s">
        <v>669</v>
      </c>
      <c r="AE13" t="s">
        <v>616</v>
      </c>
      <c r="AF13" t="s">
        <v>633</v>
      </c>
      <c r="AG13" t="s">
        <v>618</v>
      </c>
      <c r="AI13">
        <v>1</v>
      </c>
      <c r="AK13" t="s">
        <v>630</v>
      </c>
      <c r="AL13">
        <v>0</v>
      </c>
      <c r="AN13" t="s">
        <v>609</v>
      </c>
      <c r="AO13">
        <v>1</v>
      </c>
      <c r="AQ13" t="s">
        <v>629</v>
      </c>
      <c r="AR13">
        <v>0</v>
      </c>
      <c r="AT13" t="s">
        <v>609</v>
      </c>
      <c r="AU13">
        <v>0</v>
      </c>
      <c r="AW13" t="s">
        <v>609</v>
      </c>
      <c r="AX13">
        <v>0</v>
      </c>
      <c r="AZ13" t="s">
        <v>609</v>
      </c>
      <c r="BA13">
        <v>1</v>
      </c>
      <c r="BB13" s="8"/>
      <c r="BC13" s="8" t="s">
        <v>651</v>
      </c>
      <c r="BE13" t="s">
        <v>658</v>
      </c>
      <c r="BF13">
        <v>1</v>
      </c>
      <c r="BG13" s="9"/>
      <c r="BH13" s="9" t="s">
        <v>629</v>
      </c>
      <c r="BI13" s="9">
        <v>1</v>
      </c>
      <c r="BJ13" s="9"/>
      <c r="BK13" s="9" t="s">
        <v>619</v>
      </c>
      <c r="BL13" s="9" t="str">
        <f t="shared" si="1"/>
        <v>Insufficient</v>
      </c>
      <c r="BM13" s="9"/>
      <c r="BY13" t="s">
        <v>136</v>
      </c>
      <c r="BZ13" s="9" t="str">
        <f>VLOOKUP(BY13, vendorgroup[],2,FALSE)</f>
        <v>00.01.110</v>
      </c>
      <c r="CA13" t="s">
        <v>137</v>
      </c>
      <c r="CB13" s="9" t="str">
        <f>VLOOKUP($CA13, vendorentity[], 6,FALSE)</f>
        <v>01.02.2070</v>
      </c>
      <c r="CC13" s="9" t="str">
        <f>VLOOKUP($CA13, vendorentity[], 2,FALSE)</f>
        <v>GBR</v>
      </c>
      <c r="CD13" s="9" t="str">
        <f>VLOOKUP($CA13, vendorentity[], 3,FALSE)</f>
        <v>GBP</v>
      </c>
    </row>
    <row r="14" spans="1:82" x14ac:dyDescent="0.35">
      <c r="A14" t="s">
        <v>227</v>
      </c>
      <c r="B14" t="s">
        <v>52</v>
      </c>
      <c r="E14" t="s">
        <v>228</v>
      </c>
      <c r="F14" s="15" t="s">
        <v>228</v>
      </c>
      <c r="G14" t="s">
        <v>229</v>
      </c>
      <c r="H14" s="1">
        <f>VLOOKUP($A14,static_data!$A$2:$K$148,9,0)</f>
        <v>4</v>
      </c>
      <c r="I14" t="str">
        <f>VLOOKUP($A14,static_data!$A$2:$K$148,10,0)</f>
        <v>Core Banking</v>
      </c>
      <c r="J14" s="1">
        <f>VLOOKUP($A14,static_data!$A$2:$K$148,11,0)</f>
        <v>7</v>
      </c>
      <c r="K14" t="s">
        <v>56</v>
      </c>
      <c r="L14" t="s">
        <v>104</v>
      </c>
      <c r="M14">
        <v>0</v>
      </c>
      <c r="O14" t="str">
        <f t="shared" ca="1" si="0"/>
        <v>0|missing</v>
      </c>
      <c r="Q14" t="str">
        <f t="shared" si="2"/>
        <v>true</v>
      </c>
      <c r="R14" t="s">
        <v>609</v>
      </c>
      <c r="Y14" t="s">
        <v>630</v>
      </c>
      <c r="Z14" t="s">
        <v>668</v>
      </c>
      <c r="AA14" t="s">
        <v>633</v>
      </c>
      <c r="AB14" t="s">
        <v>669</v>
      </c>
      <c r="AC14" t="s">
        <v>634</v>
      </c>
      <c r="AD14" t="s">
        <v>670</v>
      </c>
      <c r="AE14" t="s">
        <v>635</v>
      </c>
      <c r="AF14" t="s">
        <v>636</v>
      </c>
      <c r="AG14" t="s">
        <v>637</v>
      </c>
      <c r="AI14">
        <v>1</v>
      </c>
      <c r="AK14" t="s">
        <v>638</v>
      </c>
      <c r="AL14">
        <v>1</v>
      </c>
      <c r="AN14" t="s">
        <v>610</v>
      </c>
      <c r="AO14">
        <v>1</v>
      </c>
      <c r="AQ14" t="s">
        <v>622</v>
      </c>
      <c r="AR14">
        <v>1</v>
      </c>
      <c r="AT14" t="s">
        <v>619</v>
      </c>
      <c r="AU14">
        <v>1</v>
      </c>
      <c r="AW14" t="s">
        <v>630</v>
      </c>
      <c r="AX14">
        <v>0</v>
      </c>
      <c r="AZ14" t="s">
        <v>609</v>
      </c>
      <c r="BA14">
        <v>1</v>
      </c>
      <c r="BB14" s="8"/>
      <c r="BC14" s="8" t="s">
        <v>619</v>
      </c>
      <c r="BE14" t="s">
        <v>658</v>
      </c>
      <c r="BF14">
        <v>1</v>
      </c>
      <c r="BH14" t="s">
        <v>628</v>
      </c>
      <c r="BI14">
        <v>0</v>
      </c>
      <c r="BK14" t="s">
        <v>609</v>
      </c>
      <c r="BL14" s="9" t="str">
        <f t="shared" si="1"/>
        <v>Insufficient</v>
      </c>
      <c r="BY14" t="s">
        <v>190</v>
      </c>
      <c r="BZ14" s="9" t="str">
        <f>VLOOKUP(BY14, vendorgroup[],2,FALSE)</f>
        <v>00.01.111</v>
      </c>
      <c r="CA14" t="s">
        <v>136</v>
      </c>
      <c r="CB14" s="9" t="str">
        <f>VLOOKUP($CA14, vendorentity[], 6,FALSE)</f>
        <v>01.02.2016</v>
      </c>
      <c r="CC14" s="9" t="str">
        <f>VLOOKUP($CA14, vendorentity[], 2,FALSE)</f>
        <v>USA</v>
      </c>
      <c r="CD14" s="9" t="str">
        <f>VLOOKUP($CA14, vendorentity[], 3,FALSE)</f>
        <v>USD</v>
      </c>
    </row>
    <row r="15" spans="1:82" x14ac:dyDescent="0.35">
      <c r="A15" s="9" t="s">
        <v>51</v>
      </c>
      <c r="B15" s="9" t="s">
        <v>52</v>
      </c>
      <c r="E15" s="9" t="s">
        <v>53</v>
      </c>
      <c r="F15" s="15" t="s">
        <v>53</v>
      </c>
      <c r="G15" s="9" t="s">
        <v>54</v>
      </c>
      <c r="H15" s="15">
        <f>VLOOKUP($A15,static_data!$A$2:$K$148,9,0)</f>
        <v>4</v>
      </c>
      <c r="I15" s="9" t="str">
        <f>VLOOKUP($A15,static_data!$A$2:$K$148,10,0)</f>
        <v>Core Banking</v>
      </c>
      <c r="J15" s="15">
        <f>VLOOKUP($A15,static_data!$A$2:$K$148,11,0)</f>
        <v>7</v>
      </c>
      <c r="K15" s="9" t="s">
        <v>56</v>
      </c>
      <c r="L15" s="9" t="s">
        <v>57</v>
      </c>
      <c r="M15">
        <v>1</v>
      </c>
      <c r="O15" t="str">
        <f t="shared" ca="1" si="0"/>
        <v>5|presentandsufficient</v>
      </c>
      <c r="Q15" t="str">
        <f t="shared" si="2"/>
        <v>false</v>
      </c>
      <c r="R15" t="s">
        <v>631</v>
      </c>
      <c r="Y15" t="s">
        <v>610</v>
      </c>
      <c r="Z15" t="s">
        <v>675</v>
      </c>
      <c r="AA15" t="s">
        <v>617</v>
      </c>
      <c r="AB15" t="s">
        <v>676</v>
      </c>
      <c r="AC15" t="s">
        <v>646</v>
      </c>
      <c r="AD15" t="s">
        <v>669</v>
      </c>
      <c r="AE15" t="s">
        <v>648</v>
      </c>
      <c r="AF15" t="s">
        <v>612</v>
      </c>
      <c r="AG15" t="s">
        <v>650</v>
      </c>
      <c r="AI15">
        <v>1</v>
      </c>
      <c r="AK15" t="s">
        <v>620</v>
      </c>
      <c r="AL15">
        <v>1</v>
      </c>
      <c r="AN15" t="s">
        <v>620</v>
      </c>
      <c r="AO15">
        <v>1</v>
      </c>
      <c r="AQ15" t="s">
        <v>622</v>
      </c>
      <c r="AR15">
        <v>1</v>
      </c>
      <c r="AT15" t="s">
        <v>619</v>
      </c>
      <c r="AU15">
        <v>1</v>
      </c>
      <c r="AW15" t="s">
        <v>610</v>
      </c>
      <c r="AX15">
        <v>1</v>
      </c>
      <c r="AZ15" t="s">
        <v>622</v>
      </c>
      <c r="BA15">
        <v>1</v>
      </c>
      <c r="BB15" s="8"/>
      <c r="BC15" s="8" t="s">
        <v>620</v>
      </c>
      <c r="BE15" t="s">
        <v>621</v>
      </c>
      <c r="BF15">
        <v>1</v>
      </c>
      <c r="BG15" s="9"/>
      <c r="BH15" s="9" t="s">
        <v>620</v>
      </c>
      <c r="BI15" s="9">
        <v>1</v>
      </c>
      <c r="BJ15" s="9"/>
      <c r="BK15" s="9" t="s">
        <v>619</v>
      </c>
      <c r="BL15" s="9" t="str">
        <f t="shared" si="1"/>
        <v>Sufficient</v>
      </c>
      <c r="BM15" s="9"/>
      <c r="BY15" t="s">
        <v>58</v>
      </c>
      <c r="BZ15" s="9" t="str">
        <f>VLOOKUP(BY15, vendorgroup[],2,FALSE)</f>
        <v>00.01.101</v>
      </c>
      <c r="CA15" t="s">
        <v>59</v>
      </c>
      <c r="CB15" s="9" t="str">
        <f>VLOOKUP($CA15, vendorentity[], 6,FALSE)</f>
        <v>01.02.2001</v>
      </c>
      <c r="CC15" s="9" t="str">
        <f>VLOOKUP($CA15, vendorentity[], 2,FALSE)</f>
        <v>GBR</v>
      </c>
      <c r="CD15" s="9" t="str">
        <f>VLOOKUP($CA15, vendorentity[], 3,FALSE)</f>
        <v>GBP</v>
      </c>
    </row>
    <row r="16" spans="1:82" x14ac:dyDescent="0.35">
      <c r="A16" t="s">
        <v>101</v>
      </c>
      <c r="B16" t="s">
        <v>52</v>
      </c>
      <c r="E16" t="s">
        <v>102</v>
      </c>
      <c r="F16" t="s">
        <v>102</v>
      </c>
      <c r="G16" t="s">
        <v>103</v>
      </c>
      <c r="H16" s="1">
        <f>VLOOKUP($A16,static_data!$A$2:$K$148,9,0)</f>
        <v>4</v>
      </c>
      <c r="I16" t="str">
        <f>VLOOKUP($A16,static_data!$A$2:$K$148,10,0)</f>
        <v>Core Banking</v>
      </c>
      <c r="J16">
        <f>VLOOKUP($A16,static_data!$A$2:$K$148,11,0)</f>
        <v>7</v>
      </c>
      <c r="K16" t="s">
        <v>56</v>
      </c>
      <c r="L16" t="s">
        <v>104</v>
      </c>
      <c r="M16">
        <v>1</v>
      </c>
      <c r="O16" t="str">
        <f t="shared" ca="1" si="0"/>
        <v>4|presentandsufficient</v>
      </c>
      <c r="Q16" t="str">
        <f t="shared" si="2"/>
        <v>false</v>
      </c>
      <c r="R16" t="s">
        <v>622</v>
      </c>
      <c r="S16" t="s">
        <v>677</v>
      </c>
      <c r="T16" t="s">
        <v>678</v>
      </c>
      <c r="U16" t="s">
        <v>679</v>
      </c>
      <c r="V16" t="s">
        <v>680</v>
      </c>
      <c r="W16" t="s">
        <v>681</v>
      </c>
      <c r="Y16" t="s">
        <v>609</v>
      </c>
      <c r="AI16">
        <v>0</v>
      </c>
      <c r="AK16" t="s">
        <v>609</v>
      </c>
      <c r="AL16">
        <v>0</v>
      </c>
      <c r="AN16" t="s">
        <v>609</v>
      </c>
      <c r="AO16">
        <v>1</v>
      </c>
      <c r="AQ16" t="s">
        <v>638</v>
      </c>
      <c r="AR16">
        <v>1</v>
      </c>
      <c r="AT16" t="s">
        <v>638</v>
      </c>
      <c r="AU16">
        <v>0</v>
      </c>
      <c r="AW16" t="s">
        <v>609</v>
      </c>
      <c r="AX16">
        <v>1</v>
      </c>
      <c r="AZ16" t="s">
        <v>628</v>
      </c>
      <c r="BA16">
        <v>1</v>
      </c>
      <c r="BB16" s="8"/>
      <c r="BC16" s="8" t="s">
        <v>622</v>
      </c>
      <c r="BE16" t="s">
        <v>658</v>
      </c>
      <c r="BF16">
        <v>1</v>
      </c>
      <c r="BH16" t="s">
        <v>628</v>
      </c>
      <c r="BI16">
        <v>0</v>
      </c>
      <c r="BK16" t="s">
        <v>609</v>
      </c>
      <c r="BL16" s="9" t="str">
        <f t="shared" si="1"/>
        <v>Insufficient</v>
      </c>
      <c r="BY16" t="s">
        <v>105</v>
      </c>
      <c r="BZ16" s="9" t="str">
        <f>VLOOKUP(BY16, vendorgroup[],2,FALSE)</f>
        <v>00.01.103</v>
      </c>
      <c r="CA16" t="s">
        <v>106</v>
      </c>
      <c r="CB16" s="9" t="str">
        <f>VLOOKUP($CA16, vendorentity[], 6,FALSE)</f>
        <v>01.02.2003</v>
      </c>
      <c r="CC16" s="9" t="str">
        <f>VLOOKUP($CA16, vendorentity[], 2,FALSE)</f>
        <v>GBR</v>
      </c>
      <c r="CD16" s="9" t="str">
        <f>VLOOKUP($CA16, vendorentity[], 3,FALSE)</f>
        <v>GBP</v>
      </c>
    </row>
    <row r="17" spans="1:82" x14ac:dyDescent="0.35">
      <c r="A17" s="9" t="s">
        <v>167</v>
      </c>
      <c r="B17" s="9" t="s">
        <v>52</v>
      </c>
      <c r="E17" s="9" t="s">
        <v>168</v>
      </c>
      <c r="F17" s="9" t="s">
        <v>168</v>
      </c>
      <c r="G17" s="9" t="s">
        <v>169</v>
      </c>
      <c r="H17" s="15">
        <f>VLOOKUP($A17,static_data!$A$2:$K$148,9,0)</f>
        <v>4</v>
      </c>
      <c r="I17" s="9" t="str">
        <f>VLOOKUP($A17,static_data!$A$2:$K$148,10,0)</f>
        <v>WPB Regional IT ASP</v>
      </c>
      <c r="J17" s="9">
        <f>VLOOKUP($A17,static_data!$A$2:$K$148,11,0)</f>
        <v>10</v>
      </c>
      <c r="K17" s="9" t="s">
        <v>77</v>
      </c>
      <c r="L17" s="9" t="s">
        <v>171</v>
      </c>
      <c r="M17">
        <v>0</v>
      </c>
      <c r="O17" t="str">
        <f t="shared" ca="1" si="0"/>
        <v>0|missing</v>
      </c>
      <c r="Q17" t="str">
        <f t="shared" si="2"/>
        <v>true</v>
      </c>
      <c r="R17" t="s">
        <v>631</v>
      </c>
      <c r="Y17" t="s">
        <v>609</v>
      </c>
      <c r="AI17">
        <v>0</v>
      </c>
      <c r="AK17" t="s">
        <v>609</v>
      </c>
      <c r="AL17">
        <v>1</v>
      </c>
      <c r="AN17" t="s">
        <v>619</v>
      </c>
      <c r="AO17">
        <v>1</v>
      </c>
      <c r="AQ17" t="s">
        <v>638</v>
      </c>
      <c r="AR17">
        <v>0</v>
      </c>
      <c r="AT17" t="s">
        <v>609</v>
      </c>
      <c r="AU17">
        <v>0</v>
      </c>
      <c r="AW17" t="s">
        <v>609</v>
      </c>
      <c r="AX17">
        <v>1</v>
      </c>
      <c r="AZ17" t="s">
        <v>622</v>
      </c>
      <c r="BA17">
        <v>1</v>
      </c>
      <c r="BB17" s="8"/>
      <c r="BC17" s="8" t="s">
        <v>628</v>
      </c>
      <c r="BE17" t="s">
        <v>658</v>
      </c>
      <c r="BF17">
        <v>1</v>
      </c>
      <c r="BG17" s="9"/>
      <c r="BH17" s="9" t="s">
        <v>610</v>
      </c>
      <c r="BI17" s="9">
        <v>1</v>
      </c>
      <c r="BJ17" s="9"/>
      <c r="BK17" s="9" t="s">
        <v>620</v>
      </c>
      <c r="BL17" s="9" t="str">
        <f t="shared" si="1"/>
        <v>Sufficient</v>
      </c>
      <c r="BM17" s="9"/>
      <c r="BY17" t="s">
        <v>105</v>
      </c>
      <c r="BZ17" s="9" t="str">
        <f>VLOOKUP(BY17, vendorgroup[],2,FALSE)</f>
        <v>00.01.103</v>
      </c>
      <c r="CA17" t="s">
        <v>172</v>
      </c>
      <c r="CB17" s="9" t="str">
        <f>VLOOKUP($CA17, vendorentity[], 6,FALSE)</f>
        <v>01.02.2071</v>
      </c>
      <c r="CC17" s="9" t="str">
        <f>VLOOKUP($CA17, vendorentity[], 2,FALSE)</f>
        <v>GBR</v>
      </c>
      <c r="CD17" s="9" t="str">
        <f>VLOOKUP($CA17, vendorentity[], 3,FALSE)</f>
        <v>GBP</v>
      </c>
    </row>
    <row r="18" spans="1:82" x14ac:dyDescent="0.35">
      <c r="A18" s="6" t="s">
        <v>179</v>
      </c>
      <c r="B18" t="s">
        <v>52</v>
      </c>
      <c r="E18" t="s">
        <v>180</v>
      </c>
      <c r="F18" t="s">
        <v>180</v>
      </c>
      <c r="G18" t="s">
        <v>181</v>
      </c>
      <c r="H18" s="1">
        <f>VLOOKUP($A18,static_data!$A$2:$K$148,9,0)</f>
        <v>4</v>
      </c>
      <c r="I18" t="str">
        <f>VLOOKUP($A18,static_data!$A$2:$K$148,10,0)</f>
        <v>WPB Regional IT MENA</v>
      </c>
      <c r="J18">
        <f>VLOOKUP($A18,static_data!$A$2:$K$148,11,0)</f>
        <v>9</v>
      </c>
      <c r="K18" t="s">
        <v>77</v>
      </c>
      <c r="L18" t="s">
        <v>171</v>
      </c>
      <c r="M18">
        <v>0</v>
      </c>
      <c r="O18" t="str">
        <f t="shared" ca="1" si="0"/>
        <v>0|missing</v>
      </c>
      <c r="Q18" t="str">
        <f t="shared" si="2"/>
        <v>true</v>
      </c>
      <c r="R18" t="s">
        <v>631</v>
      </c>
      <c r="Y18" t="s">
        <v>638</v>
      </c>
      <c r="Z18" t="s">
        <v>632</v>
      </c>
      <c r="AA18" t="s">
        <v>649</v>
      </c>
      <c r="AB18" t="s">
        <v>613</v>
      </c>
      <c r="AC18" t="s">
        <v>682</v>
      </c>
      <c r="AD18" t="s">
        <v>615</v>
      </c>
      <c r="AE18" t="s">
        <v>683</v>
      </c>
      <c r="AF18" t="s">
        <v>636</v>
      </c>
      <c r="AG18" t="s">
        <v>684</v>
      </c>
      <c r="AI18">
        <v>1</v>
      </c>
      <c r="AK18" t="s">
        <v>619</v>
      </c>
      <c r="AL18">
        <v>1</v>
      </c>
      <c r="AN18" t="s">
        <v>610</v>
      </c>
      <c r="AO18">
        <v>0</v>
      </c>
      <c r="AQ18" t="s">
        <v>609</v>
      </c>
      <c r="AR18">
        <v>0</v>
      </c>
      <c r="AT18" t="s">
        <v>609</v>
      </c>
      <c r="AU18">
        <v>0</v>
      </c>
      <c r="AW18" t="s">
        <v>609</v>
      </c>
      <c r="AX18">
        <v>0</v>
      </c>
      <c r="AZ18" t="s">
        <v>609</v>
      </c>
      <c r="BA18">
        <v>0</v>
      </c>
      <c r="BB18" s="8"/>
      <c r="BC18" s="8" t="s">
        <v>609</v>
      </c>
      <c r="BE18" t="s">
        <v>621</v>
      </c>
      <c r="BF18">
        <v>1</v>
      </c>
      <c r="BG18" s="3"/>
      <c r="BH18" t="s">
        <v>629</v>
      </c>
      <c r="BI18" s="3">
        <v>0</v>
      </c>
      <c r="BK18" t="s">
        <v>609</v>
      </c>
      <c r="BL18" s="9" t="str">
        <f t="shared" si="1"/>
        <v>Insufficient</v>
      </c>
      <c r="BY18" t="s">
        <v>105</v>
      </c>
      <c r="BZ18" s="9" t="str">
        <f>VLOOKUP(BY18, vendorgroup[],2,FALSE)</f>
        <v>00.01.103</v>
      </c>
      <c r="CA18" t="s">
        <v>182</v>
      </c>
      <c r="CB18" s="9" t="str">
        <f>VLOOKUP($CA18, vendorentity[], 6,FALSE)</f>
        <v>01.02.2072</v>
      </c>
      <c r="CC18" s="9" t="str">
        <f>VLOOKUP($CA18, vendorentity[], 2,FALSE)</f>
        <v>HKG</v>
      </c>
      <c r="CD18" s="9" t="str">
        <f>VLOOKUP($CA18, vendorentity[], 3,FALSE)</f>
        <v>HKD</v>
      </c>
    </row>
    <row r="19" spans="1:82" x14ac:dyDescent="0.35">
      <c r="A19" s="9" t="s">
        <v>254</v>
      </c>
      <c r="B19" s="9" t="s">
        <v>52</v>
      </c>
      <c r="E19" s="9" t="s">
        <v>255</v>
      </c>
      <c r="F19" s="9" t="s">
        <v>255</v>
      </c>
      <c r="G19" s="9" t="s">
        <v>256</v>
      </c>
      <c r="H19" s="15">
        <f>VLOOKUP($A19,static_data!$A$2:$K$148,9,0)</f>
        <v>4</v>
      </c>
      <c r="I19" s="9" t="str">
        <f>VLOOKUP($A19,static_data!$A$2:$K$148,10,0)</f>
        <v>Private Banking &amp; Wealth IT</v>
      </c>
      <c r="J19" s="9">
        <f>VLOOKUP($A19,static_data!$A$2:$K$148,11,0)</f>
        <v>4</v>
      </c>
      <c r="K19" s="9" t="s">
        <v>56</v>
      </c>
      <c r="L19" s="9" t="s">
        <v>57</v>
      </c>
      <c r="M19">
        <v>1</v>
      </c>
      <c r="O19" t="str">
        <f t="shared" ca="1" si="0"/>
        <v>6|presentandsufficient</v>
      </c>
      <c r="Q19" t="str">
        <f t="shared" si="2"/>
        <v>false</v>
      </c>
      <c r="R19" t="s">
        <v>628</v>
      </c>
      <c r="S19" t="s">
        <v>678</v>
      </c>
      <c r="T19" t="s">
        <v>685</v>
      </c>
      <c r="U19" t="s">
        <v>625</v>
      </c>
      <c r="V19" t="s">
        <v>686</v>
      </c>
      <c r="W19" t="s">
        <v>687</v>
      </c>
      <c r="Y19" t="s">
        <v>628</v>
      </c>
      <c r="Z19" t="s">
        <v>675</v>
      </c>
      <c r="AA19" t="s">
        <v>617</v>
      </c>
      <c r="AB19" t="s">
        <v>676</v>
      </c>
      <c r="AC19" t="s">
        <v>646</v>
      </c>
      <c r="AD19" t="s">
        <v>669</v>
      </c>
      <c r="AE19" t="s">
        <v>648</v>
      </c>
      <c r="AF19" t="s">
        <v>617</v>
      </c>
      <c r="AG19" t="s">
        <v>650</v>
      </c>
      <c r="AI19">
        <v>0</v>
      </c>
      <c r="AK19" t="s">
        <v>609</v>
      </c>
      <c r="AL19">
        <v>1</v>
      </c>
      <c r="AN19" t="s">
        <v>620</v>
      </c>
      <c r="AO19">
        <v>1</v>
      </c>
      <c r="AQ19" t="s">
        <v>610</v>
      </c>
      <c r="AR19">
        <v>0</v>
      </c>
      <c r="AT19" t="s">
        <v>609</v>
      </c>
      <c r="AU19">
        <v>1</v>
      </c>
      <c r="AW19" t="s">
        <v>638</v>
      </c>
      <c r="AX19">
        <v>0</v>
      </c>
      <c r="AZ19" t="s">
        <v>609</v>
      </c>
      <c r="BA19">
        <v>0</v>
      </c>
      <c r="BB19" s="8"/>
      <c r="BC19" s="8" t="s">
        <v>609</v>
      </c>
      <c r="BE19" t="s">
        <v>621</v>
      </c>
      <c r="BF19">
        <v>0</v>
      </c>
      <c r="BG19" s="9"/>
      <c r="BH19" s="9" t="s">
        <v>609</v>
      </c>
      <c r="BI19" s="9">
        <v>1</v>
      </c>
      <c r="BJ19" s="9"/>
      <c r="BK19" s="9" t="s">
        <v>622</v>
      </c>
      <c r="BL19" s="9" t="str">
        <f t="shared" si="1"/>
        <v>Insufficient</v>
      </c>
      <c r="BM19" s="9"/>
      <c r="BY19" t="s">
        <v>71</v>
      </c>
      <c r="BZ19" s="9" t="str">
        <f>VLOOKUP(BY19, vendorgroup[],2,FALSE)</f>
        <v>00.01.108</v>
      </c>
      <c r="CA19" t="s">
        <v>71</v>
      </c>
      <c r="CB19" s="9" t="str">
        <f>VLOOKUP($CA19, vendorentity[], 6,FALSE)</f>
        <v>01.02.2008</v>
      </c>
      <c r="CC19" s="9" t="str">
        <f>VLOOKUP($CA19, vendorentity[], 2,FALSE)</f>
        <v>IND</v>
      </c>
      <c r="CD19" s="9" t="str">
        <f>VLOOKUP($CA19, vendorentity[], 3,FALSE)</f>
        <v>INR</v>
      </c>
    </row>
    <row r="20" spans="1:82" x14ac:dyDescent="0.35">
      <c r="A20" t="s">
        <v>238</v>
      </c>
      <c r="B20" t="s">
        <v>52</v>
      </c>
      <c r="E20" t="s">
        <v>239</v>
      </c>
      <c r="F20" s="15" t="s">
        <v>239</v>
      </c>
      <c r="G20" t="s">
        <v>240</v>
      </c>
      <c r="H20" s="1">
        <f>VLOOKUP($A20,static_data!$A$2:$K$148,9,0)</f>
        <v>5</v>
      </c>
      <c r="I20" t="str">
        <f>VLOOKUP($A20,static_data!$A$2:$K$148,10,0)</f>
        <v>Fraud</v>
      </c>
      <c r="J20" s="1">
        <f>VLOOKUP($A20,static_data!$A$2:$K$148,11,0)</f>
        <v>12</v>
      </c>
      <c r="K20" t="s">
        <v>77</v>
      </c>
      <c r="L20" t="s">
        <v>171</v>
      </c>
      <c r="M20">
        <v>1</v>
      </c>
      <c r="O20" t="str">
        <f t="shared" ca="1" si="0"/>
        <v>4|presentandsufficient</v>
      </c>
      <c r="Q20" t="str">
        <f t="shared" si="2"/>
        <v>false</v>
      </c>
      <c r="R20" t="s">
        <v>631</v>
      </c>
      <c r="Y20" t="s">
        <v>638</v>
      </c>
      <c r="Z20" t="s">
        <v>675</v>
      </c>
      <c r="AA20" t="s">
        <v>617</v>
      </c>
      <c r="AB20" t="s">
        <v>676</v>
      </c>
      <c r="AC20" t="s">
        <v>646</v>
      </c>
      <c r="AD20" t="s">
        <v>669</v>
      </c>
      <c r="AE20" t="s">
        <v>648</v>
      </c>
      <c r="AF20" t="s">
        <v>649</v>
      </c>
      <c r="AG20" t="s">
        <v>650</v>
      </c>
      <c r="AI20">
        <v>0</v>
      </c>
      <c r="AK20" t="s">
        <v>609</v>
      </c>
      <c r="AL20">
        <v>0</v>
      </c>
      <c r="AN20" t="s">
        <v>609</v>
      </c>
      <c r="AO20">
        <v>0</v>
      </c>
      <c r="AQ20" t="s">
        <v>609</v>
      </c>
      <c r="AR20">
        <v>0</v>
      </c>
      <c r="AT20" t="s">
        <v>609</v>
      </c>
      <c r="AU20">
        <v>1</v>
      </c>
      <c r="AW20" t="s">
        <v>619</v>
      </c>
      <c r="AX20">
        <v>1</v>
      </c>
      <c r="AZ20" t="s">
        <v>622</v>
      </c>
      <c r="BA20">
        <v>1</v>
      </c>
      <c r="BB20" s="8"/>
      <c r="BC20" s="8" t="s">
        <v>628</v>
      </c>
      <c r="BE20" t="s">
        <v>658</v>
      </c>
      <c r="BF20">
        <v>1</v>
      </c>
      <c r="BH20" t="s">
        <v>628</v>
      </c>
      <c r="BI20">
        <v>0</v>
      </c>
      <c r="BK20" t="s">
        <v>609</v>
      </c>
      <c r="BL20" s="9" t="str">
        <f t="shared" si="1"/>
        <v>Insufficient</v>
      </c>
      <c r="BY20" t="s">
        <v>71</v>
      </c>
      <c r="BZ20" s="9" t="str">
        <f>VLOOKUP(BY20, vendorgroup[],2,FALSE)</f>
        <v>00.01.108</v>
      </c>
      <c r="CA20" t="s">
        <v>72</v>
      </c>
      <c r="CB20" s="9" t="str">
        <f>VLOOKUP($CA20, vendorentity[], 6,FALSE)</f>
        <v>01.02.2018</v>
      </c>
      <c r="CC20" s="9" t="str">
        <f>VLOOKUP($CA20, vendorentity[], 2,FALSE)</f>
        <v>DEU</v>
      </c>
      <c r="CD20" s="9" t="str">
        <f>VLOOKUP($CA20, vendorentity[], 3,FALSE)</f>
        <v>EUR</v>
      </c>
    </row>
    <row r="21" spans="1:82" x14ac:dyDescent="0.35">
      <c r="A21" s="11" t="s">
        <v>151</v>
      </c>
      <c r="B21" s="9" t="s">
        <v>52</v>
      </c>
      <c r="E21" s="9" t="s">
        <v>152</v>
      </c>
      <c r="F21" s="9" t="s">
        <v>152</v>
      </c>
      <c r="G21" s="9" t="s">
        <v>153</v>
      </c>
      <c r="H21" s="15">
        <f>VLOOKUP($A21,static_data!$A$2:$K$148,9,0)</f>
        <v>4</v>
      </c>
      <c r="I21" s="9" t="str">
        <f>VLOOKUP($A21,static_data!$A$2:$K$148,10,0)</f>
        <v>WPB CTO</v>
      </c>
      <c r="J21" s="9">
        <f>VLOOKUP($A21,static_data!$A$2:$K$148,11,0)</f>
        <v>6</v>
      </c>
      <c r="K21" s="9" t="s">
        <v>56</v>
      </c>
      <c r="L21" s="9" t="s">
        <v>104</v>
      </c>
      <c r="M21">
        <v>0</v>
      </c>
      <c r="O21" t="str">
        <f t="shared" ca="1" si="0"/>
        <v>0|missing</v>
      </c>
      <c r="Q21" t="str">
        <f t="shared" si="2"/>
        <v>true</v>
      </c>
      <c r="R21" t="s">
        <v>609</v>
      </c>
      <c r="Y21" t="s">
        <v>610</v>
      </c>
      <c r="Z21" t="s">
        <v>660</v>
      </c>
      <c r="AA21" t="s">
        <v>672</v>
      </c>
      <c r="AB21" t="s">
        <v>661</v>
      </c>
      <c r="AC21" t="s">
        <v>633</v>
      </c>
      <c r="AD21" t="s">
        <v>662</v>
      </c>
      <c r="AE21" t="s">
        <v>673</v>
      </c>
      <c r="AF21" t="s">
        <v>633</v>
      </c>
      <c r="AG21" t="s">
        <v>674</v>
      </c>
      <c r="AI21">
        <v>0</v>
      </c>
      <c r="AK21" t="s">
        <v>609</v>
      </c>
      <c r="AL21">
        <v>1</v>
      </c>
      <c r="AN21" t="s">
        <v>619</v>
      </c>
      <c r="AO21">
        <v>0</v>
      </c>
      <c r="AQ21" t="s">
        <v>609</v>
      </c>
      <c r="AR21">
        <v>1</v>
      </c>
      <c r="AT21" t="s">
        <v>620</v>
      </c>
      <c r="AU21">
        <v>0</v>
      </c>
      <c r="AW21" t="s">
        <v>609</v>
      </c>
      <c r="AX21">
        <v>1</v>
      </c>
      <c r="AZ21" t="s">
        <v>628</v>
      </c>
      <c r="BA21">
        <v>1</v>
      </c>
      <c r="BB21" s="8"/>
      <c r="BC21" s="8" t="s">
        <v>638</v>
      </c>
      <c r="BE21" t="s">
        <v>658</v>
      </c>
      <c r="BF21">
        <v>1</v>
      </c>
      <c r="BG21" s="9"/>
      <c r="BH21" s="9" t="s">
        <v>638</v>
      </c>
      <c r="BI21" s="9">
        <v>0</v>
      </c>
      <c r="BJ21" s="9"/>
      <c r="BK21" s="9" t="s">
        <v>609</v>
      </c>
      <c r="BL21" s="9" t="str">
        <f t="shared" si="1"/>
        <v>Insufficient</v>
      </c>
      <c r="BM21" s="9"/>
      <c r="BY21" t="s">
        <v>71</v>
      </c>
      <c r="BZ21" s="9" t="str">
        <f>VLOOKUP(BY21, vendorgroup[],2,FALSE)</f>
        <v>00.01.108</v>
      </c>
      <c r="CA21" t="s">
        <v>122</v>
      </c>
      <c r="CB21" s="9" t="str">
        <f>VLOOKUP($CA21, vendorentity[], 6,FALSE)</f>
        <v>01.02.2019</v>
      </c>
      <c r="CC21" s="9" t="str">
        <f>VLOOKUP($CA21, vendorentity[], 2,FALSE)</f>
        <v>DEU</v>
      </c>
      <c r="CD21" s="9" t="str">
        <f>VLOOKUP($CA21, vendorentity[], 3,FALSE)</f>
        <v>EUR</v>
      </c>
    </row>
    <row r="22" spans="1:82" x14ac:dyDescent="0.35">
      <c r="A22" s="6" t="s">
        <v>265</v>
      </c>
      <c r="B22" t="s">
        <v>52</v>
      </c>
      <c r="E22" t="s">
        <v>266</v>
      </c>
      <c r="F22" t="s">
        <v>266</v>
      </c>
      <c r="G22" t="s">
        <v>267</v>
      </c>
      <c r="H22" s="1">
        <f>VLOOKUP($A22,static_data!$A$2:$K$148,9,0)</f>
        <v>4</v>
      </c>
      <c r="I22" t="str">
        <f>VLOOKUP($A22,static_data!$A$2:$K$148,10,0)</f>
        <v>Private Banking &amp; Wealth IT</v>
      </c>
      <c r="J22">
        <f>VLOOKUP($A22,static_data!$A$2:$K$148,11,0)</f>
        <v>4</v>
      </c>
      <c r="K22" t="s">
        <v>77</v>
      </c>
      <c r="L22" t="s">
        <v>78</v>
      </c>
      <c r="M22">
        <v>1</v>
      </c>
      <c r="O22" t="str">
        <f t="shared" ca="1" si="0"/>
        <v>4|presentandsufficient</v>
      </c>
      <c r="Q22" t="str">
        <f t="shared" si="2"/>
        <v>false</v>
      </c>
      <c r="R22" t="s">
        <v>628</v>
      </c>
      <c r="S22" t="s">
        <v>688</v>
      </c>
      <c r="T22" t="s">
        <v>689</v>
      </c>
      <c r="U22" t="s">
        <v>690</v>
      </c>
      <c r="V22" t="s">
        <v>691</v>
      </c>
      <c r="W22" t="s">
        <v>692</v>
      </c>
      <c r="Y22" t="s">
        <v>620</v>
      </c>
      <c r="Z22" t="s">
        <v>632</v>
      </c>
      <c r="AA22" t="s">
        <v>612</v>
      </c>
      <c r="AB22" t="s">
        <v>613</v>
      </c>
      <c r="AC22" t="s">
        <v>614</v>
      </c>
      <c r="AD22" t="s">
        <v>615</v>
      </c>
      <c r="AE22" t="s">
        <v>616</v>
      </c>
      <c r="AF22" t="s">
        <v>653</v>
      </c>
      <c r="AG22" t="s">
        <v>618</v>
      </c>
      <c r="AI22">
        <v>0</v>
      </c>
      <c r="AK22" t="s">
        <v>609</v>
      </c>
      <c r="AL22">
        <v>1</v>
      </c>
      <c r="AN22" t="s">
        <v>651</v>
      </c>
      <c r="AO22">
        <v>0</v>
      </c>
      <c r="AQ22" t="s">
        <v>609</v>
      </c>
      <c r="AR22">
        <v>0</v>
      </c>
      <c r="AT22" t="s">
        <v>609</v>
      </c>
      <c r="AU22">
        <v>1</v>
      </c>
      <c r="AW22" t="s">
        <v>620</v>
      </c>
      <c r="AX22">
        <v>1</v>
      </c>
      <c r="AZ22" t="s">
        <v>619</v>
      </c>
      <c r="BA22">
        <v>1</v>
      </c>
      <c r="BB22" s="8"/>
      <c r="BC22" s="8" t="s">
        <v>630</v>
      </c>
      <c r="BE22" t="s">
        <v>658</v>
      </c>
      <c r="BF22">
        <v>0</v>
      </c>
      <c r="BG22" s="3"/>
      <c r="BH22" t="s">
        <v>609</v>
      </c>
      <c r="BI22" s="3">
        <v>0</v>
      </c>
      <c r="BK22" t="s">
        <v>609</v>
      </c>
      <c r="BL22" s="9" t="str">
        <f t="shared" si="1"/>
        <v>Insufficient</v>
      </c>
      <c r="BY22" t="s">
        <v>268</v>
      </c>
      <c r="BZ22" s="9" t="str">
        <f>VLOOKUP(BY22, vendorgroup[],2,FALSE)</f>
        <v>00.01.116</v>
      </c>
      <c r="CA22" t="s">
        <v>268</v>
      </c>
      <c r="CB22" s="9" t="str">
        <f>VLOOKUP($CA22, vendorentity[], 6,FALSE)</f>
        <v>01.02.2024</v>
      </c>
      <c r="CC22" s="9" t="str">
        <f>VLOOKUP($CA22, vendorentity[], 2,FALSE)</f>
        <v>IND</v>
      </c>
      <c r="CD22" s="9" t="str">
        <f>VLOOKUP($CA22, vendorentity[], 3,FALSE)</f>
        <v>INR</v>
      </c>
    </row>
    <row r="23" spans="1:82" x14ac:dyDescent="0.35">
      <c r="A23" s="11" t="s">
        <v>269</v>
      </c>
      <c r="B23" s="9" t="s">
        <v>52</v>
      </c>
      <c r="E23" s="9" t="s">
        <v>270</v>
      </c>
      <c r="F23" s="15" t="s">
        <v>270</v>
      </c>
      <c r="G23" s="9" t="s">
        <v>271</v>
      </c>
      <c r="H23" s="15">
        <f>VLOOKUP($A23,static_data!$A$2:$K$148,9,0)</f>
        <v>5</v>
      </c>
      <c r="I23" s="9" t="str">
        <f>VLOOKUP($A23,static_data!$A$2:$K$148,10,0)</f>
        <v>Fraud &amp; CCS</v>
      </c>
      <c r="J23" s="15">
        <f>VLOOKUP($A23,static_data!$A$2:$K$148,11,0)</f>
        <v>15</v>
      </c>
      <c r="K23" s="9" t="s">
        <v>56</v>
      </c>
      <c r="L23" s="9" t="s">
        <v>57</v>
      </c>
      <c r="M23">
        <v>0</v>
      </c>
      <c r="O23" t="str">
        <f t="shared" ca="1" si="0"/>
        <v>0|missing</v>
      </c>
      <c r="Q23" t="str">
        <f t="shared" si="2"/>
        <v>true</v>
      </c>
      <c r="R23" t="s">
        <v>609</v>
      </c>
      <c r="Y23" t="s">
        <v>610</v>
      </c>
      <c r="Z23" t="s">
        <v>675</v>
      </c>
      <c r="AA23" t="s">
        <v>649</v>
      </c>
      <c r="AB23" t="s">
        <v>676</v>
      </c>
      <c r="AC23" t="s">
        <v>682</v>
      </c>
      <c r="AD23" t="s">
        <v>669</v>
      </c>
      <c r="AE23" t="s">
        <v>683</v>
      </c>
      <c r="AF23" t="s">
        <v>653</v>
      </c>
      <c r="AG23" t="s">
        <v>684</v>
      </c>
      <c r="AI23">
        <v>1</v>
      </c>
      <c r="AK23" t="s">
        <v>628</v>
      </c>
      <c r="AL23">
        <v>1</v>
      </c>
      <c r="AN23" t="s">
        <v>619</v>
      </c>
      <c r="AO23">
        <v>1</v>
      </c>
      <c r="AQ23" t="s">
        <v>622</v>
      </c>
      <c r="AR23">
        <v>1</v>
      </c>
      <c r="AT23" t="s">
        <v>629</v>
      </c>
      <c r="AU23">
        <v>1</v>
      </c>
      <c r="AW23" t="s">
        <v>651</v>
      </c>
      <c r="AX23">
        <v>0</v>
      </c>
      <c r="AZ23" t="s">
        <v>609</v>
      </c>
      <c r="BA23">
        <v>0</v>
      </c>
      <c r="BB23" s="8"/>
      <c r="BC23" s="8" t="s">
        <v>609</v>
      </c>
      <c r="BE23" t="s">
        <v>621</v>
      </c>
      <c r="BF23">
        <v>1</v>
      </c>
      <c r="BG23" s="9"/>
      <c r="BH23" s="9" t="s">
        <v>610</v>
      </c>
      <c r="BI23" s="9">
        <v>1</v>
      </c>
      <c r="BJ23" s="9"/>
      <c r="BK23" s="9" t="s">
        <v>619</v>
      </c>
      <c r="BL23" s="9" t="str">
        <f t="shared" si="1"/>
        <v>Insufficient</v>
      </c>
      <c r="BM23" s="9"/>
      <c r="BY23" t="s">
        <v>272</v>
      </c>
      <c r="BZ23" s="9" t="str">
        <f>VLOOKUP(BY23, vendorgroup[],2,FALSE)</f>
        <v>00.01.117</v>
      </c>
      <c r="CA23" t="s">
        <v>273</v>
      </c>
      <c r="CB23" s="9" t="str">
        <f>VLOOKUP($CA23, vendorentity[], 6,FALSE)</f>
        <v>01.02.2025</v>
      </c>
      <c r="CC23" s="9" t="str">
        <f>VLOOKUP($CA23, vendorentity[], 2,FALSE)</f>
        <v>CHE</v>
      </c>
      <c r="CD23" s="9" t="str">
        <f>VLOOKUP($CA23, vendorentity[], 3,FALSE)</f>
        <v>CHF</v>
      </c>
    </row>
    <row r="24" spans="1:82" x14ac:dyDescent="0.35">
      <c r="A24" t="s">
        <v>123</v>
      </c>
      <c r="B24" t="s">
        <v>52</v>
      </c>
      <c r="E24" t="s">
        <v>124</v>
      </c>
      <c r="F24" t="s">
        <v>124</v>
      </c>
      <c r="G24" t="s">
        <v>125</v>
      </c>
      <c r="H24" s="1">
        <f>VLOOKUP($A24,static_data!$A$2:$K$148,9,0)</f>
        <v>4</v>
      </c>
      <c r="I24" t="str">
        <f>VLOOKUP($A24,static_data!$A$2:$K$148,10,0)</f>
        <v>Channels Transformation</v>
      </c>
      <c r="J24">
        <f>VLOOKUP($A24,static_data!$A$2:$K$148,11,0)</f>
        <v>3</v>
      </c>
      <c r="K24" t="s">
        <v>77</v>
      </c>
      <c r="L24" t="s">
        <v>78</v>
      </c>
      <c r="M24">
        <v>0</v>
      </c>
      <c r="O24" t="str">
        <f t="shared" ca="1" si="0"/>
        <v>0|missing</v>
      </c>
      <c r="Q24" t="str">
        <f t="shared" si="2"/>
        <v>true</v>
      </c>
      <c r="R24" t="s">
        <v>620</v>
      </c>
      <c r="S24" t="s">
        <v>623</v>
      </c>
      <c r="T24" t="s">
        <v>624</v>
      </c>
      <c r="U24" t="s">
        <v>693</v>
      </c>
      <c r="V24" t="s">
        <v>626</v>
      </c>
      <c r="W24" t="s">
        <v>627</v>
      </c>
      <c r="Y24" t="s">
        <v>619</v>
      </c>
      <c r="Z24" t="s">
        <v>668</v>
      </c>
      <c r="AA24" t="s">
        <v>612</v>
      </c>
      <c r="AB24" t="s">
        <v>669</v>
      </c>
      <c r="AC24" t="s">
        <v>614</v>
      </c>
      <c r="AD24" t="s">
        <v>670</v>
      </c>
      <c r="AE24" t="s">
        <v>616</v>
      </c>
      <c r="AF24" t="s">
        <v>612</v>
      </c>
      <c r="AG24" t="s">
        <v>618</v>
      </c>
      <c r="AI24">
        <v>0</v>
      </c>
      <c r="AK24" t="s">
        <v>609</v>
      </c>
      <c r="AL24">
        <v>1</v>
      </c>
      <c r="AN24" t="s">
        <v>622</v>
      </c>
      <c r="AO24">
        <v>1</v>
      </c>
      <c r="AQ24" t="s">
        <v>628</v>
      </c>
      <c r="AR24">
        <v>1</v>
      </c>
      <c r="AT24" t="s">
        <v>631</v>
      </c>
      <c r="AU24">
        <v>1</v>
      </c>
      <c r="AW24" t="s">
        <v>629</v>
      </c>
      <c r="AX24">
        <v>0</v>
      </c>
      <c r="AZ24" t="s">
        <v>609</v>
      </c>
      <c r="BA24">
        <v>1</v>
      </c>
      <c r="BB24" s="8"/>
      <c r="BC24" s="8" t="s">
        <v>628</v>
      </c>
      <c r="BE24" t="s">
        <v>658</v>
      </c>
      <c r="BF24">
        <v>1</v>
      </c>
      <c r="BH24" t="s">
        <v>651</v>
      </c>
      <c r="BI24">
        <v>0</v>
      </c>
      <c r="BK24" t="s">
        <v>609</v>
      </c>
      <c r="BL24" s="9" t="str">
        <f t="shared" si="1"/>
        <v>Sufficient</v>
      </c>
      <c r="BY24" t="s">
        <v>127</v>
      </c>
      <c r="BZ24" s="9" t="str">
        <f>VLOOKUP(BY24, vendorgroup[],2,FALSE)</f>
        <v>00.01.105</v>
      </c>
      <c r="CA24" t="s">
        <v>128</v>
      </c>
      <c r="CB24" s="9" t="str">
        <f>VLOOKUP($CA24, vendorentity[], 6,FALSE)</f>
        <v>01.02.2005</v>
      </c>
      <c r="CC24" s="9" t="str">
        <f>VLOOKUP($CA24, vendorentity[], 2,FALSE)</f>
        <v>CHE</v>
      </c>
      <c r="CD24" s="9" t="str">
        <f>VLOOKUP($CA24, vendorentity[], 3,FALSE)</f>
        <v>CHF</v>
      </c>
    </row>
    <row r="25" spans="1:82" x14ac:dyDescent="0.35">
      <c r="A25" s="9" t="s">
        <v>138</v>
      </c>
      <c r="B25" s="9" t="s">
        <v>52</v>
      </c>
      <c r="E25" s="9" t="s">
        <v>139</v>
      </c>
      <c r="F25" s="9" t="s">
        <v>139</v>
      </c>
      <c r="G25" s="9" t="s">
        <v>140</v>
      </c>
      <c r="H25" s="15">
        <f>VLOOKUP($A25,static_data!$A$2:$K$148,9,0)</f>
        <v>4</v>
      </c>
      <c r="I25" s="12" t="str">
        <f>VLOOKUP($A25,static_data!$A$2:$K$148,10,0)</f>
        <v>Private Banking &amp; Wealth IT</v>
      </c>
      <c r="J25" s="9">
        <f>VLOOKUP($A25,static_data!$A$2:$K$148,11,0)</f>
        <v>4</v>
      </c>
      <c r="K25" s="9" t="s">
        <v>56</v>
      </c>
      <c r="L25" s="9" t="s">
        <v>57</v>
      </c>
      <c r="M25">
        <v>1</v>
      </c>
      <c r="O25" t="str">
        <f t="shared" ca="1" si="0"/>
        <v>6|presentandsufficient</v>
      </c>
      <c r="Q25" t="str">
        <f t="shared" si="2"/>
        <v>false</v>
      </c>
      <c r="R25" t="s">
        <v>620</v>
      </c>
      <c r="S25" t="s">
        <v>694</v>
      </c>
      <c r="T25" t="s">
        <v>695</v>
      </c>
      <c r="U25" t="s">
        <v>696</v>
      </c>
      <c r="V25" t="s">
        <v>697</v>
      </c>
      <c r="W25" t="s">
        <v>698</v>
      </c>
      <c r="Y25" t="s">
        <v>638</v>
      </c>
      <c r="Z25" t="s">
        <v>644</v>
      </c>
      <c r="AA25" t="s">
        <v>612</v>
      </c>
      <c r="AB25" t="s">
        <v>645</v>
      </c>
      <c r="AC25" t="s">
        <v>614</v>
      </c>
      <c r="AD25" t="s">
        <v>647</v>
      </c>
      <c r="AE25" t="s">
        <v>616</v>
      </c>
      <c r="AF25" t="s">
        <v>636</v>
      </c>
      <c r="AG25" t="s">
        <v>618</v>
      </c>
      <c r="AI25">
        <v>0</v>
      </c>
      <c r="AK25" t="s">
        <v>609</v>
      </c>
      <c r="AL25">
        <v>1</v>
      </c>
      <c r="AN25" t="s">
        <v>651</v>
      </c>
      <c r="AO25">
        <v>0</v>
      </c>
      <c r="AQ25" t="s">
        <v>609</v>
      </c>
      <c r="AR25">
        <v>0</v>
      </c>
      <c r="AT25" t="s">
        <v>609</v>
      </c>
      <c r="AU25">
        <v>0</v>
      </c>
      <c r="AW25" t="s">
        <v>609</v>
      </c>
      <c r="AX25">
        <v>0</v>
      </c>
      <c r="AZ25" t="s">
        <v>609</v>
      </c>
      <c r="BA25">
        <v>0</v>
      </c>
      <c r="BB25" s="8"/>
      <c r="BC25" s="8" t="s">
        <v>609</v>
      </c>
      <c r="BE25" t="s">
        <v>621</v>
      </c>
      <c r="BF25">
        <v>1</v>
      </c>
      <c r="BG25" s="13"/>
      <c r="BH25" s="9" t="s">
        <v>638</v>
      </c>
      <c r="BI25" s="13">
        <v>0</v>
      </c>
      <c r="BJ25" s="9"/>
      <c r="BK25" s="9" t="s">
        <v>609</v>
      </c>
      <c r="BL25" s="9" t="str">
        <f t="shared" si="1"/>
        <v>Insufficient</v>
      </c>
      <c r="BM25" s="9"/>
      <c r="BY25" t="s">
        <v>141</v>
      </c>
      <c r="BZ25" s="9" t="str">
        <f>VLOOKUP(BY25, vendorgroup[],2,FALSE)</f>
        <v>00.01.106</v>
      </c>
      <c r="CA25" t="s">
        <v>142</v>
      </c>
      <c r="CB25" s="9" t="str">
        <f>VLOOKUP($CA25, vendorentity[], 6,FALSE)</f>
        <v>01.02.2006</v>
      </c>
      <c r="CC25" s="9" t="str">
        <f>VLOOKUP($CA25, vendorentity[], 2,FALSE)</f>
        <v>CHN</v>
      </c>
      <c r="CD25" s="9" t="str">
        <f>VLOOKUP($CA25, vendorentity[], 3,FALSE)</f>
        <v>CNY</v>
      </c>
    </row>
    <row r="26" spans="1:82" x14ac:dyDescent="0.35">
      <c r="A26" t="s">
        <v>183</v>
      </c>
      <c r="B26" t="s">
        <v>52</v>
      </c>
      <c r="E26" t="s">
        <v>184</v>
      </c>
      <c r="F26" t="s">
        <v>184</v>
      </c>
      <c r="G26" t="s">
        <v>185</v>
      </c>
      <c r="H26" s="1">
        <f>VLOOKUP($A26,static_data!$A$2:$K$148,9,0)</f>
        <v>4</v>
      </c>
      <c r="I26" t="str">
        <f>VLOOKUP($A26,static_data!$A$2:$K$148,10,0)</f>
        <v>WPB Regional IT ASP</v>
      </c>
      <c r="J26">
        <f>VLOOKUP($A26,static_data!$A$2:$K$148,11,0)</f>
        <v>10</v>
      </c>
      <c r="K26" t="s">
        <v>77</v>
      </c>
      <c r="L26" t="s">
        <v>171</v>
      </c>
      <c r="M26">
        <v>0</v>
      </c>
      <c r="O26" t="str">
        <f t="shared" ca="1" si="0"/>
        <v>0|missing</v>
      </c>
      <c r="Q26" t="str">
        <f t="shared" si="2"/>
        <v>true</v>
      </c>
      <c r="R26" t="s">
        <v>610</v>
      </c>
      <c r="S26" t="s">
        <v>699</v>
      </c>
      <c r="T26" t="s">
        <v>700</v>
      </c>
      <c r="U26" t="s">
        <v>701</v>
      </c>
      <c r="V26" t="s">
        <v>702</v>
      </c>
      <c r="W26" t="s">
        <v>701</v>
      </c>
      <c r="Y26" t="s">
        <v>619</v>
      </c>
      <c r="Z26" t="s">
        <v>675</v>
      </c>
      <c r="AA26" t="s">
        <v>672</v>
      </c>
      <c r="AB26" t="s">
        <v>676</v>
      </c>
      <c r="AC26" t="s">
        <v>633</v>
      </c>
      <c r="AD26" t="s">
        <v>669</v>
      </c>
      <c r="AE26" t="s">
        <v>673</v>
      </c>
      <c r="AF26" t="s">
        <v>636</v>
      </c>
      <c r="AG26" t="s">
        <v>674</v>
      </c>
      <c r="AI26">
        <v>0</v>
      </c>
      <c r="AK26" t="s">
        <v>609</v>
      </c>
      <c r="AL26">
        <v>1</v>
      </c>
      <c r="AN26" t="s">
        <v>629</v>
      </c>
      <c r="AO26">
        <v>1</v>
      </c>
      <c r="AQ26" t="s">
        <v>651</v>
      </c>
      <c r="AR26">
        <v>1</v>
      </c>
      <c r="AT26" t="s">
        <v>628</v>
      </c>
      <c r="AU26">
        <v>0</v>
      </c>
      <c r="AW26" t="s">
        <v>609</v>
      </c>
      <c r="AX26">
        <v>0</v>
      </c>
      <c r="AZ26" t="s">
        <v>609</v>
      </c>
      <c r="BA26">
        <v>1</v>
      </c>
      <c r="BB26" s="8"/>
      <c r="BC26" s="8" t="s">
        <v>651</v>
      </c>
      <c r="BE26" t="s">
        <v>658</v>
      </c>
      <c r="BF26">
        <v>0</v>
      </c>
      <c r="BH26" t="s">
        <v>609</v>
      </c>
      <c r="BI26">
        <v>1</v>
      </c>
      <c r="BK26" t="s">
        <v>638</v>
      </c>
      <c r="BL26" s="9" t="str">
        <f t="shared" si="1"/>
        <v>Insufficient</v>
      </c>
      <c r="BY26" t="s">
        <v>141</v>
      </c>
      <c r="BZ26" s="9" t="str">
        <f>VLOOKUP(BY26, vendorgroup[],2,FALSE)</f>
        <v>00.01.106</v>
      </c>
      <c r="CA26" t="s">
        <v>163</v>
      </c>
      <c r="CB26" s="9" t="str">
        <f>VLOOKUP($CA26, vendorentity[], 6,FALSE)</f>
        <v>01.02.2011</v>
      </c>
      <c r="CC26" s="9" t="str">
        <f>VLOOKUP($CA26, vendorentity[], 2,FALSE)</f>
        <v>GBR</v>
      </c>
      <c r="CD26" s="9" t="str">
        <f>VLOOKUP($CA26, vendorentity[], 3,FALSE)</f>
        <v>GBP</v>
      </c>
    </row>
    <row r="27" spans="1:82" x14ac:dyDescent="0.35">
      <c r="A27" t="s">
        <v>275</v>
      </c>
      <c r="B27" t="s">
        <v>52</v>
      </c>
      <c r="E27" t="s">
        <v>276</v>
      </c>
      <c r="F27" t="s">
        <v>276</v>
      </c>
      <c r="G27" t="s">
        <v>277</v>
      </c>
      <c r="H27">
        <f>VLOOKUP($A27,static_data!$A$2:$K$148,9,0)</f>
        <v>4</v>
      </c>
      <c r="I27" t="str">
        <f>VLOOKUP($A27,static_data!$A$2:$K$148,10,0)</f>
        <v>Insurance &amp; AMG</v>
      </c>
      <c r="J27">
        <f>VLOOKUP($A27,static_data!$A$2:$K$148,11,0)</f>
        <v>5</v>
      </c>
      <c r="K27" t="s">
        <v>56</v>
      </c>
      <c r="L27" t="s">
        <v>57</v>
      </c>
      <c r="M27">
        <v>0</v>
      </c>
      <c r="O27" t="s">
        <v>609</v>
      </c>
      <c r="Q27" t="s">
        <v>621</v>
      </c>
      <c r="R27" t="s">
        <v>622</v>
      </c>
      <c r="S27" t="s">
        <v>703</v>
      </c>
      <c r="T27" t="s">
        <v>704</v>
      </c>
      <c r="U27" t="s">
        <v>701</v>
      </c>
      <c r="V27" t="s">
        <v>702</v>
      </c>
      <c r="W27" t="s">
        <v>701</v>
      </c>
      <c r="Y27" t="s">
        <v>619</v>
      </c>
      <c r="Z27" t="s">
        <v>644</v>
      </c>
      <c r="AA27" t="s">
        <v>612</v>
      </c>
      <c r="AB27" t="s">
        <v>645</v>
      </c>
      <c r="AC27" t="s">
        <v>614</v>
      </c>
      <c r="AD27" t="s">
        <v>647</v>
      </c>
      <c r="AE27" t="s">
        <v>616</v>
      </c>
      <c r="AF27" t="s">
        <v>617</v>
      </c>
      <c r="AG27" t="s">
        <v>618</v>
      </c>
      <c r="AI27">
        <v>1</v>
      </c>
      <c r="AK27" t="s">
        <v>610</v>
      </c>
      <c r="AL27">
        <v>0</v>
      </c>
      <c r="AN27" t="s">
        <v>609</v>
      </c>
      <c r="AO27">
        <v>1</v>
      </c>
      <c r="AQ27" t="s">
        <v>638</v>
      </c>
      <c r="AR27">
        <v>0</v>
      </c>
      <c r="AT27" t="s">
        <v>609</v>
      </c>
      <c r="AU27">
        <v>1</v>
      </c>
      <c r="AW27" t="s">
        <v>630</v>
      </c>
      <c r="AX27">
        <v>0</v>
      </c>
      <c r="AZ27" t="s">
        <v>609</v>
      </c>
      <c r="BA27">
        <v>0</v>
      </c>
      <c r="BC27" t="s">
        <v>609</v>
      </c>
      <c r="BE27" t="s">
        <v>621</v>
      </c>
      <c r="BF27">
        <v>1</v>
      </c>
      <c r="BH27" t="s">
        <v>630</v>
      </c>
      <c r="BI27">
        <v>1</v>
      </c>
      <c r="BK27" t="s">
        <v>620</v>
      </c>
      <c r="BL27" s="9" t="str">
        <f t="shared" si="1"/>
        <v>Insufficient</v>
      </c>
      <c r="BY27" t="str">
        <f>VLOOKUP($A27, static_data!$A$2:$AL$114, 35,FALSE)</f>
        <v>IBM UNITED KINGDOM LTD</v>
      </c>
      <c r="BZ27" s="9" t="e">
        <f>VLOOKUP(BY27, vendorgroup[],2,FALSE)</f>
        <v>#N/A</v>
      </c>
      <c r="CA27" t="str">
        <f>VLOOKUP($A27, static_data!$A$2:$AL$114, 37,FALSE)</f>
        <v>GBP</v>
      </c>
      <c r="CB27" s="9" t="e">
        <f>VLOOKUP($CA27, vendorentity[], 6,FALSE)</f>
        <v>#N/A</v>
      </c>
      <c r="CC27" s="9" t="e">
        <f>VLOOKUP($CA27, vendorentity[], 2,FALSE)</f>
        <v>#N/A</v>
      </c>
      <c r="CD27" s="9" t="e">
        <f>VLOOKUP($CA27, vendorentity[], 3,FALSE)</f>
        <v>#N/A</v>
      </c>
    </row>
    <row r="28" spans="1:82" x14ac:dyDescent="0.35">
      <c r="A28" t="s">
        <v>278</v>
      </c>
      <c r="B28" t="s">
        <v>52</v>
      </c>
      <c r="E28" t="s">
        <v>279</v>
      </c>
      <c r="F28" t="s">
        <v>279</v>
      </c>
      <c r="G28" t="s">
        <v>280</v>
      </c>
      <c r="H28">
        <f>VLOOKUP($A28,static_data!$A$2:$K$148,9,0)</f>
        <v>5</v>
      </c>
      <c r="I28" t="str">
        <f>VLOOKUP($A28,static_data!$A$2:$K$148,10,0)</f>
        <v>Staff Channels &amp; Self Service</v>
      </c>
      <c r="J28">
        <f>VLOOKUP($A28,static_data!$A$2:$K$148,11,0)</f>
        <v>11</v>
      </c>
      <c r="K28" t="s">
        <v>56</v>
      </c>
      <c r="L28" t="s">
        <v>57</v>
      </c>
      <c r="M28">
        <v>1</v>
      </c>
      <c r="O28" t="s">
        <v>622</v>
      </c>
      <c r="Q28" t="s">
        <v>658</v>
      </c>
      <c r="R28" t="s">
        <v>630</v>
      </c>
      <c r="S28" t="s">
        <v>705</v>
      </c>
      <c r="T28" t="s">
        <v>706</v>
      </c>
      <c r="U28" t="s">
        <v>701</v>
      </c>
      <c r="V28" t="s">
        <v>702</v>
      </c>
      <c r="W28" t="s">
        <v>701</v>
      </c>
      <c r="Y28" t="s">
        <v>622</v>
      </c>
      <c r="Z28" t="s">
        <v>644</v>
      </c>
      <c r="AA28" t="s">
        <v>649</v>
      </c>
      <c r="AB28" t="s">
        <v>645</v>
      </c>
      <c r="AC28" t="s">
        <v>682</v>
      </c>
      <c r="AD28" t="s">
        <v>647</v>
      </c>
      <c r="AE28" t="s">
        <v>683</v>
      </c>
      <c r="AF28" t="s">
        <v>653</v>
      </c>
      <c r="AG28" t="s">
        <v>684</v>
      </c>
      <c r="AI28">
        <v>0</v>
      </c>
      <c r="AK28" t="s">
        <v>609</v>
      </c>
      <c r="AL28">
        <v>1</v>
      </c>
      <c r="AN28" t="s">
        <v>610</v>
      </c>
      <c r="AO28">
        <v>0</v>
      </c>
      <c r="AQ28" t="s">
        <v>609</v>
      </c>
      <c r="AR28">
        <v>0</v>
      </c>
      <c r="AT28" t="s">
        <v>609</v>
      </c>
      <c r="AU28">
        <v>1</v>
      </c>
      <c r="AW28" t="s">
        <v>619</v>
      </c>
      <c r="AX28">
        <v>0</v>
      </c>
      <c r="AZ28" t="s">
        <v>609</v>
      </c>
      <c r="BA28">
        <v>0</v>
      </c>
      <c r="BC28" t="s">
        <v>609</v>
      </c>
      <c r="BE28" t="s">
        <v>621</v>
      </c>
      <c r="BF28">
        <v>1</v>
      </c>
      <c r="BH28" t="s">
        <v>628</v>
      </c>
      <c r="BI28">
        <v>0</v>
      </c>
      <c r="BK28" t="s">
        <v>609</v>
      </c>
      <c r="BL28" s="9" t="str">
        <f t="shared" si="1"/>
        <v>Insufficient</v>
      </c>
      <c r="BY28" t="str">
        <f>VLOOKUP(A28, static_data!$A$2:$AL$114, 35,FALSE)</f>
        <v>Diebold Nixdorf  Inc.</v>
      </c>
      <c r="BZ28" s="9" t="e">
        <f>VLOOKUP(BY28, vendorgroup[],2,FALSE)</f>
        <v>#N/A</v>
      </c>
      <c r="CA28" t="str">
        <f>VLOOKUP($A28, static_data!$A$2:$AL$114, 37,FALSE)</f>
        <v>USD</v>
      </c>
      <c r="CB28" s="9" t="e">
        <f>VLOOKUP($CA28, vendorentity[], 6,FALSE)</f>
        <v>#N/A</v>
      </c>
      <c r="CC28" s="9" t="e">
        <f>VLOOKUP($CA28, vendorentity[], 2,FALSE)</f>
        <v>#N/A</v>
      </c>
      <c r="CD28" s="9" t="e">
        <f>VLOOKUP($CA28, vendorentity[], 3,FALSE)</f>
        <v>#N/A</v>
      </c>
    </row>
    <row r="29" spans="1:82" x14ac:dyDescent="0.35">
      <c r="A29" t="s">
        <v>282</v>
      </c>
      <c r="B29" t="s">
        <v>52</v>
      </c>
      <c r="E29" t="s">
        <v>283</v>
      </c>
      <c r="F29" t="s">
        <v>283</v>
      </c>
      <c r="G29" t="s">
        <v>284</v>
      </c>
      <c r="H29">
        <f>VLOOKUP($A29,static_data!$A$2:$K$148,9,0)</f>
        <v>4</v>
      </c>
      <c r="I29" t="str">
        <f>VLOOKUP($A29,static_data!$A$2:$K$148,10,0)</f>
        <v>Channels Transformation</v>
      </c>
      <c r="J29">
        <f>VLOOKUP($A29,static_data!$A$2:$K$148,11,0)</f>
        <v>3</v>
      </c>
      <c r="K29" t="s">
        <v>56</v>
      </c>
      <c r="L29" t="s">
        <v>104</v>
      </c>
      <c r="M29">
        <v>0</v>
      </c>
      <c r="O29" t="s">
        <v>609</v>
      </c>
      <c r="Q29" t="s">
        <v>621</v>
      </c>
      <c r="R29" t="s">
        <v>610</v>
      </c>
      <c r="S29" t="s">
        <v>707</v>
      </c>
      <c r="T29" t="s">
        <v>708</v>
      </c>
      <c r="U29" t="s">
        <v>701</v>
      </c>
      <c r="V29" t="s">
        <v>702</v>
      </c>
      <c r="W29" t="s">
        <v>701</v>
      </c>
      <c r="Y29" t="s">
        <v>609</v>
      </c>
      <c r="AI29">
        <v>1</v>
      </c>
      <c r="AK29" t="s">
        <v>630</v>
      </c>
      <c r="AL29">
        <v>0</v>
      </c>
      <c r="AN29" t="s">
        <v>609</v>
      </c>
      <c r="AO29">
        <v>0</v>
      </c>
      <c r="AQ29" t="s">
        <v>609</v>
      </c>
      <c r="AR29">
        <v>1</v>
      </c>
      <c r="AT29" t="s">
        <v>638</v>
      </c>
      <c r="AU29">
        <v>0</v>
      </c>
      <c r="AW29" t="s">
        <v>609</v>
      </c>
      <c r="AX29">
        <v>1</v>
      </c>
      <c r="AZ29" t="s">
        <v>629</v>
      </c>
      <c r="BA29">
        <v>1</v>
      </c>
      <c r="BC29" t="s">
        <v>620</v>
      </c>
      <c r="BE29" t="s">
        <v>658</v>
      </c>
      <c r="BF29">
        <v>1</v>
      </c>
      <c r="BH29" t="s">
        <v>620</v>
      </c>
      <c r="BI29">
        <v>0</v>
      </c>
      <c r="BK29" t="s">
        <v>609</v>
      </c>
      <c r="BL29" s="9" t="str">
        <f t="shared" si="1"/>
        <v>Insufficient</v>
      </c>
      <c r="BY29" t="str">
        <f>VLOOKUP(A29, static_data!$A$2:$AL$114, 35,FALSE)</f>
        <v>ICE Data Services Europe Limited</v>
      </c>
      <c r="BZ29" s="9" t="e">
        <f>VLOOKUP(BY29, vendorgroup[],2,FALSE)</f>
        <v>#N/A</v>
      </c>
      <c r="CA29" t="str">
        <f>VLOOKUP($A29, static_data!$A$2:$AL$114, 37,FALSE)</f>
        <v>GBP</v>
      </c>
      <c r="CB29" s="9" t="e">
        <f>VLOOKUP($CA29, vendorentity[], 6,FALSE)</f>
        <v>#N/A</v>
      </c>
      <c r="CC29" s="9" t="e">
        <f>VLOOKUP($CA29, vendorentity[], 2,FALSE)</f>
        <v>#N/A</v>
      </c>
      <c r="CD29" s="9" t="e">
        <f>VLOOKUP($CA29, vendorentity[], 3,FALSE)</f>
        <v>#N/A</v>
      </c>
    </row>
    <row r="30" spans="1:82" x14ac:dyDescent="0.35">
      <c r="A30" t="s">
        <v>285</v>
      </c>
      <c r="B30" t="s">
        <v>52</v>
      </c>
      <c r="E30" t="s">
        <v>286</v>
      </c>
      <c r="F30" t="s">
        <v>286</v>
      </c>
      <c r="G30" t="s">
        <v>287</v>
      </c>
      <c r="H30">
        <f>VLOOKUP($A30,static_data!$A$2:$K$148,9,0)</f>
        <v>5</v>
      </c>
      <c r="I30" t="str">
        <f>VLOOKUP($A30,static_data!$A$2:$K$148,10,0)</f>
        <v>Retail FX &amp; Cross Border Serv</v>
      </c>
      <c r="J30">
        <f>VLOOKUP($A30,static_data!$A$2:$K$148,11,0)</f>
        <v>14</v>
      </c>
      <c r="K30" t="s">
        <v>56</v>
      </c>
      <c r="L30" t="s">
        <v>104</v>
      </c>
      <c r="M30">
        <v>1</v>
      </c>
      <c r="O30" t="s">
        <v>620</v>
      </c>
      <c r="Q30" t="s">
        <v>658</v>
      </c>
      <c r="R30" t="s">
        <v>619</v>
      </c>
      <c r="S30" t="s">
        <v>709</v>
      </c>
      <c r="T30" t="s">
        <v>710</v>
      </c>
      <c r="U30" t="s">
        <v>701</v>
      </c>
      <c r="V30" t="s">
        <v>702</v>
      </c>
      <c r="W30" t="s">
        <v>701</v>
      </c>
      <c r="Y30" t="s">
        <v>609</v>
      </c>
      <c r="AI30">
        <v>1</v>
      </c>
      <c r="AK30" t="s">
        <v>651</v>
      </c>
      <c r="AL30">
        <v>0</v>
      </c>
      <c r="AN30" t="s">
        <v>609</v>
      </c>
      <c r="AO30">
        <v>0</v>
      </c>
      <c r="AQ30" t="s">
        <v>609</v>
      </c>
      <c r="AR30">
        <v>1</v>
      </c>
      <c r="AT30" t="s">
        <v>610</v>
      </c>
      <c r="AU30">
        <v>1</v>
      </c>
      <c r="AW30" t="s">
        <v>628</v>
      </c>
      <c r="AX30">
        <v>1</v>
      </c>
      <c r="AZ30" t="s">
        <v>620</v>
      </c>
      <c r="BA30">
        <v>1</v>
      </c>
      <c r="BC30" t="s">
        <v>620</v>
      </c>
      <c r="BE30" t="s">
        <v>658</v>
      </c>
      <c r="BF30">
        <v>1</v>
      </c>
      <c r="BH30" t="s">
        <v>629</v>
      </c>
      <c r="BI30">
        <v>0</v>
      </c>
      <c r="BK30" t="s">
        <v>609</v>
      </c>
      <c r="BL30" s="9" t="str">
        <f t="shared" si="1"/>
        <v>Insufficient</v>
      </c>
      <c r="BY30" t="str">
        <f>VLOOKUP(A30, static_data!$A$2:$AL$114, 35,FALSE)</f>
        <v>AVALDQ EVOLUTION AG</v>
      </c>
      <c r="BZ30" s="9" t="e">
        <f>VLOOKUP(BY30, vendorgroup[],2,FALSE)</f>
        <v>#N/A</v>
      </c>
      <c r="CA30" t="str">
        <f>VLOOKUP($A30, static_data!$A$2:$AL$114, 37,FALSE)</f>
        <v>CHF</v>
      </c>
      <c r="CB30" s="9" t="e">
        <f>VLOOKUP($CA30, vendorentity[], 6,FALSE)</f>
        <v>#N/A</v>
      </c>
      <c r="CC30" s="9" t="e">
        <f>VLOOKUP($CA30, vendorentity[], 2,FALSE)</f>
        <v>#N/A</v>
      </c>
      <c r="CD30" s="9" t="e">
        <f>VLOOKUP($CA30, vendorentity[], 3,FALSE)</f>
        <v>#N/A</v>
      </c>
    </row>
    <row r="31" spans="1:82" x14ac:dyDescent="0.35">
      <c r="A31" t="s">
        <v>288</v>
      </c>
      <c r="B31" t="s">
        <v>52</v>
      </c>
      <c r="E31" t="s">
        <v>289</v>
      </c>
      <c r="F31" t="s">
        <v>289</v>
      </c>
      <c r="G31" t="s">
        <v>290</v>
      </c>
      <c r="H31">
        <f>VLOOKUP($A31,static_data!$A$2:$K$148,9,0)</f>
        <v>5</v>
      </c>
      <c r="I31" t="str">
        <f>VLOOKUP($A31,static_data!$A$2:$K$148,10,0)</f>
        <v>Unsecured Lending</v>
      </c>
      <c r="J31">
        <f>VLOOKUP($A31,static_data!$A$2:$K$148,11,0)</f>
        <v>13</v>
      </c>
      <c r="K31" t="s">
        <v>56</v>
      </c>
      <c r="L31" t="s">
        <v>104</v>
      </c>
      <c r="M31">
        <v>1</v>
      </c>
      <c r="O31" t="s">
        <v>630</v>
      </c>
      <c r="Q31" t="s">
        <v>658</v>
      </c>
      <c r="R31" t="s">
        <v>622</v>
      </c>
      <c r="S31" t="s">
        <v>711</v>
      </c>
      <c r="T31" t="s">
        <v>712</v>
      </c>
      <c r="U31" t="s">
        <v>701</v>
      </c>
      <c r="V31" t="s">
        <v>702</v>
      </c>
      <c r="W31" t="s">
        <v>701</v>
      </c>
      <c r="Y31" t="s">
        <v>609</v>
      </c>
      <c r="AI31">
        <v>1</v>
      </c>
      <c r="AK31" t="s">
        <v>628</v>
      </c>
      <c r="AL31">
        <v>1</v>
      </c>
      <c r="AN31" t="s">
        <v>638</v>
      </c>
      <c r="AO31">
        <v>1</v>
      </c>
      <c r="AQ31" t="s">
        <v>629</v>
      </c>
      <c r="AR31">
        <v>0</v>
      </c>
      <c r="AT31" t="s">
        <v>609</v>
      </c>
      <c r="AU31">
        <v>1</v>
      </c>
      <c r="AW31" t="s">
        <v>629</v>
      </c>
      <c r="AX31">
        <v>1</v>
      </c>
      <c r="AZ31" t="s">
        <v>651</v>
      </c>
      <c r="BA31">
        <v>0</v>
      </c>
      <c r="BC31" t="s">
        <v>609</v>
      </c>
      <c r="BE31" t="s">
        <v>621</v>
      </c>
      <c r="BF31">
        <v>1</v>
      </c>
      <c r="BH31" t="s">
        <v>651</v>
      </c>
      <c r="BI31">
        <v>0</v>
      </c>
      <c r="BK31" t="s">
        <v>609</v>
      </c>
      <c r="BL31" s="9" t="str">
        <f t="shared" si="1"/>
        <v>Insufficient</v>
      </c>
      <c r="BY31" t="str">
        <f>VLOOKUP(A31, static_data!$A$2:$AL$114, 35,FALSE)</f>
        <v>SWISSCOM (SUISSE) SA</v>
      </c>
      <c r="BZ31" s="9" t="e">
        <f>VLOOKUP(BY31, vendorgroup[],2,FALSE)</f>
        <v>#N/A</v>
      </c>
      <c r="CA31" t="str">
        <f>VLOOKUP($A31, static_data!$A$2:$AL$114, 37,FALSE)</f>
        <v>CHF</v>
      </c>
      <c r="CB31" s="9" t="e">
        <f>VLOOKUP($CA31, vendorentity[], 6,FALSE)</f>
        <v>#N/A</v>
      </c>
      <c r="CC31" s="9" t="e">
        <f>VLOOKUP($CA31, vendorentity[], 2,FALSE)</f>
        <v>#N/A</v>
      </c>
      <c r="CD31" s="9" t="e">
        <f>VLOOKUP($CA31, vendorentity[], 3,FALSE)</f>
        <v>#N/A</v>
      </c>
    </row>
    <row r="32" spans="1:82" x14ac:dyDescent="0.35">
      <c r="A32" t="s">
        <v>291</v>
      </c>
      <c r="B32" t="s">
        <v>52</v>
      </c>
      <c r="E32" t="s">
        <v>292</v>
      </c>
      <c r="F32" t="s">
        <v>292</v>
      </c>
      <c r="G32" t="s">
        <v>293</v>
      </c>
      <c r="H32">
        <f>VLOOKUP($A32,static_data!$A$2:$K$148,9,0)</f>
        <v>4</v>
      </c>
      <c r="I32" t="str">
        <f>VLOOKUP($A32,static_data!$A$2:$K$148,10,0)</f>
        <v>Private Banking &amp; Wealth IT</v>
      </c>
      <c r="J32">
        <f>VLOOKUP($A32,static_data!$A$2:$K$148,11,0)</f>
        <v>4</v>
      </c>
      <c r="K32" t="s">
        <v>56</v>
      </c>
      <c r="L32" t="s">
        <v>104</v>
      </c>
      <c r="M32">
        <v>0</v>
      </c>
      <c r="O32" t="s">
        <v>609</v>
      </c>
      <c r="Q32" t="s">
        <v>621</v>
      </c>
      <c r="R32" t="s">
        <v>628</v>
      </c>
      <c r="S32" t="s">
        <v>713</v>
      </c>
      <c r="T32" t="s">
        <v>714</v>
      </c>
      <c r="U32" t="s">
        <v>701</v>
      </c>
      <c r="V32" t="s">
        <v>702</v>
      </c>
      <c r="W32" t="s">
        <v>701</v>
      </c>
      <c r="Y32" t="s">
        <v>630</v>
      </c>
      <c r="Z32" t="s">
        <v>632</v>
      </c>
      <c r="AA32" t="s">
        <v>672</v>
      </c>
      <c r="AB32" t="s">
        <v>613</v>
      </c>
      <c r="AC32" t="s">
        <v>633</v>
      </c>
      <c r="AD32" t="s">
        <v>615</v>
      </c>
      <c r="AE32" t="s">
        <v>673</v>
      </c>
      <c r="AF32" t="s">
        <v>649</v>
      </c>
      <c r="AG32" t="s">
        <v>674</v>
      </c>
      <c r="AI32">
        <v>1</v>
      </c>
      <c r="AK32" t="s">
        <v>619</v>
      </c>
      <c r="AL32">
        <v>1</v>
      </c>
      <c r="AN32" t="s">
        <v>620</v>
      </c>
      <c r="AO32">
        <v>1</v>
      </c>
      <c r="AQ32" t="s">
        <v>619</v>
      </c>
      <c r="AR32">
        <v>1</v>
      </c>
      <c r="AT32" t="s">
        <v>620</v>
      </c>
      <c r="AU32">
        <v>1</v>
      </c>
      <c r="AW32" t="s">
        <v>620</v>
      </c>
      <c r="AX32">
        <v>1</v>
      </c>
      <c r="AZ32" t="s">
        <v>622</v>
      </c>
      <c r="BA32">
        <v>1</v>
      </c>
      <c r="BC32" t="s">
        <v>619</v>
      </c>
      <c r="BE32" t="s">
        <v>658</v>
      </c>
      <c r="BF32">
        <v>0</v>
      </c>
      <c r="BH32" t="s">
        <v>609</v>
      </c>
      <c r="BI32">
        <v>0</v>
      </c>
      <c r="BK32" t="s">
        <v>609</v>
      </c>
      <c r="BL32" s="9" t="str">
        <f t="shared" si="1"/>
        <v>Insufficient</v>
      </c>
      <c r="BY32" t="str">
        <f>VLOOKUP(A32, static_data!$A$2:$AL$114, 35,FALSE)</f>
        <v>Verint Systems (Shanghai) Co Ltd</v>
      </c>
      <c r="BZ32" s="9" t="e">
        <f>VLOOKUP(BY32, vendorgroup[],2,FALSE)</f>
        <v>#N/A</v>
      </c>
      <c r="CA32" t="str">
        <f>VLOOKUP($A32, static_data!$A$2:$AL$114, 37,FALSE)</f>
        <v>CNY</v>
      </c>
      <c r="CB32" s="9" t="e">
        <f>VLOOKUP($CA32, vendorentity[], 6,FALSE)</f>
        <v>#N/A</v>
      </c>
      <c r="CC32" s="9" t="e">
        <f>VLOOKUP($CA32, vendorentity[], 2,FALSE)</f>
        <v>#N/A</v>
      </c>
      <c r="CD32" s="9" t="e">
        <f>VLOOKUP($CA32, vendorentity[], 3,FALSE)</f>
        <v>#N/A</v>
      </c>
    </row>
    <row r="33" spans="1:82" x14ac:dyDescent="0.35">
      <c r="A33" t="s">
        <v>294</v>
      </c>
      <c r="B33" t="s">
        <v>52</v>
      </c>
      <c r="E33" t="s">
        <v>295</v>
      </c>
      <c r="F33" t="s">
        <v>295</v>
      </c>
      <c r="G33" t="s">
        <v>296</v>
      </c>
      <c r="H33">
        <f>VLOOKUP($A33,static_data!$A$2:$K$148,9,0)</f>
        <v>4</v>
      </c>
      <c r="I33" t="str">
        <f>VLOOKUP($A33,static_data!$A$2:$K$148,10,0)</f>
        <v>Private Banking &amp; Wealth IT</v>
      </c>
      <c r="J33">
        <f>VLOOKUP($A33,static_data!$A$2:$K$148,11,0)</f>
        <v>4</v>
      </c>
      <c r="K33" t="s">
        <v>56</v>
      </c>
      <c r="L33" t="s">
        <v>104</v>
      </c>
      <c r="M33">
        <v>0</v>
      </c>
      <c r="O33" t="s">
        <v>609</v>
      </c>
      <c r="Q33" t="s">
        <v>621</v>
      </c>
      <c r="R33" t="s">
        <v>609</v>
      </c>
      <c r="Y33" t="s">
        <v>628</v>
      </c>
      <c r="Z33" t="s">
        <v>652</v>
      </c>
      <c r="AA33" t="s">
        <v>617</v>
      </c>
      <c r="AB33" t="s">
        <v>654</v>
      </c>
      <c r="AC33" t="s">
        <v>646</v>
      </c>
      <c r="AD33" t="s">
        <v>655</v>
      </c>
      <c r="AE33" t="s">
        <v>648</v>
      </c>
      <c r="AF33" t="s">
        <v>633</v>
      </c>
      <c r="AG33" t="s">
        <v>650</v>
      </c>
      <c r="AI33">
        <v>1</v>
      </c>
      <c r="AK33" t="s">
        <v>638</v>
      </c>
      <c r="AL33">
        <v>0</v>
      </c>
      <c r="AN33" t="s">
        <v>609</v>
      </c>
      <c r="AO33">
        <v>0</v>
      </c>
      <c r="AQ33" t="s">
        <v>609</v>
      </c>
      <c r="AR33">
        <v>1</v>
      </c>
      <c r="AT33" t="s">
        <v>628</v>
      </c>
      <c r="AU33">
        <v>1</v>
      </c>
      <c r="AW33" t="s">
        <v>619</v>
      </c>
      <c r="AX33">
        <v>0</v>
      </c>
      <c r="AZ33" t="s">
        <v>609</v>
      </c>
      <c r="BA33">
        <v>1</v>
      </c>
      <c r="BC33" t="s">
        <v>629</v>
      </c>
      <c r="BE33" t="s">
        <v>658</v>
      </c>
      <c r="BF33">
        <v>0</v>
      </c>
      <c r="BH33" t="s">
        <v>609</v>
      </c>
      <c r="BI33">
        <v>0</v>
      </c>
      <c r="BK33" t="s">
        <v>609</v>
      </c>
      <c r="BL33" s="9" t="str">
        <f t="shared" si="1"/>
        <v>Insufficient</v>
      </c>
      <c r="BY33" t="str">
        <f>VLOOKUP(A33, static_data!$A$2:$AL$114, 35,FALSE)</f>
        <v>AIRWALK CONSULTING REPLY LIMITED</v>
      </c>
      <c r="BZ33" s="9" t="e">
        <f>VLOOKUP(BY33, vendorgroup[],2,FALSE)</f>
        <v>#N/A</v>
      </c>
      <c r="CA33" t="str">
        <f>VLOOKUP($A33, static_data!$A$2:$AL$114, 37,FALSE)</f>
        <v>HKD</v>
      </c>
      <c r="CB33" s="9" t="e">
        <f>VLOOKUP($CA33, vendorentity[], 6,FALSE)</f>
        <v>#N/A</v>
      </c>
      <c r="CC33" s="9" t="e">
        <f>VLOOKUP($CA33, vendorentity[], 2,FALSE)</f>
        <v>#N/A</v>
      </c>
      <c r="CD33" s="9" t="e">
        <f>VLOOKUP($CA33, vendorentity[], 3,FALSE)</f>
        <v>#N/A</v>
      </c>
    </row>
    <row r="34" spans="1:82" x14ac:dyDescent="0.35">
      <c r="A34" t="s">
        <v>297</v>
      </c>
      <c r="B34" t="s">
        <v>52</v>
      </c>
      <c r="E34" t="s">
        <v>298</v>
      </c>
      <c r="F34" t="s">
        <v>298</v>
      </c>
      <c r="G34" t="s">
        <v>299</v>
      </c>
      <c r="H34">
        <f>VLOOKUP($A34,static_data!$A$2:$K$148,9,0)</f>
        <v>5</v>
      </c>
      <c r="I34" t="str">
        <f>VLOOKUP($A34,static_data!$A$2:$K$148,10,0)</f>
        <v>Fraud</v>
      </c>
      <c r="J34">
        <f>VLOOKUP($A34,static_data!$A$2:$K$148,11,0)</f>
        <v>12</v>
      </c>
      <c r="K34" t="s">
        <v>77</v>
      </c>
      <c r="L34" t="s">
        <v>171</v>
      </c>
      <c r="M34">
        <v>1</v>
      </c>
      <c r="O34" t="s">
        <v>628</v>
      </c>
      <c r="Q34" t="s">
        <v>658</v>
      </c>
      <c r="R34" t="s">
        <v>619</v>
      </c>
      <c r="S34" t="s">
        <v>715</v>
      </c>
      <c r="T34" t="s">
        <v>716</v>
      </c>
      <c r="U34" t="s">
        <v>701</v>
      </c>
      <c r="V34" t="s">
        <v>702</v>
      </c>
      <c r="W34" t="s">
        <v>701</v>
      </c>
      <c r="Y34" t="s">
        <v>638</v>
      </c>
      <c r="Z34" t="s">
        <v>652</v>
      </c>
      <c r="AA34" t="s">
        <v>633</v>
      </c>
      <c r="AB34" t="s">
        <v>654</v>
      </c>
      <c r="AC34" t="s">
        <v>634</v>
      </c>
      <c r="AD34" t="s">
        <v>655</v>
      </c>
      <c r="AE34" t="s">
        <v>635</v>
      </c>
      <c r="AF34" t="s">
        <v>636</v>
      </c>
      <c r="AG34" t="s">
        <v>637</v>
      </c>
      <c r="AI34">
        <v>1</v>
      </c>
      <c r="AK34" t="s">
        <v>610</v>
      </c>
      <c r="AL34">
        <v>0</v>
      </c>
      <c r="AN34" t="s">
        <v>609</v>
      </c>
      <c r="AO34">
        <v>1</v>
      </c>
      <c r="AQ34" t="s">
        <v>651</v>
      </c>
      <c r="AR34">
        <v>1</v>
      </c>
      <c r="AT34" t="s">
        <v>628</v>
      </c>
      <c r="AU34">
        <v>0</v>
      </c>
      <c r="AW34" t="s">
        <v>609</v>
      </c>
      <c r="AX34">
        <v>1</v>
      </c>
      <c r="AZ34" t="s">
        <v>638</v>
      </c>
      <c r="BA34">
        <v>0</v>
      </c>
      <c r="BC34" t="s">
        <v>609</v>
      </c>
      <c r="BE34" t="s">
        <v>621</v>
      </c>
      <c r="BF34">
        <v>0</v>
      </c>
      <c r="BH34" t="s">
        <v>609</v>
      </c>
      <c r="BI34">
        <v>1</v>
      </c>
      <c r="BK34" t="s">
        <v>630</v>
      </c>
      <c r="BL34" s="9" t="str">
        <f t="shared" si="1"/>
        <v>Sufficient</v>
      </c>
      <c r="BY34" t="str">
        <f>VLOOKUP(A34, static_data!$A$2:$AL$114, 35,FALSE)</f>
        <v>INFOSYS LIMITED</v>
      </c>
      <c r="BZ34" s="9" t="e">
        <f>VLOOKUP(BY34, vendorgroup[],2,FALSE)</f>
        <v>#N/A</v>
      </c>
      <c r="CA34" t="str">
        <f>VLOOKUP($A34, static_data!$A$2:$AL$114, 37,FALSE)</f>
        <v>EUR</v>
      </c>
      <c r="CB34" s="9" t="e">
        <f>VLOOKUP($CA34, vendorentity[], 6,FALSE)</f>
        <v>#N/A</v>
      </c>
      <c r="CC34" s="9" t="e">
        <f>VLOOKUP($CA34, vendorentity[], 2,FALSE)</f>
        <v>#N/A</v>
      </c>
      <c r="CD34" s="9" t="e">
        <f>VLOOKUP($CA34, vendorentity[], 3,FALSE)</f>
        <v>#N/A</v>
      </c>
    </row>
    <row r="35" spans="1:82" x14ac:dyDescent="0.35">
      <c r="A35" t="s">
        <v>300</v>
      </c>
      <c r="B35" t="s">
        <v>52</v>
      </c>
      <c r="E35" t="s">
        <v>301</v>
      </c>
      <c r="F35" t="s">
        <v>301</v>
      </c>
      <c r="G35" t="s">
        <v>302</v>
      </c>
      <c r="H35">
        <f>VLOOKUP($A35,static_data!$A$2:$K$148,9,0)</f>
        <v>4</v>
      </c>
      <c r="I35" t="str">
        <f>VLOOKUP($A35,static_data!$A$2:$K$148,10,0)</f>
        <v>Private Banking &amp; Wealth IT</v>
      </c>
      <c r="J35">
        <f>VLOOKUP($A35,static_data!$A$2:$K$148,11,0)</f>
        <v>4</v>
      </c>
      <c r="K35" t="s">
        <v>77</v>
      </c>
      <c r="L35" t="s">
        <v>171</v>
      </c>
      <c r="M35">
        <v>0</v>
      </c>
      <c r="O35" t="s">
        <v>609</v>
      </c>
      <c r="Q35" t="s">
        <v>621</v>
      </c>
      <c r="R35" t="s">
        <v>620</v>
      </c>
      <c r="S35" t="s">
        <v>717</v>
      </c>
      <c r="T35" t="s">
        <v>718</v>
      </c>
      <c r="U35" t="s">
        <v>701</v>
      </c>
      <c r="V35" t="s">
        <v>702</v>
      </c>
      <c r="W35" t="s">
        <v>701</v>
      </c>
      <c r="Y35" t="s">
        <v>622</v>
      </c>
      <c r="Z35" t="s">
        <v>675</v>
      </c>
      <c r="AA35" t="s">
        <v>636</v>
      </c>
      <c r="AB35" t="s">
        <v>676</v>
      </c>
      <c r="AC35" t="s">
        <v>719</v>
      </c>
      <c r="AD35" t="s">
        <v>669</v>
      </c>
      <c r="AE35" t="s">
        <v>720</v>
      </c>
      <c r="AF35" t="s">
        <v>653</v>
      </c>
      <c r="AG35" t="s">
        <v>721</v>
      </c>
      <c r="AI35">
        <v>1</v>
      </c>
      <c r="AK35" t="s">
        <v>622</v>
      </c>
      <c r="AL35">
        <v>0</v>
      </c>
      <c r="AN35" t="s">
        <v>609</v>
      </c>
      <c r="AO35">
        <v>0</v>
      </c>
      <c r="AQ35" t="s">
        <v>609</v>
      </c>
      <c r="AR35">
        <v>0</v>
      </c>
      <c r="AT35" t="s">
        <v>609</v>
      </c>
      <c r="AU35">
        <v>1</v>
      </c>
      <c r="AW35" t="s">
        <v>619</v>
      </c>
      <c r="AX35">
        <v>0</v>
      </c>
      <c r="AZ35" t="s">
        <v>609</v>
      </c>
      <c r="BA35">
        <v>1</v>
      </c>
      <c r="BC35" t="s">
        <v>610</v>
      </c>
      <c r="BE35" t="s">
        <v>658</v>
      </c>
      <c r="BF35">
        <v>0</v>
      </c>
      <c r="BH35" t="s">
        <v>609</v>
      </c>
      <c r="BI35">
        <v>0</v>
      </c>
      <c r="BK35" t="s">
        <v>609</v>
      </c>
      <c r="BL35" s="9" t="str">
        <f t="shared" ref="BL35:BL66" si="3">IF(AND(OR(L35="High",L35="Very high"),SUM(M35,AI35,AL35,AO35,AR35,AU35,AX35,BA35,BF35,BI35)=10), "Sufficient", IF(AND(OR(L35="Medium",L35="Low"),SUM(M35,AI35,AL35,AO35,AR35,AU35,AX35,BA35,BF35,BI35)&gt;5), "Sufficient", "Insufficient"))</f>
        <v>Insufficient</v>
      </c>
      <c r="BY35" t="str">
        <f>VLOOKUP(A35, static_data!$A$2:$AL$114, 35,FALSE)</f>
        <v>ICE DATA LLP</v>
      </c>
      <c r="BZ35" s="9" t="e">
        <f>VLOOKUP(BY35, vendorgroup[],2,FALSE)</f>
        <v>#N/A</v>
      </c>
      <c r="CA35" t="str">
        <f>VLOOKUP($A35, static_data!$A$2:$AL$114, 37,FALSE)</f>
        <v>GBP</v>
      </c>
      <c r="CB35" s="9" t="e">
        <f>VLOOKUP($CA35, vendorentity[], 6,FALSE)</f>
        <v>#N/A</v>
      </c>
      <c r="CC35" s="9" t="e">
        <f>VLOOKUP($CA35, vendorentity[], 2,FALSE)</f>
        <v>#N/A</v>
      </c>
      <c r="CD35" s="9" t="e">
        <f>VLOOKUP($CA35, vendorentity[], 3,FALSE)</f>
        <v>#N/A</v>
      </c>
    </row>
    <row r="36" spans="1:82" x14ac:dyDescent="0.35">
      <c r="A36" t="s">
        <v>303</v>
      </c>
      <c r="B36" t="s">
        <v>52</v>
      </c>
      <c r="E36" t="s">
        <v>304</v>
      </c>
      <c r="F36" t="s">
        <v>304</v>
      </c>
      <c r="G36" t="s">
        <v>305</v>
      </c>
      <c r="H36">
        <f>VLOOKUP($A36,static_data!$A$2:$K$148,9,0)</f>
        <v>4</v>
      </c>
      <c r="I36" t="str">
        <f>VLOOKUP($A36,static_data!$A$2:$K$148,10,0)</f>
        <v>WPB CTO</v>
      </c>
      <c r="J36">
        <f>VLOOKUP($A36,static_data!$A$2:$K$148,11,0)</f>
        <v>6</v>
      </c>
      <c r="K36" t="s">
        <v>77</v>
      </c>
      <c r="L36" t="s">
        <v>171</v>
      </c>
      <c r="M36">
        <v>1</v>
      </c>
      <c r="O36" t="s">
        <v>638</v>
      </c>
      <c r="Q36" t="s">
        <v>658</v>
      </c>
      <c r="R36" t="s">
        <v>630</v>
      </c>
      <c r="S36" t="s">
        <v>722</v>
      </c>
      <c r="T36" t="s">
        <v>723</v>
      </c>
      <c r="U36" t="s">
        <v>701</v>
      </c>
      <c r="V36" t="s">
        <v>702</v>
      </c>
      <c r="W36" t="s">
        <v>701</v>
      </c>
      <c r="Y36" t="s">
        <v>638</v>
      </c>
      <c r="Z36" t="s">
        <v>668</v>
      </c>
      <c r="AA36" t="s">
        <v>672</v>
      </c>
      <c r="AB36" t="s">
        <v>669</v>
      </c>
      <c r="AC36" t="s">
        <v>633</v>
      </c>
      <c r="AD36" t="s">
        <v>670</v>
      </c>
      <c r="AE36" t="s">
        <v>673</v>
      </c>
      <c r="AF36" t="s">
        <v>612</v>
      </c>
      <c r="AG36" t="s">
        <v>674</v>
      </c>
      <c r="AI36">
        <v>1</v>
      </c>
      <c r="AK36" t="s">
        <v>651</v>
      </c>
      <c r="AL36">
        <v>0</v>
      </c>
      <c r="AN36" t="s">
        <v>609</v>
      </c>
      <c r="AO36">
        <v>1</v>
      </c>
      <c r="AQ36" t="s">
        <v>619</v>
      </c>
      <c r="AR36">
        <v>0</v>
      </c>
      <c r="AT36" t="s">
        <v>609</v>
      </c>
      <c r="AU36">
        <v>0</v>
      </c>
      <c r="AW36" t="s">
        <v>609</v>
      </c>
      <c r="AX36">
        <v>0</v>
      </c>
      <c r="AZ36" t="s">
        <v>609</v>
      </c>
      <c r="BA36">
        <v>0</v>
      </c>
      <c r="BC36" t="s">
        <v>609</v>
      </c>
      <c r="BE36" t="s">
        <v>621</v>
      </c>
      <c r="BF36">
        <v>0</v>
      </c>
      <c r="BH36" t="s">
        <v>609</v>
      </c>
      <c r="BI36">
        <v>0</v>
      </c>
      <c r="BK36" t="s">
        <v>609</v>
      </c>
      <c r="BL36" s="9" t="str">
        <f t="shared" si="3"/>
        <v>Insufficient</v>
      </c>
      <c r="BY36" t="str">
        <f>VLOOKUP(A36, static_data!$A$2:$AL$114, 35,FALSE)</f>
        <v>ICE Data Services Hong Kong limited</v>
      </c>
      <c r="BZ36" s="9" t="e">
        <f>VLOOKUP(BY36, vendorgroup[],2,FALSE)</f>
        <v>#N/A</v>
      </c>
      <c r="CA36" t="str">
        <f>VLOOKUP($A36, static_data!$A$2:$AL$114, 37,FALSE)</f>
        <v>HKD</v>
      </c>
      <c r="CB36" s="9" t="e">
        <f>VLOOKUP($CA36, vendorentity[], 6,FALSE)</f>
        <v>#N/A</v>
      </c>
      <c r="CC36" s="9" t="e">
        <f>VLOOKUP($CA36, vendorentity[], 2,FALSE)</f>
        <v>#N/A</v>
      </c>
      <c r="CD36" s="9" t="e">
        <f>VLOOKUP($CA36, vendorentity[], 3,FALSE)</f>
        <v>#N/A</v>
      </c>
    </row>
    <row r="37" spans="1:82" x14ac:dyDescent="0.35">
      <c r="A37" t="s">
        <v>306</v>
      </c>
      <c r="B37" t="s">
        <v>52</v>
      </c>
      <c r="E37" t="s">
        <v>307</v>
      </c>
      <c r="F37" t="s">
        <v>307</v>
      </c>
      <c r="G37" t="s">
        <v>308</v>
      </c>
      <c r="H37">
        <f>VLOOKUP($A37,static_data!$A$2:$K$148,9,0)</f>
        <v>4</v>
      </c>
      <c r="I37" t="str">
        <f>VLOOKUP($A37,static_data!$A$2:$K$148,10,0)</f>
        <v>WPB Regional IT ASP</v>
      </c>
      <c r="J37">
        <f>VLOOKUP($A37,static_data!$A$2:$K$148,11,0)</f>
        <v>10</v>
      </c>
      <c r="K37" t="s">
        <v>77</v>
      </c>
      <c r="L37" t="s">
        <v>171</v>
      </c>
      <c r="M37">
        <v>1</v>
      </c>
      <c r="O37" t="s">
        <v>610</v>
      </c>
      <c r="Q37" t="s">
        <v>658</v>
      </c>
      <c r="R37" t="s">
        <v>622</v>
      </c>
      <c r="S37" t="s">
        <v>724</v>
      </c>
      <c r="T37" t="s">
        <v>725</v>
      </c>
      <c r="U37" t="s">
        <v>701</v>
      </c>
      <c r="V37" t="s">
        <v>702</v>
      </c>
      <c r="W37" t="s">
        <v>701</v>
      </c>
      <c r="Y37" t="s">
        <v>638</v>
      </c>
      <c r="Z37" t="s">
        <v>668</v>
      </c>
      <c r="AA37" t="s">
        <v>649</v>
      </c>
      <c r="AB37" t="s">
        <v>669</v>
      </c>
      <c r="AC37" t="s">
        <v>682</v>
      </c>
      <c r="AD37" t="s">
        <v>670</v>
      </c>
      <c r="AE37" t="s">
        <v>683</v>
      </c>
      <c r="AF37" t="s">
        <v>617</v>
      </c>
      <c r="AG37" t="s">
        <v>684</v>
      </c>
      <c r="AI37">
        <v>1</v>
      </c>
      <c r="AK37" t="s">
        <v>619</v>
      </c>
      <c r="AL37">
        <v>0</v>
      </c>
      <c r="AN37" t="s">
        <v>609</v>
      </c>
      <c r="AO37">
        <v>0</v>
      </c>
      <c r="AQ37" t="s">
        <v>609</v>
      </c>
      <c r="AR37">
        <v>1</v>
      </c>
      <c r="AT37" t="s">
        <v>629</v>
      </c>
      <c r="AU37">
        <v>1</v>
      </c>
      <c r="AW37" t="s">
        <v>629</v>
      </c>
      <c r="AX37">
        <v>1</v>
      </c>
      <c r="AZ37" t="s">
        <v>628</v>
      </c>
      <c r="BA37">
        <v>1</v>
      </c>
      <c r="BC37" t="s">
        <v>629</v>
      </c>
      <c r="BE37" t="s">
        <v>658</v>
      </c>
      <c r="BF37">
        <v>1</v>
      </c>
      <c r="BH37" t="s">
        <v>619</v>
      </c>
      <c r="BI37">
        <v>1</v>
      </c>
      <c r="BK37" t="s">
        <v>610</v>
      </c>
      <c r="BL37" s="9" t="str">
        <f t="shared" si="3"/>
        <v>Sufficient</v>
      </c>
      <c r="BY37" t="str">
        <f>VLOOKUP(A37, static_data!$A$2:$AL$114, 35,FALSE)</f>
        <v>Verint Systems UK Limited</v>
      </c>
      <c r="BZ37" s="9" t="str">
        <f>VLOOKUP(BY37, vendorgroup[],2,FALSE)</f>
        <v>00.01.106</v>
      </c>
      <c r="CA37" t="str">
        <f>VLOOKUP($A37, static_data!$A$2:$AL$114, 37,FALSE)</f>
        <v>GBP</v>
      </c>
      <c r="CB37" s="9" t="e">
        <f>VLOOKUP($CA37, vendorentity[], 6,FALSE)</f>
        <v>#N/A</v>
      </c>
      <c r="CC37" s="9" t="e">
        <f>VLOOKUP($CA37, vendorentity[], 2,FALSE)</f>
        <v>#N/A</v>
      </c>
      <c r="CD37" s="9" t="e">
        <f>VLOOKUP($CA37, vendorentity[], 3,FALSE)</f>
        <v>#N/A</v>
      </c>
    </row>
    <row r="38" spans="1:82" x14ac:dyDescent="0.35">
      <c r="A38" t="s">
        <v>309</v>
      </c>
      <c r="B38" t="s">
        <v>52</v>
      </c>
      <c r="E38" t="s">
        <v>310</v>
      </c>
      <c r="F38" t="s">
        <v>310</v>
      </c>
      <c r="G38" t="s">
        <v>311</v>
      </c>
      <c r="H38">
        <f>VLOOKUP($A38,static_data!$A$2:$K$148,9,0)</f>
        <v>4</v>
      </c>
      <c r="I38" t="str">
        <f>VLOOKUP($A38,static_data!$A$2:$K$148,10,0)</f>
        <v>Core Banking</v>
      </c>
      <c r="J38">
        <f>VLOOKUP($A38,static_data!$A$2:$K$148,11,0)</f>
        <v>7</v>
      </c>
      <c r="K38" t="s">
        <v>77</v>
      </c>
      <c r="L38" t="s">
        <v>171</v>
      </c>
      <c r="M38">
        <v>1</v>
      </c>
      <c r="O38" t="s">
        <v>629</v>
      </c>
      <c r="Q38" t="s">
        <v>658</v>
      </c>
      <c r="R38" t="s">
        <v>610</v>
      </c>
      <c r="S38" t="s">
        <v>726</v>
      </c>
      <c r="T38" t="s">
        <v>727</v>
      </c>
      <c r="U38" t="s">
        <v>701</v>
      </c>
      <c r="V38" t="s">
        <v>702</v>
      </c>
      <c r="W38" t="s">
        <v>701</v>
      </c>
      <c r="Y38" t="s">
        <v>622</v>
      </c>
      <c r="Z38" t="s">
        <v>675</v>
      </c>
      <c r="AA38" t="s">
        <v>672</v>
      </c>
      <c r="AB38" t="s">
        <v>676</v>
      </c>
      <c r="AC38" t="s">
        <v>633</v>
      </c>
      <c r="AD38" t="s">
        <v>669</v>
      </c>
      <c r="AE38" t="s">
        <v>673</v>
      </c>
      <c r="AF38" t="s">
        <v>653</v>
      </c>
      <c r="AG38" t="s">
        <v>674</v>
      </c>
      <c r="AI38">
        <v>0</v>
      </c>
      <c r="AK38" t="s">
        <v>609</v>
      </c>
      <c r="AL38">
        <v>0</v>
      </c>
      <c r="AN38" t="s">
        <v>609</v>
      </c>
      <c r="AO38">
        <v>1</v>
      </c>
      <c r="AQ38" t="s">
        <v>619</v>
      </c>
      <c r="AR38">
        <v>0</v>
      </c>
      <c r="AT38" t="s">
        <v>609</v>
      </c>
      <c r="AU38">
        <v>0</v>
      </c>
      <c r="AW38" t="s">
        <v>609</v>
      </c>
      <c r="AX38">
        <v>0</v>
      </c>
      <c r="AZ38" t="s">
        <v>609</v>
      </c>
      <c r="BA38">
        <v>0</v>
      </c>
      <c r="BC38" t="s">
        <v>609</v>
      </c>
      <c r="BE38" t="s">
        <v>621</v>
      </c>
      <c r="BF38">
        <v>1</v>
      </c>
      <c r="BH38" t="s">
        <v>630</v>
      </c>
      <c r="BI38">
        <v>0</v>
      </c>
      <c r="BK38" t="s">
        <v>609</v>
      </c>
      <c r="BL38" s="9" t="str">
        <f t="shared" si="3"/>
        <v>Insufficient</v>
      </c>
      <c r="BY38" t="str">
        <f>VLOOKUP(A38, static_data!$A$2:$AL$114, 35,FALSE)</f>
        <v>Allegis Global Solutions Inc.</v>
      </c>
      <c r="BZ38" s="9" t="e">
        <f>VLOOKUP(BY38, vendorgroup[],2,FALSE)</f>
        <v>#N/A</v>
      </c>
      <c r="CA38" t="str">
        <f>VLOOKUP($A38, static_data!$A$2:$AL$114, 37,FALSE)</f>
        <v>USD</v>
      </c>
      <c r="CB38" s="9" t="e">
        <f>VLOOKUP($CA38, vendorentity[], 6,FALSE)</f>
        <v>#N/A</v>
      </c>
      <c r="CC38" s="9" t="e">
        <f>VLOOKUP($CA38, vendorentity[], 2,FALSE)</f>
        <v>#N/A</v>
      </c>
      <c r="CD38" s="9" t="e">
        <f>VLOOKUP($CA38, vendorentity[], 3,FALSE)</f>
        <v>#N/A</v>
      </c>
    </row>
    <row r="39" spans="1:82" x14ac:dyDescent="0.35">
      <c r="A39" t="s">
        <v>312</v>
      </c>
      <c r="B39" t="s">
        <v>52</v>
      </c>
      <c r="E39" t="s">
        <v>313</v>
      </c>
      <c r="F39" t="s">
        <v>313</v>
      </c>
      <c r="G39" t="s">
        <v>314</v>
      </c>
      <c r="H39">
        <f>VLOOKUP($A39,static_data!$A$2:$K$148,9,0)</f>
        <v>4</v>
      </c>
      <c r="I39" t="str">
        <f>VLOOKUP($A39,static_data!$A$2:$K$148,10,0)</f>
        <v>WPB CTO</v>
      </c>
      <c r="J39">
        <f>VLOOKUP($A39,static_data!$A$2:$K$148,11,0)</f>
        <v>6</v>
      </c>
      <c r="K39" t="s">
        <v>77</v>
      </c>
      <c r="L39" t="s">
        <v>78</v>
      </c>
      <c r="M39">
        <v>0</v>
      </c>
      <c r="O39" t="s">
        <v>609</v>
      </c>
      <c r="Q39" t="s">
        <v>621</v>
      </c>
      <c r="R39" t="s">
        <v>628</v>
      </c>
      <c r="S39" t="s">
        <v>728</v>
      </c>
      <c r="T39" t="s">
        <v>729</v>
      </c>
      <c r="U39" t="s">
        <v>701</v>
      </c>
      <c r="V39" t="s">
        <v>702</v>
      </c>
      <c r="W39" t="s">
        <v>701</v>
      </c>
      <c r="Y39" t="s">
        <v>638</v>
      </c>
      <c r="Z39" t="s">
        <v>675</v>
      </c>
      <c r="AA39" t="s">
        <v>653</v>
      </c>
      <c r="AB39" t="s">
        <v>676</v>
      </c>
      <c r="AC39" t="s">
        <v>617</v>
      </c>
      <c r="AD39" t="s">
        <v>669</v>
      </c>
      <c r="AE39" t="s">
        <v>656</v>
      </c>
      <c r="AF39" t="s">
        <v>612</v>
      </c>
      <c r="AG39" t="s">
        <v>657</v>
      </c>
      <c r="AI39">
        <v>0</v>
      </c>
      <c r="AK39" t="s">
        <v>609</v>
      </c>
      <c r="AL39">
        <v>0</v>
      </c>
      <c r="AN39" t="s">
        <v>609</v>
      </c>
      <c r="AO39">
        <v>0</v>
      </c>
      <c r="AQ39" t="s">
        <v>609</v>
      </c>
      <c r="AR39">
        <v>0</v>
      </c>
      <c r="AT39" t="s">
        <v>609</v>
      </c>
      <c r="AU39">
        <v>1</v>
      </c>
      <c r="AW39" t="s">
        <v>610</v>
      </c>
      <c r="AX39">
        <v>0</v>
      </c>
      <c r="AZ39" t="s">
        <v>609</v>
      </c>
      <c r="BA39">
        <v>1</v>
      </c>
      <c r="BC39" t="s">
        <v>619</v>
      </c>
      <c r="BE39" t="s">
        <v>658</v>
      </c>
      <c r="BF39">
        <v>0</v>
      </c>
      <c r="BH39" t="s">
        <v>609</v>
      </c>
      <c r="BI39">
        <v>0</v>
      </c>
      <c r="BK39" t="s">
        <v>609</v>
      </c>
      <c r="BL39" s="9" t="str">
        <f t="shared" si="3"/>
        <v>Insufficient</v>
      </c>
      <c r="BY39" t="str">
        <f>VLOOKUP(A39, static_data!$A$2:$AL$114, 35,FALSE)</f>
        <v>ALLEGIS GROUP SERVICES INC (US)</v>
      </c>
      <c r="BZ39" s="9" t="e">
        <f>VLOOKUP(BY39, vendorgroup[],2,FALSE)</f>
        <v>#N/A</v>
      </c>
      <c r="CA39" t="str">
        <f>VLOOKUP($A39, static_data!$A$2:$AL$114, 37,FALSE)</f>
        <v>USD</v>
      </c>
      <c r="CB39" s="9" t="e">
        <f>VLOOKUP($CA39, vendorentity[], 6,FALSE)</f>
        <v>#N/A</v>
      </c>
      <c r="CC39" s="9" t="e">
        <f>VLOOKUP($CA39, vendorentity[], 2,FALSE)</f>
        <v>#N/A</v>
      </c>
      <c r="CD39" s="9" t="e">
        <f>VLOOKUP($CA39, vendorentity[], 3,FALSE)</f>
        <v>#N/A</v>
      </c>
    </row>
    <row r="40" spans="1:82" x14ac:dyDescent="0.35">
      <c r="A40" t="s">
        <v>315</v>
      </c>
      <c r="B40" t="s">
        <v>52</v>
      </c>
      <c r="E40" t="s">
        <v>316</v>
      </c>
      <c r="F40" t="s">
        <v>316</v>
      </c>
      <c r="G40" t="s">
        <v>317</v>
      </c>
      <c r="H40">
        <f>VLOOKUP($A40,static_data!$A$2:$K$148,9,0)</f>
        <v>4</v>
      </c>
      <c r="I40" t="str">
        <f>VLOOKUP($A40,static_data!$A$2:$K$148,10,0)</f>
        <v>Channels Transformation</v>
      </c>
      <c r="J40">
        <f>VLOOKUP($A40,static_data!$A$2:$K$148,11,0)</f>
        <v>3</v>
      </c>
      <c r="K40" t="s">
        <v>77</v>
      </c>
      <c r="L40" t="s">
        <v>78</v>
      </c>
      <c r="M40">
        <v>1</v>
      </c>
      <c r="O40" t="s">
        <v>638</v>
      </c>
      <c r="Q40" t="s">
        <v>658</v>
      </c>
      <c r="R40" t="s">
        <v>630</v>
      </c>
      <c r="S40" t="s">
        <v>730</v>
      </c>
      <c r="T40" t="s">
        <v>731</v>
      </c>
      <c r="U40" t="s">
        <v>701</v>
      </c>
      <c r="V40" t="s">
        <v>702</v>
      </c>
      <c r="W40" t="s">
        <v>701</v>
      </c>
      <c r="Y40" t="s">
        <v>638</v>
      </c>
      <c r="Z40" t="s">
        <v>660</v>
      </c>
      <c r="AA40" t="s">
        <v>636</v>
      </c>
      <c r="AB40" t="s">
        <v>661</v>
      </c>
      <c r="AC40" t="s">
        <v>719</v>
      </c>
      <c r="AD40" t="s">
        <v>662</v>
      </c>
      <c r="AE40" t="s">
        <v>720</v>
      </c>
      <c r="AF40" t="s">
        <v>636</v>
      </c>
      <c r="AG40" t="s">
        <v>721</v>
      </c>
      <c r="AI40">
        <v>1</v>
      </c>
      <c r="AK40" t="s">
        <v>638</v>
      </c>
      <c r="AL40">
        <v>0</v>
      </c>
      <c r="AN40" t="s">
        <v>609</v>
      </c>
      <c r="AO40">
        <v>1</v>
      </c>
      <c r="AQ40" t="s">
        <v>628</v>
      </c>
      <c r="AR40">
        <v>0</v>
      </c>
      <c r="AT40" t="s">
        <v>609</v>
      </c>
      <c r="AU40">
        <v>1</v>
      </c>
      <c r="AW40" t="s">
        <v>619</v>
      </c>
      <c r="AX40">
        <v>0</v>
      </c>
      <c r="AZ40" t="s">
        <v>609</v>
      </c>
      <c r="BA40">
        <v>1</v>
      </c>
      <c r="BC40" t="s">
        <v>630</v>
      </c>
      <c r="BE40" t="s">
        <v>658</v>
      </c>
      <c r="BF40">
        <v>0</v>
      </c>
      <c r="BH40" t="s">
        <v>609</v>
      </c>
      <c r="BI40">
        <v>1</v>
      </c>
      <c r="BK40" t="s">
        <v>629</v>
      </c>
      <c r="BL40" s="9" t="str">
        <f t="shared" si="3"/>
        <v>Sufficient</v>
      </c>
      <c r="BY40" t="str">
        <f>VLOOKUP(A40, static_data!$A$2:$AL$114, 35,FALSE)</f>
        <v>ALLEGIS GROUP LTD</v>
      </c>
      <c r="BZ40" s="9" t="str">
        <f>VLOOKUP(BY40, vendorgroup[],2,FALSE)</f>
        <v>00.01.109</v>
      </c>
      <c r="CA40" t="str">
        <f>VLOOKUP($A40, static_data!$A$2:$AL$114, 37,FALSE)</f>
        <v>GBP</v>
      </c>
      <c r="CB40" s="9" t="e">
        <f>VLOOKUP($CA40, vendorentity[], 6,FALSE)</f>
        <v>#N/A</v>
      </c>
      <c r="CC40" s="9" t="e">
        <f>VLOOKUP($CA40, vendorentity[], 2,FALSE)</f>
        <v>#N/A</v>
      </c>
      <c r="CD40" s="9" t="e">
        <f>VLOOKUP($CA40, vendorentity[], 3,FALSE)</f>
        <v>#N/A</v>
      </c>
    </row>
    <row r="41" spans="1:82" x14ac:dyDescent="0.35">
      <c r="A41" t="s">
        <v>318</v>
      </c>
      <c r="B41" t="s">
        <v>52</v>
      </c>
      <c r="E41" t="s">
        <v>319</v>
      </c>
      <c r="F41" t="s">
        <v>319</v>
      </c>
      <c r="G41" t="s">
        <v>320</v>
      </c>
      <c r="H41">
        <f>VLOOKUP($A41,static_data!$A$2:$K$148,9,0)</f>
        <v>4</v>
      </c>
      <c r="I41" t="str">
        <f>VLOOKUP($A41,static_data!$A$2:$K$148,10,0)</f>
        <v>Insurance &amp; AMG</v>
      </c>
      <c r="J41">
        <f>VLOOKUP($A41,static_data!$A$2:$K$148,11,0)</f>
        <v>5</v>
      </c>
      <c r="K41" t="s">
        <v>77</v>
      </c>
      <c r="L41" t="s">
        <v>78</v>
      </c>
      <c r="M41">
        <v>1</v>
      </c>
      <c r="O41" t="s">
        <v>619</v>
      </c>
      <c r="Q41" t="s">
        <v>658</v>
      </c>
      <c r="R41" t="s">
        <v>609</v>
      </c>
      <c r="Y41" t="s">
        <v>638</v>
      </c>
      <c r="Z41" t="s">
        <v>668</v>
      </c>
      <c r="AA41" t="s">
        <v>612</v>
      </c>
      <c r="AB41" t="s">
        <v>669</v>
      </c>
      <c r="AC41" t="s">
        <v>614</v>
      </c>
      <c r="AD41" t="s">
        <v>670</v>
      </c>
      <c r="AE41" t="s">
        <v>616</v>
      </c>
      <c r="AF41" t="s">
        <v>633</v>
      </c>
      <c r="AG41" t="s">
        <v>618</v>
      </c>
      <c r="AI41">
        <v>1</v>
      </c>
      <c r="AK41" t="s">
        <v>651</v>
      </c>
      <c r="AL41">
        <v>1</v>
      </c>
      <c r="AN41" t="s">
        <v>651</v>
      </c>
      <c r="AO41">
        <v>1</v>
      </c>
      <c r="AQ41" t="s">
        <v>629</v>
      </c>
      <c r="AR41">
        <v>0</v>
      </c>
      <c r="AT41" t="s">
        <v>609</v>
      </c>
      <c r="AU41">
        <v>1</v>
      </c>
      <c r="AW41" t="s">
        <v>619</v>
      </c>
      <c r="AX41">
        <v>1</v>
      </c>
      <c r="AZ41" t="s">
        <v>619</v>
      </c>
      <c r="BA41">
        <v>1</v>
      </c>
      <c r="BC41" t="s">
        <v>638</v>
      </c>
      <c r="BE41" t="s">
        <v>658</v>
      </c>
      <c r="BF41">
        <v>1</v>
      </c>
      <c r="BH41" t="s">
        <v>638</v>
      </c>
      <c r="BI41">
        <v>0</v>
      </c>
      <c r="BK41" t="s">
        <v>609</v>
      </c>
      <c r="BL41" s="9" t="str">
        <f t="shared" si="3"/>
        <v>Sufficient</v>
      </c>
      <c r="BY41" t="str">
        <f>VLOOKUP(A41, static_data!$A$2:$AL$114, 35,FALSE)</f>
        <v>FIS CAPITAL MARKETS UK Limited</v>
      </c>
      <c r="BZ41" s="9" t="e">
        <f>VLOOKUP(BY41, vendorgroup[],2,FALSE)</f>
        <v>#N/A</v>
      </c>
      <c r="CA41" t="str">
        <f>VLOOKUP($A41, static_data!$A$2:$AL$114, 37,FALSE)</f>
        <v>GBP</v>
      </c>
      <c r="CB41" s="9" t="e">
        <f>VLOOKUP($CA41, vendorentity[], 6,FALSE)</f>
        <v>#N/A</v>
      </c>
      <c r="CC41" s="9" t="e">
        <f>VLOOKUP($CA41, vendorentity[], 2,FALSE)</f>
        <v>#N/A</v>
      </c>
      <c r="CD41" s="9" t="e">
        <f>VLOOKUP($CA41, vendorentity[], 3,FALSE)</f>
        <v>#N/A</v>
      </c>
    </row>
    <row r="42" spans="1:82" x14ac:dyDescent="0.35">
      <c r="A42" t="s">
        <v>321</v>
      </c>
      <c r="B42" t="s">
        <v>52</v>
      </c>
      <c r="E42" t="s">
        <v>322</v>
      </c>
      <c r="F42" t="s">
        <v>322</v>
      </c>
      <c r="G42" t="s">
        <v>323</v>
      </c>
      <c r="H42">
        <f>VLOOKUP($A42,static_data!$A$2:$K$148,9,0)</f>
        <v>4</v>
      </c>
      <c r="I42" t="str">
        <f>VLOOKUP($A42,static_data!$A$2:$K$148,10,0)</f>
        <v>Channels Transformation</v>
      </c>
      <c r="J42">
        <f>VLOOKUP($A42,static_data!$A$2:$K$148,11,0)</f>
        <v>3</v>
      </c>
      <c r="K42" t="s">
        <v>77</v>
      </c>
      <c r="L42" t="s">
        <v>78</v>
      </c>
      <c r="M42">
        <v>1</v>
      </c>
      <c r="O42" t="s">
        <v>628</v>
      </c>
      <c r="Q42" t="s">
        <v>658</v>
      </c>
      <c r="R42" t="s">
        <v>630</v>
      </c>
      <c r="S42" t="s">
        <v>732</v>
      </c>
      <c r="T42" t="s">
        <v>733</v>
      </c>
      <c r="U42" t="s">
        <v>701</v>
      </c>
      <c r="V42" t="s">
        <v>702</v>
      </c>
      <c r="W42" t="s">
        <v>701</v>
      </c>
      <c r="Y42" t="s">
        <v>638</v>
      </c>
      <c r="Z42" t="s">
        <v>660</v>
      </c>
      <c r="AA42" t="s">
        <v>617</v>
      </c>
      <c r="AB42" t="s">
        <v>661</v>
      </c>
      <c r="AC42" t="s">
        <v>646</v>
      </c>
      <c r="AD42" t="s">
        <v>662</v>
      </c>
      <c r="AE42" t="s">
        <v>648</v>
      </c>
      <c r="AF42" t="s">
        <v>617</v>
      </c>
      <c r="AG42" t="s">
        <v>650</v>
      </c>
      <c r="AI42">
        <v>0</v>
      </c>
      <c r="AK42" t="s">
        <v>609</v>
      </c>
      <c r="AL42">
        <v>1</v>
      </c>
      <c r="AN42" t="s">
        <v>629</v>
      </c>
      <c r="AO42">
        <v>1</v>
      </c>
      <c r="AQ42" t="s">
        <v>629</v>
      </c>
      <c r="AR42">
        <v>1</v>
      </c>
      <c r="AT42" t="s">
        <v>629</v>
      </c>
      <c r="AU42">
        <v>1</v>
      </c>
      <c r="AW42" t="s">
        <v>628</v>
      </c>
      <c r="AX42">
        <v>1</v>
      </c>
      <c r="AZ42" t="s">
        <v>629</v>
      </c>
      <c r="BA42">
        <v>0</v>
      </c>
      <c r="BC42" t="s">
        <v>609</v>
      </c>
      <c r="BE42" t="s">
        <v>621</v>
      </c>
      <c r="BF42">
        <v>0</v>
      </c>
      <c r="BH42" t="s">
        <v>609</v>
      </c>
      <c r="BI42">
        <v>0</v>
      </c>
      <c r="BK42" t="s">
        <v>609</v>
      </c>
      <c r="BL42" s="9" t="str">
        <f t="shared" si="3"/>
        <v>Sufficient</v>
      </c>
      <c r="BY42" t="str">
        <f>VLOOKUP(A42, static_data!$A$2:$AL$114, 35,FALSE)</f>
        <v>FIS CAPITAL MARKETS US LLC</v>
      </c>
      <c r="BZ42" s="9" t="str">
        <f>VLOOKUP(BY42, vendorgroup[],2,FALSE)</f>
        <v>00.01.110</v>
      </c>
      <c r="CA42" t="str">
        <f>VLOOKUP($A42, static_data!$A$2:$AL$114, 37,FALSE)</f>
        <v>USD</v>
      </c>
      <c r="CB42" s="9" t="e">
        <f>VLOOKUP($CA42, vendorentity[], 6,FALSE)</f>
        <v>#N/A</v>
      </c>
      <c r="CC42" s="9" t="e">
        <f>VLOOKUP($CA42, vendorentity[], 2,FALSE)</f>
        <v>#N/A</v>
      </c>
      <c r="CD42" s="9" t="e">
        <f>VLOOKUP($CA42, vendorentity[], 3,FALSE)</f>
        <v>#N/A</v>
      </c>
    </row>
    <row r="43" spans="1:82" x14ac:dyDescent="0.35">
      <c r="A43" t="s">
        <v>324</v>
      </c>
      <c r="B43" t="s">
        <v>52</v>
      </c>
      <c r="E43" t="s">
        <v>325</v>
      </c>
      <c r="F43" t="s">
        <v>325</v>
      </c>
      <c r="G43" t="s">
        <v>326</v>
      </c>
      <c r="H43">
        <f>VLOOKUP($A43,static_data!$A$2:$K$148,9,0)</f>
        <v>4</v>
      </c>
      <c r="I43" t="str">
        <f>VLOOKUP($A43,static_data!$A$2:$K$148,10,0)</f>
        <v>Insurance &amp; AMG</v>
      </c>
      <c r="J43">
        <f>VLOOKUP($A43,static_data!$A$2:$K$148,11,0)</f>
        <v>5</v>
      </c>
      <c r="K43" t="s">
        <v>77</v>
      </c>
      <c r="L43" t="s">
        <v>78</v>
      </c>
      <c r="M43">
        <v>0</v>
      </c>
      <c r="O43" t="s">
        <v>609</v>
      </c>
      <c r="Q43" t="s">
        <v>621</v>
      </c>
      <c r="R43" t="s">
        <v>610</v>
      </c>
      <c r="S43" t="s">
        <v>734</v>
      </c>
      <c r="T43" t="s">
        <v>735</v>
      </c>
      <c r="U43" t="s">
        <v>701</v>
      </c>
      <c r="V43" t="s">
        <v>702</v>
      </c>
      <c r="W43" t="s">
        <v>701</v>
      </c>
      <c r="Y43" t="s">
        <v>610</v>
      </c>
      <c r="Z43" t="s">
        <v>668</v>
      </c>
      <c r="AA43" t="s">
        <v>633</v>
      </c>
      <c r="AB43" t="s">
        <v>669</v>
      </c>
      <c r="AC43" t="s">
        <v>634</v>
      </c>
      <c r="AD43" t="s">
        <v>670</v>
      </c>
      <c r="AE43" t="s">
        <v>635</v>
      </c>
      <c r="AF43" t="s">
        <v>612</v>
      </c>
      <c r="AG43" t="s">
        <v>637</v>
      </c>
      <c r="AI43">
        <v>1</v>
      </c>
      <c r="AK43" t="s">
        <v>629</v>
      </c>
      <c r="AL43">
        <v>1</v>
      </c>
      <c r="AN43" t="s">
        <v>622</v>
      </c>
      <c r="AO43">
        <v>0</v>
      </c>
      <c r="AQ43" t="s">
        <v>609</v>
      </c>
      <c r="AR43">
        <v>1</v>
      </c>
      <c r="AT43" t="s">
        <v>610</v>
      </c>
      <c r="AU43">
        <v>1</v>
      </c>
      <c r="AW43" t="s">
        <v>630</v>
      </c>
      <c r="AX43">
        <v>0</v>
      </c>
      <c r="AZ43" t="s">
        <v>609</v>
      </c>
      <c r="BA43">
        <v>0</v>
      </c>
      <c r="BC43" t="s">
        <v>609</v>
      </c>
      <c r="BE43" t="s">
        <v>621</v>
      </c>
      <c r="BF43">
        <v>0</v>
      </c>
      <c r="BH43" t="s">
        <v>609</v>
      </c>
      <c r="BI43">
        <v>0</v>
      </c>
      <c r="BK43" t="s">
        <v>609</v>
      </c>
      <c r="BL43" s="9" t="str">
        <f t="shared" si="3"/>
        <v>Insufficient</v>
      </c>
      <c r="BY43" t="str">
        <f>VLOOKUP(A43, static_data!$A$2:$AL$114, 35,FALSE)</f>
        <v>CANDEX HK LIMITED</v>
      </c>
      <c r="BZ43" s="9" t="e">
        <f>VLOOKUP(BY43, vendorgroup[],2,FALSE)</f>
        <v>#N/A</v>
      </c>
      <c r="CA43" t="str">
        <f>VLOOKUP($A43, static_data!$A$2:$AL$114, 37,FALSE)</f>
        <v>HKD</v>
      </c>
      <c r="CB43" s="9" t="e">
        <f>VLOOKUP($CA43, vendorentity[], 6,FALSE)</f>
        <v>#N/A</v>
      </c>
      <c r="CC43" s="9" t="e">
        <f>VLOOKUP($CA43, vendorentity[], 2,FALSE)</f>
        <v>#N/A</v>
      </c>
      <c r="CD43" s="9" t="e">
        <f>VLOOKUP($CA43, vendorentity[], 3,FALSE)</f>
        <v>#N/A</v>
      </c>
    </row>
    <row r="44" spans="1:82" x14ac:dyDescent="0.35">
      <c r="A44" t="s">
        <v>327</v>
      </c>
      <c r="B44" t="s">
        <v>52</v>
      </c>
      <c r="E44" t="s">
        <v>328</v>
      </c>
      <c r="F44" t="s">
        <v>328</v>
      </c>
      <c r="G44" t="s">
        <v>329</v>
      </c>
      <c r="H44">
        <f>VLOOKUP($A44,static_data!$A$2:$K$148,9,0)</f>
        <v>4</v>
      </c>
      <c r="I44" t="str">
        <f>VLOOKUP($A44,static_data!$A$2:$K$148,10,0)</f>
        <v>WPB CTO</v>
      </c>
      <c r="J44">
        <f>VLOOKUP($A44,static_data!$A$2:$K$148,11,0)</f>
        <v>6</v>
      </c>
      <c r="K44" t="s">
        <v>77</v>
      </c>
      <c r="L44" t="s">
        <v>78</v>
      </c>
      <c r="M44">
        <v>0</v>
      </c>
      <c r="O44" t="s">
        <v>609</v>
      </c>
      <c r="Q44" t="s">
        <v>621</v>
      </c>
      <c r="R44" t="s">
        <v>628</v>
      </c>
      <c r="S44" t="s">
        <v>736</v>
      </c>
      <c r="T44" t="s">
        <v>737</v>
      </c>
      <c r="U44" t="s">
        <v>701</v>
      </c>
      <c r="V44" t="s">
        <v>702</v>
      </c>
      <c r="W44" t="s">
        <v>701</v>
      </c>
      <c r="Y44" t="s">
        <v>628</v>
      </c>
      <c r="Z44" t="s">
        <v>660</v>
      </c>
      <c r="AA44" t="s">
        <v>636</v>
      </c>
      <c r="AB44" t="s">
        <v>661</v>
      </c>
      <c r="AC44" t="s">
        <v>719</v>
      </c>
      <c r="AD44" t="s">
        <v>662</v>
      </c>
      <c r="AE44" t="s">
        <v>720</v>
      </c>
      <c r="AF44" t="s">
        <v>617</v>
      </c>
      <c r="AG44" t="s">
        <v>721</v>
      </c>
      <c r="AI44">
        <v>1</v>
      </c>
      <c r="AK44" t="s">
        <v>628</v>
      </c>
      <c r="AL44">
        <v>0</v>
      </c>
      <c r="AN44" t="s">
        <v>609</v>
      </c>
      <c r="AO44">
        <v>0</v>
      </c>
      <c r="AQ44" t="s">
        <v>609</v>
      </c>
      <c r="AR44">
        <v>1</v>
      </c>
      <c r="AT44" t="s">
        <v>631</v>
      </c>
      <c r="AU44">
        <v>1</v>
      </c>
      <c r="AW44" t="s">
        <v>630</v>
      </c>
      <c r="AX44">
        <v>0</v>
      </c>
      <c r="AZ44" t="s">
        <v>609</v>
      </c>
      <c r="BA44">
        <v>1</v>
      </c>
      <c r="BC44" t="s">
        <v>638</v>
      </c>
      <c r="BE44" t="s">
        <v>658</v>
      </c>
      <c r="BF44">
        <v>0</v>
      </c>
      <c r="BH44" t="s">
        <v>609</v>
      </c>
      <c r="BI44">
        <v>0</v>
      </c>
      <c r="BK44" t="s">
        <v>609</v>
      </c>
      <c r="BL44" s="9" t="str">
        <f t="shared" si="3"/>
        <v>Insufficient</v>
      </c>
      <c r="BY44" t="str">
        <f>VLOOKUP(A44, static_data!$A$2:$AL$114, 35,FALSE)</f>
        <v>INFOSYS LTD OPERN TURM</v>
      </c>
      <c r="BZ44" s="9" t="e">
        <f>VLOOKUP(BY44, vendorgroup[],2,FALSE)</f>
        <v>#N/A</v>
      </c>
      <c r="CA44" t="str">
        <f>VLOOKUP($A44, static_data!$A$2:$AL$114, 37,FALSE)</f>
        <v>EUR</v>
      </c>
      <c r="CB44" s="9" t="e">
        <f>VLOOKUP($CA44, vendorentity[], 6,FALSE)</f>
        <v>#N/A</v>
      </c>
      <c r="CC44" s="9" t="e">
        <f>VLOOKUP($CA44, vendorentity[], 2,FALSE)</f>
        <v>#N/A</v>
      </c>
      <c r="CD44" s="9" t="e">
        <f>VLOOKUP($CA44, vendorentity[], 3,FALSE)</f>
        <v>#N/A</v>
      </c>
    </row>
    <row r="45" spans="1:82" x14ac:dyDescent="0.35">
      <c r="A45" t="s">
        <v>330</v>
      </c>
      <c r="B45" t="s">
        <v>52</v>
      </c>
      <c r="E45" t="s">
        <v>331</v>
      </c>
      <c r="F45" t="s">
        <v>331</v>
      </c>
      <c r="G45" t="s">
        <v>332</v>
      </c>
      <c r="H45">
        <f>VLOOKUP($A45,static_data!$A$2:$K$148,9,0)</f>
        <v>4</v>
      </c>
      <c r="I45" t="str">
        <f>VLOOKUP($A45,static_data!$A$2:$K$148,10,0)</f>
        <v>Private Banking &amp; Wealth IT</v>
      </c>
      <c r="J45">
        <f>VLOOKUP($A45,static_data!$A$2:$K$148,11,0)</f>
        <v>4</v>
      </c>
      <c r="K45" t="s">
        <v>77</v>
      </c>
      <c r="L45" t="s">
        <v>78</v>
      </c>
      <c r="M45">
        <v>0</v>
      </c>
      <c r="O45" t="s">
        <v>609</v>
      </c>
      <c r="Q45" t="s">
        <v>621</v>
      </c>
      <c r="R45" t="s">
        <v>638</v>
      </c>
      <c r="S45" t="s">
        <v>738</v>
      </c>
      <c r="T45" t="s">
        <v>739</v>
      </c>
      <c r="U45" t="s">
        <v>701</v>
      </c>
      <c r="V45" t="s">
        <v>702</v>
      </c>
      <c r="W45" t="s">
        <v>701</v>
      </c>
      <c r="Y45" t="s">
        <v>622</v>
      </c>
      <c r="Z45" t="s">
        <v>660</v>
      </c>
      <c r="AA45" t="s">
        <v>672</v>
      </c>
      <c r="AB45" t="s">
        <v>661</v>
      </c>
      <c r="AC45" t="s">
        <v>633</v>
      </c>
      <c r="AD45" t="s">
        <v>662</v>
      </c>
      <c r="AE45" t="s">
        <v>673</v>
      </c>
      <c r="AF45" t="s">
        <v>612</v>
      </c>
      <c r="AG45" t="s">
        <v>674</v>
      </c>
      <c r="AI45">
        <v>1</v>
      </c>
      <c r="AK45" t="s">
        <v>610</v>
      </c>
      <c r="AL45">
        <v>0</v>
      </c>
      <c r="AN45" t="s">
        <v>609</v>
      </c>
      <c r="AO45">
        <v>0</v>
      </c>
      <c r="AQ45" t="s">
        <v>609</v>
      </c>
      <c r="AR45">
        <v>0</v>
      </c>
      <c r="AT45" t="s">
        <v>609</v>
      </c>
      <c r="AU45">
        <v>1</v>
      </c>
      <c r="AW45" t="s">
        <v>628</v>
      </c>
      <c r="AX45">
        <v>0</v>
      </c>
      <c r="AZ45" t="s">
        <v>609</v>
      </c>
      <c r="BA45">
        <v>1</v>
      </c>
      <c r="BC45" t="s">
        <v>622</v>
      </c>
      <c r="BE45" t="s">
        <v>658</v>
      </c>
      <c r="BF45">
        <v>1</v>
      </c>
      <c r="BH45" t="s">
        <v>610</v>
      </c>
      <c r="BI45">
        <v>1</v>
      </c>
      <c r="BK45" t="s">
        <v>651</v>
      </c>
      <c r="BL45" s="9" t="str">
        <f t="shared" si="3"/>
        <v>Insufficient</v>
      </c>
      <c r="BY45" t="str">
        <f>VLOOKUP(A45, static_data!$A$2:$AL$114, 35,FALSE)</f>
        <v>ADOBE SYSTEMS SOFTWARE IRELAND LTD (UK)</v>
      </c>
      <c r="BZ45" s="9" t="e">
        <f>VLOOKUP(BY45, vendorgroup[],2,FALSE)</f>
        <v>#N/A</v>
      </c>
      <c r="CA45" t="str">
        <f>VLOOKUP($A45, static_data!$A$2:$AL$114, 37,FALSE)</f>
        <v>GBP</v>
      </c>
      <c r="CB45" s="9" t="e">
        <f>VLOOKUP($CA45, vendorentity[], 6,FALSE)</f>
        <v>#N/A</v>
      </c>
      <c r="CC45" s="9" t="e">
        <f>VLOOKUP($CA45, vendorentity[], 2,FALSE)</f>
        <v>#N/A</v>
      </c>
      <c r="CD45" s="9" t="e">
        <f>VLOOKUP($CA45, vendorentity[], 3,FALSE)</f>
        <v>#N/A</v>
      </c>
    </row>
    <row r="46" spans="1:82" x14ac:dyDescent="0.35">
      <c r="A46" t="s">
        <v>333</v>
      </c>
      <c r="B46" t="s">
        <v>52</v>
      </c>
      <c r="E46" t="s">
        <v>334</v>
      </c>
      <c r="F46" t="s">
        <v>334</v>
      </c>
      <c r="G46" t="s">
        <v>335</v>
      </c>
      <c r="H46">
        <f>VLOOKUP($A46,static_data!$A$2:$K$148,9,0)</f>
        <v>4</v>
      </c>
      <c r="I46" t="str">
        <f>VLOOKUP($A46,static_data!$A$2:$K$148,10,0)</f>
        <v>WPB Regional IT ASP</v>
      </c>
      <c r="J46">
        <f>VLOOKUP($A46,static_data!$A$2:$K$148,11,0)</f>
        <v>10</v>
      </c>
      <c r="K46" t="s">
        <v>77</v>
      </c>
      <c r="L46" t="s">
        <v>78</v>
      </c>
      <c r="M46">
        <v>1</v>
      </c>
      <c r="O46" t="s">
        <v>630</v>
      </c>
      <c r="Q46" t="s">
        <v>658</v>
      </c>
      <c r="R46" t="s">
        <v>628</v>
      </c>
      <c r="S46" t="s">
        <v>740</v>
      </c>
      <c r="T46" t="s">
        <v>741</v>
      </c>
      <c r="U46" t="s">
        <v>701</v>
      </c>
      <c r="V46" t="s">
        <v>702</v>
      </c>
      <c r="W46" t="s">
        <v>701</v>
      </c>
      <c r="Y46" t="s">
        <v>638</v>
      </c>
      <c r="Z46" t="s">
        <v>675</v>
      </c>
      <c r="AA46" t="s">
        <v>633</v>
      </c>
      <c r="AB46" t="s">
        <v>676</v>
      </c>
      <c r="AC46" t="s">
        <v>634</v>
      </c>
      <c r="AD46" t="s">
        <v>669</v>
      </c>
      <c r="AE46" t="s">
        <v>635</v>
      </c>
      <c r="AF46" t="s">
        <v>612</v>
      </c>
      <c r="AG46" t="s">
        <v>637</v>
      </c>
      <c r="AI46">
        <v>0</v>
      </c>
      <c r="AK46" t="s">
        <v>609</v>
      </c>
      <c r="AL46">
        <v>0</v>
      </c>
      <c r="AN46" t="s">
        <v>609</v>
      </c>
      <c r="AO46">
        <v>0</v>
      </c>
      <c r="AQ46" t="s">
        <v>609</v>
      </c>
      <c r="AR46">
        <v>0</v>
      </c>
      <c r="AT46" t="s">
        <v>609</v>
      </c>
      <c r="AU46">
        <v>1</v>
      </c>
      <c r="AW46" t="s">
        <v>628</v>
      </c>
      <c r="AX46">
        <v>1</v>
      </c>
      <c r="AZ46" t="s">
        <v>629</v>
      </c>
      <c r="BA46">
        <v>1</v>
      </c>
      <c r="BC46" t="s">
        <v>628</v>
      </c>
      <c r="BE46" t="s">
        <v>658</v>
      </c>
      <c r="BF46">
        <v>1</v>
      </c>
      <c r="BH46" t="s">
        <v>619</v>
      </c>
      <c r="BI46">
        <v>1</v>
      </c>
      <c r="BK46" t="s">
        <v>629</v>
      </c>
      <c r="BL46" s="9" t="str">
        <f t="shared" si="3"/>
        <v>Sufficient</v>
      </c>
      <c r="BY46" t="str">
        <f>VLOOKUP(A46, static_data!$A$2:$AL$114, 35,FALSE)</f>
        <v>ANALOGFOLK HONG KONG LTD</v>
      </c>
      <c r="BZ46" s="9" t="e">
        <f>VLOOKUP(BY46, vendorgroup[],2,FALSE)</f>
        <v>#N/A</v>
      </c>
      <c r="CA46" t="str">
        <f>VLOOKUP($A46, static_data!$A$2:$AL$114, 37,FALSE)</f>
        <v>HKD</v>
      </c>
      <c r="CB46" s="9" t="e">
        <f>VLOOKUP($CA46, vendorentity[], 6,FALSE)</f>
        <v>#N/A</v>
      </c>
      <c r="CC46" s="9" t="e">
        <f>VLOOKUP($CA46, vendorentity[], 2,FALSE)</f>
        <v>#N/A</v>
      </c>
      <c r="CD46" s="9" t="e">
        <f>VLOOKUP($CA46, vendorentity[], 3,FALSE)</f>
        <v>#N/A</v>
      </c>
    </row>
    <row r="47" spans="1:82" x14ac:dyDescent="0.35">
      <c r="A47" s="25" t="s">
        <v>336</v>
      </c>
      <c r="B47" t="s">
        <v>52</v>
      </c>
      <c r="E47" t="s">
        <v>337</v>
      </c>
      <c r="F47" t="s">
        <v>337</v>
      </c>
      <c r="G47" t="s">
        <v>338</v>
      </c>
      <c r="H47">
        <f>VLOOKUP($A47,static_data!$A$2:$K$148,9,0)</f>
        <v>4</v>
      </c>
      <c r="I47" s="18" t="str">
        <f>VLOOKUP($A47,static_data!$A$2:$K$148,10,0)</f>
        <v>WPB CTO</v>
      </c>
      <c r="J47">
        <f>VLOOKUP($A47,static_data!$A$2:$K$148,11,0)</f>
        <v>6</v>
      </c>
      <c r="K47" t="s">
        <v>56</v>
      </c>
      <c r="L47" t="s">
        <v>57</v>
      </c>
      <c r="M47">
        <v>0</v>
      </c>
      <c r="O47" t="s">
        <v>609</v>
      </c>
      <c r="Q47" t="s">
        <v>621</v>
      </c>
      <c r="R47" t="s">
        <v>630</v>
      </c>
      <c r="S47" t="s">
        <v>742</v>
      </c>
      <c r="T47" t="s">
        <v>743</v>
      </c>
      <c r="U47" t="s">
        <v>701</v>
      </c>
      <c r="V47" t="s">
        <v>702</v>
      </c>
      <c r="W47" t="s">
        <v>701</v>
      </c>
      <c r="Y47" t="s">
        <v>609</v>
      </c>
      <c r="AI47">
        <v>0</v>
      </c>
      <c r="AK47" t="s">
        <v>609</v>
      </c>
      <c r="AL47">
        <v>1</v>
      </c>
      <c r="AN47" t="s">
        <v>651</v>
      </c>
      <c r="AO47">
        <v>1</v>
      </c>
      <c r="AQ47" t="s">
        <v>628</v>
      </c>
      <c r="AR47">
        <v>0</v>
      </c>
      <c r="AT47" t="s">
        <v>609</v>
      </c>
      <c r="AU47">
        <v>0</v>
      </c>
      <c r="AW47" t="s">
        <v>609</v>
      </c>
      <c r="AX47">
        <v>1</v>
      </c>
      <c r="AZ47" t="s">
        <v>651</v>
      </c>
      <c r="BA47">
        <v>0</v>
      </c>
      <c r="BC47" t="s">
        <v>609</v>
      </c>
      <c r="BE47" t="s">
        <v>621</v>
      </c>
      <c r="BF47">
        <v>0</v>
      </c>
      <c r="BH47" t="s">
        <v>609</v>
      </c>
      <c r="BI47">
        <v>1</v>
      </c>
      <c r="BK47" t="s">
        <v>622</v>
      </c>
      <c r="BL47" s="9" t="str">
        <f t="shared" si="3"/>
        <v>Insufficient</v>
      </c>
      <c r="BY47" t="s">
        <v>58</v>
      </c>
      <c r="BZ47" s="9" t="str">
        <f>VLOOKUP(BY47, vendorgroup[],2,FALSE)</f>
        <v>00.01.101</v>
      </c>
      <c r="CA47" t="s">
        <v>59</v>
      </c>
      <c r="CB47" s="9" t="str">
        <f>VLOOKUP($CA47, vendorentity[], 6,FALSE)</f>
        <v>01.02.2001</v>
      </c>
      <c r="CC47" s="9" t="str">
        <f>VLOOKUP($CA47, vendorentity[], 2,FALSE)</f>
        <v>GBR</v>
      </c>
      <c r="CD47" s="9" t="str">
        <f>VLOOKUP($CA47, vendorentity[], 3,FALSE)</f>
        <v>GBP</v>
      </c>
    </row>
    <row r="48" spans="1:82" x14ac:dyDescent="0.35">
      <c r="A48" s="25" t="s">
        <v>339</v>
      </c>
      <c r="B48" t="s">
        <v>52</v>
      </c>
      <c r="E48" t="s">
        <v>340</v>
      </c>
      <c r="F48" t="s">
        <v>340</v>
      </c>
      <c r="G48" t="s">
        <v>341</v>
      </c>
      <c r="H48">
        <f>VLOOKUP($A48,static_data!$A$2:$K$148,9,0)</f>
        <v>5</v>
      </c>
      <c r="I48" s="21" t="str">
        <f>VLOOKUP($A48,static_data!$A$2:$K$148,10,0)</f>
        <v>Fraud</v>
      </c>
      <c r="J48">
        <f>VLOOKUP($A48,static_data!$A$2:$K$148,11,0)</f>
        <v>12</v>
      </c>
      <c r="K48" t="s">
        <v>56</v>
      </c>
      <c r="L48" t="s">
        <v>57</v>
      </c>
      <c r="M48">
        <v>1</v>
      </c>
      <c r="O48" t="s">
        <v>610</v>
      </c>
      <c r="Q48" t="s">
        <v>658</v>
      </c>
      <c r="R48" t="s">
        <v>610</v>
      </c>
      <c r="S48" t="s">
        <v>744</v>
      </c>
      <c r="T48" t="s">
        <v>745</v>
      </c>
      <c r="U48" t="s">
        <v>701</v>
      </c>
      <c r="V48" t="s">
        <v>702</v>
      </c>
      <c r="W48" t="s">
        <v>701</v>
      </c>
      <c r="Y48" t="s">
        <v>609</v>
      </c>
      <c r="AI48">
        <v>1</v>
      </c>
      <c r="AK48" t="s">
        <v>622</v>
      </c>
      <c r="AL48">
        <v>1</v>
      </c>
      <c r="AN48" t="s">
        <v>628</v>
      </c>
      <c r="AO48">
        <v>1</v>
      </c>
      <c r="AQ48" t="s">
        <v>628</v>
      </c>
      <c r="AR48">
        <v>1</v>
      </c>
      <c r="AT48" t="s">
        <v>630</v>
      </c>
      <c r="AU48">
        <v>1</v>
      </c>
      <c r="AW48" t="s">
        <v>619</v>
      </c>
      <c r="AX48">
        <v>1</v>
      </c>
      <c r="AZ48" t="s">
        <v>629</v>
      </c>
      <c r="BA48">
        <v>1</v>
      </c>
      <c r="BC48" t="s">
        <v>622</v>
      </c>
      <c r="BE48" t="s">
        <v>658</v>
      </c>
      <c r="BF48">
        <v>1</v>
      </c>
      <c r="BH48" t="s">
        <v>629</v>
      </c>
      <c r="BI48">
        <v>1</v>
      </c>
      <c r="BK48" t="s">
        <v>620</v>
      </c>
      <c r="BL48" s="9" t="str">
        <f t="shared" si="3"/>
        <v>Sufficient</v>
      </c>
      <c r="BY48" s="9" t="s">
        <v>71</v>
      </c>
      <c r="BZ48" s="9" t="str">
        <f>VLOOKUP(BY48, vendorgroup[],2,FALSE)</f>
        <v>00.01.108</v>
      </c>
      <c r="CA48" s="9" t="s">
        <v>72</v>
      </c>
      <c r="CB48" s="9" t="str">
        <f>VLOOKUP($CA48, vendorentity[], 6,FALSE)</f>
        <v>01.02.2018</v>
      </c>
      <c r="CC48" s="9" t="str">
        <f>VLOOKUP($CA48, vendorentity[], 2,FALSE)</f>
        <v>DEU</v>
      </c>
      <c r="CD48" s="9" t="str">
        <f>VLOOKUP($CA48, vendorentity[], 3,FALSE)</f>
        <v>EUR</v>
      </c>
    </row>
    <row r="49" spans="1:82" x14ac:dyDescent="0.35">
      <c r="A49" s="25" t="s">
        <v>342</v>
      </c>
      <c r="B49" t="s">
        <v>52</v>
      </c>
      <c r="E49" t="s">
        <v>343</v>
      </c>
      <c r="F49" t="s">
        <v>343</v>
      </c>
      <c r="G49" t="s">
        <v>344</v>
      </c>
      <c r="H49">
        <f>VLOOKUP($A49,static_data!$A$2:$K$148,9,0)</f>
        <v>4</v>
      </c>
      <c r="I49" s="21" t="str">
        <f>VLOOKUP($A49,static_data!$A$2:$K$148,10,0)</f>
        <v>WPB Regional IT MENA</v>
      </c>
      <c r="J49">
        <f>VLOOKUP($A49,static_data!$A$2:$K$148,11,0)</f>
        <v>9</v>
      </c>
      <c r="K49" t="s">
        <v>56</v>
      </c>
      <c r="L49" t="s">
        <v>57</v>
      </c>
      <c r="M49">
        <v>1</v>
      </c>
      <c r="O49" t="s">
        <v>610</v>
      </c>
      <c r="Q49" t="s">
        <v>658</v>
      </c>
      <c r="R49" t="s">
        <v>609</v>
      </c>
      <c r="Y49" t="s">
        <v>609</v>
      </c>
      <c r="AI49">
        <v>1</v>
      </c>
      <c r="AK49" t="s">
        <v>622</v>
      </c>
      <c r="AL49">
        <v>1</v>
      </c>
      <c r="AN49" t="s">
        <v>628</v>
      </c>
      <c r="AO49">
        <v>1</v>
      </c>
      <c r="AQ49" t="s">
        <v>628</v>
      </c>
      <c r="AR49">
        <v>1</v>
      </c>
      <c r="AT49" t="s">
        <v>630</v>
      </c>
      <c r="AU49">
        <v>1</v>
      </c>
      <c r="AW49" t="s">
        <v>619</v>
      </c>
      <c r="AX49">
        <v>1</v>
      </c>
      <c r="AZ49" t="s">
        <v>629</v>
      </c>
      <c r="BA49">
        <v>1</v>
      </c>
      <c r="BC49" t="s">
        <v>622</v>
      </c>
      <c r="BE49" t="s">
        <v>658</v>
      </c>
      <c r="BF49">
        <v>1</v>
      </c>
      <c r="BH49" t="s">
        <v>629</v>
      </c>
      <c r="BI49">
        <v>1</v>
      </c>
      <c r="BK49" t="s">
        <v>620</v>
      </c>
      <c r="BL49" s="9" t="str">
        <f t="shared" si="3"/>
        <v>Sufficient</v>
      </c>
      <c r="BY49" t="s">
        <v>79</v>
      </c>
      <c r="BZ49" s="9" t="str">
        <f>VLOOKUP(BY49, vendorgroup[],2,FALSE)</f>
        <v>00.01.102</v>
      </c>
      <c r="CA49" t="s">
        <v>80</v>
      </c>
      <c r="CB49" s="9" t="str">
        <f>VLOOKUP($CA49, vendorentity[], 6,FALSE)</f>
        <v>01.02.2002</v>
      </c>
      <c r="CC49" s="9" t="str">
        <f>VLOOKUP($CA49, vendorentity[], 2,FALSE)</f>
        <v>USA</v>
      </c>
      <c r="CD49" s="9" t="str">
        <f>VLOOKUP($CA49, vendorentity[], 3,FALSE)</f>
        <v>USD</v>
      </c>
    </row>
    <row r="50" spans="1:82" x14ac:dyDescent="0.35">
      <c r="A50" s="25" t="s">
        <v>345</v>
      </c>
      <c r="B50" t="s">
        <v>52</v>
      </c>
      <c r="E50" t="s">
        <v>346</v>
      </c>
      <c r="F50" t="s">
        <v>346</v>
      </c>
      <c r="G50" t="s">
        <v>347</v>
      </c>
      <c r="H50">
        <f>VLOOKUP($A50,static_data!$A$2:$K$148,9,0)</f>
        <v>4</v>
      </c>
      <c r="I50" s="21" t="str">
        <f>VLOOKUP($A50,static_data!$A$2:$K$148,10,0)</f>
        <v>WPB Regional IT ASP</v>
      </c>
      <c r="J50">
        <f>VLOOKUP($A50,static_data!$A$2:$K$148,11,0)</f>
        <v>10</v>
      </c>
      <c r="K50" t="s">
        <v>56</v>
      </c>
      <c r="L50" t="s">
        <v>57</v>
      </c>
      <c r="M50">
        <v>1</v>
      </c>
      <c r="O50" t="s">
        <v>610</v>
      </c>
      <c r="Q50" t="s">
        <v>658</v>
      </c>
      <c r="R50" t="s">
        <v>619</v>
      </c>
      <c r="S50" t="s">
        <v>744</v>
      </c>
      <c r="T50" t="s">
        <v>745</v>
      </c>
      <c r="U50" t="s">
        <v>701</v>
      </c>
      <c r="V50" t="s">
        <v>702</v>
      </c>
      <c r="W50" t="s">
        <v>701</v>
      </c>
      <c r="Y50" t="s">
        <v>609</v>
      </c>
      <c r="AI50">
        <v>1</v>
      </c>
      <c r="AK50" t="s">
        <v>622</v>
      </c>
      <c r="AL50">
        <v>1</v>
      </c>
      <c r="AN50" t="s">
        <v>628</v>
      </c>
      <c r="AO50">
        <v>1</v>
      </c>
      <c r="AQ50" t="s">
        <v>628</v>
      </c>
      <c r="AR50">
        <v>1</v>
      </c>
      <c r="AT50" t="s">
        <v>630</v>
      </c>
      <c r="AU50">
        <v>1</v>
      </c>
      <c r="AW50" t="s">
        <v>619</v>
      </c>
      <c r="AX50">
        <v>1</v>
      </c>
      <c r="AZ50" t="s">
        <v>629</v>
      </c>
      <c r="BA50">
        <v>1</v>
      </c>
      <c r="BC50" t="s">
        <v>622</v>
      </c>
      <c r="BE50" t="s">
        <v>658</v>
      </c>
      <c r="BF50">
        <v>1</v>
      </c>
      <c r="BH50" t="s">
        <v>629</v>
      </c>
      <c r="BI50">
        <v>1</v>
      </c>
      <c r="BK50" t="s">
        <v>620</v>
      </c>
      <c r="BL50" s="9" t="str">
        <f t="shared" si="3"/>
        <v>Sufficient</v>
      </c>
      <c r="BY50" s="9" t="s">
        <v>79</v>
      </c>
      <c r="BZ50" s="9" t="str">
        <f>VLOOKUP(BY50, vendorgroup[],2,FALSE)</f>
        <v>00.01.102</v>
      </c>
      <c r="CA50" s="9" t="s">
        <v>80</v>
      </c>
      <c r="CB50" s="9" t="str">
        <f>VLOOKUP($CA50, vendorentity[], 6,FALSE)</f>
        <v>01.02.2002</v>
      </c>
      <c r="CC50" s="9" t="str">
        <f>VLOOKUP($CA50, vendorentity[], 2,FALSE)</f>
        <v>USA</v>
      </c>
      <c r="CD50" s="9" t="str">
        <f>VLOOKUP($CA50, vendorentity[], 3,FALSE)</f>
        <v>USD</v>
      </c>
    </row>
    <row r="51" spans="1:82" x14ac:dyDescent="0.35">
      <c r="A51" s="25" t="s">
        <v>348</v>
      </c>
      <c r="B51" t="s">
        <v>52</v>
      </c>
      <c r="E51" t="s">
        <v>349</v>
      </c>
      <c r="F51" t="s">
        <v>349</v>
      </c>
      <c r="G51" t="s">
        <v>350</v>
      </c>
      <c r="H51">
        <f>VLOOKUP($A51,static_data!$A$2:$K$148,9,0)</f>
        <v>4</v>
      </c>
      <c r="I51" s="21" t="str">
        <f>VLOOKUP($A51,static_data!$A$2:$K$148,10,0)</f>
        <v>WPB Regional IT MENA</v>
      </c>
      <c r="J51">
        <f>VLOOKUP($A51,static_data!$A$2:$K$148,11,0)</f>
        <v>9</v>
      </c>
      <c r="K51" t="s">
        <v>56</v>
      </c>
      <c r="L51" t="s">
        <v>57</v>
      </c>
      <c r="M51">
        <v>1</v>
      </c>
      <c r="O51" t="s">
        <v>610</v>
      </c>
      <c r="Q51" t="s">
        <v>658</v>
      </c>
      <c r="R51" t="s">
        <v>622</v>
      </c>
      <c r="S51" t="s">
        <v>744</v>
      </c>
      <c r="T51" t="s">
        <v>745</v>
      </c>
      <c r="U51" t="s">
        <v>701</v>
      </c>
      <c r="V51" t="s">
        <v>702</v>
      </c>
      <c r="W51" t="s">
        <v>701</v>
      </c>
      <c r="Y51" t="s">
        <v>630</v>
      </c>
      <c r="Z51" t="s">
        <v>668</v>
      </c>
      <c r="AA51" t="s">
        <v>636</v>
      </c>
      <c r="AB51" t="s">
        <v>669</v>
      </c>
      <c r="AC51" t="s">
        <v>719</v>
      </c>
      <c r="AD51" t="s">
        <v>670</v>
      </c>
      <c r="AE51" t="s">
        <v>720</v>
      </c>
      <c r="AF51" t="s">
        <v>612</v>
      </c>
      <c r="AG51" t="s">
        <v>721</v>
      </c>
      <c r="AI51">
        <v>1</v>
      </c>
      <c r="AK51" t="s">
        <v>622</v>
      </c>
      <c r="AL51">
        <v>1</v>
      </c>
      <c r="AN51" t="s">
        <v>628</v>
      </c>
      <c r="AO51">
        <v>1</v>
      </c>
      <c r="AQ51" t="s">
        <v>628</v>
      </c>
      <c r="AR51">
        <v>1</v>
      </c>
      <c r="AT51" t="s">
        <v>630</v>
      </c>
      <c r="AU51">
        <v>1</v>
      </c>
      <c r="AW51" t="s">
        <v>619</v>
      </c>
      <c r="AX51">
        <v>1</v>
      </c>
      <c r="AZ51" t="s">
        <v>629</v>
      </c>
      <c r="BA51">
        <v>1</v>
      </c>
      <c r="BC51" t="s">
        <v>622</v>
      </c>
      <c r="BE51" t="s">
        <v>658</v>
      </c>
      <c r="BF51">
        <v>1</v>
      </c>
      <c r="BH51" t="s">
        <v>629</v>
      </c>
      <c r="BI51">
        <v>1</v>
      </c>
      <c r="BK51" t="s">
        <v>620</v>
      </c>
      <c r="BL51" s="9" t="str">
        <f t="shared" si="3"/>
        <v>Sufficient</v>
      </c>
      <c r="BY51" s="3" t="s">
        <v>99</v>
      </c>
      <c r="BZ51" s="9" t="str">
        <f>VLOOKUP(BY51, vendorgroup[],2,FALSE)</f>
        <v>00.01.115</v>
      </c>
      <c r="CA51" t="s">
        <v>100</v>
      </c>
      <c r="CB51" s="9" t="str">
        <f>VLOOKUP($CA51, vendorentity[], 6,FALSE)</f>
        <v>01.02.2023</v>
      </c>
      <c r="CC51" s="9" t="str">
        <f>VLOOKUP($CA51, vendorentity[], 2,FALSE)</f>
        <v>USA</v>
      </c>
      <c r="CD51" s="9" t="str">
        <f>VLOOKUP($CA51, vendorentity[], 3,FALSE)</f>
        <v>USD</v>
      </c>
    </row>
    <row r="52" spans="1:82" x14ac:dyDescent="0.35">
      <c r="A52" s="25" t="s">
        <v>351</v>
      </c>
      <c r="B52" t="s">
        <v>52</v>
      </c>
      <c r="E52" t="s">
        <v>352</v>
      </c>
      <c r="F52" t="s">
        <v>352</v>
      </c>
      <c r="G52" t="s">
        <v>353</v>
      </c>
      <c r="H52">
        <f>VLOOKUP($A52,static_data!$A$2:$K$148,9,0)</f>
        <v>4</v>
      </c>
      <c r="I52" s="21" t="str">
        <f>VLOOKUP($A52,static_data!$A$2:$K$148,10,0)</f>
        <v>Core Banking</v>
      </c>
      <c r="J52">
        <f>VLOOKUP($A52,static_data!$A$2:$K$148,11,0)</f>
        <v>7</v>
      </c>
      <c r="K52" t="s">
        <v>56</v>
      </c>
      <c r="L52" t="s">
        <v>57</v>
      </c>
      <c r="M52">
        <v>1</v>
      </c>
      <c r="O52" t="s">
        <v>610</v>
      </c>
      <c r="Q52" t="s">
        <v>658</v>
      </c>
      <c r="R52" t="s">
        <v>628</v>
      </c>
      <c r="S52" t="s">
        <v>744</v>
      </c>
      <c r="T52" t="s">
        <v>745</v>
      </c>
      <c r="U52" t="s">
        <v>701</v>
      </c>
      <c r="V52" t="s">
        <v>702</v>
      </c>
      <c r="W52" t="s">
        <v>701</v>
      </c>
      <c r="Y52" t="s">
        <v>610</v>
      </c>
      <c r="Z52" t="s">
        <v>668</v>
      </c>
      <c r="AA52" t="s">
        <v>636</v>
      </c>
      <c r="AB52" t="s">
        <v>669</v>
      </c>
      <c r="AC52" t="s">
        <v>719</v>
      </c>
      <c r="AD52" t="s">
        <v>670</v>
      </c>
      <c r="AE52" t="s">
        <v>720</v>
      </c>
      <c r="AF52" t="s">
        <v>612</v>
      </c>
      <c r="AG52" t="s">
        <v>721</v>
      </c>
      <c r="AI52">
        <v>1</v>
      </c>
      <c r="AK52" t="s">
        <v>622</v>
      </c>
      <c r="AL52">
        <v>1</v>
      </c>
      <c r="AN52" t="s">
        <v>628</v>
      </c>
      <c r="AO52">
        <v>1</v>
      </c>
      <c r="AQ52" t="s">
        <v>628</v>
      </c>
      <c r="AR52">
        <v>1</v>
      </c>
      <c r="AT52" t="s">
        <v>630</v>
      </c>
      <c r="AU52">
        <v>1</v>
      </c>
      <c r="AW52" t="s">
        <v>619</v>
      </c>
      <c r="AX52">
        <v>1</v>
      </c>
      <c r="AZ52" t="s">
        <v>629</v>
      </c>
      <c r="BA52">
        <v>1</v>
      </c>
      <c r="BC52" t="s">
        <v>622</v>
      </c>
      <c r="BE52" t="s">
        <v>658</v>
      </c>
      <c r="BF52">
        <v>1</v>
      </c>
      <c r="BH52" t="s">
        <v>629</v>
      </c>
      <c r="BI52">
        <v>1</v>
      </c>
      <c r="BK52" t="s">
        <v>620</v>
      </c>
      <c r="BL52" s="9" t="str">
        <f t="shared" si="3"/>
        <v>Sufficient</v>
      </c>
      <c r="BY52" s="9" t="s">
        <v>105</v>
      </c>
      <c r="BZ52" s="9" t="str">
        <f>VLOOKUP(BY52, vendorgroup[],2,FALSE)</f>
        <v>00.01.103</v>
      </c>
      <c r="CA52" s="9" t="s">
        <v>106</v>
      </c>
      <c r="CB52" s="9" t="str">
        <f>VLOOKUP($CA52, vendorentity[], 6,FALSE)</f>
        <v>01.02.2003</v>
      </c>
      <c r="CC52" s="9" t="str">
        <f>VLOOKUP($CA52, vendorentity[], 2,FALSE)</f>
        <v>GBR</v>
      </c>
      <c r="CD52" s="9" t="str">
        <f>VLOOKUP($CA52, vendorentity[], 3,FALSE)</f>
        <v>GBP</v>
      </c>
    </row>
    <row r="53" spans="1:82" x14ac:dyDescent="0.35">
      <c r="A53" s="25" t="s">
        <v>354</v>
      </c>
      <c r="B53" t="s">
        <v>52</v>
      </c>
      <c r="E53" t="s">
        <v>355</v>
      </c>
      <c r="F53" t="s">
        <v>355</v>
      </c>
      <c r="G53" t="s">
        <v>356</v>
      </c>
      <c r="H53">
        <f>VLOOKUP($A53,static_data!$A$2:$K$148,9,0)</f>
        <v>4</v>
      </c>
      <c r="I53" s="21" t="str">
        <f>VLOOKUP($A53,static_data!$A$2:$K$148,10,0)</f>
        <v>Private Banking &amp; Wealth IT</v>
      </c>
      <c r="J53">
        <f>VLOOKUP($A53,static_data!$A$2:$K$148,11,0)</f>
        <v>4</v>
      </c>
      <c r="K53" t="s">
        <v>56</v>
      </c>
      <c r="L53" t="s">
        <v>57</v>
      </c>
      <c r="M53">
        <v>1</v>
      </c>
      <c r="O53" t="s">
        <v>610</v>
      </c>
      <c r="Q53" t="s">
        <v>658</v>
      </c>
      <c r="R53" t="s">
        <v>622</v>
      </c>
      <c r="S53" t="s">
        <v>744</v>
      </c>
      <c r="T53" t="s">
        <v>745</v>
      </c>
      <c r="U53" t="s">
        <v>701</v>
      </c>
      <c r="V53" t="s">
        <v>702</v>
      </c>
      <c r="W53" t="s">
        <v>701</v>
      </c>
      <c r="Y53" t="s">
        <v>619</v>
      </c>
      <c r="Z53" t="s">
        <v>668</v>
      </c>
      <c r="AA53" t="s">
        <v>636</v>
      </c>
      <c r="AB53" t="s">
        <v>669</v>
      </c>
      <c r="AC53" t="s">
        <v>719</v>
      </c>
      <c r="AD53" t="s">
        <v>670</v>
      </c>
      <c r="AE53" t="s">
        <v>720</v>
      </c>
      <c r="AF53" t="s">
        <v>612</v>
      </c>
      <c r="AG53" t="s">
        <v>721</v>
      </c>
      <c r="AI53">
        <v>1</v>
      </c>
      <c r="AK53" t="s">
        <v>622</v>
      </c>
      <c r="AL53">
        <v>1</v>
      </c>
      <c r="AN53" t="s">
        <v>628</v>
      </c>
      <c r="AO53">
        <v>1</v>
      </c>
      <c r="AQ53" t="s">
        <v>628</v>
      </c>
      <c r="AR53">
        <v>1</v>
      </c>
      <c r="AT53" t="s">
        <v>630</v>
      </c>
      <c r="AU53">
        <v>1</v>
      </c>
      <c r="AW53" t="s">
        <v>619</v>
      </c>
      <c r="AX53">
        <v>1</v>
      </c>
      <c r="AZ53" t="s">
        <v>629</v>
      </c>
      <c r="BA53">
        <v>1</v>
      </c>
      <c r="BC53" t="s">
        <v>622</v>
      </c>
      <c r="BE53" t="s">
        <v>658</v>
      </c>
      <c r="BF53">
        <v>1</v>
      </c>
      <c r="BH53" t="s">
        <v>629</v>
      </c>
      <c r="BI53">
        <v>1</v>
      </c>
      <c r="BK53" t="s">
        <v>620</v>
      </c>
      <c r="BL53" s="9" t="str">
        <f t="shared" si="3"/>
        <v>Sufficient</v>
      </c>
      <c r="BY53" t="s">
        <v>105</v>
      </c>
      <c r="BZ53" s="9" t="str">
        <f>VLOOKUP(BY53, vendorgroup[],2,FALSE)</f>
        <v>00.01.103</v>
      </c>
      <c r="CA53" t="s">
        <v>106</v>
      </c>
      <c r="CB53" s="9" t="str">
        <f>VLOOKUP($CA53, vendorentity[], 6,FALSE)</f>
        <v>01.02.2003</v>
      </c>
      <c r="CC53" s="9" t="str">
        <f>VLOOKUP($CA53, vendorentity[], 2,FALSE)</f>
        <v>GBR</v>
      </c>
      <c r="CD53" s="9" t="str">
        <f>VLOOKUP($CA53, vendorentity[], 3,FALSE)</f>
        <v>GBP</v>
      </c>
    </row>
    <row r="54" spans="1:82" x14ac:dyDescent="0.35">
      <c r="A54" s="25" t="s">
        <v>357</v>
      </c>
      <c r="B54" t="s">
        <v>52</v>
      </c>
      <c r="E54" t="s">
        <v>358</v>
      </c>
      <c r="F54" t="s">
        <v>358</v>
      </c>
      <c r="G54" t="s">
        <v>359</v>
      </c>
      <c r="H54">
        <f>VLOOKUP($A54,static_data!$A$2:$K$148,9,0)</f>
        <v>4</v>
      </c>
      <c r="I54" s="18" t="str">
        <f>VLOOKUP($A54,static_data!$A$2:$K$148,10,0)</f>
        <v>Channels Transformation</v>
      </c>
      <c r="J54">
        <f>VLOOKUP($A54,static_data!$A$2:$K$148,11,0)</f>
        <v>3</v>
      </c>
      <c r="K54" t="s">
        <v>56</v>
      </c>
      <c r="L54" t="s">
        <v>104</v>
      </c>
      <c r="M54">
        <v>1</v>
      </c>
      <c r="O54" t="s">
        <v>629</v>
      </c>
      <c r="Q54" t="s">
        <v>658</v>
      </c>
      <c r="R54" t="s">
        <v>622</v>
      </c>
      <c r="S54" t="s">
        <v>746</v>
      </c>
      <c r="T54" t="s">
        <v>747</v>
      </c>
      <c r="U54" t="s">
        <v>701</v>
      </c>
      <c r="V54" t="s">
        <v>702</v>
      </c>
      <c r="W54" t="s">
        <v>701</v>
      </c>
      <c r="Y54" t="s">
        <v>610</v>
      </c>
      <c r="Z54" t="s">
        <v>652</v>
      </c>
      <c r="AA54" t="s">
        <v>612</v>
      </c>
      <c r="AB54" t="s">
        <v>654</v>
      </c>
      <c r="AC54" t="s">
        <v>614</v>
      </c>
      <c r="AD54" t="s">
        <v>655</v>
      </c>
      <c r="AE54" t="s">
        <v>616</v>
      </c>
      <c r="AF54" t="s">
        <v>612</v>
      </c>
      <c r="AG54" t="s">
        <v>618</v>
      </c>
      <c r="AI54">
        <v>1</v>
      </c>
      <c r="AK54" t="s">
        <v>630</v>
      </c>
      <c r="AL54">
        <v>0</v>
      </c>
      <c r="AN54" t="s">
        <v>609</v>
      </c>
      <c r="AO54">
        <v>0</v>
      </c>
      <c r="AQ54" t="s">
        <v>609</v>
      </c>
      <c r="AR54">
        <v>0</v>
      </c>
      <c r="AT54" t="s">
        <v>609</v>
      </c>
      <c r="AU54">
        <v>1</v>
      </c>
      <c r="AW54" t="s">
        <v>620</v>
      </c>
      <c r="AX54">
        <v>0</v>
      </c>
      <c r="AZ54" t="s">
        <v>609</v>
      </c>
      <c r="BA54">
        <v>0</v>
      </c>
      <c r="BC54" t="s">
        <v>609</v>
      </c>
      <c r="BE54" t="s">
        <v>621</v>
      </c>
      <c r="BF54">
        <v>1</v>
      </c>
      <c r="BH54" t="s">
        <v>630</v>
      </c>
      <c r="BI54">
        <v>0</v>
      </c>
      <c r="BK54" t="s">
        <v>609</v>
      </c>
      <c r="BL54" s="9" t="str">
        <f t="shared" si="3"/>
        <v>Insufficient</v>
      </c>
      <c r="BY54" s="9" t="s">
        <v>112</v>
      </c>
      <c r="BZ54" s="9" t="str">
        <f>VLOOKUP(BY54, vendorgroup[],2,FALSE)</f>
        <v>00.01.104</v>
      </c>
      <c r="CA54" s="9" t="s">
        <v>113</v>
      </c>
      <c r="CB54" s="9" t="str">
        <f>VLOOKUP($CA54, vendorentity[], 6,FALSE)</f>
        <v>01.02.2004</v>
      </c>
      <c r="CC54" s="9" t="str">
        <f>VLOOKUP($CA54, vendorentity[], 2,FALSE)</f>
        <v>CHE</v>
      </c>
      <c r="CD54" s="9" t="str">
        <f>VLOOKUP($CA54, vendorentity[], 3,FALSE)</f>
        <v>CHF</v>
      </c>
    </row>
    <row r="55" spans="1:82" x14ac:dyDescent="0.35">
      <c r="A55" s="25" t="s">
        <v>360</v>
      </c>
      <c r="B55" t="s">
        <v>52</v>
      </c>
      <c r="E55" t="s">
        <v>361</v>
      </c>
      <c r="F55" t="s">
        <v>361</v>
      </c>
      <c r="G55" t="s">
        <v>362</v>
      </c>
      <c r="H55">
        <f>VLOOKUP($A55,static_data!$A$2:$K$148,9,0)</f>
        <v>4</v>
      </c>
      <c r="I55" s="18" t="str">
        <f>VLOOKUP($A55,static_data!$A$2:$K$148,10,0)</f>
        <v>WPB CTO</v>
      </c>
      <c r="J55">
        <f>VLOOKUP($A55,static_data!$A$2:$K$148,11,0)</f>
        <v>6</v>
      </c>
      <c r="K55" t="s">
        <v>56</v>
      </c>
      <c r="L55" t="s">
        <v>104</v>
      </c>
      <c r="M55">
        <v>0</v>
      </c>
      <c r="O55" t="s">
        <v>609</v>
      </c>
      <c r="Q55" t="s">
        <v>621</v>
      </c>
      <c r="R55" t="s">
        <v>610</v>
      </c>
      <c r="S55" t="s">
        <v>742</v>
      </c>
      <c r="T55" t="s">
        <v>743</v>
      </c>
      <c r="U55" t="s">
        <v>701</v>
      </c>
      <c r="V55" t="s">
        <v>702</v>
      </c>
      <c r="W55" t="s">
        <v>701</v>
      </c>
      <c r="Y55" t="s">
        <v>638</v>
      </c>
      <c r="Z55" t="s">
        <v>668</v>
      </c>
      <c r="AA55" t="s">
        <v>672</v>
      </c>
      <c r="AB55" t="s">
        <v>669</v>
      </c>
      <c r="AC55" t="s">
        <v>633</v>
      </c>
      <c r="AD55" t="s">
        <v>670</v>
      </c>
      <c r="AE55" t="s">
        <v>673</v>
      </c>
      <c r="AF55" t="s">
        <v>612</v>
      </c>
      <c r="AG55" t="s">
        <v>674</v>
      </c>
      <c r="AI55">
        <v>1</v>
      </c>
      <c r="AK55" t="s">
        <v>630</v>
      </c>
      <c r="AL55">
        <v>0</v>
      </c>
      <c r="AN55" t="s">
        <v>609</v>
      </c>
      <c r="AO55">
        <v>1</v>
      </c>
      <c r="AQ55" t="s">
        <v>622</v>
      </c>
      <c r="AR55">
        <v>1</v>
      </c>
      <c r="AT55" t="s">
        <v>630</v>
      </c>
      <c r="AU55">
        <v>0</v>
      </c>
      <c r="AW55" t="s">
        <v>609</v>
      </c>
      <c r="AX55">
        <v>0</v>
      </c>
      <c r="AZ55" t="s">
        <v>609</v>
      </c>
      <c r="BA55">
        <v>0</v>
      </c>
      <c r="BC55" t="s">
        <v>609</v>
      </c>
      <c r="BE55" t="s">
        <v>621</v>
      </c>
      <c r="BF55">
        <v>1</v>
      </c>
      <c r="BH55" t="s">
        <v>620</v>
      </c>
      <c r="BI55">
        <v>1</v>
      </c>
      <c r="BK55" t="s">
        <v>620</v>
      </c>
      <c r="BL55" s="9" t="str">
        <f t="shared" si="3"/>
        <v>Insufficient</v>
      </c>
      <c r="BY55" t="s">
        <v>99</v>
      </c>
      <c r="BZ55" s="9" t="str">
        <f>VLOOKUP(BY55, vendorgroup[],2,FALSE)</f>
        <v>00.01.115</v>
      </c>
      <c r="CA55" t="s">
        <v>100</v>
      </c>
      <c r="CB55" s="9" t="str">
        <f>VLOOKUP($CA55, vendorentity[], 6,FALSE)</f>
        <v>01.02.2023</v>
      </c>
      <c r="CC55" s="9" t="str">
        <f>VLOOKUP($CA55, vendorentity[], 2,FALSE)</f>
        <v>USA</v>
      </c>
      <c r="CD55" s="9" t="str">
        <f>VLOOKUP($CA55, vendorentity[], 3,FALSE)</f>
        <v>USD</v>
      </c>
    </row>
    <row r="56" spans="1:82" x14ac:dyDescent="0.35">
      <c r="A56" s="25" t="s">
        <v>363</v>
      </c>
      <c r="B56" t="s">
        <v>52</v>
      </c>
      <c r="E56" t="s">
        <v>364</v>
      </c>
      <c r="F56" t="s">
        <v>364</v>
      </c>
      <c r="G56" t="s">
        <v>365</v>
      </c>
      <c r="H56">
        <f>VLOOKUP($A56,static_data!$A$2:$K$148,9,0)</f>
        <v>4</v>
      </c>
      <c r="I56" s="21" t="str">
        <f>VLOOKUP($A56,static_data!$A$2:$K$148,10,0)</f>
        <v>WPB Regional IT MENA</v>
      </c>
      <c r="J56">
        <f>VLOOKUP($A56,static_data!$A$2:$K$148,11,0)</f>
        <v>9</v>
      </c>
      <c r="K56" t="s">
        <v>56</v>
      </c>
      <c r="L56" t="s">
        <v>104</v>
      </c>
      <c r="M56">
        <v>1</v>
      </c>
      <c r="O56" t="s">
        <v>610</v>
      </c>
      <c r="Q56" t="s">
        <v>658</v>
      </c>
      <c r="R56" t="s">
        <v>610</v>
      </c>
      <c r="S56" t="s">
        <v>744</v>
      </c>
      <c r="T56" t="s">
        <v>745</v>
      </c>
      <c r="U56" t="s">
        <v>701</v>
      </c>
      <c r="V56" t="s">
        <v>702</v>
      </c>
      <c r="W56" t="s">
        <v>701</v>
      </c>
      <c r="Y56" t="s">
        <v>630</v>
      </c>
      <c r="Z56" t="s">
        <v>668</v>
      </c>
      <c r="AA56" t="s">
        <v>636</v>
      </c>
      <c r="AB56" t="s">
        <v>669</v>
      </c>
      <c r="AC56" t="s">
        <v>719</v>
      </c>
      <c r="AD56" t="s">
        <v>670</v>
      </c>
      <c r="AE56" t="s">
        <v>720</v>
      </c>
      <c r="AF56" t="s">
        <v>612</v>
      </c>
      <c r="AG56" t="s">
        <v>721</v>
      </c>
      <c r="AI56">
        <v>1</v>
      </c>
      <c r="AK56" t="s">
        <v>622</v>
      </c>
      <c r="AL56">
        <v>1</v>
      </c>
      <c r="AN56" t="s">
        <v>628</v>
      </c>
      <c r="AO56">
        <v>1</v>
      </c>
      <c r="AQ56" t="s">
        <v>628</v>
      </c>
      <c r="AR56">
        <v>1</v>
      </c>
      <c r="AT56" t="s">
        <v>630</v>
      </c>
      <c r="AU56">
        <v>1</v>
      </c>
      <c r="AW56" t="s">
        <v>619</v>
      </c>
      <c r="AX56">
        <v>1</v>
      </c>
      <c r="AZ56" t="s">
        <v>629</v>
      </c>
      <c r="BA56">
        <v>1</v>
      </c>
      <c r="BC56" t="s">
        <v>622</v>
      </c>
      <c r="BE56" t="s">
        <v>658</v>
      </c>
      <c r="BF56">
        <v>1</v>
      </c>
      <c r="BH56" t="s">
        <v>629</v>
      </c>
      <c r="BI56">
        <v>1</v>
      </c>
      <c r="BK56" t="s">
        <v>620</v>
      </c>
      <c r="BL56" s="9" t="str">
        <f t="shared" si="3"/>
        <v>Sufficient</v>
      </c>
      <c r="BY56" s="9" t="s">
        <v>71</v>
      </c>
      <c r="BZ56" s="9" t="str">
        <f>VLOOKUP(BY56, vendorgroup[],2,FALSE)</f>
        <v>00.01.108</v>
      </c>
      <c r="CA56" s="9" t="s">
        <v>122</v>
      </c>
      <c r="CB56" s="9" t="str">
        <f>VLOOKUP($CA56, vendorentity[], 6,FALSE)</f>
        <v>01.02.2019</v>
      </c>
      <c r="CC56" s="9" t="str">
        <f>VLOOKUP($CA56, vendorentity[], 2,FALSE)</f>
        <v>DEU</v>
      </c>
      <c r="CD56" s="9" t="str">
        <f>VLOOKUP($CA56, vendorentity[], 3,FALSE)</f>
        <v>EUR</v>
      </c>
    </row>
    <row r="57" spans="1:82" x14ac:dyDescent="0.35">
      <c r="A57" s="25" t="s">
        <v>366</v>
      </c>
      <c r="B57" t="s">
        <v>52</v>
      </c>
      <c r="E57" t="s">
        <v>367</v>
      </c>
      <c r="F57" t="s">
        <v>367</v>
      </c>
      <c r="G57" t="s">
        <v>368</v>
      </c>
      <c r="H57">
        <f>VLOOKUP($A57,static_data!$A$2:$K$148,9,0)</f>
        <v>4</v>
      </c>
      <c r="I57" s="21" t="str">
        <f>VLOOKUP($A57,static_data!$A$2:$K$148,10,0)</f>
        <v>Channels Transformation</v>
      </c>
      <c r="J57">
        <f>VLOOKUP($A57,static_data!$A$2:$K$148,11,0)</f>
        <v>3</v>
      </c>
      <c r="K57" t="s">
        <v>56</v>
      </c>
      <c r="L57" t="s">
        <v>104</v>
      </c>
      <c r="M57">
        <v>1</v>
      </c>
      <c r="O57" t="s">
        <v>610</v>
      </c>
      <c r="Q57" t="s">
        <v>658</v>
      </c>
      <c r="R57" t="s">
        <v>609</v>
      </c>
      <c r="Y57" t="s">
        <v>638</v>
      </c>
      <c r="Z57" t="s">
        <v>668</v>
      </c>
      <c r="AA57" t="s">
        <v>636</v>
      </c>
      <c r="AB57" t="s">
        <v>669</v>
      </c>
      <c r="AC57" t="s">
        <v>719</v>
      </c>
      <c r="AD57" t="s">
        <v>670</v>
      </c>
      <c r="AE57" t="s">
        <v>720</v>
      </c>
      <c r="AF57" t="s">
        <v>612</v>
      </c>
      <c r="AG57" t="s">
        <v>721</v>
      </c>
      <c r="AI57">
        <v>1</v>
      </c>
      <c r="AK57" t="s">
        <v>622</v>
      </c>
      <c r="AL57">
        <v>1</v>
      </c>
      <c r="AN57" t="s">
        <v>628</v>
      </c>
      <c r="AO57">
        <v>1</v>
      </c>
      <c r="AQ57" t="s">
        <v>628</v>
      </c>
      <c r="AR57">
        <v>1</v>
      </c>
      <c r="AT57" t="s">
        <v>630</v>
      </c>
      <c r="AU57">
        <v>1</v>
      </c>
      <c r="AW57" t="s">
        <v>619</v>
      </c>
      <c r="AX57">
        <v>1</v>
      </c>
      <c r="AZ57" t="s">
        <v>629</v>
      </c>
      <c r="BA57">
        <v>1</v>
      </c>
      <c r="BC57" t="s">
        <v>622</v>
      </c>
      <c r="BE57" t="s">
        <v>658</v>
      </c>
      <c r="BF57">
        <v>1</v>
      </c>
      <c r="BH57" t="s">
        <v>629</v>
      </c>
      <c r="BI57">
        <v>1</v>
      </c>
      <c r="BK57" t="s">
        <v>620</v>
      </c>
      <c r="BL57" s="9" t="str">
        <f t="shared" si="3"/>
        <v>Sufficient</v>
      </c>
      <c r="BY57" t="s">
        <v>127</v>
      </c>
      <c r="BZ57" s="9" t="str">
        <f>VLOOKUP(BY57, vendorgroup[],2,FALSE)</f>
        <v>00.01.105</v>
      </c>
      <c r="CA57" t="s">
        <v>128</v>
      </c>
      <c r="CB57" s="9" t="str">
        <f>VLOOKUP($CA57, vendorentity[], 6,FALSE)</f>
        <v>01.02.2005</v>
      </c>
      <c r="CC57" s="9" t="str">
        <f>VLOOKUP($CA57, vendorentity[], 2,FALSE)</f>
        <v>CHE</v>
      </c>
      <c r="CD57" s="9" t="str">
        <f>VLOOKUP($CA57, vendorentity[], 3,FALSE)</f>
        <v>CHF</v>
      </c>
    </row>
    <row r="58" spans="1:82" x14ac:dyDescent="0.35">
      <c r="A58" s="25" t="s">
        <v>369</v>
      </c>
      <c r="B58" t="s">
        <v>52</v>
      </c>
      <c r="E58" t="s">
        <v>370</v>
      </c>
      <c r="F58" t="s">
        <v>370</v>
      </c>
      <c r="G58" t="s">
        <v>371</v>
      </c>
      <c r="H58">
        <f>VLOOKUP($A58,static_data!$A$2:$K$148,9,0)</f>
        <v>4</v>
      </c>
      <c r="I58" s="21" t="str">
        <f>VLOOKUP($A58,static_data!$A$2:$K$148,10,0)</f>
        <v>WPB CTO</v>
      </c>
      <c r="J58">
        <f>VLOOKUP($A58,static_data!$A$2:$K$148,11,0)</f>
        <v>6</v>
      </c>
      <c r="K58" t="s">
        <v>56</v>
      </c>
      <c r="L58" t="s">
        <v>104</v>
      </c>
      <c r="M58">
        <v>1</v>
      </c>
      <c r="O58" t="s">
        <v>610</v>
      </c>
      <c r="Q58" t="s">
        <v>658</v>
      </c>
      <c r="R58" t="s">
        <v>619</v>
      </c>
      <c r="S58" t="s">
        <v>744</v>
      </c>
      <c r="T58" t="s">
        <v>745</v>
      </c>
      <c r="U58" t="s">
        <v>701</v>
      </c>
      <c r="V58" t="s">
        <v>702</v>
      </c>
      <c r="W58" t="s">
        <v>701</v>
      </c>
      <c r="Y58" t="s">
        <v>610</v>
      </c>
      <c r="Z58" t="s">
        <v>668</v>
      </c>
      <c r="AA58" t="s">
        <v>636</v>
      </c>
      <c r="AB58" t="s">
        <v>669</v>
      </c>
      <c r="AC58" t="s">
        <v>719</v>
      </c>
      <c r="AD58" t="s">
        <v>670</v>
      </c>
      <c r="AE58" t="s">
        <v>720</v>
      </c>
      <c r="AF58" t="s">
        <v>612</v>
      </c>
      <c r="AG58" t="s">
        <v>721</v>
      </c>
      <c r="AI58">
        <v>1</v>
      </c>
      <c r="AK58" t="s">
        <v>622</v>
      </c>
      <c r="AL58">
        <v>1</v>
      </c>
      <c r="AN58" t="s">
        <v>628</v>
      </c>
      <c r="AO58">
        <v>1</v>
      </c>
      <c r="AQ58" t="s">
        <v>628</v>
      </c>
      <c r="AR58">
        <v>1</v>
      </c>
      <c r="AT58" t="s">
        <v>630</v>
      </c>
      <c r="AU58">
        <v>1</v>
      </c>
      <c r="AW58" t="s">
        <v>619</v>
      </c>
      <c r="AX58">
        <v>1</v>
      </c>
      <c r="AZ58" t="s">
        <v>629</v>
      </c>
      <c r="BA58">
        <v>1</v>
      </c>
      <c r="BC58" t="s">
        <v>622</v>
      </c>
      <c r="BE58" t="s">
        <v>658</v>
      </c>
      <c r="BF58">
        <v>1</v>
      </c>
      <c r="BH58" t="s">
        <v>629</v>
      </c>
      <c r="BI58">
        <v>1</v>
      </c>
      <c r="BK58" t="s">
        <v>620</v>
      </c>
      <c r="BL58" s="9" t="str">
        <f t="shared" si="3"/>
        <v>Sufficient</v>
      </c>
      <c r="BY58" s="9" t="s">
        <v>127</v>
      </c>
      <c r="BZ58" s="9" t="str">
        <f>VLOOKUP(BY58, vendorgroup[],2,FALSE)</f>
        <v>00.01.105</v>
      </c>
      <c r="CA58" s="9" t="s">
        <v>128</v>
      </c>
      <c r="CB58" s="9" t="str">
        <f>VLOOKUP($CA58, vendorentity[], 6,FALSE)</f>
        <v>01.02.2005</v>
      </c>
      <c r="CC58" s="9" t="str">
        <f>VLOOKUP($CA58, vendorentity[], 2,FALSE)</f>
        <v>CHE</v>
      </c>
      <c r="CD58" s="9" t="str">
        <f>VLOOKUP($CA58, vendorentity[], 3,FALSE)</f>
        <v>CHF</v>
      </c>
    </row>
    <row r="59" spans="1:82" x14ac:dyDescent="0.35">
      <c r="A59" s="25" t="s">
        <v>372</v>
      </c>
      <c r="B59" t="s">
        <v>52</v>
      </c>
      <c r="E59" t="s">
        <v>373</v>
      </c>
      <c r="F59" t="s">
        <v>373</v>
      </c>
      <c r="G59" t="s">
        <v>374</v>
      </c>
      <c r="H59">
        <f>VLOOKUP($A59,static_data!$A$2:$K$148,9,0)</f>
        <v>4</v>
      </c>
      <c r="I59" s="21" t="str">
        <f>VLOOKUP($A59,static_data!$A$2:$K$148,10,0)</f>
        <v>Insurance &amp; AMG</v>
      </c>
      <c r="J59">
        <f>VLOOKUP($A59,static_data!$A$2:$K$148,11,0)</f>
        <v>5</v>
      </c>
      <c r="K59" t="s">
        <v>56</v>
      </c>
      <c r="L59" t="s">
        <v>104</v>
      </c>
      <c r="M59">
        <v>1</v>
      </c>
      <c r="O59" t="s">
        <v>610</v>
      </c>
      <c r="Q59" t="s">
        <v>658</v>
      </c>
      <c r="R59" t="s">
        <v>622</v>
      </c>
      <c r="S59" t="s">
        <v>744</v>
      </c>
      <c r="T59" t="s">
        <v>745</v>
      </c>
      <c r="U59" t="s">
        <v>701</v>
      </c>
      <c r="V59" t="s">
        <v>702</v>
      </c>
      <c r="W59" t="s">
        <v>701</v>
      </c>
      <c r="Y59" t="s">
        <v>622</v>
      </c>
      <c r="Z59" t="s">
        <v>668</v>
      </c>
      <c r="AA59" t="s">
        <v>636</v>
      </c>
      <c r="AB59" t="s">
        <v>669</v>
      </c>
      <c r="AC59" t="s">
        <v>719</v>
      </c>
      <c r="AD59" t="s">
        <v>670</v>
      </c>
      <c r="AE59" t="s">
        <v>720</v>
      </c>
      <c r="AF59" t="s">
        <v>612</v>
      </c>
      <c r="AG59" t="s">
        <v>721</v>
      </c>
      <c r="AI59">
        <v>1</v>
      </c>
      <c r="AK59" t="s">
        <v>622</v>
      </c>
      <c r="AL59">
        <v>1</v>
      </c>
      <c r="AN59" t="s">
        <v>628</v>
      </c>
      <c r="AO59">
        <v>1</v>
      </c>
      <c r="AQ59" t="s">
        <v>628</v>
      </c>
      <c r="AR59">
        <v>1</v>
      </c>
      <c r="AT59" t="s">
        <v>630</v>
      </c>
      <c r="AU59">
        <v>1</v>
      </c>
      <c r="AW59" t="s">
        <v>619</v>
      </c>
      <c r="AX59">
        <v>1</v>
      </c>
      <c r="AZ59" t="s">
        <v>629</v>
      </c>
      <c r="BA59">
        <v>1</v>
      </c>
      <c r="BC59" t="s">
        <v>622</v>
      </c>
      <c r="BE59" t="s">
        <v>658</v>
      </c>
      <c r="BF59">
        <v>1</v>
      </c>
      <c r="BH59" t="s">
        <v>629</v>
      </c>
      <c r="BI59">
        <v>1</v>
      </c>
      <c r="BK59" t="s">
        <v>620</v>
      </c>
      <c r="BL59" s="9" t="str">
        <f t="shared" si="3"/>
        <v>Sufficient</v>
      </c>
      <c r="BY59" t="s">
        <v>136</v>
      </c>
      <c r="BZ59" s="9" t="str">
        <f>VLOOKUP(BY59, vendorgroup[],2,FALSE)</f>
        <v>00.01.110</v>
      </c>
      <c r="CA59" t="s">
        <v>137</v>
      </c>
      <c r="CB59" s="9" t="str">
        <f>VLOOKUP($CA59, vendorentity[], 6,FALSE)</f>
        <v>01.02.2070</v>
      </c>
      <c r="CC59" s="9" t="str">
        <f>VLOOKUP($CA59, vendorentity[], 2,FALSE)</f>
        <v>GBR</v>
      </c>
      <c r="CD59" s="9" t="str">
        <f>VLOOKUP($CA59, vendorentity[], 3,FALSE)</f>
        <v>GBP</v>
      </c>
    </row>
    <row r="60" spans="1:82" x14ac:dyDescent="0.35">
      <c r="A60" s="25" t="s">
        <v>375</v>
      </c>
      <c r="B60" t="s">
        <v>52</v>
      </c>
      <c r="E60" t="s">
        <v>376</v>
      </c>
      <c r="F60" t="s">
        <v>376</v>
      </c>
      <c r="G60" t="s">
        <v>377</v>
      </c>
      <c r="H60">
        <f>VLOOKUP($A60,static_data!$A$2:$K$148,9,0)</f>
        <v>4</v>
      </c>
      <c r="I60" s="21" t="str">
        <f>VLOOKUP($A60,static_data!$A$2:$K$148,10,0)</f>
        <v>WPB Regional IT MENA</v>
      </c>
      <c r="J60">
        <f>VLOOKUP($A60,static_data!$A$2:$K$148,11,0)</f>
        <v>9</v>
      </c>
      <c r="K60" t="s">
        <v>56</v>
      </c>
      <c r="L60" t="s">
        <v>104</v>
      </c>
      <c r="M60">
        <v>1</v>
      </c>
      <c r="O60" t="s">
        <v>610</v>
      </c>
      <c r="Q60" t="s">
        <v>658</v>
      </c>
      <c r="R60" t="s">
        <v>638</v>
      </c>
      <c r="S60" t="s">
        <v>744</v>
      </c>
      <c r="T60" t="s">
        <v>745</v>
      </c>
      <c r="U60" t="s">
        <v>701</v>
      </c>
      <c r="V60" t="s">
        <v>702</v>
      </c>
      <c r="W60" t="s">
        <v>701</v>
      </c>
      <c r="Y60" t="s">
        <v>610</v>
      </c>
      <c r="Z60" t="s">
        <v>668</v>
      </c>
      <c r="AA60" t="s">
        <v>636</v>
      </c>
      <c r="AB60" t="s">
        <v>669</v>
      </c>
      <c r="AC60" t="s">
        <v>719</v>
      </c>
      <c r="AD60" t="s">
        <v>670</v>
      </c>
      <c r="AE60" t="s">
        <v>720</v>
      </c>
      <c r="AF60" t="s">
        <v>612</v>
      </c>
      <c r="AG60" t="s">
        <v>721</v>
      </c>
      <c r="AI60">
        <v>1</v>
      </c>
      <c r="AK60" t="s">
        <v>622</v>
      </c>
      <c r="AL60">
        <v>1</v>
      </c>
      <c r="AN60" t="s">
        <v>628</v>
      </c>
      <c r="AO60">
        <v>1</v>
      </c>
      <c r="AQ60" t="s">
        <v>628</v>
      </c>
      <c r="AR60">
        <v>1</v>
      </c>
      <c r="AT60" t="s">
        <v>630</v>
      </c>
      <c r="AU60">
        <v>1</v>
      </c>
      <c r="AW60" t="s">
        <v>619</v>
      </c>
      <c r="AX60">
        <v>1</v>
      </c>
      <c r="AZ60" t="s">
        <v>629</v>
      </c>
      <c r="BA60">
        <v>1</v>
      </c>
      <c r="BC60" t="s">
        <v>622</v>
      </c>
      <c r="BE60" t="s">
        <v>658</v>
      </c>
      <c r="BF60">
        <v>1</v>
      </c>
      <c r="BH60" t="s">
        <v>629</v>
      </c>
      <c r="BI60">
        <v>1</v>
      </c>
      <c r="BK60" t="s">
        <v>620</v>
      </c>
      <c r="BL60" s="9" t="str">
        <f t="shared" si="3"/>
        <v>Sufficient</v>
      </c>
      <c r="BY60" s="13" t="s">
        <v>141</v>
      </c>
      <c r="BZ60" s="9" t="str">
        <f>VLOOKUP(BY60, vendorgroup[],2,FALSE)</f>
        <v>00.01.106</v>
      </c>
      <c r="CA60" s="13" t="s">
        <v>142</v>
      </c>
      <c r="CB60" s="9" t="str">
        <f>VLOOKUP($CA60, vendorentity[], 6,FALSE)</f>
        <v>01.02.2006</v>
      </c>
      <c r="CC60" s="9" t="str">
        <f>VLOOKUP($CA60, vendorentity[], 2,FALSE)</f>
        <v>CHN</v>
      </c>
      <c r="CD60" s="9" t="str">
        <f>VLOOKUP($CA60, vendorentity[], 3,FALSE)</f>
        <v>CNY</v>
      </c>
    </row>
    <row r="61" spans="1:82" x14ac:dyDescent="0.35">
      <c r="A61" s="25" t="s">
        <v>378</v>
      </c>
      <c r="B61" t="s">
        <v>52</v>
      </c>
      <c r="E61" t="s">
        <v>379</v>
      </c>
      <c r="F61" t="s">
        <v>379</v>
      </c>
      <c r="G61" t="s">
        <v>380</v>
      </c>
      <c r="H61">
        <f>VLOOKUP($A61,static_data!$A$2:$K$148,9,0)</f>
        <v>4</v>
      </c>
      <c r="I61" s="21" t="str">
        <f>VLOOKUP($A61,static_data!$A$2:$K$148,10,0)</f>
        <v>Channels Transformation</v>
      </c>
      <c r="J61">
        <f>VLOOKUP($A61,static_data!$A$2:$K$148,11,0)</f>
        <v>3</v>
      </c>
      <c r="K61" t="s">
        <v>56</v>
      </c>
      <c r="L61" t="s">
        <v>104</v>
      </c>
      <c r="M61">
        <v>1</v>
      </c>
      <c r="O61" t="s">
        <v>610</v>
      </c>
      <c r="Q61" t="s">
        <v>658</v>
      </c>
      <c r="R61" t="s">
        <v>628</v>
      </c>
      <c r="S61" t="s">
        <v>744</v>
      </c>
      <c r="T61" t="s">
        <v>745</v>
      </c>
      <c r="U61" t="s">
        <v>701</v>
      </c>
      <c r="V61" t="s">
        <v>702</v>
      </c>
      <c r="W61" t="s">
        <v>701</v>
      </c>
      <c r="Y61" t="s">
        <v>610</v>
      </c>
      <c r="Z61" t="s">
        <v>668</v>
      </c>
      <c r="AA61" t="s">
        <v>636</v>
      </c>
      <c r="AB61" t="s">
        <v>669</v>
      </c>
      <c r="AC61" t="s">
        <v>719</v>
      </c>
      <c r="AD61" t="s">
        <v>670</v>
      </c>
      <c r="AE61" t="s">
        <v>720</v>
      </c>
      <c r="AF61" t="s">
        <v>612</v>
      </c>
      <c r="AG61" t="s">
        <v>721</v>
      </c>
      <c r="AI61">
        <v>1</v>
      </c>
      <c r="AK61" t="s">
        <v>622</v>
      </c>
      <c r="AL61">
        <v>1</v>
      </c>
      <c r="AN61" t="s">
        <v>628</v>
      </c>
      <c r="AO61">
        <v>1</v>
      </c>
      <c r="AQ61" t="s">
        <v>628</v>
      </c>
      <c r="AR61">
        <v>1</v>
      </c>
      <c r="AT61" t="s">
        <v>630</v>
      </c>
      <c r="AU61">
        <v>1</v>
      </c>
      <c r="AW61" t="s">
        <v>619</v>
      </c>
      <c r="AX61">
        <v>1</v>
      </c>
      <c r="AZ61" t="s">
        <v>629</v>
      </c>
      <c r="BA61">
        <v>1</v>
      </c>
      <c r="BC61" t="s">
        <v>622</v>
      </c>
      <c r="BE61" t="s">
        <v>658</v>
      </c>
      <c r="BF61">
        <v>1</v>
      </c>
      <c r="BH61" t="s">
        <v>629</v>
      </c>
      <c r="BI61">
        <v>1</v>
      </c>
      <c r="BK61" t="s">
        <v>620</v>
      </c>
      <c r="BL61" s="9" t="str">
        <f t="shared" si="3"/>
        <v>Sufficient</v>
      </c>
      <c r="BY61" t="s">
        <v>147</v>
      </c>
      <c r="BZ61" s="9" t="str">
        <f>VLOOKUP(BY61, vendorgroup[],2,FALSE)</f>
        <v>00.01.114</v>
      </c>
      <c r="CA61" t="s">
        <v>148</v>
      </c>
      <c r="CB61" s="9" t="str">
        <f>VLOOKUP($CA61, vendorentity[], 6,FALSE)</f>
        <v>01.02.2021</v>
      </c>
      <c r="CC61" s="9" t="str">
        <f>VLOOKUP($CA61, vendorentity[], 2,FALSE)</f>
        <v>HKG</v>
      </c>
      <c r="CD61" s="9" t="str">
        <f>VLOOKUP($CA61, vendorentity[], 3,FALSE)</f>
        <v>HKD</v>
      </c>
    </row>
    <row r="62" spans="1:82" x14ac:dyDescent="0.35">
      <c r="A62" s="25" t="s">
        <v>381</v>
      </c>
      <c r="B62" t="s">
        <v>52</v>
      </c>
      <c r="E62" t="s">
        <v>382</v>
      </c>
      <c r="F62" t="s">
        <v>382</v>
      </c>
      <c r="G62" t="s">
        <v>383</v>
      </c>
      <c r="H62">
        <f>VLOOKUP($A62,static_data!$A$2:$K$148,9,0)</f>
        <v>4</v>
      </c>
      <c r="I62" s="18" t="str">
        <f>VLOOKUP($A62,static_data!$A$2:$K$148,10,0)</f>
        <v>WPB Regional US</v>
      </c>
      <c r="J62">
        <f>VLOOKUP($A62,static_data!$A$2:$K$148,11,0)</f>
        <v>8</v>
      </c>
      <c r="K62" t="s">
        <v>77</v>
      </c>
      <c r="L62" t="s">
        <v>171</v>
      </c>
      <c r="M62">
        <v>1</v>
      </c>
      <c r="O62" t="s">
        <v>638</v>
      </c>
      <c r="Q62" t="s">
        <v>658</v>
      </c>
      <c r="R62" t="s">
        <v>638</v>
      </c>
      <c r="S62" t="s">
        <v>746</v>
      </c>
      <c r="T62" t="s">
        <v>747</v>
      </c>
      <c r="U62" t="s">
        <v>701</v>
      </c>
      <c r="V62" t="s">
        <v>702</v>
      </c>
      <c r="W62" t="s">
        <v>701</v>
      </c>
      <c r="Y62" t="s">
        <v>628</v>
      </c>
      <c r="Z62" t="s">
        <v>668</v>
      </c>
      <c r="AA62" t="s">
        <v>617</v>
      </c>
      <c r="AB62" t="s">
        <v>669</v>
      </c>
      <c r="AC62" t="s">
        <v>646</v>
      </c>
      <c r="AD62" t="s">
        <v>670</v>
      </c>
      <c r="AE62" t="s">
        <v>648</v>
      </c>
      <c r="AF62" t="s">
        <v>653</v>
      </c>
      <c r="AG62" t="s">
        <v>650</v>
      </c>
      <c r="AI62">
        <v>0</v>
      </c>
      <c r="AK62" t="s">
        <v>609</v>
      </c>
      <c r="AL62">
        <v>0</v>
      </c>
      <c r="AN62" t="s">
        <v>609</v>
      </c>
      <c r="AO62">
        <v>1</v>
      </c>
      <c r="AQ62" t="s">
        <v>651</v>
      </c>
      <c r="AR62">
        <v>0</v>
      </c>
      <c r="AT62" t="s">
        <v>609</v>
      </c>
      <c r="AU62">
        <v>0</v>
      </c>
      <c r="AW62" t="s">
        <v>609</v>
      </c>
      <c r="AX62">
        <v>0</v>
      </c>
      <c r="AZ62" t="s">
        <v>609</v>
      </c>
      <c r="BA62">
        <v>1</v>
      </c>
      <c r="BC62" t="s">
        <v>622</v>
      </c>
      <c r="BE62" t="s">
        <v>658</v>
      </c>
      <c r="BF62">
        <v>0</v>
      </c>
      <c r="BH62" t="s">
        <v>609</v>
      </c>
      <c r="BI62">
        <v>1</v>
      </c>
      <c r="BK62" t="s">
        <v>638</v>
      </c>
      <c r="BL62" s="9" t="str">
        <f t="shared" si="3"/>
        <v>Insufficient</v>
      </c>
      <c r="BY62" s="9" t="s">
        <v>99</v>
      </c>
      <c r="BZ62" s="9" t="str">
        <f>VLOOKUP(BY62, vendorgroup[],2,FALSE)</f>
        <v>00.01.115</v>
      </c>
      <c r="CA62" s="9" t="s">
        <v>100</v>
      </c>
      <c r="CB62" s="9" t="str">
        <f>VLOOKUP($CA62, vendorentity[], 6,FALSE)</f>
        <v>01.02.2023</v>
      </c>
      <c r="CC62" s="9" t="str">
        <f>VLOOKUP($CA62, vendorentity[], 2,FALSE)</f>
        <v>USA</v>
      </c>
      <c r="CD62" s="9" t="str">
        <f>VLOOKUP($CA62, vendorentity[], 3,FALSE)</f>
        <v>USD</v>
      </c>
    </row>
    <row r="63" spans="1:82" x14ac:dyDescent="0.35">
      <c r="A63" s="25" t="s">
        <v>385</v>
      </c>
      <c r="B63" t="s">
        <v>52</v>
      </c>
      <c r="E63" t="s">
        <v>386</v>
      </c>
      <c r="F63" t="s">
        <v>386</v>
      </c>
      <c r="G63" t="s">
        <v>387</v>
      </c>
      <c r="H63">
        <f>VLOOKUP($A63,static_data!$A$2:$K$148,9,0)</f>
        <v>4</v>
      </c>
      <c r="I63" s="18" t="str">
        <f>VLOOKUP($A63,static_data!$A$2:$K$148,10,0)</f>
        <v>Private Banking &amp; Wealth IT</v>
      </c>
      <c r="J63">
        <f>VLOOKUP($A63,static_data!$A$2:$K$148,11,0)</f>
        <v>4</v>
      </c>
      <c r="K63" t="s">
        <v>77</v>
      </c>
      <c r="L63" t="s">
        <v>171</v>
      </c>
      <c r="M63">
        <v>1</v>
      </c>
      <c r="O63" t="s">
        <v>638</v>
      </c>
      <c r="Q63" t="s">
        <v>658</v>
      </c>
      <c r="R63" t="s">
        <v>620</v>
      </c>
      <c r="S63" t="s">
        <v>746</v>
      </c>
      <c r="T63" t="s">
        <v>747</v>
      </c>
      <c r="U63" t="s">
        <v>701</v>
      </c>
      <c r="V63" t="s">
        <v>702</v>
      </c>
      <c r="W63" t="s">
        <v>701</v>
      </c>
      <c r="Y63" t="s">
        <v>610</v>
      </c>
      <c r="Z63" t="s">
        <v>668</v>
      </c>
      <c r="AA63" t="s">
        <v>617</v>
      </c>
      <c r="AB63" t="s">
        <v>669</v>
      </c>
      <c r="AC63" t="s">
        <v>646</v>
      </c>
      <c r="AD63" t="s">
        <v>670</v>
      </c>
      <c r="AE63" t="s">
        <v>648</v>
      </c>
      <c r="AF63" t="s">
        <v>653</v>
      </c>
      <c r="AG63" t="s">
        <v>650</v>
      </c>
      <c r="AI63">
        <v>0</v>
      </c>
      <c r="AK63" t="s">
        <v>609</v>
      </c>
      <c r="AL63">
        <v>0</v>
      </c>
      <c r="AN63" t="s">
        <v>609</v>
      </c>
      <c r="AO63">
        <v>1</v>
      </c>
      <c r="AQ63" t="s">
        <v>651</v>
      </c>
      <c r="AR63">
        <v>0</v>
      </c>
      <c r="AT63" t="s">
        <v>609</v>
      </c>
      <c r="AU63">
        <v>0</v>
      </c>
      <c r="AW63" t="s">
        <v>609</v>
      </c>
      <c r="AX63">
        <v>0</v>
      </c>
      <c r="AZ63" t="s">
        <v>609</v>
      </c>
      <c r="BA63">
        <v>1</v>
      </c>
      <c r="BC63" t="s">
        <v>622</v>
      </c>
      <c r="BE63" t="s">
        <v>658</v>
      </c>
      <c r="BF63">
        <v>0</v>
      </c>
      <c r="BH63" t="s">
        <v>609</v>
      </c>
      <c r="BI63">
        <v>1</v>
      </c>
      <c r="BK63" t="s">
        <v>638</v>
      </c>
      <c r="BL63" s="9" t="str">
        <f t="shared" si="3"/>
        <v>Insufficient</v>
      </c>
      <c r="BY63" t="s">
        <v>71</v>
      </c>
      <c r="BZ63" s="9" t="str">
        <f>VLOOKUP(BY63, vendorgroup[],2,FALSE)</f>
        <v>00.01.108</v>
      </c>
      <c r="CA63" t="s">
        <v>122</v>
      </c>
      <c r="CB63" s="9" t="str">
        <f>VLOOKUP($CA63, vendorentity[], 6,FALSE)</f>
        <v>01.02.2019</v>
      </c>
      <c r="CC63" s="9" t="str">
        <f>VLOOKUP($CA63, vendorentity[], 2,FALSE)</f>
        <v>DEU</v>
      </c>
      <c r="CD63" s="9" t="str">
        <f>VLOOKUP($CA63, vendorentity[], 3,FALSE)</f>
        <v>EUR</v>
      </c>
    </row>
    <row r="64" spans="1:82" x14ac:dyDescent="0.35">
      <c r="A64" s="25" t="s">
        <v>388</v>
      </c>
      <c r="B64" t="s">
        <v>52</v>
      </c>
      <c r="E64" t="s">
        <v>389</v>
      </c>
      <c r="F64" t="s">
        <v>389</v>
      </c>
      <c r="G64" t="s">
        <v>390</v>
      </c>
      <c r="H64">
        <f>VLOOKUP($A64,static_data!$A$2:$K$148,9,0)</f>
        <v>4</v>
      </c>
      <c r="I64" s="21" t="str">
        <f>VLOOKUP($A64,static_data!$A$2:$K$148,10,0)</f>
        <v>WPB Regional IT ASP</v>
      </c>
      <c r="J64">
        <f>VLOOKUP($A64,static_data!$A$2:$K$148,11,0)</f>
        <v>10</v>
      </c>
      <c r="K64" t="s">
        <v>77</v>
      </c>
      <c r="L64" t="s">
        <v>171</v>
      </c>
      <c r="M64">
        <v>1</v>
      </c>
      <c r="O64" t="s">
        <v>651</v>
      </c>
      <c r="Q64" t="s">
        <v>658</v>
      </c>
      <c r="R64" t="s">
        <v>620</v>
      </c>
      <c r="S64" t="s">
        <v>748</v>
      </c>
      <c r="T64" t="s">
        <v>749</v>
      </c>
      <c r="U64" t="s">
        <v>701</v>
      </c>
      <c r="V64" t="s">
        <v>702</v>
      </c>
      <c r="W64" t="s">
        <v>701</v>
      </c>
      <c r="Y64" t="s">
        <v>622</v>
      </c>
      <c r="Z64" t="s">
        <v>668</v>
      </c>
      <c r="AA64" t="s">
        <v>649</v>
      </c>
      <c r="AB64" t="s">
        <v>669</v>
      </c>
      <c r="AC64" t="s">
        <v>682</v>
      </c>
      <c r="AD64" t="s">
        <v>670</v>
      </c>
      <c r="AE64" t="s">
        <v>683</v>
      </c>
      <c r="AF64" t="s">
        <v>636</v>
      </c>
      <c r="AG64" t="s">
        <v>684</v>
      </c>
      <c r="AI64">
        <v>0</v>
      </c>
      <c r="AK64" t="s">
        <v>609</v>
      </c>
      <c r="AL64">
        <v>0</v>
      </c>
      <c r="AN64" t="s">
        <v>609</v>
      </c>
      <c r="AO64">
        <v>0</v>
      </c>
      <c r="AQ64" t="s">
        <v>609</v>
      </c>
      <c r="AR64">
        <v>1</v>
      </c>
      <c r="AT64" t="s">
        <v>619</v>
      </c>
      <c r="AU64">
        <v>1</v>
      </c>
      <c r="AW64" t="s">
        <v>619</v>
      </c>
      <c r="AX64">
        <v>1</v>
      </c>
      <c r="AZ64" t="s">
        <v>620</v>
      </c>
      <c r="BA64">
        <v>1</v>
      </c>
      <c r="BC64" t="s">
        <v>630</v>
      </c>
      <c r="BE64" t="s">
        <v>658</v>
      </c>
      <c r="BF64">
        <v>0</v>
      </c>
      <c r="BH64" t="s">
        <v>609</v>
      </c>
      <c r="BI64">
        <v>1</v>
      </c>
      <c r="BK64" t="s">
        <v>638</v>
      </c>
      <c r="BL64" s="9" t="str">
        <f t="shared" si="3"/>
        <v>Sufficient</v>
      </c>
      <c r="BY64" s="9" t="s">
        <v>71</v>
      </c>
      <c r="BZ64" s="9" t="str">
        <f>VLOOKUP(BY64, vendorgroup[],2,FALSE)</f>
        <v>00.01.108</v>
      </c>
      <c r="CA64" s="9" t="s">
        <v>122</v>
      </c>
      <c r="CB64" s="9" t="str">
        <f>VLOOKUP($CA64, vendorentity[], 6,FALSE)</f>
        <v>01.02.2019</v>
      </c>
      <c r="CC64" s="9" t="str">
        <f>VLOOKUP($CA64, vendorentity[], 2,FALSE)</f>
        <v>DEU</v>
      </c>
      <c r="CD64" s="9" t="str">
        <f>VLOOKUP($CA64, vendorentity[], 3,FALSE)</f>
        <v>EUR</v>
      </c>
    </row>
    <row r="65" spans="1:82" x14ac:dyDescent="0.35">
      <c r="A65" s="25" t="s">
        <v>391</v>
      </c>
      <c r="B65" t="s">
        <v>52</v>
      </c>
      <c r="E65" t="s">
        <v>392</v>
      </c>
      <c r="F65" t="s">
        <v>392</v>
      </c>
      <c r="G65" t="s">
        <v>393</v>
      </c>
      <c r="H65">
        <f>VLOOKUP($A65,static_data!$A$2:$K$148,9,0)</f>
        <v>4</v>
      </c>
      <c r="I65" s="21" t="str">
        <f>VLOOKUP($A65,static_data!$A$2:$K$148,10,0)</f>
        <v>WPB Regional IT ASP</v>
      </c>
      <c r="J65">
        <f>VLOOKUP($A65,static_data!$A$2:$K$148,11,0)</f>
        <v>10</v>
      </c>
      <c r="K65" t="s">
        <v>77</v>
      </c>
      <c r="L65" t="s">
        <v>171</v>
      </c>
      <c r="M65">
        <v>1</v>
      </c>
      <c r="O65" t="s">
        <v>651</v>
      </c>
      <c r="Q65" t="s">
        <v>658</v>
      </c>
      <c r="R65" t="s">
        <v>630</v>
      </c>
      <c r="S65" t="s">
        <v>748</v>
      </c>
      <c r="T65" t="s">
        <v>749</v>
      </c>
      <c r="U65" t="s">
        <v>701</v>
      </c>
      <c r="V65" t="s">
        <v>702</v>
      </c>
      <c r="W65" t="s">
        <v>701</v>
      </c>
      <c r="Y65" t="s">
        <v>610</v>
      </c>
      <c r="Z65" t="s">
        <v>668</v>
      </c>
      <c r="AA65" t="s">
        <v>649</v>
      </c>
      <c r="AB65" t="s">
        <v>669</v>
      </c>
      <c r="AC65" t="s">
        <v>682</v>
      </c>
      <c r="AD65" t="s">
        <v>670</v>
      </c>
      <c r="AE65" t="s">
        <v>683</v>
      </c>
      <c r="AF65" t="s">
        <v>636</v>
      </c>
      <c r="AG65" t="s">
        <v>684</v>
      </c>
      <c r="AI65">
        <v>0</v>
      </c>
      <c r="AK65" t="s">
        <v>609</v>
      </c>
      <c r="AL65">
        <v>0</v>
      </c>
      <c r="AN65" t="s">
        <v>609</v>
      </c>
      <c r="AO65">
        <v>0</v>
      </c>
      <c r="AQ65" t="s">
        <v>609</v>
      </c>
      <c r="AR65">
        <v>1</v>
      </c>
      <c r="AT65" t="s">
        <v>619</v>
      </c>
      <c r="AU65">
        <v>1</v>
      </c>
      <c r="AW65" t="s">
        <v>619</v>
      </c>
      <c r="AX65">
        <v>1</v>
      </c>
      <c r="AZ65" t="s">
        <v>620</v>
      </c>
      <c r="BA65">
        <v>1</v>
      </c>
      <c r="BC65" t="s">
        <v>630</v>
      </c>
      <c r="BE65" t="s">
        <v>658</v>
      </c>
      <c r="BF65">
        <v>0</v>
      </c>
      <c r="BH65" t="s">
        <v>609</v>
      </c>
      <c r="BI65">
        <v>1</v>
      </c>
      <c r="BK65" t="s">
        <v>638</v>
      </c>
      <c r="BL65" s="9" t="str">
        <f t="shared" si="3"/>
        <v>Sufficient</v>
      </c>
      <c r="BY65" t="s">
        <v>71</v>
      </c>
      <c r="BZ65" s="9" t="str">
        <f>VLOOKUP(BY65, vendorgroup[],2,FALSE)</f>
        <v>00.01.108</v>
      </c>
      <c r="CA65" t="s">
        <v>122</v>
      </c>
      <c r="CB65" s="9" t="str">
        <f>VLOOKUP($CA65, vendorentity[], 6,FALSE)</f>
        <v>01.02.2019</v>
      </c>
      <c r="CC65" s="9" t="str">
        <f>VLOOKUP($CA65, vendorentity[], 2,FALSE)</f>
        <v>DEU</v>
      </c>
      <c r="CD65" s="9" t="str">
        <f>VLOOKUP($CA65, vendorentity[], 3,FALSE)</f>
        <v>EUR</v>
      </c>
    </row>
    <row r="66" spans="1:82" x14ac:dyDescent="0.35">
      <c r="A66" s="25" t="s">
        <v>394</v>
      </c>
      <c r="B66" t="s">
        <v>52</v>
      </c>
      <c r="E66" t="s">
        <v>395</v>
      </c>
      <c r="F66" t="s">
        <v>395</v>
      </c>
      <c r="G66" t="s">
        <v>396</v>
      </c>
      <c r="H66">
        <f>VLOOKUP($A66,static_data!$A$2:$K$148,9,0)</f>
        <v>4</v>
      </c>
      <c r="I66" s="21" t="str">
        <f>VLOOKUP($A66,static_data!$A$2:$K$148,10,0)</f>
        <v>WPB Regional IT ASP</v>
      </c>
      <c r="J66">
        <f>VLOOKUP($A66,static_data!$A$2:$K$148,11,0)</f>
        <v>10</v>
      </c>
      <c r="K66" t="s">
        <v>77</v>
      </c>
      <c r="L66" t="s">
        <v>171</v>
      </c>
      <c r="M66">
        <v>1</v>
      </c>
      <c r="O66" t="s">
        <v>651</v>
      </c>
      <c r="Q66" t="s">
        <v>658</v>
      </c>
      <c r="R66" t="s">
        <v>622</v>
      </c>
      <c r="S66" t="s">
        <v>748</v>
      </c>
      <c r="T66" t="s">
        <v>749</v>
      </c>
      <c r="U66" t="s">
        <v>701</v>
      </c>
      <c r="V66" t="s">
        <v>702</v>
      </c>
      <c r="W66" t="s">
        <v>701</v>
      </c>
      <c r="Y66" t="s">
        <v>628</v>
      </c>
      <c r="Z66" t="s">
        <v>668</v>
      </c>
      <c r="AA66" t="s">
        <v>649</v>
      </c>
      <c r="AB66" t="s">
        <v>669</v>
      </c>
      <c r="AC66" t="s">
        <v>682</v>
      </c>
      <c r="AD66" t="s">
        <v>670</v>
      </c>
      <c r="AE66" t="s">
        <v>683</v>
      </c>
      <c r="AF66" t="s">
        <v>636</v>
      </c>
      <c r="AG66" t="s">
        <v>684</v>
      </c>
      <c r="AI66">
        <v>0</v>
      </c>
      <c r="AK66" t="s">
        <v>609</v>
      </c>
      <c r="AL66">
        <v>0</v>
      </c>
      <c r="AN66" t="s">
        <v>609</v>
      </c>
      <c r="AO66">
        <v>0</v>
      </c>
      <c r="AQ66" t="s">
        <v>609</v>
      </c>
      <c r="AR66">
        <v>1</v>
      </c>
      <c r="AT66" t="s">
        <v>619</v>
      </c>
      <c r="AU66">
        <v>1</v>
      </c>
      <c r="AW66" t="s">
        <v>619</v>
      </c>
      <c r="AX66">
        <v>1</v>
      </c>
      <c r="AZ66" t="s">
        <v>620</v>
      </c>
      <c r="BA66">
        <v>1</v>
      </c>
      <c r="BC66" t="s">
        <v>630</v>
      </c>
      <c r="BE66" t="s">
        <v>658</v>
      </c>
      <c r="BF66">
        <v>0</v>
      </c>
      <c r="BH66" t="s">
        <v>609</v>
      </c>
      <c r="BI66">
        <v>1</v>
      </c>
      <c r="BK66" t="s">
        <v>638</v>
      </c>
      <c r="BL66" s="9" t="str">
        <f t="shared" si="3"/>
        <v>Sufficient</v>
      </c>
      <c r="BY66" s="9" t="s">
        <v>71</v>
      </c>
      <c r="BZ66" s="9" t="str">
        <f>VLOOKUP(BY66, vendorgroup[],2,FALSE)</f>
        <v>00.01.108</v>
      </c>
      <c r="CA66" s="9" t="s">
        <v>122</v>
      </c>
      <c r="CB66" s="9" t="str">
        <f>VLOOKUP($CA66, vendorentity[], 6,FALSE)</f>
        <v>01.02.2019</v>
      </c>
      <c r="CC66" s="9" t="str">
        <f>VLOOKUP($CA66, vendorentity[], 2,FALSE)</f>
        <v>DEU</v>
      </c>
      <c r="CD66" s="9" t="str">
        <f>VLOOKUP($CA66, vendorentity[], 3,FALSE)</f>
        <v>EUR</v>
      </c>
    </row>
    <row r="67" spans="1:82" x14ac:dyDescent="0.35">
      <c r="A67" s="25" t="s">
        <v>397</v>
      </c>
      <c r="B67" t="s">
        <v>52</v>
      </c>
      <c r="E67" t="s">
        <v>398</v>
      </c>
      <c r="F67" t="s">
        <v>398</v>
      </c>
      <c r="G67" t="s">
        <v>399</v>
      </c>
      <c r="H67">
        <f>VLOOKUP($A67,static_data!$A$2:$K$148,9,0)</f>
        <v>4</v>
      </c>
      <c r="I67" s="21" t="str">
        <f>VLOOKUP($A67,static_data!$A$2:$K$148,10,0)</f>
        <v>Channels Transformation</v>
      </c>
      <c r="J67">
        <f>VLOOKUP($A67,static_data!$A$2:$K$148,11,0)</f>
        <v>3</v>
      </c>
      <c r="K67" t="s">
        <v>77</v>
      </c>
      <c r="L67" t="s">
        <v>171</v>
      </c>
      <c r="M67">
        <v>1</v>
      </c>
      <c r="O67" t="s">
        <v>651</v>
      </c>
      <c r="Q67" t="s">
        <v>658</v>
      </c>
      <c r="R67" t="s">
        <v>620</v>
      </c>
      <c r="S67" t="s">
        <v>748</v>
      </c>
      <c r="T67" t="s">
        <v>749</v>
      </c>
      <c r="U67" t="s">
        <v>701</v>
      </c>
      <c r="V67" t="s">
        <v>702</v>
      </c>
      <c r="W67" t="s">
        <v>701</v>
      </c>
      <c r="Y67" t="s">
        <v>630</v>
      </c>
      <c r="Z67" t="s">
        <v>668</v>
      </c>
      <c r="AA67" t="s">
        <v>649</v>
      </c>
      <c r="AB67" t="s">
        <v>669</v>
      </c>
      <c r="AC67" t="s">
        <v>682</v>
      </c>
      <c r="AD67" t="s">
        <v>670</v>
      </c>
      <c r="AE67" t="s">
        <v>683</v>
      </c>
      <c r="AF67" t="s">
        <v>636</v>
      </c>
      <c r="AG67" t="s">
        <v>684</v>
      </c>
      <c r="AI67">
        <v>0</v>
      </c>
      <c r="AK67" t="s">
        <v>609</v>
      </c>
      <c r="AL67">
        <v>0</v>
      </c>
      <c r="AN67" t="s">
        <v>609</v>
      </c>
      <c r="AO67">
        <v>0</v>
      </c>
      <c r="AQ67" t="s">
        <v>609</v>
      </c>
      <c r="AR67">
        <v>1</v>
      </c>
      <c r="AT67" t="s">
        <v>619</v>
      </c>
      <c r="AU67">
        <v>1</v>
      </c>
      <c r="AW67" t="s">
        <v>619</v>
      </c>
      <c r="AX67">
        <v>1</v>
      </c>
      <c r="AZ67" t="s">
        <v>620</v>
      </c>
      <c r="BA67">
        <v>1</v>
      </c>
      <c r="BC67" t="s">
        <v>630</v>
      </c>
      <c r="BE67" t="s">
        <v>658</v>
      </c>
      <c r="BF67">
        <v>0</v>
      </c>
      <c r="BH67" t="s">
        <v>609</v>
      </c>
      <c r="BI67">
        <v>1</v>
      </c>
      <c r="BK67" t="s">
        <v>638</v>
      </c>
      <c r="BL67" s="9" t="str">
        <f t="shared" ref="BL67:BL95" si="4">IF(AND(OR(L67="High",L67="Very high"),SUM(M67,AI67,AL67,AO67,AR67,AU67,AX67,BA67,BF67,BI67)=10), "Sufficient", IF(AND(OR(L67="Medium",L67="Low"),SUM(M67,AI67,AL67,AO67,AR67,AU67,AX67,BA67,BF67,BI67)&gt;5), "Sufficient", "Insufficient"))</f>
        <v>Sufficient</v>
      </c>
      <c r="BY67" t="s">
        <v>141</v>
      </c>
      <c r="BZ67" s="9" t="str">
        <f>VLOOKUP(BY67, vendorgroup[],2,FALSE)</f>
        <v>00.01.106</v>
      </c>
      <c r="CA67" t="s">
        <v>163</v>
      </c>
      <c r="CB67" s="9" t="str">
        <f>VLOOKUP($CA67, vendorentity[], 6,FALSE)</f>
        <v>01.02.2011</v>
      </c>
      <c r="CC67" s="9" t="str">
        <f>VLOOKUP($CA67, vendorentity[], 2,FALSE)</f>
        <v>GBR</v>
      </c>
      <c r="CD67" s="9" t="str">
        <f>VLOOKUP($CA67, vendorentity[], 3,FALSE)</f>
        <v>GBP</v>
      </c>
    </row>
    <row r="68" spans="1:82" x14ac:dyDescent="0.35">
      <c r="A68" s="25" t="s">
        <v>400</v>
      </c>
      <c r="B68" t="s">
        <v>52</v>
      </c>
      <c r="E68" t="s">
        <v>401</v>
      </c>
      <c r="F68" t="s">
        <v>401</v>
      </c>
      <c r="G68" t="s">
        <v>402</v>
      </c>
      <c r="H68">
        <f>VLOOKUP($A68,static_data!$A$2:$K$148,9,0)</f>
        <v>4</v>
      </c>
      <c r="I68" s="21" t="str">
        <f>VLOOKUP($A68,static_data!$A$2:$K$148,10,0)</f>
        <v>Core Banking</v>
      </c>
      <c r="J68">
        <f>VLOOKUP($A68,static_data!$A$2:$K$148,11,0)</f>
        <v>7</v>
      </c>
      <c r="K68" t="s">
        <v>77</v>
      </c>
      <c r="L68" t="s">
        <v>171</v>
      </c>
      <c r="M68">
        <v>1</v>
      </c>
      <c r="O68" t="s">
        <v>651</v>
      </c>
      <c r="Q68" t="s">
        <v>658</v>
      </c>
      <c r="R68" t="s">
        <v>620</v>
      </c>
      <c r="S68" t="s">
        <v>748</v>
      </c>
      <c r="T68" t="s">
        <v>749</v>
      </c>
      <c r="U68" t="s">
        <v>701</v>
      </c>
      <c r="V68" t="s">
        <v>702</v>
      </c>
      <c r="W68" t="s">
        <v>701</v>
      </c>
      <c r="Y68" t="s">
        <v>610</v>
      </c>
      <c r="Z68" t="s">
        <v>668</v>
      </c>
      <c r="AA68" t="s">
        <v>649</v>
      </c>
      <c r="AB68" t="s">
        <v>669</v>
      </c>
      <c r="AC68" t="s">
        <v>682</v>
      </c>
      <c r="AD68" t="s">
        <v>670</v>
      </c>
      <c r="AE68" t="s">
        <v>683</v>
      </c>
      <c r="AF68" t="s">
        <v>636</v>
      </c>
      <c r="AG68" t="s">
        <v>684</v>
      </c>
      <c r="AI68">
        <v>0</v>
      </c>
      <c r="AK68" t="s">
        <v>609</v>
      </c>
      <c r="AL68">
        <v>0</v>
      </c>
      <c r="AN68" t="s">
        <v>609</v>
      </c>
      <c r="AO68">
        <v>0</v>
      </c>
      <c r="AQ68" t="s">
        <v>609</v>
      </c>
      <c r="AR68">
        <v>1</v>
      </c>
      <c r="AT68" t="s">
        <v>619</v>
      </c>
      <c r="AU68">
        <v>1</v>
      </c>
      <c r="AW68" t="s">
        <v>619</v>
      </c>
      <c r="AX68">
        <v>1</v>
      </c>
      <c r="AZ68" t="s">
        <v>620</v>
      </c>
      <c r="BA68">
        <v>1</v>
      </c>
      <c r="BC68" t="s">
        <v>630</v>
      </c>
      <c r="BE68" t="s">
        <v>658</v>
      </c>
      <c r="BF68">
        <v>0</v>
      </c>
      <c r="BH68" t="s">
        <v>609</v>
      </c>
      <c r="BI68">
        <v>1</v>
      </c>
      <c r="BK68" t="s">
        <v>638</v>
      </c>
      <c r="BL68" s="9" t="str">
        <f t="shared" si="4"/>
        <v>Sufficient</v>
      </c>
      <c r="BY68" s="9" t="s">
        <v>71</v>
      </c>
      <c r="BZ68" s="9" t="str">
        <f>VLOOKUP(BY68, vendorgroup[],2,FALSE)</f>
        <v>00.01.108</v>
      </c>
      <c r="CA68" s="9" t="s">
        <v>122</v>
      </c>
      <c r="CB68" s="9" t="str">
        <f>VLOOKUP($CA68, vendorentity[], 6,FALSE)</f>
        <v>01.02.2019</v>
      </c>
      <c r="CC68" s="9" t="str">
        <f>VLOOKUP($CA68, vendorentity[], 2,FALSE)</f>
        <v>DEU</v>
      </c>
      <c r="CD68" s="9" t="str">
        <f>VLOOKUP($CA68, vendorentity[], 3,FALSE)</f>
        <v>EUR</v>
      </c>
    </row>
    <row r="69" spans="1:82" x14ac:dyDescent="0.35">
      <c r="A69" s="25" t="s">
        <v>403</v>
      </c>
      <c r="B69" t="s">
        <v>52</v>
      </c>
      <c r="E69" t="s">
        <v>404</v>
      </c>
      <c r="F69" t="s">
        <v>404</v>
      </c>
      <c r="G69" t="s">
        <v>405</v>
      </c>
      <c r="H69">
        <f>VLOOKUP($A69,static_data!$A$2:$K$148,9,0)</f>
        <v>4</v>
      </c>
      <c r="I69" s="21" t="str">
        <f>VLOOKUP($A69,static_data!$A$2:$K$148,10,0)</f>
        <v>WPB Regional IT ASP</v>
      </c>
      <c r="J69">
        <f>VLOOKUP($A69,static_data!$A$2:$K$148,11,0)</f>
        <v>10</v>
      </c>
      <c r="K69" t="s">
        <v>77</v>
      </c>
      <c r="L69" t="s">
        <v>171</v>
      </c>
      <c r="M69">
        <v>1</v>
      </c>
      <c r="O69" t="s">
        <v>651</v>
      </c>
      <c r="Q69" t="s">
        <v>658</v>
      </c>
      <c r="R69" t="s">
        <v>622</v>
      </c>
      <c r="S69" t="s">
        <v>748</v>
      </c>
      <c r="T69" t="s">
        <v>749</v>
      </c>
      <c r="U69" t="s">
        <v>701</v>
      </c>
      <c r="V69" t="s">
        <v>702</v>
      </c>
      <c r="W69" t="s">
        <v>701</v>
      </c>
      <c r="Y69" t="s">
        <v>638</v>
      </c>
      <c r="Z69" t="s">
        <v>668</v>
      </c>
      <c r="AA69" t="s">
        <v>649</v>
      </c>
      <c r="AB69" t="s">
        <v>669</v>
      </c>
      <c r="AC69" t="s">
        <v>682</v>
      </c>
      <c r="AD69" t="s">
        <v>670</v>
      </c>
      <c r="AE69" t="s">
        <v>683</v>
      </c>
      <c r="AF69" t="s">
        <v>636</v>
      </c>
      <c r="AG69" t="s">
        <v>684</v>
      </c>
      <c r="AI69">
        <v>0</v>
      </c>
      <c r="AK69" t="s">
        <v>609</v>
      </c>
      <c r="AL69">
        <v>0</v>
      </c>
      <c r="AN69" t="s">
        <v>609</v>
      </c>
      <c r="AO69">
        <v>0</v>
      </c>
      <c r="AQ69" t="s">
        <v>609</v>
      </c>
      <c r="AR69">
        <v>1</v>
      </c>
      <c r="AT69" t="s">
        <v>619</v>
      </c>
      <c r="AU69">
        <v>1</v>
      </c>
      <c r="AW69" t="s">
        <v>619</v>
      </c>
      <c r="AX69">
        <v>1</v>
      </c>
      <c r="AZ69" t="s">
        <v>620</v>
      </c>
      <c r="BA69">
        <v>1</v>
      </c>
      <c r="BC69" t="s">
        <v>630</v>
      </c>
      <c r="BE69" t="s">
        <v>658</v>
      </c>
      <c r="BF69">
        <v>0</v>
      </c>
      <c r="BH69" t="s">
        <v>609</v>
      </c>
      <c r="BI69">
        <v>1</v>
      </c>
      <c r="BK69" t="s">
        <v>638</v>
      </c>
      <c r="BL69" s="9" t="str">
        <f t="shared" si="4"/>
        <v>Sufficient</v>
      </c>
      <c r="BY69" t="s">
        <v>58</v>
      </c>
      <c r="BZ69" s="9" t="str">
        <f>VLOOKUP(BY69, vendorgroup[],2,FALSE)</f>
        <v>00.01.101</v>
      </c>
      <c r="CA69" t="s">
        <v>59</v>
      </c>
      <c r="CB69" s="9" t="str">
        <f>VLOOKUP($CA69, vendorentity[], 6,FALSE)</f>
        <v>01.02.2001</v>
      </c>
      <c r="CC69" s="9" t="str">
        <f>VLOOKUP($CA69, vendorentity[], 2,FALSE)</f>
        <v>GBR</v>
      </c>
      <c r="CD69" s="9" t="str">
        <f>VLOOKUP($CA69, vendorentity[], 3,FALSE)</f>
        <v>GBP</v>
      </c>
    </row>
    <row r="70" spans="1:82" x14ac:dyDescent="0.35">
      <c r="A70" s="25" t="s">
        <v>406</v>
      </c>
      <c r="B70" t="s">
        <v>52</v>
      </c>
      <c r="E70" t="s">
        <v>407</v>
      </c>
      <c r="F70" t="s">
        <v>407</v>
      </c>
      <c r="G70" t="s">
        <v>408</v>
      </c>
      <c r="H70">
        <f>VLOOKUP($A70,static_data!$A$2:$K$148,9,0)</f>
        <v>4</v>
      </c>
      <c r="I70" s="21" t="str">
        <f>VLOOKUP($A70,static_data!$A$2:$K$148,10,0)</f>
        <v>WPB Regional US</v>
      </c>
      <c r="J70">
        <f>VLOOKUP($A70,static_data!$A$2:$K$148,11,0)</f>
        <v>8</v>
      </c>
      <c r="K70" t="s">
        <v>77</v>
      </c>
      <c r="L70" t="s">
        <v>171</v>
      </c>
      <c r="M70">
        <v>1</v>
      </c>
      <c r="O70" t="s">
        <v>651</v>
      </c>
      <c r="Q70" t="s">
        <v>658</v>
      </c>
      <c r="R70" t="s">
        <v>622</v>
      </c>
      <c r="S70" t="s">
        <v>748</v>
      </c>
      <c r="T70" t="s">
        <v>749</v>
      </c>
      <c r="U70" t="s">
        <v>701</v>
      </c>
      <c r="V70" t="s">
        <v>702</v>
      </c>
      <c r="W70" t="s">
        <v>701</v>
      </c>
      <c r="Y70" t="s">
        <v>620</v>
      </c>
      <c r="Z70" t="s">
        <v>668</v>
      </c>
      <c r="AA70" t="s">
        <v>649</v>
      </c>
      <c r="AB70" t="s">
        <v>669</v>
      </c>
      <c r="AC70" t="s">
        <v>682</v>
      </c>
      <c r="AD70" t="s">
        <v>670</v>
      </c>
      <c r="AE70" t="s">
        <v>683</v>
      </c>
      <c r="AF70" t="s">
        <v>636</v>
      </c>
      <c r="AG70" t="s">
        <v>684</v>
      </c>
      <c r="AI70">
        <v>0</v>
      </c>
      <c r="AK70" t="s">
        <v>609</v>
      </c>
      <c r="AL70">
        <v>0</v>
      </c>
      <c r="AN70" t="s">
        <v>609</v>
      </c>
      <c r="AO70">
        <v>0</v>
      </c>
      <c r="AQ70" t="s">
        <v>609</v>
      </c>
      <c r="AR70">
        <v>1</v>
      </c>
      <c r="AT70" t="s">
        <v>619</v>
      </c>
      <c r="AU70">
        <v>1</v>
      </c>
      <c r="AW70" t="s">
        <v>619</v>
      </c>
      <c r="AX70">
        <v>1</v>
      </c>
      <c r="AZ70" t="s">
        <v>620</v>
      </c>
      <c r="BA70">
        <v>1</v>
      </c>
      <c r="BC70" t="s">
        <v>630</v>
      </c>
      <c r="BE70" t="s">
        <v>658</v>
      </c>
      <c r="BF70">
        <v>0</v>
      </c>
      <c r="BH70" t="s">
        <v>609</v>
      </c>
      <c r="BI70">
        <v>1</v>
      </c>
      <c r="BK70" t="s">
        <v>638</v>
      </c>
      <c r="BL70" s="9" t="str">
        <f t="shared" si="4"/>
        <v>Sufficient</v>
      </c>
      <c r="BY70" s="9" t="s">
        <v>105</v>
      </c>
      <c r="BZ70" s="9" t="str">
        <f>VLOOKUP(BY70, vendorgroup[],2,FALSE)</f>
        <v>00.01.103</v>
      </c>
      <c r="CA70" s="9" t="s">
        <v>172</v>
      </c>
      <c r="CB70" s="9" t="str">
        <f>VLOOKUP($CA70, vendorentity[], 6,FALSE)</f>
        <v>01.02.2071</v>
      </c>
      <c r="CC70" s="9" t="str">
        <f>VLOOKUP($CA70, vendorentity[], 2,FALSE)</f>
        <v>GBR</v>
      </c>
      <c r="CD70" s="9" t="str">
        <f>VLOOKUP($CA70, vendorentity[], 3,FALSE)</f>
        <v>GBP</v>
      </c>
    </row>
    <row r="71" spans="1:82" x14ac:dyDescent="0.35">
      <c r="A71" s="25" t="s">
        <v>409</v>
      </c>
      <c r="B71" t="s">
        <v>52</v>
      </c>
      <c r="E71" t="s">
        <v>410</v>
      </c>
      <c r="F71" t="s">
        <v>410</v>
      </c>
      <c r="G71" t="s">
        <v>411</v>
      </c>
      <c r="H71">
        <f>VLOOKUP($A71,static_data!$A$2:$K$148,9,0)</f>
        <v>4</v>
      </c>
      <c r="I71" s="18" t="str">
        <f>VLOOKUP($A71,static_data!$A$2:$K$148,10,0)</f>
        <v>WPB CTO</v>
      </c>
      <c r="J71">
        <f>VLOOKUP($A71,static_data!$A$2:$K$148,11,0)</f>
        <v>6</v>
      </c>
      <c r="K71" t="s">
        <v>77</v>
      </c>
      <c r="L71" t="s">
        <v>78</v>
      </c>
      <c r="M71">
        <v>0</v>
      </c>
      <c r="O71" t="s">
        <v>609</v>
      </c>
      <c r="Q71" t="s">
        <v>621</v>
      </c>
      <c r="R71" t="s">
        <v>638</v>
      </c>
      <c r="S71" t="s">
        <v>750</v>
      </c>
      <c r="T71" t="s">
        <v>751</v>
      </c>
      <c r="U71" t="s">
        <v>701</v>
      </c>
      <c r="V71" t="s">
        <v>702</v>
      </c>
      <c r="W71" t="s">
        <v>701</v>
      </c>
      <c r="Y71" t="s">
        <v>620</v>
      </c>
      <c r="Z71" t="s">
        <v>652</v>
      </c>
      <c r="AA71" t="s">
        <v>653</v>
      </c>
      <c r="AB71" t="s">
        <v>654</v>
      </c>
      <c r="AC71" t="s">
        <v>617</v>
      </c>
      <c r="AD71" t="s">
        <v>655</v>
      </c>
      <c r="AE71" t="s">
        <v>656</v>
      </c>
      <c r="AF71" t="s">
        <v>633</v>
      </c>
      <c r="AG71" t="s">
        <v>657</v>
      </c>
      <c r="AI71">
        <v>1</v>
      </c>
      <c r="AK71" t="s">
        <v>622</v>
      </c>
      <c r="AL71">
        <v>0</v>
      </c>
      <c r="AN71" t="s">
        <v>609</v>
      </c>
      <c r="AO71">
        <v>0</v>
      </c>
      <c r="AQ71" t="s">
        <v>609</v>
      </c>
      <c r="AR71">
        <v>1</v>
      </c>
      <c r="AT71" t="s">
        <v>630</v>
      </c>
      <c r="AU71">
        <v>1</v>
      </c>
      <c r="AW71" t="s">
        <v>622</v>
      </c>
      <c r="AX71">
        <v>1</v>
      </c>
      <c r="AZ71" t="s">
        <v>622</v>
      </c>
      <c r="BA71">
        <v>0</v>
      </c>
      <c r="BC71" t="s">
        <v>609</v>
      </c>
      <c r="BE71" t="s">
        <v>621</v>
      </c>
      <c r="BF71">
        <v>0</v>
      </c>
      <c r="BH71" t="s">
        <v>609</v>
      </c>
      <c r="BI71">
        <v>1</v>
      </c>
      <c r="BK71" t="s">
        <v>628</v>
      </c>
      <c r="BL71" s="9" t="str">
        <f t="shared" si="4"/>
        <v>Insufficient</v>
      </c>
      <c r="BY71" t="s">
        <v>105</v>
      </c>
      <c r="BZ71" s="9" t="str">
        <f>VLOOKUP(BY71, vendorgroup[],2,FALSE)</f>
        <v>00.01.103</v>
      </c>
      <c r="CA71" t="s">
        <v>172</v>
      </c>
      <c r="CB71" s="9" t="str">
        <f>VLOOKUP($CA71, vendorentity[], 6,FALSE)</f>
        <v>01.02.2071</v>
      </c>
      <c r="CC71" s="9" t="str">
        <f>VLOOKUP($CA71, vendorentity[], 2,FALSE)</f>
        <v>GBR</v>
      </c>
      <c r="CD71" s="9" t="str">
        <f>VLOOKUP($CA71, vendorentity[], 3,FALSE)</f>
        <v>GBP</v>
      </c>
    </row>
    <row r="72" spans="1:82" x14ac:dyDescent="0.35">
      <c r="A72" s="25" t="s">
        <v>412</v>
      </c>
      <c r="B72" t="s">
        <v>52</v>
      </c>
      <c r="E72" t="s">
        <v>413</v>
      </c>
      <c r="F72" t="s">
        <v>413</v>
      </c>
      <c r="G72" t="s">
        <v>414</v>
      </c>
      <c r="H72">
        <f>VLOOKUP($A72,static_data!$A$2:$K$148,9,0)</f>
        <v>4</v>
      </c>
      <c r="I72" s="21" t="str">
        <f>VLOOKUP($A72,static_data!$A$2:$K$148,10,0)</f>
        <v>WPB Regional IT MENA</v>
      </c>
      <c r="J72">
        <f>VLOOKUP($A72,static_data!$A$2:$K$148,11,0)</f>
        <v>9</v>
      </c>
      <c r="K72" t="s">
        <v>77</v>
      </c>
      <c r="L72" t="s">
        <v>78</v>
      </c>
      <c r="M72">
        <v>1</v>
      </c>
      <c r="O72" t="s">
        <v>628</v>
      </c>
      <c r="Q72" t="s">
        <v>658</v>
      </c>
      <c r="R72" t="s">
        <v>638</v>
      </c>
      <c r="S72" t="s">
        <v>752</v>
      </c>
      <c r="T72" t="s">
        <v>753</v>
      </c>
      <c r="U72" t="s">
        <v>701</v>
      </c>
      <c r="V72" t="s">
        <v>702</v>
      </c>
      <c r="W72" t="s">
        <v>701</v>
      </c>
      <c r="Y72" t="s">
        <v>619</v>
      </c>
      <c r="Z72" t="s">
        <v>675</v>
      </c>
      <c r="AA72" t="s">
        <v>612</v>
      </c>
      <c r="AB72" t="s">
        <v>676</v>
      </c>
      <c r="AC72" t="s">
        <v>614</v>
      </c>
      <c r="AD72" t="s">
        <v>669</v>
      </c>
      <c r="AE72" t="s">
        <v>616</v>
      </c>
      <c r="AF72" t="s">
        <v>617</v>
      </c>
      <c r="AG72" t="s">
        <v>618</v>
      </c>
      <c r="AI72">
        <v>1</v>
      </c>
      <c r="AK72" t="s">
        <v>619</v>
      </c>
      <c r="AL72">
        <v>1</v>
      </c>
      <c r="AN72" t="s">
        <v>651</v>
      </c>
      <c r="AO72">
        <v>1</v>
      </c>
      <c r="AQ72" t="s">
        <v>610</v>
      </c>
      <c r="AR72">
        <v>0</v>
      </c>
      <c r="AT72" t="s">
        <v>609</v>
      </c>
      <c r="AU72">
        <v>0</v>
      </c>
      <c r="AW72" t="s">
        <v>609</v>
      </c>
      <c r="AX72">
        <v>0</v>
      </c>
      <c r="AZ72" t="s">
        <v>609</v>
      </c>
      <c r="BA72">
        <v>1</v>
      </c>
      <c r="BC72" t="s">
        <v>630</v>
      </c>
      <c r="BE72" t="s">
        <v>658</v>
      </c>
      <c r="BF72">
        <v>1</v>
      </c>
      <c r="BH72" t="s">
        <v>630</v>
      </c>
      <c r="BI72">
        <v>1</v>
      </c>
      <c r="BK72" t="s">
        <v>630</v>
      </c>
      <c r="BL72" s="9" t="str">
        <f t="shared" si="4"/>
        <v>Sufficient</v>
      </c>
      <c r="BY72" s="9" t="s">
        <v>105</v>
      </c>
      <c r="BZ72" s="9" t="str">
        <f>VLOOKUP(BY72, vendorgroup[],2,FALSE)</f>
        <v>00.01.103</v>
      </c>
      <c r="CA72" s="9" t="s">
        <v>172</v>
      </c>
      <c r="CB72" s="9" t="str">
        <f>VLOOKUP($CA72, vendorentity[], 6,FALSE)</f>
        <v>01.02.2071</v>
      </c>
      <c r="CC72" s="9" t="str">
        <f>VLOOKUP($CA72, vendorentity[], 2,FALSE)</f>
        <v>GBR</v>
      </c>
      <c r="CD72" s="9" t="str">
        <f>VLOOKUP($CA72, vendorentity[], 3,FALSE)</f>
        <v>GBP</v>
      </c>
    </row>
    <row r="73" spans="1:82" x14ac:dyDescent="0.35">
      <c r="A73" s="25" t="s">
        <v>415</v>
      </c>
      <c r="B73" t="s">
        <v>52</v>
      </c>
      <c r="E73" t="s">
        <v>416</v>
      </c>
      <c r="F73" t="s">
        <v>416</v>
      </c>
      <c r="G73" t="s">
        <v>417</v>
      </c>
      <c r="H73">
        <f>VLOOKUP($A73,static_data!$A$2:$K$148,9,0)</f>
        <v>4</v>
      </c>
      <c r="I73" s="21" t="str">
        <f>VLOOKUP($A73,static_data!$A$2:$K$148,10,0)</f>
        <v>Core Banking</v>
      </c>
      <c r="J73">
        <f>VLOOKUP($A73,static_data!$A$2:$K$148,11,0)</f>
        <v>7</v>
      </c>
      <c r="K73" t="s">
        <v>77</v>
      </c>
      <c r="L73" t="s">
        <v>78</v>
      </c>
      <c r="M73">
        <v>0</v>
      </c>
      <c r="O73" t="s">
        <v>609</v>
      </c>
      <c r="Q73" t="s">
        <v>621</v>
      </c>
      <c r="R73" t="s">
        <v>630</v>
      </c>
      <c r="S73" t="s">
        <v>754</v>
      </c>
      <c r="T73" t="s">
        <v>755</v>
      </c>
      <c r="U73" t="s">
        <v>701</v>
      </c>
      <c r="V73" t="s">
        <v>702</v>
      </c>
      <c r="W73" t="s">
        <v>701</v>
      </c>
      <c r="Y73" t="s">
        <v>638</v>
      </c>
      <c r="Z73" t="s">
        <v>652</v>
      </c>
      <c r="AA73" t="s">
        <v>633</v>
      </c>
      <c r="AB73" t="s">
        <v>654</v>
      </c>
      <c r="AC73" t="s">
        <v>634</v>
      </c>
      <c r="AD73" t="s">
        <v>655</v>
      </c>
      <c r="AE73" t="s">
        <v>635</v>
      </c>
      <c r="AF73" t="s">
        <v>653</v>
      </c>
      <c r="AG73" t="s">
        <v>637</v>
      </c>
      <c r="AI73">
        <v>1</v>
      </c>
      <c r="AK73" t="s">
        <v>638</v>
      </c>
      <c r="AL73">
        <v>0</v>
      </c>
      <c r="AN73" t="s">
        <v>609</v>
      </c>
      <c r="AO73">
        <v>0</v>
      </c>
      <c r="AQ73" t="s">
        <v>609</v>
      </c>
      <c r="AR73">
        <v>1</v>
      </c>
      <c r="AT73" t="s">
        <v>638</v>
      </c>
      <c r="AU73">
        <v>0</v>
      </c>
      <c r="AW73" t="s">
        <v>609</v>
      </c>
      <c r="AX73">
        <v>1</v>
      </c>
      <c r="AZ73" t="s">
        <v>622</v>
      </c>
      <c r="BA73">
        <v>1</v>
      </c>
      <c r="BC73" t="s">
        <v>619</v>
      </c>
      <c r="BE73" t="s">
        <v>658</v>
      </c>
      <c r="BF73">
        <v>1</v>
      </c>
      <c r="BH73" t="s">
        <v>629</v>
      </c>
      <c r="BI73">
        <v>1</v>
      </c>
      <c r="BK73" t="s">
        <v>610</v>
      </c>
      <c r="BL73" s="9" t="str">
        <f t="shared" si="4"/>
        <v>Sufficient</v>
      </c>
      <c r="BY73" t="s">
        <v>105</v>
      </c>
      <c r="BZ73" s="9" t="str">
        <f>VLOOKUP(BY73, vendorgroup[],2,FALSE)</f>
        <v>00.01.103</v>
      </c>
      <c r="CA73" t="s">
        <v>172</v>
      </c>
      <c r="CB73" s="9" t="str">
        <f>VLOOKUP($CA73, vendorentity[], 6,FALSE)</f>
        <v>01.02.2071</v>
      </c>
      <c r="CC73" s="9" t="str">
        <f>VLOOKUP($CA73, vendorentity[], 2,FALSE)</f>
        <v>GBR</v>
      </c>
      <c r="CD73" s="9" t="str">
        <f>VLOOKUP($CA73, vendorentity[], 3,FALSE)</f>
        <v>GBP</v>
      </c>
    </row>
    <row r="74" spans="1:82" x14ac:dyDescent="0.35">
      <c r="A74" s="25" t="s">
        <v>418</v>
      </c>
      <c r="B74" t="s">
        <v>52</v>
      </c>
      <c r="E74" t="s">
        <v>419</v>
      </c>
      <c r="F74" t="s">
        <v>419</v>
      </c>
      <c r="G74" t="s">
        <v>420</v>
      </c>
      <c r="H74">
        <f>VLOOKUP($A74,static_data!$A$2:$K$148,9,0)</f>
        <v>4</v>
      </c>
      <c r="I74" s="21" t="str">
        <f>VLOOKUP($A74,static_data!$A$2:$K$148,10,0)</f>
        <v>Insurance &amp; AMG</v>
      </c>
      <c r="J74">
        <f>VLOOKUP($A74,static_data!$A$2:$K$148,11,0)</f>
        <v>5</v>
      </c>
      <c r="K74" t="s">
        <v>77</v>
      </c>
      <c r="L74" t="s">
        <v>78</v>
      </c>
      <c r="M74">
        <v>1</v>
      </c>
      <c r="O74" t="s">
        <v>630</v>
      </c>
      <c r="Q74" t="s">
        <v>658</v>
      </c>
      <c r="R74" t="s">
        <v>638</v>
      </c>
      <c r="S74" t="s">
        <v>756</v>
      </c>
      <c r="T74" t="s">
        <v>757</v>
      </c>
      <c r="U74" t="s">
        <v>701</v>
      </c>
      <c r="V74" t="s">
        <v>702</v>
      </c>
      <c r="W74" t="s">
        <v>701</v>
      </c>
      <c r="Y74" t="s">
        <v>628</v>
      </c>
      <c r="Z74" t="s">
        <v>660</v>
      </c>
      <c r="AA74" t="s">
        <v>636</v>
      </c>
      <c r="AB74" t="s">
        <v>661</v>
      </c>
      <c r="AC74" t="s">
        <v>719</v>
      </c>
      <c r="AD74" t="s">
        <v>662</v>
      </c>
      <c r="AE74" t="s">
        <v>720</v>
      </c>
      <c r="AF74" t="s">
        <v>617</v>
      </c>
      <c r="AG74" t="s">
        <v>721</v>
      </c>
      <c r="AI74">
        <v>1</v>
      </c>
      <c r="AK74" t="s">
        <v>630</v>
      </c>
      <c r="AL74">
        <v>1</v>
      </c>
      <c r="AN74" t="s">
        <v>638</v>
      </c>
      <c r="AO74">
        <v>0</v>
      </c>
      <c r="AQ74" t="s">
        <v>609</v>
      </c>
      <c r="AR74">
        <v>0</v>
      </c>
      <c r="AT74" t="s">
        <v>609</v>
      </c>
      <c r="AU74">
        <v>1</v>
      </c>
      <c r="AW74" t="s">
        <v>628</v>
      </c>
      <c r="AX74">
        <v>1</v>
      </c>
      <c r="AZ74" t="s">
        <v>638</v>
      </c>
      <c r="BA74">
        <v>0</v>
      </c>
      <c r="BC74" t="s">
        <v>609</v>
      </c>
      <c r="BE74" t="s">
        <v>621</v>
      </c>
      <c r="BF74">
        <v>1</v>
      </c>
      <c r="BH74" t="s">
        <v>628</v>
      </c>
      <c r="BI74">
        <v>0</v>
      </c>
      <c r="BK74" t="s">
        <v>609</v>
      </c>
      <c r="BL74" s="9" t="str">
        <f t="shared" si="4"/>
        <v>Sufficient</v>
      </c>
      <c r="BY74" s="9" t="s">
        <v>141</v>
      </c>
      <c r="BZ74" s="9" t="str">
        <f>VLOOKUP(BY74, vendorgroup[],2,FALSE)</f>
        <v>00.01.106</v>
      </c>
      <c r="CA74" s="9" t="s">
        <v>163</v>
      </c>
      <c r="CB74" s="9" t="str">
        <f>VLOOKUP($CA74, vendorentity[], 6,FALSE)</f>
        <v>01.02.2011</v>
      </c>
      <c r="CC74" s="9" t="str">
        <f>VLOOKUP($CA74, vendorentity[], 2,FALSE)</f>
        <v>GBR</v>
      </c>
      <c r="CD74" s="9" t="str">
        <f>VLOOKUP($CA74, vendorentity[], 3,FALSE)</f>
        <v>GBP</v>
      </c>
    </row>
    <row r="75" spans="1:82" x14ac:dyDescent="0.35">
      <c r="A75" s="25" t="s">
        <v>421</v>
      </c>
      <c r="B75" t="s">
        <v>52</v>
      </c>
      <c r="E75" t="s">
        <v>422</v>
      </c>
      <c r="F75" t="s">
        <v>422</v>
      </c>
      <c r="G75" t="s">
        <v>423</v>
      </c>
      <c r="H75">
        <f>VLOOKUP($A75,static_data!$A$2:$K$148,9,0)</f>
        <v>4</v>
      </c>
      <c r="I75" s="21" t="str">
        <f>VLOOKUP($A75,static_data!$A$2:$K$148,10,0)</f>
        <v>Core Banking</v>
      </c>
      <c r="J75">
        <f>VLOOKUP($A75,static_data!$A$2:$K$148,11,0)</f>
        <v>7</v>
      </c>
      <c r="K75" t="s">
        <v>77</v>
      </c>
      <c r="L75" t="s">
        <v>78</v>
      </c>
      <c r="M75">
        <v>0</v>
      </c>
      <c r="O75" t="s">
        <v>609</v>
      </c>
      <c r="Q75" t="s">
        <v>621</v>
      </c>
      <c r="R75" t="s">
        <v>630</v>
      </c>
      <c r="S75" t="s">
        <v>754</v>
      </c>
      <c r="T75" t="s">
        <v>755</v>
      </c>
      <c r="U75" t="s">
        <v>701</v>
      </c>
      <c r="V75" t="s">
        <v>702</v>
      </c>
      <c r="W75" t="s">
        <v>701</v>
      </c>
      <c r="Y75" t="s">
        <v>638</v>
      </c>
      <c r="Z75" t="s">
        <v>652</v>
      </c>
      <c r="AA75" t="s">
        <v>633</v>
      </c>
      <c r="AB75" t="s">
        <v>654</v>
      </c>
      <c r="AC75" t="s">
        <v>634</v>
      </c>
      <c r="AD75" t="s">
        <v>655</v>
      </c>
      <c r="AE75" t="s">
        <v>635</v>
      </c>
      <c r="AF75" t="s">
        <v>653</v>
      </c>
      <c r="AG75" t="s">
        <v>637</v>
      </c>
      <c r="AI75">
        <v>1</v>
      </c>
      <c r="AK75" t="s">
        <v>638</v>
      </c>
      <c r="AL75">
        <v>0</v>
      </c>
      <c r="AN75" t="s">
        <v>609</v>
      </c>
      <c r="AO75">
        <v>0</v>
      </c>
      <c r="AQ75" t="s">
        <v>609</v>
      </c>
      <c r="AR75">
        <v>1</v>
      </c>
      <c r="AT75" t="s">
        <v>638</v>
      </c>
      <c r="AU75">
        <v>0</v>
      </c>
      <c r="AW75" t="s">
        <v>609</v>
      </c>
      <c r="AX75">
        <v>1</v>
      </c>
      <c r="AZ75" t="s">
        <v>622</v>
      </c>
      <c r="BA75">
        <v>1</v>
      </c>
      <c r="BC75" t="s">
        <v>619</v>
      </c>
      <c r="BE75" t="s">
        <v>658</v>
      </c>
      <c r="BF75">
        <v>1</v>
      </c>
      <c r="BH75" t="s">
        <v>629</v>
      </c>
      <c r="BI75">
        <v>1</v>
      </c>
      <c r="BK75" t="s">
        <v>610</v>
      </c>
      <c r="BL75" s="9" t="str">
        <f t="shared" si="4"/>
        <v>Sufficient</v>
      </c>
      <c r="BY75" s="27" t="s">
        <v>105</v>
      </c>
      <c r="BZ75" s="9" t="str">
        <f>VLOOKUP(BY75, vendorgroup[],2,FALSE)</f>
        <v>00.01.103</v>
      </c>
      <c r="CA75" s="27" t="s">
        <v>182</v>
      </c>
      <c r="CB75" s="9" t="str">
        <f>VLOOKUP($CA75, vendorentity[], 6,FALSE)</f>
        <v>01.02.2072</v>
      </c>
      <c r="CC75" s="9" t="str">
        <f>VLOOKUP($CA75, vendorentity[], 2,FALSE)</f>
        <v>HKG</v>
      </c>
      <c r="CD75" s="9" t="str">
        <f>VLOOKUP($CA75, vendorentity[], 3,FALSE)</f>
        <v>HKD</v>
      </c>
    </row>
    <row r="76" spans="1:82" x14ac:dyDescent="0.35">
      <c r="A76" s="25" t="s">
        <v>424</v>
      </c>
      <c r="B76" t="s">
        <v>52</v>
      </c>
      <c r="E76" t="s">
        <v>425</v>
      </c>
      <c r="F76" t="s">
        <v>425</v>
      </c>
      <c r="G76" t="s">
        <v>426</v>
      </c>
      <c r="H76">
        <f>VLOOKUP($A76,static_data!$A$2:$K$148,9,0)</f>
        <v>4</v>
      </c>
      <c r="I76" t="str">
        <f>VLOOKUP($A76,static_data!$A$2:$K$148,10,0)</f>
        <v>WPB Regional US</v>
      </c>
      <c r="J76">
        <f>VLOOKUP($A76,static_data!$A$2:$K$148,11,0)</f>
        <v>8</v>
      </c>
      <c r="K76" t="s">
        <v>56</v>
      </c>
      <c r="L76" t="s">
        <v>57</v>
      </c>
      <c r="M76">
        <v>1</v>
      </c>
      <c r="O76" t="s">
        <v>628</v>
      </c>
      <c r="Q76" t="s">
        <v>658</v>
      </c>
      <c r="R76" t="s">
        <v>638</v>
      </c>
      <c r="S76" t="s">
        <v>758</v>
      </c>
      <c r="T76" t="s">
        <v>759</v>
      </c>
      <c r="U76" t="s">
        <v>701</v>
      </c>
      <c r="V76" t="s">
        <v>702</v>
      </c>
      <c r="W76" t="s">
        <v>701</v>
      </c>
      <c r="Y76" t="s">
        <v>638</v>
      </c>
      <c r="Z76" t="s">
        <v>652</v>
      </c>
      <c r="AA76" t="s">
        <v>653</v>
      </c>
      <c r="AB76" t="s">
        <v>654</v>
      </c>
      <c r="AC76" t="s">
        <v>617</v>
      </c>
      <c r="AD76" t="s">
        <v>655</v>
      </c>
      <c r="AE76" t="s">
        <v>656</v>
      </c>
      <c r="AF76" t="s">
        <v>636</v>
      </c>
      <c r="AG76" t="s">
        <v>657</v>
      </c>
      <c r="AI76">
        <v>0</v>
      </c>
      <c r="AK76" t="s">
        <v>609</v>
      </c>
      <c r="AL76">
        <v>0</v>
      </c>
      <c r="AN76" t="s">
        <v>609</v>
      </c>
      <c r="AO76">
        <v>0</v>
      </c>
      <c r="AQ76" t="s">
        <v>609</v>
      </c>
      <c r="AR76">
        <v>1</v>
      </c>
      <c r="AT76" t="s">
        <v>638</v>
      </c>
      <c r="AU76">
        <v>0</v>
      </c>
      <c r="AW76" t="s">
        <v>609</v>
      </c>
      <c r="AX76">
        <v>1</v>
      </c>
      <c r="AZ76" t="s">
        <v>619</v>
      </c>
      <c r="BA76">
        <v>0</v>
      </c>
      <c r="BC76" t="s">
        <v>609</v>
      </c>
      <c r="BE76" t="s">
        <v>621</v>
      </c>
      <c r="BF76">
        <v>0</v>
      </c>
      <c r="BH76" t="s">
        <v>609</v>
      </c>
      <c r="BI76">
        <v>0</v>
      </c>
      <c r="BK76" t="s">
        <v>609</v>
      </c>
      <c r="BL76" s="9" t="str">
        <f t="shared" si="4"/>
        <v>Insufficient</v>
      </c>
      <c r="BY76" t="s">
        <v>58</v>
      </c>
      <c r="BZ76" s="9" t="str">
        <f>VLOOKUP(BY76, vendorgroup[],2,FALSE)</f>
        <v>00.01.101</v>
      </c>
      <c r="CA76" t="s">
        <v>59</v>
      </c>
      <c r="CB76" s="9" t="str">
        <f>VLOOKUP($CA76, vendorentity[], 6,FALSE)</f>
        <v>01.02.2001</v>
      </c>
      <c r="CC76" s="9" t="str">
        <f>VLOOKUP($CA76, vendorentity[], 2,FALSE)</f>
        <v>GBR</v>
      </c>
      <c r="CD76" s="9" t="str">
        <f>VLOOKUP($CA76, vendorentity[], 3,FALSE)</f>
        <v>GBP</v>
      </c>
    </row>
    <row r="77" spans="1:82" x14ac:dyDescent="0.35">
      <c r="A77" s="25" t="s">
        <v>427</v>
      </c>
      <c r="B77" t="s">
        <v>52</v>
      </c>
      <c r="E77" t="s">
        <v>428</v>
      </c>
      <c r="F77" t="s">
        <v>428</v>
      </c>
      <c r="G77" t="s">
        <v>429</v>
      </c>
      <c r="H77">
        <f>VLOOKUP($A77,static_data!$A$2:$K$148,9,0)</f>
        <v>4</v>
      </c>
      <c r="I77" t="str">
        <f>VLOOKUP($A77,static_data!$A$2:$K$148,10,0)</f>
        <v>WPB CTO</v>
      </c>
      <c r="J77">
        <f>VLOOKUP($A77,static_data!$A$2:$K$148,11,0)</f>
        <v>6</v>
      </c>
      <c r="K77" t="s">
        <v>77</v>
      </c>
      <c r="L77" t="s">
        <v>171</v>
      </c>
      <c r="M77">
        <v>0</v>
      </c>
      <c r="O77" t="s">
        <v>609</v>
      </c>
      <c r="Q77" t="s">
        <v>621</v>
      </c>
      <c r="R77" t="s">
        <v>630</v>
      </c>
      <c r="S77" t="s">
        <v>760</v>
      </c>
      <c r="T77" t="s">
        <v>761</v>
      </c>
      <c r="U77" t="s">
        <v>701</v>
      </c>
      <c r="V77" t="s">
        <v>702</v>
      </c>
      <c r="W77" t="s">
        <v>701</v>
      </c>
      <c r="Y77" t="s">
        <v>620</v>
      </c>
      <c r="Z77" t="s">
        <v>660</v>
      </c>
      <c r="AA77" t="s">
        <v>636</v>
      </c>
      <c r="AB77" t="s">
        <v>661</v>
      </c>
      <c r="AC77" t="s">
        <v>719</v>
      </c>
      <c r="AD77" t="s">
        <v>662</v>
      </c>
      <c r="AE77" t="s">
        <v>720</v>
      </c>
      <c r="AF77" t="s">
        <v>649</v>
      </c>
      <c r="AG77" t="s">
        <v>721</v>
      </c>
      <c r="AI77">
        <v>0</v>
      </c>
      <c r="AK77" t="s">
        <v>609</v>
      </c>
      <c r="AL77">
        <v>1</v>
      </c>
      <c r="AN77" t="s">
        <v>620</v>
      </c>
      <c r="AO77">
        <v>1</v>
      </c>
      <c r="AQ77" t="s">
        <v>629</v>
      </c>
      <c r="AR77">
        <v>0</v>
      </c>
      <c r="AT77" t="s">
        <v>609</v>
      </c>
      <c r="AU77">
        <v>0</v>
      </c>
      <c r="AW77" t="s">
        <v>609</v>
      </c>
      <c r="AX77">
        <v>0</v>
      </c>
      <c r="AZ77" t="s">
        <v>609</v>
      </c>
      <c r="BA77">
        <v>0</v>
      </c>
      <c r="BC77" t="s">
        <v>609</v>
      </c>
      <c r="BE77" t="s">
        <v>621</v>
      </c>
      <c r="BF77">
        <v>1</v>
      </c>
      <c r="BH77" t="s">
        <v>622</v>
      </c>
      <c r="BI77">
        <v>0</v>
      </c>
      <c r="BK77" t="s">
        <v>609</v>
      </c>
      <c r="BL77" s="9" t="str">
        <f t="shared" si="4"/>
        <v>Insufficient</v>
      </c>
      <c r="BY77" t="s">
        <v>79</v>
      </c>
      <c r="BZ77" s="9" t="str">
        <f>VLOOKUP(BY77, vendorgroup[],2,FALSE)</f>
        <v>00.01.102</v>
      </c>
      <c r="CA77" t="s">
        <v>80</v>
      </c>
      <c r="CB77" s="9" t="str">
        <f>VLOOKUP($CA77, vendorentity[], 6,FALSE)</f>
        <v>01.02.2002</v>
      </c>
      <c r="CC77" s="9" t="str">
        <f>VLOOKUP($CA77, vendorentity[], 2,FALSE)</f>
        <v>USA</v>
      </c>
      <c r="CD77" s="9" t="str">
        <f>VLOOKUP($CA77, vendorentity[], 3,FALSE)</f>
        <v>USD</v>
      </c>
    </row>
    <row r="78" spans="1:82" x14ac:dyDescent="0.35">
      <c r="A78" s="25" t="s">
        <v>430</v>
      </c>
      <c r="B78" t="s">
        <v>52</v>
      </c>
      <c r="E78" t="s">
        <v>431</v>
      </c>
      <c r="F78" t="s">
        <v>431</v>
      </c>
      <c r="G78" t="s">
        <v>432</v>
      </c>
      <c r="H78">
        <f>VLOOKUP($A78,static_data!$A$2:$K$148,9,0)</f>
        <v>4</v>
      </c>
      <c r="I78" t="str">
        <f>VLOOKUP($A78,static_data!$A$2:$K$148,10,0)</f>
        <v>Private Banking &amp; Wealth IT</v>
      </c>
      <c r="J78">
        <f>VLOOKUP($A78,static_data!$A$2:$K$148,11,0)</f>
        <v>4</v>
      </c>
      <c r="K78" t="s">
        <v>77</v>
      </c>
      <c r="L78" t="s">
        <v>171</v>
      </c>
      <c r="M78">
        <v>0</v>
      </c>
      <c r="O78" t="s">
        <v>609</v>
      </c>
      <c r="Q78" t="s">
        <v>621</v>
      </c>
      <c r="R78" t="s">
        <v>638</v>
      </c>
      <c r="S78" t="s">
        <v>762</v>
      </c>
      <c r="T78" t="s">
        <v>763</v>
      </c>
      <c r="U78" t="s">
        <v>701</v>
      </c>
      <c r="V78" t="s">
        <v>702</v>
      </c>
      <c r="W78" t="s">
        <v>701</v>
      </c>
      <c r="Y78" t="s">
        <v>609</v>
      </c>
      <c r="AI78">
        <v>1</v>
      </c>
      <c r="AK78" t="s">
        <v>619</v>
      </c>
      <c r="AL78">
        <v>1</v>
      </c>
      <c r="AN78" t="s">
        <v>610</v>
      </c>
      <c r="AO78">
        <v>1</v>
      </c>
      <c r="AQ78" t="s">
        <v>651</v>
      </c>
      <c r="AR78">
        <v>0</v>
      </c>
      <c r="AT78" t="s">
        <v>609</v>
      </c>
      <c r="AU78">
        <v>0</v>
      </c>
      <c r="AW78" t="s">
        <v>609</v>
      </c>
      <c r="AX78">
        <v>0</v>
      </c>
      <c r="AZ78" t="s">
        <v>609</v>
      </c>
      <c r="BA78">
        <v>0</v>
      </c>
      <c r="BC78" t="s">
        <v>609</v>
      </c>
      <c r="BE78" t="s">
        <v>621</v>
      </c>
      <c r="BF78">
        <v>0</v>
      </c>
      <c r="BH78" t="s">
        <v>609</v>
      </c>
      <c r="BI78">
        <v>0</v>
      </c>
      <c r="BK78" t="s">
        <v>609</v>
      </c>
      <c r="BL78" s="9" t="str">
        <f t="shared" si="4"/>
        <v>Insufficient</v>
      </c>
      <c r="BY78" t="s">
        <v>105</v>
      </c>
      <c r="BZ78" s="9" t="str">
        <f>VLOOKUP(BY78, vendorgroup[],2,FALSE)</f>
        <v>00.01.103</v>
      </c>
      <c r="CA78" t="s">
        <v>106</v>
      </c>
      <c r="CB78" s="9" t="str">
        <f>VLOOKUP($CA78, vendorentity[], 6,FALSE)</f>
        <v>01.02.2003</v>
      </c>
      <c r="CC78" s="9" t="str">
        <f>VLOOKUP($CA78, vendorentity[], 2,FALSE)</f>
        <v>GBR</v>
      </c>
      <c r="CD78" s="9" t="str">
        <f>VLOOKUP($CA78, vendorentity[], 3,FALSE)</f>
        <v>GBP</v>
      </c>
    </row>
    <row r="79" spans="1:82" x14ac:dyDescent="0.35">
      <c r="A79" s="25" t="s">
        <v>433</v>
      </c>
      <c r="B79" t="s">
        <v>52</v>
      </c>
      <c r="E79" t="s">
        <v>434</v>
      </c>
      <c r="F79" t="s">
        <v>434</v>
      </c>
      <c r="G79" t="s">
        <v>435</v>
      </c>
      <c r="H79">
        <f>VLOOKUP($A79,static_data!$A$2:$K$148,9,0)</f>
        <v>4</v>
      </c>
      <c r="I79" t="str">
        <f>VLOOKUP($A79,static_data!$A$2:$K$148,10,0)</f>
        <v>Private Banking &amp; Wealth IT</v>
      </c>
      <c r="J79">
        <f>VLOOKUP($A79,static_data!$A$2:$K$148,11,0)</f>
        <v>4</v>
      </c>
      <c r="K79" t="s">
        <v>77</v>
      </c>
      <c r="L79" t="s">
        <v>171</v>
      </c>
      <c r="M79">
        <v>1</v>
      </c>
      <c r="O79" t="s">
        <v>630</v>
      </c>
      <c r="Q79" t="s">
        <v>658</v>
      </c>
      <c r="R79" t="s">
        <v>628</v>
      </c>
      <c r="S79" t="s">
        <v>764</v>
      </c>
      <c r="T79" t="s">
        <v>765</v>
      </c>
      <c r="U79" t="s">
        <v>701</v>
      </c>
      <c r="V79" t="s">
        <v>702</v>
      </c>
      <c r="W79" t="s">
        <v>701</v>
      </c>
      <c r="Y79" t="s">
        <v>609</v>
      </c>
      <c r="AI79">
        <v>0</v>
      </c>
      <c r="AK79" t="s">
        <v>609</v>
      </c>
      <c r="AL79">
        <v>0</v>
      </c>
      <c r="AN79" t="s">
        <v>609</v>
      </c>
      <c r="AO79">
        <v>0</v>
      </c>
      <c r="AQ79" t="s">
        <v>609</v>
      </c>
      <c r="AR79">
        <v>0</v>
      </c>
      <c r="AT79" t="s">
        <v>609</v>
      </c>
      <c r="AU79">
        <v>0</v>
      </c>
      <c r="AW79" t="s">
        <v>609</v>
      </c>
      <c r="AX79">
        <v>0</v>
      </c>
      <c r="AZ79" t="s">
        <v>609</v>
      </c>
      <c r="BA79">
        <v>1</v>
      </c>
      <c r="BC79" t="s">
        <v>629</v>
      </c>
      <c r="BE79" t="s">
        <v>658</v>
      </c>
      <c r="BF79">
        <v>1</v>
      </c>
      <c r="BH79" t="s">
        <v>629</v>
      </c>
      <c r="BI79">
        <v>0</v>
      </c>
      <c r="BK79" t="s">
        <v>609</v>
      </c>
      <c r="BL79" s="9" t="str">
        <f t="shared" si="4"/>
        <v>Insufficient</v>
      </c>
      <c r="BY79" t="s">
        <v>112</v>
      </c>
      <c r="BZ79" s="9" t="str">
        <f>VLOOKUP(BY79, vendorgroup[],2,FALSE)</f>
        <v>00.01.104</v>
      </c>
      <c r="CA79" t="s">
        <v>113</v>
      </c>
      <c r="CB79" s="9" t="str">
        <f>VLOOKUP($CA79, vendorentity[], 6,FALSE)</f>
        <v>01.02.2004</v>
      </c>
      <c r="CC79" s="9" t="str">
        <f>VLOOKUP($CA79, vendorentity[], 2,FALSE)</f>
        <v>CHE</v>
      </c>
      <c r="CD79" s="9" t="str">
        <f>VLOOKUP($CA79, vendorentity[], 3,FALSE)</f>
        <v>CHF</v>
      </c>
    </row>
    <row r="80" spans="1:82" x14ac:dyDescent="0.35">
      <c r="A80" s="25" t="s">
        <v>436</v>
      </c>
      <c r="B80" t="s">
        <v>52</v>
      </c>
      <c r="E80" t="s">
        <v>437</v>
      </c>
      <c r="F80" t="s">
        <v>437</v>
      </c>
      <c r="G80" t="s">
        <v>438</v>
      </c>
      <c r="H80">
        <f>VLOOKUP($A80,static_data!$A$2:$K$148,9,0)</f>
        <v>4</v>
      </c>
      <c r="I80" t="str">
        <f>VLOOKUP($A80,static_data!$A$2:$K$148,10,0)</f>
        <v>WPB Regional IT ASP</v>
      </c>
      <c r="J80">
        <f>VLOOKUP($A80,static_data!$A$2:$K$148,11,0)</f>
        <v>10</v>
      </c>
      <c r="K80" t="s">
        <v>77</v>
      </c>
      <c r="L80" t="s">
        <v>78</v>
      </c>
      <c r="M80">
        <v>0</v>
      </c>
      <c r="O80" t="s">
        <v>609</v>
      </c>
      <c r="Q80" t="s">
        <v>621</v>
      </c>
      <c r="R80" t="s">
        <v>619</v>
      </c>
      <c r="S80" t="s">
        <v>766</v>
      </c>
      <c r="T80" t="s">
        <v>767</v>
      </c>
      <c r="U80" t="s">
        <v>701</v>
      </c>
      <c r="V80" t="s">
        <v>702</v>
      </c>
      <c r="W80" t="s">
        <v>701</v>
      </c>
      <c r="Y80" t="s">
        <v>609</v>
      </c>
      <c r="AI80">
        <v>0</v>
      </c>
      <c r="AK80" t="s">
        <v>609</v>
      </c>
      <c r="AL80">
        <v>1</v>
      </c>
      <c r="AN80" t="s">
        <v>620</v>
      </c>
      <c r="AO80">
        <v>1</v>
      </c>
      <c r="AQ80" t="s">
        <v>629</v>
      </c>
      <c r="AR80">
        <v>0</v>
      </c>
      <c r="AT80" t="s">
        <v>609</v>
      </c>
      <c r="AU80">
        <v>0</v>
      </c>
      <c r="AW80" t="s">
        <v>609</v>
      </c>
      <c r="AX80">
        <v>1</v>
      </c>
      <c r="AZ80" t="s">
        <v>610</v>
      </c>
      <c r="BA80">
        <v>0</v>
      </c>
      <c r="BC80" t="s">
        <v>609</v>
      </c>
      <c r="BE80" t="s">
        <v>621</v>
      </c>
      <c r="BF80">
        <v>0</v>
      </c>
      <c r="BH80" t="s">
        <v>609</v>
      </c>
      <c r="BI80">
        <v>0</v>
      </c>
      <c r="BK80" t="s">
        <v>609</v>
      </c>
      <c r="BL80" s="9" t="str">
        <f t="shared" si="4"/>
        <v>Insufficient</v>
      </c>
      <c r="BY80" t="s">
        <v>127</v>
      </c>
      <c r="BZ80" s="9" t="str">
        <f>VLOOKUP(BY80, vendorgroup[],2,FALSE)</f>
        <v>00.01.105</v>
      </c>
      <c r="CA80" t="s">
        <v>128</v>
      </c>
      <c r="CB80" s="9" t="str">
        <f>VLOOKUP($CA80, vendorentity[], 6,FALSE)</f>
        <v>01.02.2005</v>
      </c>
      <c r="CC80" s="9" t="str">
        <f>VLOOKUP($CA80, vendorentity[], 2,FALSE)</f>
        <v>CHE</v>
      </c>
      <c r="CD80" s="9" t="str">
        <f>VLOOKUP($CA80, vendorentity[], 3,FALSE)</f>
        <v>CHF</v>
      </c>
    </row>
    <row r="81" spans="1:82" x14ac:dyDescent="0.35">
      <c r="A81" s="25" t="s">
        <v>439</v>
      </c>
      <c r="B81" t="s">
        <v>52</v>
      </c>
      <c r="E81" t="s">
        <v>440</v>
      </c>
      <c r="F81" t="s">
        <v>440</v>
      </c>
      <c r="G81" t="s">
        <v>441</v>
      </c>
      <c r="H81">
        <f>VLOOKUP($A81,static_data!$A$2:$K$148,9,0)</f>
        <v>4</v>
      </c>
      <c r="I81" t="str">
        <f>VLOOKUP($A81,static_data!$A$2:$K$148,10,0)</f>
        <v>WPB CTO</v>
      </c>
      <c r="J81">
        <f>VLOOKUP($A81,static_data!$A$2:$K$148,11,0)</f>
        <v>6</v>
      </c>
      <c r="K81" t="s">
        <v>56</v>
      </c>
      <c r="L81" t="s">
        <v>104</v>
      </c>
      <c r="M81">
        <v>1</v>
      </c>
      <c r="O81" t="s">
        <v>638</v>
      </c>
      <c r="Q81" t="s">
        <v>658</v>
      </c>
      <c r="R81" t="s">
        <v>630</v>
      </c>
      <c r="S81" t="s">
        <v>768</v>
      </c>
      <c r="T81" t="s">
        <v>769</v>
      </c>
      <c r="U81" t="s">
        <v>701</v>
      </c>
      <c r="V81" t="s">
        <v>702</v>
      </c>
      <c r="W81" t="s">
        <v>701</v>
      </c>
      <c r="Y81" t="s">
        <v>609</v>
      </c>
      <c r="AI81">
        <v>1</v>
      </c>
      <c r="AK81" t="s">
        <v>628</v>
      </c>
      <c r="AL81">
        <v>1</v>
      </c>
      <c r="AN81" t="s">
        <v>629</v>
      </c>
      <c r="AO81">
        <v>0</v>
      </c>
      <c r="AQ81" t="s">
        <v>609</v>
      </c>
      <c r="AR81">
        <v>0</v>
      </c>
      <c r="AT81" t="s">
        <v>609</v>
      </c>
      <c r="AU81">
        <v>1</v>
      </c>
      <c r="AW81" t="s">
        <v>620</v>
      </c>
      <c r="AX81">
        <v>1</v>
      </c>
      <c r="AZ81" t="s">
        <v>651</v>
      </c>
      <c r="BA81">
        <v>1</v>
      </c>
      <c r="BC81" t="s">
        <v>620</v>
      </c>
      <c r="BE81" t="s">
        <v>658</v>
      </c>
      <c r="BF81">
        <v>1</v>
      </c>
      <c r="BH81" t="s">
        <v>619</v>
      </c>
      <c r="BI81">
        <v>1</v>
      </c>
      <c r="BK81" t="s">
        <v>620</v>
      </c>
      <c r="BL81" s="9" t="str">
        <f t="shared" si="4"/>
        <v>Insufficient</v>
      </c>
      <c r="BY81" t="s">
        <v>141</v>
      </c>
      <c r="BZ81" s="9" t="str">
        <f>VLOOKUP(BY81, vendorgroup[],2,FALSE)</f>
        <v>00.01.106</v>
      </c>
      <c r="CA81" t="s">
        <v>142</v>
      </c>
      <c r="CB81" s="9" t="str">
        <f>VLOOKUP($CA81, vendorentity[], 6,FALSE)</f>
        <v>01.02.2006</v>
      </c>
      <c r="CC81" s="9" t="str">
        <f>VLOOKUP($CA81, vendorentity[], 2,FALSE)</f>
        <v>CHN</v>
      </c>
      <c r="CD81" s="9" t="str">
        <f>VLOOKUP($CA81, vendorentity[], 3,FALSE)</f>
        <v>CNY</v>
      </c>
    </row>
    <row r="82" spans="1:82" x14ac:dyDescent="0.35">
      <c r="A82" s="25" t="s">
        <v>442</v>
      </c>
      <c r="B82" t="s">
        <v>52</v>
      </c>
      <c r="E82" t="s">
        <v>443</v>
      </c>
      <c r="F82" t="s">
        <v>443</v>
      </c>
      <c r="G82" t="s">
        <v>444</v>
      </c>
      <c r="H82">
        <f>VLOOKUP($A82,static_data!$A$2:$K$148,9,0)</f>
        <v>4</v>
      </c>
      <c r="I82" t="str">
        <f>VLOOKUP($A82,static_data!$A$2:$K$148,10,0)</f>
        <v>WPB CTO</v>
      </c>
      <c r="J82">
        <f>VLOOKUP($A82,static_data!$A$2:$K$148,11,0)</f>
        <v>6</v>
      </c>
      <c r="K82" t="s">
        <v>56</v>
      </c>
      <c r="L82" t="s">
        <v>104</v>
      </c>
      <c r="M82">
        <v>0</v>
      </c>
      <c r="O82" t="s">
        <v>609</v>
      </c>
      <c r="Q82" t="s">
        <v>621</v>
      </c>
      <c r="R82" t="s">
        <v>619</v>
      </c>
      <c r="S82" t="s">
        <v>770</v>
      </c>
      <c r="T82" t="s">
        <v>771</v>
      </c>
      <c r="U82" t="s">
        <v>701</v>
      </c>
      <c r="V82" t="s">
        <v>702</v>
      </c>
      <c r="W82" t="s">
        <v>701</v>
      </c>
      <c r="Y82" t="s">
        <v>609</v>
      </c>
      <c r="AI82">
        <v>1</v>
      </c>
      <c r="AK82" t="s">
        <v>651</v>
      </c>
      <c r="AL82">
        <v>1</v>
      </c>
      <c r="AN82" t="s">
        <v>629</v>
      </c>
      <c r="AO82">
        <v>0</v>
      </c>
      <c r="AQ82" t="s">
        <v>609</v>
      </c>
      <c r="AR82">
        <v>0</v>
      </c>
      <c r="AT82" t="s">
        <v>609</v>
      </c>
      <c r="AU82">
        <v>1</v>
      </c>
      <c r="AW82" t="s">
        <v>622</v>
      </c>
      <c r="AX82">
        <v>1</v>
      </c>
      <c r="AZ82" t="s">
        <v>651</v>
      </c>
      <c r="BA82">
        <v>1</v>
      </c>
      <c r="BC82" t="s">
        <v>622</v>
      </c>
      <c r="BE82" t="s">
        <v>658</v>
      </c>
      <c r="BF82">
        <v>1</v>
      </c>
      <c r="BH82" t="s">
        <v>629</v>
      </c>
      <c r="BI82">
        <v>0</v>
      </c>
      <c r="BK82" t="s">
        <v>609</v>
      </c>
      <c r="BL82" s="9" t="str">
        <f t="shared" si="4"/>
        <v>Insufficient</v>
      </c>
      <c r="BY82" t="s">
        <v>147</v>
      </c>
      <c r="BZ82" s="9" t="str">
        <f>VLOOKUP(BY82, vendorgroup[],2,FALSE)</f>
        <v>00.01.114</v>
      </c>
      <c r="CA82" t="s">
        <v>148</v>
      </c>
      <c r="CB82" s="9" t="str">
        <f>VLOOKUP($CA82, vendorentity[], 6,FALSE)</f>
        <v>01.02.2021</v>
      </c>
      <c r="CC82" s="9" t="str">
        <f>VLOOKUP($CA82, vendorentity[], 2,FALSE)</f>
        <v>HKG</v>
      </c>
      <c r="CD82" s="9" t="str">
        <f>VLOOKUP($CA82, vendorentity[], 3,FALSE)</f>
        <v>HKD</v>
      </c>
    </row>
    <row r="83" spans="1:82" x14ac:dyDescent="0.35">
      <c r="A83" s="25" t="s">
        <v>445</v>
      </c>
      <c r="B83" t="s">
        <v>52</v>
      </c>
      <c r="E83" t="s">
        <v>446</v>
      </c>
      <c r="F83" t="s">
        <v>446</v>
      </c>
      <c r="G83" t="s">
        <v>447</v>
      </c>
      <c r="H83">
        <f>VLOOKUP($A83,static_data!$A$2:$K$148,9,0)</f>
        <v>4</v>
      </c>
      <c r="I83" t="str">
        <f>VLOOKUP($A83,static_data!$A$2:$K$148,10,0)</f>
        <v>WPB Regional IT MENA</v>
      </c>
      <c r="J83">
        <f>VLOOKUP($A83,static_data!$A$2:$K$148,11,0)</f>
        <v>9</v>
      </c>
      <c r="K83" t="s">
        <v>56</v>
      </c>
      <c r="L83" t="s">
        <v>57</v>
      </c>
      <c r="M83">
        <v>1</v>
      </c>
      <c r="O83" t="s">
        <v>651</v>
      </c>
      <c r="Q83" t="s">
        <v>658</v>
      </c>
      <c r="R83" t="s">
        <v>638</v>
      </c>
      <c r="S83" t="s">
        <v>772</v>
      </c>
      <c r="T83" t="s">
        <v>773</v>
      </c>
      <c r="U83" t="s">
        <v>701</v>
      </c>
      <c r="V83" t="s">
        <v>702</v>
      </c>
      <c r="W83" t="s">
        <v>701</v>
      </c>
      <c r="Y83" t="s">
        <v>609</v>
      </c>
      <c r="AI83">
        <v>1</v>
      </c>
      <c r="AK83" t="s">
        <v>651</v>
      </c>
      <c r="AL83">
        <v>1</v>
      </c>
      <c r="AN83" t="s">
        <v>630</v>
      </c>
      <c r="AO83">
        <v>1</v>
      </c>
      <c r="AQ83" t="s">
        <v>619</v>
      </c>
      <c r="AR83">
        <v>0</v>
      </c>
      <c r="AT83" t="s">
        <v>609</v>
      </c>
      <c r="AU83">
        <v>0</v>
      </c>
      <c r="AW83" t="s">
        <v>609</v>
      </c>
      <c r="AX83">
        <v>0</v>
      </c>
      <c r="AZ83" t="s">
        <v>609</v>
      </c>
      <c r="BA83">
        <v>0</v>
      </c>
      <c r="BC83" t="s">
        <v>609</v>
      </c>
      <c r="BE83" t="s">
        <v>621</v>
      </c>
      <c r="BF83">
        <v>0</v>
      </c>
      <c r="BH83" t="s">
        <v>609</v>
      </c>
      <c r="BI83">
        <v>0</v>
      </c>
      <c r="BK83" t="s">
        <v>609</v>
      </c>
      <c r="BL83" s="9" t="str">
        <f t="shared" si="4"/>
        <v>Insufficient</v>
      </c>
      <c r="BY83" t="s">
        <v>71</v>
      </c>
      <c r="BZ83" s="9" t="str">
        <f>VLOOKUP(BY83, vendorgroup[],2,FALSE)</f>
        <v>00.01.108</v>
      </c>
      <c r="CA83" t="s">
        <v>122</v>
      </c>
      <c r="CB83" s="9" t="str">
        <f>VLOOKUP($CA83, vendorentity[], 6,FALSE)</f>
        <v>01.02.2019</v>
      </c>
      <c r="CC83" s="9" t="str">
        <f>VLOOKUP($CA83, vendorentity[], 2,FALSE)</f>
        <v>DEU</v>
      </c>
      <c r="CD83" s="9" t="str">
        <f>VLOOKUP($CA83, vendorentity[], 3,FALSE)</f>
        <v>EUR</v>
      </c>
    </row>
    <row r="84" spans="1:82" x14ac:dyDescent="0.35">
      <c r="A84" s="25" t="s">
        <v>448</v>
      </c>
      <c r="B84" t="s">
        <v>52</v>
      </c>
      <c r="E84" t="s">
        <v>449</v>
      </c>
      <c r="F84" t="s">
        <v>449</v>
      </c>
      <c r="G84" t="s">
        <v>450</v>
      </c>
      <c r="H84">
        <f>VLOOKUP($A84,static_data!$A$2:$K$148,9,0)</f>
        <v>4</v>
      </c>
      <c r="I84" t="str">
        <f>VLOOKUP($A84,static_data!$A$2:$K$148,10,0)</f>
        <v>WPB Regional IT MENA</v>
      </c>
      <c r="J84">
        <f>VLOOKUP($A84,static_data!$A$2:$K$148,11,0)</f>
        <v>9</v>
      </c>
      <c r="K84" t="s">
        <v>77</v>
      </c>
      <c r="L84" t="s">
        <v>171</v>
      </c>
      <c r="M84">
        <v>0</v>
      </c>
      <c r="O84" t="s">
        <v>609</v>
      </c>
      <c r="Q84" t="s">
        <v>621</v>
      </c>
      <c r="R84" t="s">
        <v>610</v>
      </c>
      <c r="S84" t="s">
        <v>774</v>
      </c>
      <c r="T84" t="s">
        <v>775</v>
      </c>
      <c r="U84" t="s">
        <v>701</v>
      </c>
      <c r="V84" t="s">
        <v>702</v>
      </c>
      <c r="W84" t="s">
        <v>701</v>
      </c>
      <c r="Y84" t="s">
        <v>609</v>
      </c>
      <c r="AI84">
        <v>1</v>
      </c>
      <c r="AK84" t="s">
        <v>610</v>
      </c>
      <c r="AL84">
        <v>1</v>
      </c>
      <c r="AN84" t="s">
        <v>630</v>
      </c>
      <c r="AO84">
        <v>0</v>
      </c>
      <c r="AQ84" t="s">
        <v>609</v>
      </c>
      <c r="AR84">
        <v>0</v>
      </c>
      <c r="AT84" t="s">
        <v>609</v>
      </c>
      <c r="AU84">
        <v>1</v>
      </c>
      <c r="AW84" t="s">
        <v>651</v>
      </c>
      <c r="AX84">
        <v>1</v>
      </c>
      <c r="AZ84" t="s">
        <v>628</v>
      </c>
      <c r="BA84">
        <v>1</v>
      </c>
      <c r="BC84" t="s">
        <v>630</v>
      </c>
      <c r="BE84" t="s">
        <v>658</v>
      </c>
      <c r="BF84">
        <v>1</v>
      </c>
      <c r="BH84" t="s">
        <v>622</v>
      </c>
      <c r="BI84">
        <v>1</v>
      </c>
      <c r="BK84" t="s">
        <v>610</v>
      </c>
      <c r="BL84" s="9" t="str">
        <f t="shared" si="4"/>
        <v>Sufficient</v>
      </c>
      <c r="BY84" t="s">
        <v>105</v>
      </c>
      <c r="BZ84" s="9" t="str">
        <f>VLOOKUP(BY84, vendorgroup[],2,FALSE)</f>
        <v>00.01.103</v>
      </c>
      <c r="CA84" t="s">
        <v>172</v>
      </c>
      <c r="CB84" s="9" t="str">
        <f>VLOOKUP($CA84, vendorentity[], 6,FALSE)</f>
        <v>01.02.2071</v>
      </c>
      <c r="CC84" s="9" t="str">
        <f>VLOOKUP($CA84, vendorentity[], 2,FALSE)</f>
        <v>GBR</v>
      </c>
      <c r="CD84" s="9" t="str">
        <f>VLOOKUP($CA84, vendorentity[], 3,FALSE)</f>
        <v>GBP</v>
      </c>
    </row>
    <row r="85" spans="1:82" x14ac:dyDescent="0.35">
      <c r="A85" s="25" t="s">
        <v>451</v>
      </c>
      <c r="B85" t="s">
        <v>52</v>
      </c>
      <c r="E85" t="s">
        <v>452</v>
      </c>
      <c r="F85" t="s">
        <v>452</v>
      </c>
      <c r="G85" t="s">
        <v>453</v>
      </c>
      <c r="H85">
        <f>VLOOKUP($A85,static_data!$A$2:$K$148,9,0)</f>
        <v>4</v>
      </c>
      <c r="I85" t="str">
        <f>VLOOKUP($A85,static_data!$A$2:$K$148,10,0)</f>
        <v>WPB Regional IT ASP</v>
      </c>
      <c r="J85">
        <f>VLOOKUP($A85,static_data!$A$2:$K$148,11,0)</f>
        <v>10</v>
      </c>
      <c r="K85" t="s">
        <v>77</v>
      </c>
      <c r="L85" t="s">
        <v>78</v>
      </c>
      <c r="M85">
        <v>1</v>
      </c>
      <c r="O85" t="s">
        <v>630</v>
      </c>
      <c r="Q85" t="s">
        <v>658</v>
      </c>
      <c r="R85" t="s">
        <v>619</v>
      </c>
      <c r="S85" t="s">
        <v>776</v>
      </c>
      <c r="T85" t="s">
        <v>777</v>
      </c>
      <c r="U85" t="s">
        <v>701</v>
      </c>
      <c r="V85" t="s">
        <v>702</v>
      </c>
      <c r="W85" t="s">
        <v>701</v>
      </c>
      <c r="Y85" t="s">
        <v>620</v>
      </c>
      <c r="Z85" t="s">
        <v>675</v>
      </c>
      <c r="AA85" t="s">
        <v>672</v>
      </c>
      <c r="AB85" t="s">
        <v>676</v>
      </c>
      <c r="AC85" t="s">
        <v>633</v>
      </c>
      <c r="AD85" t="s">
        <v>669</v>
      </c>
      <c r="AE85" t="s">
        <v>673</v>
      </c>
      <c r="AF85" t="s">
        <v>617</v>
      </c>
      <c r="AG85" t="s">
        <v>674</v>
      </c>
      <c r="AI85">
        <v>1</v>
      </c>
      <c r="AK85" t="s">
        <v>629</v>
      </c>
      <c r="AL85">
        <v>1</v>
      </c>
      <c r="AN85" t="s">
        <v>622</v>
      </c>
      <c r="AO85">
        <v>1</v>
      </c>
      <c r="AQ85" t="s">
        <v>619</v>
      </c>
      <c r="AR85">
        <v>1</v>
      </c>
      <c r="AT85" t="s">
        <v>619</v>
      </c>
      <c r="AU85">
        <v>0</v>
      </c>
      <c r="AW85" t="s">
        <v>609</v>
      </c>
      <c r="AX85">
        <v>0</v>
      </c>
      <c r="AZ85" t="s">
        <v>609</v>
      </c>
      <c r="BA85">
        <v>0</v>
      </c>
      <c r="BC85" t="s">
        <v>609</v>
      </c>
      <c r="BE85" t="s">
        <v>621</v>
      </c>
      <c r="BF85">
        <v>0</v>
      </c>
      <c r="BH85" t="s">
        <v>609</v>
      </c>
      <c r="BI85">
        <v>1</v>
      </c>
      <c r="BK85" t="s">
        <v>628</v>
      </c>
      <c r="BL85" s="9" t="str">
        <f t="shared" si="4"/>
        <v>Sufficient</v>
      </c>
      <c r="BY85" t="s">
        <v>105</v>
      </c>
      <c r="BZ85" s="9" t="str">
        <f>VLOOKUP(BY85, vendorgroup[],2,FALSE)</f>
        <v>00.01.103</v>
      </c>
      <c r="CA85" t="s">
        <v>182</v>
      </c>
      <c r="CB85" s="9" t="str">
        <f>VLOOKUP($CA85, vendorentity[], 6,FALSE)</f>
        <v>01.02.2072</v>
      </c>
      <c r="CC85" s="9" t="str">
        <f>VLOOKUP($CA85, vendorentity[], 2,FALSE)</f>
        <v>HKG</v>
      </c>
      <c r="CD85" s="9" t="str">
        <f>VLOOKUP($CA85, vendorentity[], 3,FALSE)</f>
        <v>HKD</v>
      </c>
    </row>
    <row r="86" spans="1:82" x14ac:dyDescent="0.35">
      <c r="A86" s="25" t="s">
        <v>454</v>
      </c>
      <c r="B86" t="s">
        <v>52</v>
      </c>
      <c r="E86" t="s">
        <v>455</v>
      </c>
      <c r="F86" t="s">
        <v>455</v>
      </c>
      <c r="G86" t="s">
        <v>456</v>
      </c>
      <c r="H86">
        <f>VLOOKUP($A86,static_data!$A$2:$K$148,9,0)</f>
        <v>4</v>
      </c>
      <c r="I86" t="str">
        <f>VLOOKUP($A86,static_data!$A$2:$K$148,10,0)</f>
        <v>Insurance &amp; AMG</v>
      </c>
      <c r="J86">
        <f>VLOOKUP($A86,static_data!$A$2:$K$148,11,0)</f>
        <v>5</v>
      </c>
      <c r="K86" t="s">
        <v>56</v>
      </c>
      <c r="L86" t="s">
        <v>104</v>
      </c>
      <c r="M86">
        <v>0</v>
      </c>
      <c r="O86" t="s">
        <v>609</v>
      </c>
      <c r="Q86" t="s">
        <v>621</v>
      </c>
      <c r="R86" t="s">
        <v>619</v>
      </c>
      <c r="S86" t="s">
        <v>778</v>
      </c>
      <c r="T86" t="s">
        <v>779</v>
      </c>
      <c r="U86" t="s">
        <v>701</v>
      </c>
      <c r="V86" t="s">
        <v>702</v>
      </c>
      <c r="W86" t="s">
        <v>701</v>
      </c>
      <c r="Y86" t="s">
        <v>622</v>
      </c>
      <c r="Z86" t="s">
        <v>660</v>
      </c>
      <c r="AA86" t="s">
        <v>617</v>
      </c>
      <c r="AB86" t="s">
        <v>661</v>
      </c>
      <c r="AC86" t="s">
        <v>646</v>
      </c>
      <c r="AD86" t="s">
        <v>662</v>
      </c>
      <c r="AE86" t="s">
        <v>648</v>
      </c>
      <c r="AF86" t="s">
        <v>653</v>
      </c>
      <c r="AG86" t="s">
        <v>650</v>
      </c>
      <c r="AI86">
        <v>0</v>
      </c>
      <c r="AK86" t="s">
        <v>609</v>
      </c>
      <c r="AL86">
        <v>1</v>
      </c>
      <c r="AN86" t="s">
        <v>638</v>
      </c>
      <c r="AO86">
        <v>0</v>
      </c>
      <c r="AQ86" t="s">
        <v>609</v>
      </c>
      <c r="AR86">
        <v>0</v>
      </c>
      <c r="AT86" t="s">
        <v>609</v>
      </c>
      <c r="AU86">
        <v>1</v>
      </c>
      <c r="AW86" t="s">
        <v>622</v>
      </c>
      <c r="AX86">
        <v>0</v>
      </c>
      <c r="AZ86" t="s">
        <v>609</v>
      </c>
      <c r="BA86">
        <v>0</v>
      </c>
      <c r="BC86" t="s">
        <v>609</v>
      </c>
      <c r="BE86" t="s">
        <v>621</v>
      </c>
      <c r="BF86">
        <v>0</v>
      </c>
      <c r="BH86" t="s">
        <v>609</v>
      </c>
      <c r="BI86">
        <v>0</v>
      </c>
      <c r="BK86" t="s">
        <v>609</v>
      </c>
      <c r="BL86" s="9" t="str">
        <f t="shared" si="4"/>
        <v>Insufficient</v>
      </c>
      <c r="BY86" t="s">
        <v>141</v>
      </c>
      <c r="BZ86" s="9" t="str">
        <f>VLOOKUP(BY86, vendorgroup[],2,FALSE)</f>
        <v>00.01.106</v>
      </c>
      <c r="CA86" t="s">
        <v>163</v>
      </c>
      <c r="CB86" s="9" t="str">
        <f>VLOOKUP($CA86, vendorentity[], 6,FALSE)</f>
        <v>01.02.2011</v>
      </c>
      <c r="CC86" s="9" t="str">
        <f>VLOOKUP($CA86, vendorentity[], 2,FALSE)</f>
        <v>GBR</v>
      </c>
      <c r="CD86" s="9" t="str">
        <f>VLOOKUP($CA86, vendorentity[], 3,FALSE)</f>
        <v>GBP</v>
      </c>
    </row>
    <row r="87" spans="1:82" x14ac:dyDescent="0.35">
      <c r="A87" s="25" t="s">
        <v>457</v>
      </c>
      <c r="B87" t="s">
        <v>52</v>
      </c>
      <c r="E87" t="s">
        <v>458</v>
      </c>
      <c r="F87" t="s">
        <v>458</v>
      </c>
      <c r="G87" t="s">
        <v>459</v>
      </c>
      <c r="H87">
        <f>VLOOKUP($A87,static_data!$A$2:$K$148,9,0)</f>
        <v>4</v>
      </c>
      <c r="I87" t="str">
        <f>VLOOKUP($A87,static_data!$A$2:$K$148,10,0)</f>
        <v>WPB CTO</v>
      </c>
      <c r="J87">
        <f>VLOOKUP($A87,static_data!$A$2:$K$148,11,0)</f>
        <v>6</v>
      </c>
      <c r="K87" t="s">
        <v>77</v>
      </c>
      <c r="L87" t="s">
        <v>171</v>
      </c>
      <c r="M87">
        <v>0</v>
      </c>
      <c r="O87" t="s">
        <v>609</v>
      </c>
      <c r="Q87" t="s">
        <v>621</v>
      </c>
      <c r="R87" t="s">
        <v>619</v>
      </c>
      <c r="S87" t="s">
        <v>780</v>
      </c>
      <c r="T87" t="s">
        <v>781</v>
      </c>
      <c r="U87" t="s">
        <v>701</v>
      </c>
      <c r="V87" t="s">
        <v>702</v>
      </c>
      <c r="W87" t="s">
        <v>701</v>
      </c>
      <c r="Y87" t="s">
        <v>638</v>
      </c>
      <c r="Z87" t="s">
        <v>675</v>
      </c>
      <c r="AA87" t="s">
        <v>653</v>
      </c>
      <c r="AB87" t="s">
        <v>676</v>
      </c>
      <c r="AC87" t="s">
        <v>617</v>
      </c>
      <c r="AD87" t="s">
        <v>669</v>
      </c>
      <c r="AE87" t="s">
        <v>656</v>
      </c>
      <c r="AF87" t="s">
        <v>633</v>
      </c>
      <c r="AG87" t="s">
        <v>657</v>
      </c>
      <c r="AI87">
        <v>1</v>
      </c>
      <c r="AK87" t="s">
        <v>610</v>
      </c>
      <c r="AL87">
        <v>0</v>
      </c>
      <c r="AN87" t="s">
        <v>609</v>
      </c>
      <c r="AO87">
        <v>1</v>
      </c>
      <c r="AQ87" t="s">
        <v>638</v>
      </c>
      <c r="AR87">
        <v>1</v>
      </c>
      <c r="AT87" t="s">
        <v>631</v>
      </c>
      <c r="AU87">
        <v>0</v>
      </c>
      <c r="AW87" t="s">
        <v>609</v>
      </c>
      <c r="AX87">
        <v>1</v>
      </c>
      <c r="AZ87" t="s">
        <v>619</v>
      </c>
      <c r="BA87">
        <v>1</v>
      </c>
      <c r="BC87" t="s">
        <v>622</v>
      </c>
      <c r="BE87" t="s">
        <v>658</v>
      </c>
      <c r="BF87">
        <v>0</v>
      </c>
      <c r="BH87" t="s">
        <v>609</v>
      </c>
      <c r="BI87">
        <v>0</v>
      </c>
      <c r="BK87" t="s">
        <v>609</v>
      </c>
      <c r="BL87" s="9" t="str">
        <f t="shared" si="4"/>
        <v>Insufficient</v>
      </c>
      <c r="BY87" t="s">
        <v>194</v>
      </c>
      <c r="BZ87" s="9" t="str">
        <f>VLOOKUP(BY87, vendorgroup[],2,FALSE)</f>
        <v>00.01.107</v>
      </c>
      <c r="CA87" t="s">
        <v>195</v>
      </c>
      <c r="CB87" s="9" t="str">
        <f>VLOOKUP($CA87, vendorentity[], 6,FALSE)</f>
        <v>01.02.2012</v>
      </c>
      <c r="CC87" s="9" t="str">
        <f>VLOOKUP($CA87, vendorentity[], 2,FALSE)</f>
        <v>USA</v>
      </c>
      <c r="CD87" s="9" t="str">
        <f>VLOOKUP($CA87, vendorentity[], 3,FALSE)</f>
        <v>USD</v>
      </c>
    </row>
    <row r="88" spans="1:82" x14ac:dyDescent="0.35">
      <c r="A88" s="25" t="s">
        <v>460</v>
      </c>
      <c r="B88" t="s">
        <v>52</v>
      </c>
      <c r="E88" t="s">
        <v>461</v>
      </c>
      <c r="F88" t="s">
        <v>461</v>
      </c>
      <c r="G88" t="s">
        <v>462</v>
      </c>
      <c r="H88">
        <f>VLOOKUP($A88,static_data!$A$2:$K$148,9,0)</f>
        <v>4</v>
      </c>
      <c r="I88" t="str">
        <f>VLOOKUP($A88,static_data!$A$2:$K$148,10,0)</f>
        <v>Channels Transformation</v>
      </c>
      <c r="J88">
        <f>VLOOKUP($A88,static_data!$A$2:$K$148,11,0)</f>
        <v>3</v>
      </c>
      <c r="K88" t="s">
        <v>77</v>
      </c>
      <c r="L88" t="s">
        <v>78</v>
      </c>
      <c r="M88">
        <v>0</v>
      </c>
      <c r="O88" t="s">
        <v>609</v>
      </c>
      <c r="Q88" t="s">
        <v>621</v>
      </c>
      <c r="R88" t="s">
        <v>619</v>
      </c>
      <c r="S88" t="s">
        <v>782</v>
      </c>
      <c r="T88" t="s">
        <v>783</v>
      </c>
      <c r="U88" t="s">
        <v>701</v>
      </c>
      <c r="V88" t="s">
        <v>702</v>
      </c>
      <c r="W88" t="s">
        <v>701</v>
      </c>
      <c r="Y88" t="s">
        <v>628</v>
      </c>
      <c r="Z88" t="s">
        <v>675</v>
      </c>
      <c r="AA88" t="s">
        <v>612</v>
      </c>
      <c r="AB88" t="s">
        <v>676</v>
      </c>
      <c r="AC88" t="s">
        <v>614</v>
      </c>
      <c r="AD88" t="s">
        <v>669</v>
      </c>
      <c r="AE88" t="s">
        <v>616</v>
      </c>
      <c r="AF88" t="s">
        <v>633</v>
      </c>
      <c r="AG88" t="s">
        <v>618</v>
      </c>
      <c r="AI88">
        <v>0</v>
      </c>
      <c r="AK88" t="s">
        <v>609</v>
      </c>
      <c r="AL88">
        <v>0</v>
      </c>
      <c r="AN88" t="s">
        <v>609</v>
      </c>
      <c r="AO88">
        <v>1</v>
      </c>
      <c r="AQ88" t="s">
        <v>638</v>
      </c>
      <c r="AR88">
        <v>0</v>
      </c>
      <c r="AT88" t="s">
        <v>609</v>
      </c>
      <c r="AU88">
        <v>0</v>
      </c>
      <c r="AW88" t="s">
        <v>609</v>
      </c>
      <c r="AX88">
        <v>0</v>
      </c>
      <c r="AZ88" t="s">
        <v>609</v>
      </c>
      <c r="BA88">
        <v>1</v>
      </c>
      <c r="BC88" t="s">
        <v>630</v>
      </c>
      <c r="BE88" t="s">
        <v>658</v>
      </c>
      <c r="BF88">
        <v>0</v>
      </c>
      <c r="BH88" t="s">
        <v>609</v>
      </c>
      <c r="BI88">
        <v>0</v>
      </c>
      <c r="BK88" t="s">
        <v>609</v>
      </c>
      <c r="BL88" s="9" t="str">
        <f t="shared" si="4"/>
        <v>Insufficient</v>
      </c>
      <c r="BY88" t="s">
        <v>194</v>
      </c>
      <c r="BZ88" s="9" t="str">
        <f>VLOOKUP(BY88, vendorgroup[],2,FALSE)</f>
        <v>00.01.107</v>
      </c>
      <c r="CA88" t="s">
        <v>205</v>
      </c>
      <c r="CB88" s="9" t="str">
        <f>VLOOKUP($CA88, vendorentity[], 6,FALSE)</f>
        <v>01.02.2013</v>
      </c>
      <c r="CC88" s="9" t="str">
        <f>VLOOKUP($CA88, vendorentity[], 2,FALSE)</f>
        <v>USA</v>
      </c>
      <c r="CD88" s="9" t="str">
        <f>VLOOKUP($CA88, vendorentity[], 3,FALSE)</f>
        <v>USD</v>
      </c>
    </row>
    <row r="89" spans="1:82" x14ac:dyDescent="0.35">
      <c r="A89" s="25" t="s">
        <v>463</v>
      </c>
      <c r="B89" t="s">
        <v>52</v>
      </c>
      <c r="E89" t="s">
        <v>464</v>
      </c>
      <c r="F89" t="s">
        <v>464</v>
      </c>
      <c r="G89" t="s">
        <v>465</v>
      </c>
      <c r="H89">
        <f>VLOOKUP($A89,static_data!$A$2:$K$148,9,0)</f>
        <v>4</v>
      </c>
      <c r="I89" t="str">
        <f>VLOOKUP($A89,static_data!$A$2:$K$148,10,0)</f>
        <v>WPB Regional IT MENA</v>
      </c>
      <c r="J89">
        <f>VLOOKUP($A89,static_data!$A$2:$K$148,11,0)</f>
        <v>9</v>
      </c>
      <c r="K89" t="s">
        <v>56</v>
      </c>
      <c r="L89" t="s">
        <v>57</v>
      </c>
      <c r="M89">
        <v>1</v>
      </c>
      <c r="O89" t="s">
        <v>651</v>
      </c>
      <c r="Q89" t="s">
        <v>658</v>
      </c>
      <c r="R89" t="s">
        <v>628</v>
      </c>
      <c r="S89" t="s">
        <v>784</v>
      </c>
      <c r="T89" t="s">
        <v>785</v>
      </c>
      <c r="U89" t="s">
        <v>701</v>
      </c>
      <c r="V89" t="s">
        <v>702</v>
      </c>
      <c r="W89" t="s">
        <v>701</v>
      </c>
      <c r="Y89" t="s">
        <v>630</v>
      </c>
      <c r="Z89" t="s">
        <v>632</v>
      </c>
      <c r="AA89" t="s">
        <v>672</v>
      </c>
      <c r="AB89" t="s">
        <v>613</v>
      </c>
      <c r="AC89" t="s">
        <v>633</v>
      </c>
      <c r="AD89" t="s">
        <v>615</v>
      </c>
      <c r="AE89" t="s">
        <v>673</v>
      </c>
      <c r="AF89" t="s">
        <v>612</v>
      </c>
      <c r="AG89" t="s">
        <v>674</v>
      </c>
      <c r="AI89">
        <v>1</v>
      </c>
      <c r="AK89" t="s">
        <v>619</v>
      </c>
      <c r="AL89">
        <v>0</v>
      </c>
      <c r="AN89" t="s">
        <v>609</v>
      </c>
      <c r="AO89">
        <v>0</v>
      </c>
      <c r="AQ89" t="s">
        <v>609</v>
      </c>
      <c r="AR89">
        <v>1</v>
      </c>
      <c r="AT89" t="s">
        <v>628</v>
      </c>
      <c r="AU89">
        <v>1</v>
      </c>
      <c r="AW89" t="s">
        <v>629</v>
      </c>
      <c r="AX89">
        <v>0</v>
      </c>
      <c r="AZ89" t="s">
        <v>609</v>
      </c>
      <c r="BA89">
        <v>1</v>
      </c>
      <c r="BC89" t="s">
        <v>651</v>
      </c>
      <c r="BE89" t="s">
        <v>658</v>
      </c>
      <c r="BF89">
        <v>1</v>
      </c>
      <c r="BH89" t="s">
        <v>622</v>
      </c>
      <c r="BI89">
        <v>0</v>
      </c>
      <c r="BK89" t="s">
        <v>609</v>
      </c>
      <c r="BL89" s="9" t="str">
        <f t="shared" si="4"/>
        <v>Insufficient</v>
      </c>
      <c r="BY89" t="s">
        <v>194</v>
      </c>
      <c r="BZ89" s="9" t="str">
        <f>VLOOKUP(BY89, vendorgroup[],2,FALSE)</f>
        <v>00.01.107</v>
      </c>
      <c r="CA89" t="s">
        <v>212</v>
      </c>
      <c r="CB89" s="9" t="str">
        <f>VLOOKUP($CA89, vendorentity[], 6,FALSE)</f>
        <v>01.02.2069</v>
      </c>
      <c r="CC89" s="9" t="str">
        <f>VLOOKUP($CA89, vendorentity[], 2,FALSE)</f>
        <v>GBR</v>
      </c>
      <c r="CD89" s="9" t="str">
        <f>VLOOKUP($CA89, vendorentity[], 3,FALSE)</f>
        <v>GBP</v>
      </c>
    </row>
    <row r="90" spans="1:82" x14ac:dyDescent="0.35">
      <c r="A90" s="25" t="s">
        <v>466</v>
      </c>
      <c r="B90" t="s">
        <v>52</v>
      </c>
      <c r="E90" t="s">
        <v>467</v>
      </c>
      <c r="F90" t="s">
        <v>467</v>
      </c>
      <c r="G90" t="s">
        <v>468</v>
      </c>
      <c r="H90">
        <f>VLOOKUP($A90,static_data!$A$2:$K$148,9,0)</f>
        <v>4</v>
      </c>
      <c r="I90" t="str">
        <f>VLOOKUP($A90,static_data!$A$2:$K$148,10,0)</f>
        <v>Private Banking &amp; Wealth IT</v>
      </c>
      <c r="J90">
        <f>VLOOKUP($A90,static_data!$A$2:$K$148,11,0)</f>
        <v>4</v>
      </c>
      <c r="K90" t="s">
        <v>56</v>
      </c>
      <c r="L90" t="s">
        <v>104</v>
      </c>
      <c r="M90">
        <v>1</v>
      </c>
      <c r="O90" t="s">
        <v>629</v>
      </c>
      <c r="Q90" t="s">
        <v>658</v>
      </c>
      <c r="R90" t="s">
        <v>610</v>
      </c>
      <c r="S90" t="s">
        <v>786</v>
      </c>
      <c r="T90" t="s">
        <v>787</v>
      </c>
      <c r="U90" t="s">
        <v>701</v>
      </c>
      <c r="V90" t="s">
        <v>702</v>
      </c>
      <c r="W90" t="s">
        <v>701</v>
      </c>
      <c r="Y90" t="s">
        <v>619</v>
      </c>
      <c r="Z90" t="s">
        <v>644</v>
      </c>
      <c r="AA90" t="s">
        <v>649</v>
      </c>
      <c r="AB90" t="s">
        <v>645</v>
      </c>
      <c r="AC90" t="s">
        <v>682</v>
      </c>
      <c r="AD90" t="s">
        <v>647</v>
      </c>
      <c r="AE90" t="s">
        <v>683</v>
      </c>
      <c r="AF90" t="s">
        <v>649</v>
      </c>
      <c r="AG90" t="s">
        <v>684</v>
      </c>
      <c r="AI90">
        <v>0</v>
      </c>
      <c r="AK90" t="s">
        <v>609</v>
      </c>
      <c r="AL90">
        <v>1</v>
      </c>
      <c r="AN90" t="s">
        <v>651</v>
      </c>
      <c r="AO90">
        <v>1</v>
      </c>
      <c r="AQ90" t="s">
        <v>620</v>
      </c>
      <c r="AR90">
        <v>1</v>
      </c>
      <c r="AT90" t="s">
        <v>619</v>
      </c>
      <c r="AU90">
        <v>1</v>
      </c>
      <c r="AW90" t="s">
        <v>628</v>
      </c>
      <c r="AX90">
        <v>0</v>
      </c>
      <c r="AZ90" t="s">
        <v>609</v>
      </c>
      <c r="BA90">
        <v>1</v>
      </c>
      <c r="BC90" t="s">
        <v>628</v>
      </c>
      <c r="BE90" t="s">
        <v>658</v>
      </c>
      <c r="BF90">
        <v>1</v>
      </c>
      <c r="BH90" t="s">
        <v>651</v>
      </c>
      <c r="BI90">
        <v>0</v>
      </c>
      <c r="BK90" t="s">
        <v>609</v>
      </c>
      <c r="BL90" s="9" t="str">
        <f t="shared" si="4"/>
        <v>Insufficient</v>
      </c>
      <c r="BY90" t="s">
        <v>136</v>
      </c>
      <c r="BZ90" s="9" t="str">
        <f>VLOOKUP(BY90, vendorgroup[],2,FALSE)</f>
        <v>00.01.110</v>
      </c>
      <c r="CA90" t="s">
        <v>137</v>
      </c>
      <c r="CB90" s="9" t="str">
        <f>VLOOKUP($CA90, vendorentity[], 6,FALSE)</f>
        <v>01.02.2070</v>
      </c>
      <c r="CC90" s="9" t="str">
        <f>VLOOKUP($CA90, vendorentity[], 2,FALSE)</f>
        <v>GBR</v>
      </c>
      <c r="CD90" s="9" t="str">
        <f>VLOOKUP($CA90, vendorentity[], 3,FALSE)</f>
        <v>GBP</v>
      </c>
    </row>
    <row r="91" spans="1:82" x14ac:dyDescent="0.35">
      <c r="A91" s="25" t="s">
        <v>469</v>
      </c>
      <c r="B91" t="s">
        <v>52</v>
      </c>
      <c r="E91" t="s">
        <v>470</v>
      </c>
      <c r="F91" t="s">
        <v>470</v>
      </c>
      <c r="G91" t="s">
        <v>471</v>
      </c>
      <c r="H91">
        <f>VLOOKUP($A91,static_data!$A$2:$K$148,9,0)</f>
        <v>5</v>
      </c>
      <c r="I91" t="str">
        <f>VLOOKUP($A91,static_data!$A$2:$K$148,10,0)</f>
        <v>Customer Data</v>
      </c>
      <c r="J91">
        <f>VLOOKUP($A91,static_data!$A$2:$K$148,11,0)</f>
        <v>16</v>
      </c>
      <c r="K91" t="s">
        <v>56</v>
      </c>
      <c r="L91" t="s">
        <v>104</v>
      </c>
      <c r="M91">
        <v>1</v>
      </c>
      <c r="O91" t="s">
        <v>629</v>
      </c>
      <c r="Q91" t="s">
        <v>658</v>
      </c>
      <c r="R91" t="s">
        <v>630</v>
      </c>
      <c r="S91" t="s">
        <v>788</v>
      </c>
      <c r="T91" t="s">
        <v>789</v>
      </c>
      <c r="U91" t="s">
        <v>701</v>
      </c>
      <c r="V91" t="s">
        <v>702</v>
      </c>
      <c r="W91" t="s">
        <v>701</v>
      </c>
      <c r="Y91" t="s">
        <v>609</v>
      </c>
      <c r="AI91">
        <v>0</v>
      </c>
      <c r="AK91" t="s">
        <v>609</v>
      </c>
      <c r="AL91">
        <v>0</v>
      </c>
      <c r="AN91" t="s">
        <v>609</v>
      </c>
      <c r="AO91">
        <v>0</v>
      </c>
      <c r="AQ91" t="s">
        <v>609</v>
      </c>
      <c r="AR91">
        <v>0</v>
      </c>
      <c r="AT91" t="s">
        <v>609</v>
      </c>
      <c r="AU91">
        <v>1</v>
      </c>
      <c r="AW91" t="s">
        <v>622</v>
      </c>
      <c r="AX91">
        <v>1</v>
      </c>
      <c r="AZ91" t="s">
        <v>638</v>
      </c>
      <c r="BA91">
        <v>0</v>
      </c>
      <c r="BC91" t="s">
        <v>609</v>
      </c>
      <c r="BE91" t="s">
        <v>621</v>
      </c>
      <c r="BF91">
        <v>0</v>
      </c>
      <c r="BH91" t="s">
        <v>609</v>
      </c>
      <c r="BI91">
        <v>1</v>
      </c>
      <c r="BK91" t="s">
        <v>629</v>
      </c>
      <c r="BL91" s="9" t="str">
        <f t="shared" si="4"/>
        <v>Insufficient</v>
      </c>
      <c r="BY91" t="s">
        <v>190</v>
      </c>
      <c r="BZ91" s="9" t="str">
        <f>VLOOKUP(BY91, vendorgroup[],2,FALSE)</f>
        <v>00.01.111</v>
      </c>
      <c r="CA91" t="s">
        <v>136</v>
      </c>
      <c r="CB91" s="9" t="str">
        <f>VLOOKUP($CA91, vendorentity[], 6,FALSE)</f>
        <v>01.02.2016</v>
      </c>
      <c r="CC91" s="9" t="str">
        <f>VLOOKUP($CA91, vendorentity[], 2,FALSE)</f>
        <v>USA</v>
      </c>
      <c r="CD91" s="9" t="str">
        <f>VLOOKUP($CA91, vendorentity[], 3,FALSE)</f>
        <v>USD</v>
      </c>
    </row>
    <row r="92" spans="1:82" x14ac:dyDescent="0.35">
      <c r="A92" s="25" t="s">
        <v>472</v>
      </c>
      <c r="B92" t="s">
        <v>52</v>
      </c>
      <c r="E92" t="s">
        <v>473</v>
      </c>
      <c r="F92" t="s">
        <v>473</v>
      </c>
      <c r="G92" t="s">
        <v>474</v>
      </c>
      <c r="H92">
        <f>VLOOKUP($A92,static_data!$A$2:$K$148,9,0)</f>
        <v>4</v>
      </c>
      <c r="I92" t="str">
        <f>VLOOKUP($A92,static_data!$A$2:$K$148,10,0)</f>
        <v>Core Banking</v>
      </c>
      <c r="J92">
        <f>VLOOKUP($A92,static_data!$A$2:$K$148,11,0)</f>
        <v>7</v>
      </c>
      <c r="K92" t="s">
        <v>77</v>
      </c>
      <c r="L92" t="s">
        <v>78</v>
      </c>
      <c r="M92">
        <v>1</v>
      </c>
      <c r="O92" t="s">
        <v>622</v>
      </c>
      <c r="Q92" t="s">
        <v>658</v>
      </c>
      <c r="R92" t="s">
        <v>610</v>
      </c>
      <c r="S92" t="s">
        <v>790</v>
      </c>
      <c r="T92" t="s">
        <v>791</v>
      </c>
      <c r="U92" t="s">
        <v>701</v>
      </c>
      <c r="V92" t="s">
        <v>702</v>
      </c>
      <c r="W92" t="s">
        <v>701</v>
      </c>
      <c r="Y92" t="s">
        <v>609</v>
      </c>
      <c r="AI92">
        <v>1</v>
      </c>
      <c r="AK92" t="s">
        <v>610</v>
      </c>
      <c r="AL92">
        <v>1</v>
      </c>
      <c r="AN92" t="s">
        <v>628</v>
      </c>
      <c r="AO92">
        <v>1</v>
      </c>
      <c r="AQ92" t="s">
        <v>628</v>
      </c>
      <c r="AR92">
        <v>0</v>
      </c>
      <c r="AT92" t="s">
        <v>609</v>
      </c>
      <c r="AU92">
        <v>0</v>
      </c>
      <c r="AW92" t="s">
        <v>609</v>
      </c>
      <c r="AX92">
        <v>1</v>
      </c>
      <c r="AZ92" t="s">
        <v>620</v>
      </c>
      <c r="BA92">
        <v>0</v>
      </c>
      <c r="BC92" t="s">
        <v>609</v>
      </c>
      <c r="BE92" t="s">
        <v>621</v>
      </c>
      <c r="BF92">
        <v>0</v>
      </c>
      <c r="BH92" t="s">
        <v>609</v>
      </c>
      <c r="BI92">
        <v>1</v>
      </c>
      <c r="BK92" t="s">
        <v>630</v>
      </c>
      <c r="BL92" s="9" t="str">
        <f t="shared" si="4"/>
        <v>Sufficient</v>
      </c>
      <c r="BY92" t="s">
        <v>235</v>
      </c>
      <c r="BZ92" s="9" t="str">
        <f>VLOOKUP(BY92, vendorgroup[],2,FALSE)</f>
        <v>00.01.112</v>
      </c>
      <c r="CA92" t="s">
        <v>236</v>
      </c>
      <c r="CB92" s="9" t="str">
        <f>VLOOKUP($CA92, vendorentity[], 6,FALSE)</f>
        <v>01.02.2017</v>
      </c>
      <c r="CC92" s="9" t="str">
        <f>VLOOKUP($CA92, vendorentity[], 2,FALSE)</f>
        <v>HKG</v>
      </c>
      <c r="CD92" s="9" t="str">
        <f>VLOOKUP($CA92, vendorentity[], 3,FALSE)</f>
        <v>HKD</v>
      </c>
    </row>
    <row r="93" spans="1:82" x14ac:dyDescent="0.35">
      <c r="A93" s="25" t="s">
        <v>475</v>
      </c>
      <c r="B93" t="s">
        <v>52</v>
      </c>
      <c r="E93" t="s">
        <v>476</v>
      </c>
      <c r="F93" t="s">
        <v>476</v>
      </c>
      <c r="G93" t="s">
        <v>477</v>
      </c>
      <c r="H93">
        <f>VLOOKUP($A93,static_data!$A$2:$K$148,9,0)</f>
        <v>4</v>
      </c>
      <c r="I93" t="str">
        <f>VLOOKUP($A93,static_data!$A$2:$K$148,10,0)</f>
        <v>Private Banking &amp; Wealth IT</v>
      </c>
      <c r="J93">
        <f>VLOOKUP($A93,static_data!$A$2:$K$148,11,0)</f>
        <v>4</v>
      </c>
      <c r="K93" t="s">
        <v>77</v>
      </c>
      <c r="L93" t="s">
        <v>78</v>
      </c>
      <c r="M93">
        <v>0</v>
      </c>
      <c r="O93" t="s">
        <v>609</v>
      </c>
      <c r="Q93" t="s">
        <v>621</v>
      </c>
      <c r="R93" t="s">
        <v>620</v>
      </c>
      <c r="S93" t="s">
        <v>792</v>
      </c>
      <c r="T93" t="s">
        <v>793</v>
      </c>
      <c r="U93" t="s">
        <v>701</v>
      </c>
      <c r="V93" t="s">
        <v>702</v>
      </c>
      <c r="W93" t="s">
        <v>701</v>
      </c>
      <c r="Y93" t="s">
        <v>609</v>
      </c>
      <c r="AI93">
        <v>0</v>
      </c>
      <c r="AK93" t="s">
        <v>609</v>
      </c>
      <c r="AL93">
        <v>0</v>
      </c>
      <c r="AN93" t="s">
        <v>609</v>
      </c>
      <c r="AO93">
        <v>0</v>
      </c>
      <c r="AQ93" t="s">
        <v>609</v>
      </c>
      <c r="AR93">
        <v>0</v>
      </c>
      <c r="AT93" t="s">
        <v>609</v>
      </c>
      <c r="AU93">
        <v>1</v>
      </c>
      <c r="AW93" t="s">
        <v>628</v>
      </c>
      <c r="AX93">
        <v>0</v>
      </c>
      <c r="AZ93" t="s">
        <v>609</v>
      </c>
      <c r="BA93">
        <v>0</v>
      </c>
      <c r="BC93" t="s">
        <v>609</v>
      </c>
      <c r="BE93" t="s">
        <v>621</v>
      </c>
      <c r="BF93">
        <v>1</v>
      </c>
      <c r="BH93" t="s">
        <v>622</v>
      </c>
      <c r="BI93">
        <v>0</v>
      </c>
      <c r="BK93" t="s">
        <v>609</v>
      </c>
      <c r="BL93" s="9" t="str">
        <f t="shared" si="4"/>
        <v>Insufficient</v>
      </c>
      <c r="BY93" t="s">
        <v>71</v>
      </c>
      <c r="BZ93" s="9" t="str">
        <f>VLOOKUP(BY93, vendorgroup[],2,FALSE)</f>
        <v>00.01.108</v>
      </c>
      <c r="CA93" t="s">
        <v>72</v>
      </c>
      <c r="CB93" s="9" t="str">
        <f>VLOOKUP($CA93, vendorentity[], 6,FALSE)</f>
        <v>01.02.2018</v>
      </c>
      <c r="CC93" s="9" t="str">
        <f>VLOOKUP($CA93, vendorentity[], 2,FALSE)</f>
        <v>DEU</v>
      </c>
      <c r="CD93" s="9" t="str">
        <f>VLOOKUP($CA93, vendorentity[], 3,FALSE)</f>
        <v>EUR</v>
      </c>
    </row>
    <row r="94" spans="1:82" x14ac:dyDescent="0.35">
      <c r="A94" s="25" t="s">
        <v>478</v>
      </c>
      <c r="B94" t="s">
        <v>52</v>
      </c>
      <c r="E94" t="s">
        <v>479</v>
      </c>
      <c r="F94" t="s">
        <v>479</v>
      </c>
      <c r="G94" t="s">
        <v>480</v>
      </c>
      <c r="H94">
        <f>VLOOKUP($A94,static_data!$A$2:$K$148,9,0)</f>
        <v>4</v>
      </c>
      <c r="I94" t="str">
        <f>VLOOKUP($A94,static_data!$A$2:$K$148,10,0)</f>
        <v>WPB Regional IT ASP</v>
      </c>
      <c r="J94">
        <f>VLOOKUP($A94,static_data!$A$2:$K$148,11,0)</f>
        <v>10</v>
      </c>
      <c r="K94" t="s">
        <v>77</v>
      </c>
      <c r="L94" t="s">
        <v>78</v>
      </c>
      <c r="M94">
        <v>0</v>
      </c>
      <c r="O94" t="s">
        <v>609</v>
      </c>
      <c r="Q94" t="s">
        <v>621</v>
      </c>
      <c r="R94" t="s">
        <v>620</v>
      </c>
      <c r="S94" t="s">
        <v>794</v>
      </c>
      <c r="T94" t="s">
        <v>795</v>
      </c>
      <c r="U94" t="s">
        <v>701</v>
      </c>
      <c r="V94" t="s">
        <v>702</v>
      </c>
      <c r="W94" t="s">
        <v>701</v>
      </c>
      <c r="Y94" t="s">
        <v>609</v>
      </c>
      <c r="AI94">
        <v>0</v>
      </c>
      <c r="AK94" t="s">
        <v>609</v>
      </c>
      <c r="AL94">
        <v>0</v>
      </c>
      <c r="AN94" t="s">
        <v>609</v>
      </c>
      <c r="AO94">
        <v>1</v>
      </c>
      <c r="AQ94" t="s">
        <v>620</v>
      </c>
      <c r="AR94">
        <v>1</v>
      </c>
      <c r="AT94" t="s">
        <v>628</v>
      </c>
      <c r="AU94">
        <v>1</v>
      </c>
      <c r="AW94" t="s">
        <v>620</v>
      </c>
      <c r="AX94">
        <v>0</v>
      </c>
      <c r="AZ94" t="s">
        <v>609</v>
      </c>
      <c r="BA94">
        <v>1</v>
      </c>
      <c r="BC94" t="s">
        <v>638</v>
      </c>
      <c r="BE94" t="s">
        <v>658</v>
      </c>
      <c r="BF94">
        <v>1</v>
      </c>
      <c r="BH94" t="s">
        <v>622</v>
      </c>
      <c r="BI94">
        <v>1</v>
      </c>
      <c r="BK94" t="s">
        <v>651</v>
      </c>
      <c r="BL94" s="9" t="str">
        <f t="shared" si="4"/>
        <v>Sufficient</v>
      </c>
      <c r="BY94" t="s">
        <v>99</v>
      </c>
      <c r="BZ94" s="9" t="str">
        <f>VLOOKUP(BY94, vendorgroup[],2,FALSE)</f>
        <v>00.01.115</v>
      </c>
      <c r="CA94" t="s">
        <v>245</v>
      </c>
      <c r="CB94" s="9" t="str">
        <f>VLOOKUP($CA94, vendorentity[], 6,FALSE)</f>
        <v>01.02.2068</v>
      </c>
      <c r="CC94" s="9" t="str">
        <f>VLOOKUP($CA94, vendorentity[], 2,FALSE)</f>
        <v>GBR</v>
      </c>
      <c r="CD94" s="9" t="str">
        <f>VLOOKUP($CA94, vendorentity[], 3,FALSE)</f>
        <v>GBP</v>
      </c>
    </row>
    <row r="95" spans="1:82" x14ac:dyDescent="0.35">
      <c r="A95" s="25" t="s">
        <v>481</v>
      </c>
      <c r="B95" t="s">
        <v>52</v>
      </c>
      <c r="E95" t="s">
        <v>482</v>
      </c>
      <c r="F95" t="s">
        <v>482</v>
      </c>
      <c r="G95" t="s">
        <v>483</v>
      </c>
      <c r="H95">
        <f>VLOOKUP($A95,static_data!$A$2:$K$148,9,0)</f>
        <v>4</v>
      </c>
      <c r="I95" t="str">
        <f>VLOOKUP($A95,static_data!$A$2:$K$148,10,0)</f>
        <v>WPB Regional US</v>
      </c>
      <c r="J95">
        <f>VLOOKUP($A95,static_data!$A$2:$K$148,11,0)</f>
        <v>8</v>
      </c>
      <c r="K95" t="s">
        <v>77</v>
      </c>
      <c r="L95" t="s">
        <v>171</v>
      </c>
      <c r="M95">
        <v>0</v>
      </c>
      <c r="O95" t="s">
        <v>609</v>
      </c>
      <c r="Q95" t="s">
        <v>621</v>
      </c>
      <c r="R95" t="s">
        <v>620</v>
      </c>
      <c r="S95" t="s">
        <v>796</v>
      </c>
      <c r="T95" t="s">
        <v>797</v>
      </c>
      <c r="U95" t="s">
        <v>701</v>
      </c>
      <c r="V95" t="s">
        <v>702</v>
      </c>
      <c r="W95" t="s">
        <v>701</v>
      </c>
      <c r="Y95" t="s">
        <v>609</v>
      </c>
      <c r="AI95">
        <v>0</v>
      </c>
      <c r="AK95" t="s">
        <v>609</v>
      </c>
      <c r="AL95">
        <v>1</v>
      </c>
      <c r="AN95" t="s">
        <v>619</v>
      </c>
      <c r="AO95">
        <v>0</v>
      </c>
      <c r="AQ95" t="s">
        <v>609</v>
      </c>
      <c r="AR95">
        <v>1</v>
      </c>
      <c r="AT95" t="s">
        <v>628</v>
      </c>
      <c r="AU95">
        <v>0</v>
      </c>
      <c r="AW95" t="s">
        <v>609</v>
      </c>
      <c r="AX95">
        <v>1</v>
      </c>
      <c r="AZ95" t="s">
        <v>622</v>
      </c>
      <c r="BA95">
        <v>1</v>
      </c>
      <c r="BC95" t="s">
        <v>620</v>
      </c>
      <c r="BE95" t="s">
        <v>658</v>
      </c>
      <c r="BF95">
        <v>1</v>
      </c>
      <c r="BH95" t="s">
        <v>630</v>
      </c>
      <c r="BI95">
        <v>1</v>
      </c>
      <c r="BK95" t="s">
        <v>619</v>
      </c>
      <c r="BL95" s="9" t="str">
        <f t="shared" si="4"/>
        <v>Sufficient</v>
      </c>
      <c r="BY95" t="s">
        <v>247</v>
      </c>
      <c r="BZ95" s="9" t="str">
        <f>VLOOKUP(BY95, vendorgroup[],2,FALSE)</f>
        <v>00.01.113</v>
      </c>
      <c r="CA95" t="s">
        <v>248</v>
      </c>
      <c r="CB95" s="9" t="str">
        <f>VLOOKUP($CA95, vendorentity[], 6,FALSE)</f>
        <v>01.02.2020</v>
      </c>
      <c r="CC95" s="9" t="str">
        <f>VLOOKUP($CA95, vendorentity[], 2,FALSE)</f>
        <v>HKG</v>
      </c>
      <c r="CD95" s="9" t="str">
        <f>VLOOKUP($CA95, vendorentity[], 3,FALSE)</f>
        <v>HKD</v>
      </c>
    </row>
  </sheetData>
  <autoFilter ref="A2:CD95" xr:uid="{86E55EA5-2090-4954-9BC0-72468B736F33}"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7120-B818-487E-95D6-E84417391368}">
  <dimension ref="A1:F25"/>
  <sheetViews>
    <sheetView workbookViewId="0">
      <selection activeCell="A25" sqref="A2:A25"/>
    </sheetView>
  </sheetViews>
  <sheetFormatPr defaultRowHeight="14.5" x14ac:dyDescent="0.35"/>
  <cols>
    <col min="1" max="1" width="47.7265625" bestFit="1" customWidth="1"/>
    <col min="2" max="2" width="14.26953125" bestFit="1" customWidth="1"/>
    <col min="3" max="3" width="42.453125" bestFit="1" customWidth="1"/>
    <col min="4" max="4" width="14.453125" bestFit="1" customWidth="1"/>
  </cols>
  <sheetData>
    <row r="1" spans="1:6" x14ac:dyDescent="0.35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</row>
    <row r="2" spans="1:6" x14ac:dyDescent="0.35">
      <c r="A2" t="s">
        <v>99</v>
      </c>
      <c r="B2" s="9" t="s">
        <v>798</v>
      </c>
      <c r="C2" t="s">
        <v>245</v>
      </c>
      <c r="D2" s="9" t="s">
        <v>799</v>
      </c>
      <c r="E2" s="9" t="s">
        <v>800</v>
      </c>
      <c r="F2" s="9" t="s">
        <v>116</v>
      </c>
    </row>
    <row r="3" spans="1:6" x14ac:dyDescent="0.35">
      <c r="A3" t="s">
        <v>99</v>
      </c>
      <c r="B3" s="9" t="s">
        <v>798</v>
      </c>
      <c r="C3" t="s">
        <v>100</v>
      </c>
      <c r="D3" s="9" t="s">
        <v>801</v>
      </c>
      <c r="E3" s="9" t="s">
        <v>802</v>
      </c>
      <c r="F3" s="9" t="s">
        <v>121</v>
      </c>
    </row>
    <row r="4" spans="1:6" x14ac:dyDescent="0.35">
      <c r="A4" t="s">
        <v>147</v>
      </c>
      <c r="B4" s="9" t="s">
        <v>803</v>
      </c>
      <c r="C4" t="s">
        <v>148</v>
      </c>
      <c r="D4" s="9" t="s">
        <v>804</v>
      </c>
      <c r="E4" s="9" t="s">
        <v>805</v>
      </c>
      <c r="F4" s="9" t="s">
        <v>806</v>
      </c>
    </row>
    <row r="5" spans="1:6" x14ac:dyDescent="0.35">
      <c r="A5" t="s">
        <v>194</v>
      </c>
      <c r="B5" s="9" t="s">
        <v>807</v>
      </c>
      <c r="C5" t="s">
        <v>212</v>
      </c>
      <c r="D5" s="9" t="s">
        <v>808</v>
      </c>
      <c r="E5" s="9" t="s">
        <v>800</v>
      </c>
      <c r="F5" s="9" t="s">
        <v>116</v>
      </c>
    </row>
    <row r="6" spans="1:6" x14ac:dyDescent="0.35">
      <c r="A6" t="s">
        <v>194</v>
      </c>
      <c r="B6" s="9" t="s">
        <v>807</v>
      </c>
      <c r="C6" t="s">
        <v>195</v>
      </c>
      <c r="D6" s="9" t="s">
        <v>809</v>
      </c>
      <c r="E6" s="9" t="s">
        <v>802</v>
      </c>
      <c r="F6" s="9" t="s">
        <v>121</v>
      </c>
    </row>
    <row r="7" spans="1:6" x14ac:dyDescent="0.35">
      <c r="A7" t="s">
        <v>194</v>
      </c>
      <c r="B7" s="9" t="s">
        <v>807</v>
      </c>
      <c r="C7" t="s">
        <v>205</v>
      </c>
      <c r="D7" s="9" t="s">
        <v>810</v>
      </c>
      <c r="E7" s="9" t="s">
        <v>802</v>
      </c>
      <c r="F7" s="9" t="s">
        <v>121</v>
      </c>
    </row>
    <row r="8" spans="1:6" x14ac:dyDescent="0.35">
      <c r="A8" t="s">
        <v>247</v>
      </c>
      <c r="B8" s="9" t="s">
        <v>811</v>
      </c>
      <c r="C8" t="s">
        <v>248</v>
      </c>
      <c r="D8" s="9" t="s">
        <v>812</v>
      </c>
      <c r="E8" s="9" t="s">
        <v>805</v>
      </c>
      <c r="F8" s="9" t="s">
        <v>806</v>
      </c>
    </row>
    <row r="9" spans="1:6" x14ac:dyDescent="0.35">
      <c r="A9" t="s">
        <v>112</v>
      </c>
      <c r="B9" s="9" t="s">
        <v>813</v>
      </c>
      <c r="C9" t="s">
        <v>113</v>
      </c>
      <c r="D9" s="9" t="s">
        <v>814</v>
      </c>
      <c r="E9" s="9" t="s">
        <v>815</v>
      </c>
      <c r="F9" s="9" t="s">
        <v>131</v>
      </c>
    </row>
    <row r="10" spans="1:6" x14ac:dyDescent="0.35">
      <c r="A10" t="s">
        <v>235</v>
      </c>
      <c r="B10" s="9" t="s">
        <v>816</v>
      </c>
      <c r="C10" t="s">
        <v>236</v>
      </c>
      <c r="D10" s="9" t="s">
        <v>817</v>
      </c>
      <c r="E10" s="9" t="s">
        <v>805</v>
      </c>
      <c r="F10" s="9" t="s">
        <v>806</v>
      </c>
    </row>
    <row r="11" spans="1:6" x14ac:dyDescent="0.35">
      <c r="A11" t="s">
        <v>79</v>
      </c>
      <c r="B11" s="9" t="s">
        <v>818</v>
      </c>
      <c r="C11" t="s">
        <v>80</v>
      </c>
      <c r="D11" s="9" t="s">
        <v>819</v>
      </c>
      <c r="E11" s="9" t="s">
        <v>802</v>
      </c>
      <c r="F11" s="9" t="s">
        <v>121</v>
      </c>
    </row>
    <row r="12" spans="1:6" x14ac:dyDescent="0.35">
      <c r="A12" t="s">
        <v>136</v>
      </c>
      <c r="B12" s="9" t="s">
        <v>820</v>
      </c>
      <c r="C12" t="s">
        <v>137</v>
      </c>
      <c r="D12" s="9" t="s">
        <v>821</v>
      </c>
      <c r="E12" s="9" t="s">
        <v>800</v>
      </c>
      <c r="F12" s="9" t="s">
        <v>116</v>
      </c>
    </row>
    <row r="13" spans="1:6" x14ac:dyDescent="0.35">
      <c r="A13" t="s">
        <v>190</v>
      </c>
      <c r="B13" s="9" t="s">
        <v>822</v>
      </c>
      <c r="C13" t="s">
        <v>136</v>
      </c>
      <c r="D13" s="9" t="s">
        <v>823</v>
      </c>
      <c r="E13" s="9" t="s">
        <v>802</v>
      </c>
      <c r="F13" s="9" t="s">
        <v>121</v>
      </c>
    </row>
    <row r="14" spans="1:6" x14ac:dyDescent="0.35">
      <c r="A14" t="s">
        <v>58</v>
      </c>
      <c r="B14" s="9" t="s">
        <v>824</v>
      </c>
      <c r="C14" t="s">
        <v>59</v>
      </c>
      <c r="D14" s="9" t="s">
        <v>825</v>
      </c>
      <c r="E14" s="9" t="s">
        <v>800</v>
      </c>
      <c r="F14" s="9" t="s">
        <v>116</v>
      </c>
    </row>
    <row r="15" spans="1:6" x14ac:dyDescent="0.35">
      <c r="A15" t="s">
        <v>105</v>
      </c>
      <c r="B15" s="9" t="s">
        <v>826</v>
      </c>
      <c r="C15" t="s">
        <v>106</v>
      </c>
      <c r="D15" s="9" t="s">
        <v>827</v>
      </c>
      <c r="E15" s="9" t="s">
        <v>800</v>
      </c>
      <c r="F15" s="9" t="s">
        <v>116</v>
      </c>
    </row>
    <row r="16" spans="1:6" x14ac:dyDescent="0.35">
      <c r="A16" t="s">
        <v>105</v>
      </c>
      <c r="B16" s="9" t="s">
        <v>826</v>
      </c>
      <c r="C16" t="s">
        <v>172</v>
      </c>
      <c r="D16" s="9" t="s">
        <v>828</v>
      </c>
      <c r="E16" s="9" t="s">
        <v>800</v>
      </c>
      <c r="F16" s="9" t="s">
        <v>116</v>
      </c>
    </row>
    <row r="17" spans="1:6" x14ac:dyDescent="0.35">
      <c r="A17" t="s">
        <v>105</v>
      </c>
      <c r="B17" s="9" t="s">
        <v>826</v>
      </c>
      <c r="C17" t="s">
        <v>182</v>
      </c>
      <c r="D17" s="9" t="s">
        <v>829</v>
      </c>
      <c r="E17" s="9" t="s">
        <v>805</v>
      </c>
      <c r="F17" s="9" t="s">
        <v>806</v>
      </c>
    </row>
    <row r="18" spans="1:6" x14ac:dyDescent="0.35">
      <c r="A18" t="s">
        <v>71</v>
      </c>
      <c r="B18" s="9" t="s">
        <v>830</v>
      </c>
      <c r="C18" t="s">
        <v>71</v>
      </c>
      <c r="D18" s="9" t="s">
        <v>831</v>
      </c>
      <c r="E18" s="9" t="s">
        <v>832</v>
      </c>
      <c r="F18" s="9" t="s">
        <v>85</v>
      </c>
    </row>
    <row r="19" spans="1:6" x14ac:dyDescent="0.35">
      <c r="A19" t="s">
        <v>71</v>
      </c>
      <c r="B19" s="9" t="s">
        <v>830</v>
      </c>
      <c r="C19" t="s">
        <v>72</v>
      </c>
      <c r="D19" s="9" t="s">
        <v>833</v>
      </c>
      <c r="E19" s="9" t="s">
        <v>834</v>
      </c>
      <c r="F19" s="9" t="s">
        <v>835</v>
      </c>
    </row>
    <row r="20" spans="1:6" x14ac:dyDescent="0.35">
      <c r="A20" t="s">
        <v>71</v>
      </c>
      <c r="B20" s="9" t="s">
        <v>830</v>
      </c>
      <c r="C20" t="s">
        <v>122</v>
      </c>
      <c r="D20" s="9" t="s">
        <v>836</v>
      </c>
      <c r="E20" s="9" t="s">
        <v>834</v>
      </c>
      <c r="F20" s="9" t="s">
        <v>835</v>
      </c>
    </row>
    <row r="21" spans="1:6" x14ac:dyDescent="0.35">
      <c r="A21" t="s">
        <v>268</v>
      </c>
      <c r="B21" s="9" t="s">
        <v>837</v>
      </c>
      <c r="C21" t="s">
        <v>268</v>
      </c>
      <c r="D21" s="9" t="s">
        <v>838</v>
      </c>
      <c r="E21" s="9" t="s">
        <v>832</v>
      </c>
      <c r="F21" s="9" t="s">
        <v>85</v>
      </c>
    </row>
    <row r="22" spans="1:6" x14ac:dyDescent="0.35">
      <c r="A22" t="s">
        <v>272</v>
      </c>
      <c r="B22" s="9" t="s">
        <v>839</v>
      </c>
      <c r="C22" t="s">
        <v>273</v>
      </c>
      <c r="D22" s="9" t="s">
        <v>840</v>
      </c>
      <c r="E22" s="9" t="s">
        <v>815</v>
      </c>
      <c r="F22" s="9" t="s">
        <v>131</v>
      </c>
    </row>
    <row r="23" spans="1:6" x14ac:dyDescent="0.35">
      <c r="A23" t="s">
        <v>127</v>
      </c>
      <c r="B23" s="9" t="s">
        <v>841</v>
      </c>
      <c r="C23" t="s">
        <v>128</v>
      </c>
      <c r="D23" s="9" t="s">
        <v>842</v>
      </c>
      <c r="E23" s="9" t="s">
        <v>815</v>
      </c>
      <c r="F23" s="9" t="s">
        <v>131</v>
      </c>
    </row>
    <row r="24" spans="1:6" x14ac:dyDescent="0.35">
      <c r="A24" t="s">
        <v>141</v>
      </c>
      <c r="B24" s="9" t="s">
        <v>843</v>
      </c>
      <c r="C24" t="s">
        <v>142</v>
      </c>
      <c r="D24" s="9" t="s">
        <v>844</v>
      </c>
      <c r="E24" s="9" t="s">
        <v>845</v>
      </c>
      <c r="F24" s="9" t="s">
        <v>94</v>
      </c>
    </row>
    <row r="25" spans="1:6" x14ac:dyDescent="0.35">
      <c r="A25" t="s">
        <v>141</v>
      </c>
      <c r="B25" s="9" t="s">
        <v>843</v>
      </c>
      <c r="C25" t="s">
        <v>163</v>
      </c>
      <c r="D25" s="9" t="s">
        <v>846</v>
      </c>
      <c r="E25" s="9" t="s">
        <v>800</v>
      </c>
      <c r="F25" s="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62F-2064-4FDD-9B76-EFE847BB6D5A}">
  <dimension ref="A1:B10"/>
  <sheetViews>
    <sheetView workbookViewId="0">
      <selection activeCell="A25" sqref="A2:A25"/>
    </sheetView>
  </sheetViews>
  <sheetFormatPr defaultRowHeight="14.5" x14ac:dyDescent="0.35"/>
  <cols>
    <col min="1" max="1" width="45.1796875" bestFit="1" customWidth="1"/>
  </cols>
  <sheetData>
    <row r="1" spans="1:2" x14ac:dyDescent="0.35">
      <c r="A1" t="s">
        <v>847</v>
      </c>
    </row>
    <row r="2" spans="1:2" x14ac:dyDescent="0.35">
      <c r="A2" s="1" t="s">
        <v>560</v>
      </c>
      <c r="B2" t="s">
        <v>848</v>
      </c>
    </row>
    <row r="3" spans="1:2" x14ac:dyDescent="0.35">
      <c r="A3" s="1" t="s">
        <v>582</v>
      </c>
      <c r="B3" t="s">
        <v>849</v>
      </c>
    </row>
    <row r="4" spans="1:2" x14ac:dyDescent="0.35">
      <c r="A4" s="1" t="s">
        <v>585</v>
      </c>
      <c r="B4" t="s">
        <v>850</v>
      </c>
    </row>
    <row r="5" spans="1:2" x14ac:dyDescent="0.35">
      <c r="A5" s="1" t="s">
        <v>591</v>
      </c>
      <c r="B5" t="s">
        <v>851</v>
      </c>
    </row>
    <row r="6" spans="1:2" x14ac:dyDescent="0.35">
      <c r="A6" s="1" t="s">
        <v>597</v>
      </c>
      <c r="B6" t="s">
        <v>852</v>
      </c>
    </row>
    <row r="7" spans="1:2" x14ac:dyDescent="0.35">
      <c r="A7" s="1" t="s">
        <v>600</v>
      </c>
      <c r="B7" t="s">
        <v>853</v>
      </c>
    </row>
    <row r="8" spans="1:2" x14ac:dyDescent="0.35">
      <c r="A8" s="1" t="s">
        <v>605</v>
      </c>
      <c r="B8" t="s">
        <v>854</v>
      </c>
    </row>
    <row r="9" spans="1:2" x14ac:dyDescent="0.35">
      <c r="A9" s="1" t="s">
        <v>608</v>
      </c>
      <c r="B9" t="s">
        <v>855</v>
      </c>
    </row>
    <row r="10" spans="1:2" x14ac:dyDescent="0.35">
      <c r="A10" s="1" t="s">
        <v>856</v>
      </c>
      <c r="B10" t="s">
        <v>252</v>
      </c>
    </row>
  </sheetData>
  <autoFilter ref="A1:A16313" xr:uid="{8D74362F-2064-4FDD-9B76-EFE847BB6D5A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71D7-EC85-4A75-9708-B2E34EB96CFE}">
  <dimension ref="A1:I65"/>
  <sheetViews>
    <sheetView workbookViewId="0">
      <pane xSplit="1" ySplit="1" topLeftCell="B2" activePane="bottomRight" state="frozen"/>
      <selection pane="topRight" activeCell="A25" sqref="A2:A25"/>
      <selection pane="bottomLeft" activeCell="A25" sqref="A2:A25"/>
      <selection pane="bottomRight" activeCell="A25" sqref="A2:A25"/>
    </sheetView>
  </sheetViews>
  <sheetFormatPr defaultRowHeight="14.5" x14ac:dyDescent="0.35"/>
  <cols>
    <col min="1" max="1" width="37" bestFit="1" customWidth="1"/>
    <col min="2" max="2" width="10" bestFit="1" customWidth="1"/>
    <col min="3" max="3" width="10.81640625" bestFit="1" customWidth="1"/>
    <col min="4" max="4" width="17.81640625" bestFit="1" customWidth="1"/>
    <col min="5" max="5" width="17.453125" customWidth="1"/>
    <col min="6" max="6" width="19.1796875" customWidth="1"/>
    <col min="8" max="8" width="47.7265625" bestFit="1" customWidth="1"/>
  </cols>
  <sheetData>
    <row r="1" spans="1:6" x14ac:dyDescent="0.35">
      <c r="A1" t="s">
        <v>857</v>
      </c>
      <c r="B1" t="s">
        <v>26</v>
      </c>
      <c r="C1" t="s">
        <v>25</v>
      </c>
      <c r="D1" t="s">
        <v>858</v>
      </c>
      <c r="E1" t="s">
        <v>46</v>
      </c>
      <c r="F1" t="s">
        <v>48</v>
      </c>
    </row>
    <row r="2" spans="1:6" x14ac:dyDescent="0.35">
      <c r="A2" t="s">
        <v>859</v>
      </c>
      <c r="B2" t="s">
        <v>832</v>
      </c>
      <c r="C2" t="s">
        <v>85</v>
      </c>
      <c r="D2">
        <v>6339</v>
      </c>
      <c r="E2" t="s">
        <v>860</v>
      </c>
      <c r="F2" t="s">
        <v>861</v>
      </c>
    </row>
    <row r="3" spans="1:6" x14ac:dyDescent="0.35">
      <c r="A3" t="s">
        <v>862</v>
      </c>
      <c r="B3" t="s">
        <v>863</v>
      </c>
      <c r="C3" t="s">
        <v>835</v>
      </c>
      <c r="D3">
        <v>8765</v>
      </c>
      <c r="E3" t="s">
        <v>860</v>
      </c>
      <c r="F3" t="s">
        <v>864</v>
      </c>
    </row>
    <row r="4" spans="1:6" x14ac:dyDescent="0.35">
      <c r="A4" t="s">
        <v>865</v>
      </c>
      <c r="B4" t="s">
        <v>866</v>
      </c>
      <c r="C4" t="s">
        <v>867</v>
      </c>
      <c r="D4" t="s">
        <v>868</v>
      </c>
      <c r="E4" t="s">
        <v>860</v>
      </c>
      <c r="F4" t="s">
        <v>869</v>
      </c>
    </row>
    <row r="5" spans="1:6" x14ac:dyDescent="0.35">
      <c r="A5" t="s">
        <v>870</v>
      </c>
      <c r="B5" t="s">
        <v>815</v>
      </c>
      <c r="C5" t="s">
        <v>131</v>
      </c>
      <c r="D5">
        <v>58493</v>
      </c>
      <c r="E5" t="s">
        <v>860</v>
      </c>
      <c r="F5" t="s">
        <v>871</v>
      </c>
    </row>
    <row r="6" spans="1:6" x14ac:dyDescent="0.35">
      <c r="A6">
        <v>1234121212</v>
      </c>
      <c r="B6" t="s">
        <v>866</v>
      </c>
      <c r="C6" t="s">
        <v>867</v>
      </c>
      <c r="D6">
        <v>1212121</v>
      </c>
      <c r="E6" t="s">
        <v>860</v>
      </c>
      <c r="F6" t="s">
        <v>872</v>
      </c>
    </row>
    <row r="7" spans="1:6" x14ac:dyDescent="0.35">
      <c r="A7" t="s">
        <v>873</v>
      </c>
      <c r="B7" t="s">
        <v>866</v>
      </c>
      <c r="C7" t="s">
        <v>867</v>
      </c>
      <c r="D7" t="s">
        <v>874</v>
      </c>
      <c r="E7" t="s">
        <v>860</v>
      </c>
      <c r="F7" t="s">
        <v>875</v>
      </c>
    </row>
    <row r="8" spans="1:6" x14ac:dyDescent="0.35">
      <c r="A8">
        <v>12345</v>
      </c>
      <c r="B8" t="s">
        <v>866</v>
      </c>
      <c r="C8" t="s">
        <v>867</v>
      </c>
      <c r="D8">
        <v>12345</v>
      </c>
      <c r="E8" t="s">
        <v>860</v>
      </c>
      <c r="F8" t="s">
        <v>876</v>
      </c>
    </row>
    <row r="9" spans="1:6" x14ac:dyDescent="0.35">
      <c r="A9">
        <v>12344</v>
      </c>
      <c r="B9" t="s">
        <v>866</v>
      </c>
      <c r="C9" t="s">
        <v>867</v>
      </c>
      <c r="D9">
        <v>123313</v>
      </c>
      <c r="E9" t="s">
        <v>860</v>
      </c>
      <c r="F9" t="s">
        <v>877</v>
      </c>
    </row>
    <row r="10" spans="1:6" x14ac:dyDescent="0.35">
      <c r="A10" t="s">
        <v>878</v>
      </c>
      <c r="B10" t="s">
        <v>866</v>
      </c>
      <c r="C10" t="s">
        <v>867</v>
      </c>
      <c r="D10" t="s">
        <v>879</v>
      </c>
      <c r="E10" t="s">
        <v>860</v>
      </c>
      <c r="F10" t="s">
        <v>880</v>
      </c>
    </row>
    <row r="11" spans="1:6" x14ac:dyDescent="0.35">
      <c r="A11" t="s">
        <v>881</v>
      </c>
      <c r="B11" t="s">
        <v>832</v>
      </c>
      <c r="C11" t="s">
        <v>85</v>
      </c>
      <c r="D11" t="s">
        <v>882</v>
      </c>
      <c r="E11" t="s">
        <v>860</v>
      </c>
      <c r="F11" t="s">
        <v>883</v>
      </c>
    </row>
    <row r="12" spans="1:6" x14ac:dyDescent="0.35">
      <c r="A12">
        <v>123</v>
      </c>
      <c r="B12" t="s">
        <v>866</v>
      </c>
      <c r="C12" t="s">
        <v>867</v>
      </c>
      <c r="D12">
        <v>1234</v>
      </c>
      <c r="E12" t="s">
        <v>860</v>
      </c>
      <c r="F12" t="s">
        <v>884</v>
      </c>
    </row>
    <row r="13" spans="1:6" x14ac:dyDescent="0.35">
      <c r="A13">
        <v>2345</v>
      </c>
      <c r="B13" t="s">
        <v>800</v>
      </c>
      <c r="C13" t="s">
        <v>116</v>
      </c>
      <c r="D13" t="s">
        <v>885</v>
      </c>
      <c r="E13" t="s">
        <v>860</v>
      </c>
      <c r="F13" t="s">
        <v>886</v>
      </c>
    </row>
    <row r="14" spans="1:6" x14ac:dyDescent="0.35">
      <c r="A14" t="s">
        <v>887</v>
      </c>
      <c r="B14" t="s">
        <v>832</v>
      </c>
      <c r="C14" t="s">
        <v>85</v>
      </c>
      <c r="D14">
        <v>4884</v>
      </c>
      <c r="E14" t="s">
        <v>860</v>
      </c>
      <c r="F14" t="s">
        <v>888</v>
      </c>
    </row>
    <row r="15" spans="1:6" x14ac:dyDescent="0.35">
      <c r="A15" t="s">
        <v>59</v>
      </c>
      <c r="B15" t="s">
        <v>800</v>
      </c>
      <c r="C15" t="s">
        <v>116</v>
      </c>
      <c r="D15">
        <v>143</v>
      </c>
      <c r="E15" t="s">
        <v>860</v>
      </c>
      <c r="F15" t="s">
        <v>889</v>
      </c>
    </row>
    <row r="16" spans="1:6" x14ac:dyDescent="0.35">
      <c r="A16" t="s">
        <v>890</v>
      </c>
      <c r="B16" t="s">
        <v>866</v>
      </c>
      <c r="C16" t="s">
        <v>867</v>
      </c>
      <c r="D16" t="s">
        <v>891</v>
      </c>
      <c r="E16" t="s">
        <v>860</v>
      </c>
      <c r="F16" t="s">
        <v>892</v>
      </c>
    </row>
    <row r="17" spans="1:6" x14ac:dyDescent="0.35">
      <c r="A17" t="s">
        <v>874</v>
      </c>
      <c r="B17" t="s">
        <v>800</v>
      </c>
      <c r="C17" t="s">
        <v>116</v>
      </c>
      <c r="D17" t="s">
        <v>893</v>
      </c>
      <c r="E17" t="s">
        <v>860</v>
      </c>
      <c r="F17" t="s">
        <v>894</v>
      </c>
    </row>
    <row r="18" spans="1:6" x14ac:dyDescent="0.35">
      <c r="A18" t="s">
        <v>895</v>
      </c>
      <c r="B18" t="s">
        <v>866</v>
      </c>
      <c r="C18" t="s">
        <v>867</v>
      </c>
      <c r="D18" t="s">
        <v>896</v>
      </c>
      <c r="E18" t="s">
        <v>897</v>
      </c>
      <c r="F18" t="s">
        <v>898</v>
      </c>
    </row>
    <row r="19" spans="1:6" x14ac:dyDescent="0.35">
      <c r="A19" t="s">
        <v>80</v>
      </c>
      <c r="B19" t="s">
        <v>802</v>
      </c>
      <c r="C19" t="s">
        <v>121</v>
      </c>
      <c r="D19">
        <v>190</v>
      </c>
      <c r="E19" t="s">
        <v>897</v>
      </c>
      <c r="F19" t="s">
        <v>899</v>
      </c>
    </row>
    <row r="20" spans="1:6" x14ac:dyDescent="0.35">
      <c r="A20" t="s">
        <v>900</v>
      </c>
      <c r="B20" t="s">
        <v>901</v>
      </c>
      <c r="C20" t="s">
        <v>902</v>
      </c>
      <c r="D20" t="s">
        <v>903</v>
      </c>
      <c r="E20" t="s">
        <v>897</v>
      </c>
      <c r="F20" t="s">
        <v>904</v>
      </c>
    </row>
    <row r="21" spans="1:6" x14ac:dyDescent="0.35">
      <c r="A21" t="s">
        <v>106</v>
      </c>
      <c r="B21" t="s">
        <v>800</v>
      </c>
      <c r="C21" t="s">
        <v>116</v>
      </c>
      <c r="D21">
        <v>3243</v>
      </c>
      <c r="E21" t="s">
        <v>905</v>
      </c>
      <c r="F21" t="s">
        <v>906</v>
      </c>
    </row>
    <row r="22" spans="1:6" x14ac:dyDescent="0.35">
      <c r="A22" t="s">
        <v>907</v>
      </c>
      <c r="B22" t="s">
        <v>834</v>
      </c>
      <c r="C22" t="s">
        <v>835</v>
      </c>
      <c r="D22">
        <v>8362</v>
      </c>
      <c r="E22" t="s">
        <v>908</v>
      </c>
      <c r="F22" t="s">
        <v>909</v>
      </c>
    </row>
    <row r="23" spans="1:6" x14ac:dyDescent="0.35">
      <c r="A23" t="s">
        <v>113</v>
      </c>
      <c r="B23" t="s">
        <v>815</v>
      </c>
      <c r="C23" t="s">
        <v>131</v>
      </c>
      <c r="D23">
        <v>3420</v>
      </c>
      <c r="E23" t="s">
        <v>908</v>
      </c>
      <c r="F23" t="s">
        <v>910</v>
      </c>
    </row>
    <row r="24" spans="1:6" x14ac:dyDescent="0.35">
      <c r="A24" t="s">
        <v>911</v>
      </c>
      <c r="B24" t="s">
        <v>912</v>
      </c>
      <c r="C24" t="s">
        <v>835</v>
      </c>
      <c r="D24" t="s">
        <v>913</v>
      </c>
      <c r="E24" t="s">
        <v>908</v>
      </c>
      <c r="F24" t="s">
        <v>914</v>
      </c>
    </row>
    <row r="25" spans="1:6" x14ac:dyDescent="0.35">
      <c r="A25" t="s">
        <v>915</v>
      </c>
      <c r="B25" t="s">
        <v>916</v>
      </c>
      <c r="C25" t="s">
        <v>917</v>
      </c>
      <c r="D25" t="s">
        <v>918</v>
      </c>
      <c r="E25" t="s">
        <v>908</v>
      </c>
      <c r="F25" t="s">
        <v>919</v>
      </c>
    </row>
    <row r="26" spans="1:6" x14ac:dyDescent="0.35">
      <c r="A26" t="s">
        <v>920</v>
      </c>
      <c r="B26" t="s">
        <v>912</v>
      </c>
      <c r="C26" t="s">
        <v>835</v>
      </c>
      <c r="D26" t="s">
        <v>921</v>
      </c>
      <c r="E26" t="s">
        <v>908</v>
      </c>
      <c r="F26" t="s">
        <v>922</v>
      </c>
    </row>
    <row r="27" spans="1:6" x14ac:dyDescent="0.35">
      <c r="A27" t="s">
        <v>923</v>
      </c>
      <c r="B27" t="s">
        <v>832</v>
      </c>
      <c r="C27" t="s">
        <v>85</v>
      </c>
      <c r="D27">
        <v>37484</v>
      </c>
      <c r="E27" t="s">
        <v>924</v>
      </c>
      <c r="F27" t="s">
        <v>925</v>
      </c>
    </row>
    <row r="28" spans="1:6" x14ac:dyDescent="0.35">
      <c r="A28" t="s">
        <v>926</v>
      </c>
      <c r="B28" t="s">
        <v>800</v>
      </c>
      <c r="C28" t="s">
        <v>116</v>
      </c>
      <c r="D28">
        <v>74749</v>
      </c>
      <c r="E28" t="s">
        <v>924</v>
      </c>
      <c r="F28" t="s">
        <v>927</v>
      </c>
    </row>
    <row r="29" spans="1:6" x14ac:dyDescent="0.35">
      <c r="A29" t="s">
        <v>128</v>
      </c>
      <c r="B29" t="s">
        <v>815</v>
      </c>
      <c r="C29" t="s">
        <v>131</v>
      </c>
      <c r="D29">
        <v>3496</v>
      </c>
      <c r="E29" t="s">
        <v>924</v>
      </c>
      <c r="F29" t="s">
        <v>928</v>
      </c>
    </row>
    <row r="30" spans="1:6" x14ac:dyDescent="0.35">
      <c r="A30" t="s">
        <v>929</v>
      </c>
      <c r="B30" t="s">
        <v>832</v>
      </c>
      <c r="C30" t="s">
        <v>85</v>
      </c>
      <c r="D30">
        <v>8444</v>
      </c>
      <c r="E30" t="s">
        <v>924</v>
      </c>
      <c r="F30" t="s">
        <v>930</v>
      </c>
    </row>
    <row r="31" spans="1:6" x14ac:dyDescent="0.35">
      <c r="A31" t="s">
        <v>163</v>
      </c>
      <c r="B31" t="s">
        <v>800</v>
      </c>
      <c r="C31" t="s">
        <v>116</v>
      </c>
      <c r="D31">
        <v>7762</v>
      </c>
      <c r="E31" t="s">
        <v>931</v>
      </c>
      <c r="F31" t="s">
        <v>932</v>
      </c>
    </row>
    <row r="32" spans="1:6" x14ac:dyDescent="0.35">
      <c r="A32" t="s">
        <v>142</v>
      </c>
      <c r="B32" t="s">
        <v>845</v>
      </c>
      <c r="C32" t="s">
        <v>94</v>
      </c>
      <c r="D32">
        <v>4516</v>
      </c>
      <c r="E32" t="s">
        <v>931</v>
      </c>
      <c r="F32" t="s">
        <v>933</v>
      </c>
    </row>
    <row r="33" spans="1:6" x14ac:dyDescent="0.35">
      <c r="A33" t="s">
        <v>934</v>
      </c>
      <c r="B33" t="s">
        <v>815</v>
      </c>
      <c r="C33" t="s">
        <v>131</v>
      </c>
      <c r="D33">
        <v>2448</v>
      </c>
      <c r="E33" t="s">
        <v>931</v>
      </c>
      <c r="F33" t="s">
        <v>935</v>
      </c>
    </row>
    <row r="34" spans="1:6" x14ac:dyDescent="0.35">
      <c r="A34" t="s">
        <v>195</v>
      </c>
      <c r="B34" t="s">
        <v>802</v>
      </c>
      <c r="C34" t="s">
        <v>121</v>
      </c>
      <c r="D34">
        <v>8340</v>
      </c>
      <c r="E34" t="s">
        <v>936</v>
      </c>
      <c r="F34" t="s">
        <v>937</v>
      </c>
    </row>
    <row r="35" spans="1:6" x14ac:dyDescent="0.35">
      <c r="A35" t="s">
        <v>205</v>
      </c>
      <c r="B35" t="s">
        <v>802</v>
      </c>
      <c r="C35" t="s">
        <v>121</v>
      </c>
      <c r="D35">
        <v>8341</v>
      </c>
      <c r="E35" t="s">
        <v>936</v>
      </c>
      <c r="F35" t="s">
        <v>938</v>
      </c>
    </row>
    <row r="36" spans="1:6" x14ac:dyDescent="0.35">
      <c r="A36" t="s">
        <v>72</v>
      </c>
      <c r="B36" t="s">
        <v>834</v>
      </c>
      <c r="C36" t="s">
        <v>835</v>
      </c>
      <c r="D36">
        <v>15440</v>
      </c>
      <c r="E36" t="s">
        <v>939</v>
      </c>
      <c r="F36" t="s">
        <v>940</v>
      </c>
    </row>
    <row r="37" spans="1:6" x14ac:dyDescent="0.35">
      <c r="A37" t="s">
        <v>122</v>
      </c>
      <c r="B37" t="s">
        <v>834</v>
      </c>
      <c r="C37" t="s">
        <v>835</v>
      </c>
      <c r="D37">
        <v>16007</v>
      </c>
      <c r="E37" t="s">
        <v>939</v>
      </c>
      <c r="F37" t="s">
        <v>941</v>
      </c>
    </row>
    <row r="38" spans="1:6" x14ac:dyDescent="0.35">
      <c r="A38" t="s">
        <v>71</v>
      </c>
      <c r="B38" t="s">
        <v>832</v>
      </c>
      <c r="C38" t="s">
        <v>85</v>
      </c>
      <c r="D38">
        <v>5271</v>
      </c>
      <c r="E38" t="s">
        <v>939</v>
      </c>
      <c r="F38" t="s">
        <v>942</v>
      </c>
    </row>
    <row r="39" spans="1:6" x14ac:dyDescent="0.35">
      <c r="A39" t="s">
        <v>943</v>
      </c>
      <c r="B39" t="s">
        <v>832</v>
      </c>
      <c r="C39" t="s">
        <v>85</v>
      </c>
      <c r="D39">
        <v>8954</v>
      </c>
      <c r="E39" t="s">
        <v>944</v>
      </c>
      <c r="F39" t="s">
        <v>945</v>
      </c>
    </row>
    <row r="40" spans="1:6" x14ac:dyDescent="0.35">
      <c r="A40" t="s">
        <v>136</v>
      </c>
      <c r="B40" t="s">
        <v>802</v>
      </c>
      <c r="C40" t="s">
        <v>121</v>
      </c>
      <c r="D40">
        <v>9810</v>
      </c>
      <c r="E40" t="s">
        <v>946</v>
      </c>
      <c r="F40" t="s">
        <v>947</v>
      </c>
    </row>
    <row r="41" spans="1:6" x14ac:dyDescent="0.35">
      <c r="A41" t="s">
        <v>948</v>
      </c>
      <c r="B41" t="s">
        <v>832</v>
      </c>
      <c r="C41" t="s">
        <v>85</v>
      </c>
      <c r="D41">
        <v>4839</v>
      </c>
      <c r="E41" t="s">
        <v>949</v>
      </c>
      <c r="F41" t="s">
        <v>950</v>
      </c>
    </row>
    <row r="42" spans="1:6" x14ac:dyDescent="0.35">
      <c r="A42" t="s">
        <v>236</v>
      </c>
      <c r="B42" t="s">
        <v>805</v>
      </c>
      <c r="C42" t="s">
        <v>806</v>
      </c>
      <c r="D42">
        <v>12424</v>
      </c>
      <c r="E42" t="s">
        <v>949</v>
      </c>
      <c r="F42" t="s">
        <v>951</v>
      </c>
    </row>
    <row r="43" spans="1:6" x14ac:dyDescent="0.35">
      <c r="A43" t="s">
        <v>952</v>
      </c>
      <c r="B43" t="s">
        <v>832</v>
      </c>
      <c r="C43" t="s">
        <v>85</v>
      </c>
      <c r="D43">
        <v>28487</v>
      </c>
      <c r="E43" t="s">
        <v>949</v>
      </c>
      <c r="F43" t="s">
        <v>953</v>
      </c>
    </row>
    <row r="44" spans="1:6" x14ac:dyDescent="0.35">
      <c r="A44" t="s">
        <v>954</v>
      </c>
      <c r="B44" t="s">
        <v>800</v>
      </c>
      <c r="C44" t="s">
        <v>116</v>
      </c>
      <c r="D44">
        <v>93864</v>
      </c>
      <c r="E44" t="s">
        <v>949</v>
      </c>
      <c r="F44" t="s">
        <v>955</v>
      </c>
    </row>
    <row r="45" spans="1:6" x14ac:dyDescent="0.35">
      <c r="A45" t="s">
        <v>956</v>
      </c>
      <c r="B45" t="s">
        <v>800</v>
      </c>
      <c r="C45" t="s">
        <v>116</v>
      </c>
      <c r="D45">
        <v>10393</v>
      </c>
      <c r="E45" t="s">
        <v>957</v>
      </c>
      <c r="F45" t="s">
        <v>958</v>
      </c>
    </row>
    <row r="46" spans="1:6" x14ac:dyDescent="0.35">
      <c r="A46" t="s">
        <v>248</v>
      </c>
      <c r="B46" t="s">
        <v>805</v>
      </c>
      <c r="C46" t="s">
        <v>806</v>
      </c>
      <c r="D46">
        <v>17006</v>
      </c>
      <c r="E46" t="s">
        <v>957</v>
      </c>
      <c r="F46" t="s">
        <v>959</v>
      </c>
    </row>
    <row r="47" spans="1:6" x14ac:dyDescent="0.35">
      <c r="A47" t="s">
        <v>960</v>
      </c>
      <c r="B47" t="s">
        <v>832</v>
      </c>
      <c r="C47" t="s">
        <v>85</v>
      </c>
      <c r="D47">
        <v>38730</v>
      </c>
      <c r="E47" t="s">
        <v>957</v>
      </c>
      <c r="F47" t="s">
        <v>961</v>
      </c>
    </row>
    <row r="48" spans="1:6" x14ac:dyDescent="0.35">
      <c r="A48" t="s">
        <v>962</v>
      </c>
      <c r="B48" t="s">
        <v>832</v>
      </c>
      <c r="C48" t="s">
        <v>85</v>
      </c>
      <c r="D48">
        <v>79304</v>
      </c>
      <c r="E48" t="s">
        <v>957</v>
      </c>
      <c r="F48" t="s">
        <v>963</v>
      </c>
    </row>
    <row r="49" spans="1:9" x14ac:dyDescent="0.35">
      <c r="A49" t="s">
        <v>964</v>
      </c>
      <c r="B49" t="s">
        <v>832</v>
      </c>
      <c r="C49" t="s">
        <v>85</v>
      </c>
      <c r="D49">
        <v>21082023</v>
      </c>
      <c r="E49" t="s">
        <v>965</v>
      </c>
      <c r="F49" t="s">
        <v>966</v>
      </c>
    </row>
    <row r="50" spans="1:9" x14ac:dyDescent="0.35">
      <c r="A50" t="s">
        <v>967</v>
      </c>
      <c r="B50" t="s">
        <v>832</v>
      </c>
      <c r="C50" t="s">
        <v>85</v>
      </c>
      <c r="D50">
        <v>94763</v>
      </c>
      <c r="E50" t="s">
        <v>965</v>
      </c>
      <c r="F50" t="s">
        <v>968</v>
      </c>
    </row>
    <row r="51" spans="1:9" x14ac:dyDescent="0.35">
      <c r="A51" t="s">
        <v>148</v>
      </c>
      <c r="B51" t="s">
        <v>805</v>
      </c>
      <c r="C51" t="s">
        <v>806</v>
      </c>
      <c r="D51">
        <v>6706</v>
      </c>
      <c r="E51" t="s">
        <v>965</v>
      </c>
      <c r="F51" t="s">
        <v>969</v>
      </c>
    </row>
    <row r="52" spans="1:9" x14ac:dyDescent="0.35">
      <c r="A52" t="s">
        <v>970</v>
      </c>
      <c r="B52" t="s">
        <v>800</v>
      </c>
      <c r="C52" t="s">
        <v>116</v>
      </c>
      <c r="D52">
        <v>33993</v>
      </c>
      <c r="E52" t="s">
        <v>965</v>
      </c>
      <c r="F52" t="s">
        <v>971</v>
      </c>
    </row>
    <row r="53" spans="1:9" x14ac:dyDescent="0.35">
      <c r="A53" t="s">
        <v>100</v>
      </c>
      <c r="B53" t="s">
        <v>802</v>
      </c>
      <c r="C53" t="s">
        <v>121</v>
      </c>
      <c r="D53">
        <v>11103</v>
      </c>
      <c r="E53" t="s">
        <v>972</v>
      </c>
      <c r="F53" t="s">
        <v>973</v>
      </c>
    </row>
    <row r="54" spans="1:9" x14ac:dyDescent="0.35">
      <c r="A54" t="s">
        <v>974</v>
      </c>
      <c r="B54" t="s">
        <v>834</v>
      </c>
      <c r="C54" t="s">
        <v>835</v>
      </c>
      <c r="D54">
        <v>73522</v>
      </c>
      <c r="E54" t="s">
        <v>972</v>
      </c>
      <c r="F54" t="s">
        <v>975</v>
      </c>
    </row>
    <row r="55" spans="1:9" x14ac:dyDescent="0.35">
      <c r="A55" t="s">
        <v>976</v>
      </c>
      <c r="B55" t="s">
        <v>832</v>
      </c>
      <c r="C55" t="s">
        <v>85</v>
      </c>
      <c r="D55">
        <v>93874</v>
      </c>
      <c r="E55" t="s">
        <v>972</v>
      </c>
      <c r="F55" t="s">
        <v>977</v>
      </c>
    </row>
    <row r="56" spans="1:9" x14ac:dyDescent="0.35">
      <c r="A56" t="s">
        <v>978</v>
      </c>
      <c r="B56" t="s">
        <v>815</v>
      </c>
      <c r="C56" t="s">
        <v>131</v>
      </c>
      <c r="D56">
        <v>65383</v>
      </c>
      <c r="E56" t="s">
        <v>979</v>
      </c>
      <c r="F56" t="s">
        <v>980</v>
      </c>
    </row>
    <row r="57" spans="1:9" x14ac:dyDescent="0.35">
      <c r="A57" t="s">
        <v>981</v>
      </c>
      <c r="B57" t="s">
        <v>866</v>
      </c>
      <c r="C57" t="s">
        <v>867</v>
      </c>
      <c r="D57" t="s">
        <v>982</v>
      </c>
      <c r="E57" t="s">
        <v>979</v>
      </c>
      <c r="F57" t="s">
        <v>983</v>
      </c>
    </row>
    <row r="58" spans="1:9" x14ac:dyDescent="0.35">
      <c r="A58" t="s">
        <v>268</v>
      </c>
      <c r="B58" t="s">
        <v>832</v>
      </c>
      <c r="C58" t="s">
        <v>85</v>
      </c>
      <c r="D58">
        <v>12973</v>
      </c>
      <c r="E58" t="s">
        <v>979</v>
      </c>
      <c r="F58" t="s">
        <v>984</v>
      </c>
    </row>
    <row r="59" spans="1:9" x14ac:dyDescent="0.35">
      <c r="A59" t="s">
        <v>985</v>
      </c>
      <c r="B59" t="s">
        <v>800</v>
      </c>
      <c r="C59" t="s">
        <v>116</v>
      </c>
      <c r="D59">
        <v>83209</v>
      </c>
      <c r="E59" t="s">
        <v>986</v>
      </c>
      <c r="F59" t="s">
        <v>987</v>
      </c>
    </row>
    <row r="60" spans="1:9" x14ac:dyDescent="0.35">
      <c r="A60" t="s">
        <v>273</v>
      </c>
      <c r="B60" t="s">
        <v>815</v>
      </c>
      <c r="C60" t="s">
        <v>131</v>
      </c>
      <c r="D60">
        <v>14484</v>
      </c>
      <c r="E60" t="s">
        <v>986</v>
      </c>
      <c r="F60" t="s">
        <v>988</v>
      </c>
    </row>
    <row r="61" spans="1:9" x14ac:dyDescent="0.35">
      <c r="A61" s="34" t="s">
        <v>137</v>
      </c>
      <c r="B61" s="34" t="s">
        <v>800</v>
      </c>
      <c r="C61" s="34" t="s">
        <v>116</v>
      </c>
      <c r="E61" s="33" t="s">
        <v>989</v>
      </c>
      <c r="F61" s="34" t="s">
        <v>990</v>
      </c>
      <c r="H61" s="9"/>
    </row>
    <row r="62" spans="1:9" x14ac:dyDescent="0.35">
      <c r="A62" s="34" t="s">
        <v>172</v>
      </c>
      <c r="B62" s="34" t="s">
        <v>800</v>
      </c>
      <c r="C62" s="34" t="s">
        <v>116</v>
      </c>
      <c r="F62" s="34" t="s">
        <v>991</v>
      </c>
      <c r="I62" s="33"/>
    </row>
    <row r="63" spans="1:9" x14ac:dyDescent="0.35">
      <c r="A63" s="34" t="s">
        <v>182</v>
      </c>
      <c r="B63" s="34" t="s">
        <v>805</v>
      </c>
      <c r="C63" s="34" t="s">
        <v>806</v>
      </c>
      <c r="F63" s="34" t="s">
        <v>992</v>
      </c>
    </row>
    <row r="64" spans="1:9" x14ac:dyDescent="0.35">
      <c r="A64" s="34" t="s">
        <v>212</v>
      </c>
      <c r="B64" s="34" t="s">
        <v>800</v>
      </c>
      <c r="C64" s="34" t="s">
        <v>116</v>
      </c>
      <c r="E64" s="33" t="s">
        <v>936</v>
      </c>
      <c r="F64" s="34" t="s">
        <v>993</v>
      </c>
      <c r="H64" s="9"/>
    </row>
    <row r="65" spans="1:6" x14ac:dyDescent="0.35">
      <c r="A65" s="34" t="s">
        <v>245</v>
      </c>
      <c r="B65" s="34" t="s">
        <v>800</v>
      </c>
      <c r="C65" s="34" t="s">
        <v>116</v>
      </c>
      <c r="E65" s="33" t="s">
        <v>972</v>
      </c>
      <c r="F65" s="34" t="s">
        <v>994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0149-7E0A-4FC5-BF6B-E49A325F4F47}">
  <dimension ref="A1:H18"/>
  <sheetViews>
    <sheetView workbookViewId="0">
      <selection activeCell="A25" sqref="A2:A25"/>
    </sheetView>
  </sheetViews>
  <sheetFormatPr defaultRowHeight="14.5" x14ac:dyDescent="0.35"/>
  <cols>
    <col min="1" max="1" width="43" bestFit="1" customWidth="1"/>
    <col min="2" max="2" width="14.1796875" customWidth="1"/>
    <col min="3" max="3" width="34.453125" bestFit="1" customWidth="1"/>
    <col min="4" max="4" width="14.1796875" bestFit="1" customWidth="1"/>
    <col min="5" max="5" width="12" customWidth="1"/>
    <col min="6" max="6" width="13.1796875" customWidth="1"/>
    <col min="7" max="7" width="10.453125" customWidth="1"/>
    <col min="8" max="8" width="11.453125" customWidth="1"/>
  </cols>
  <sheetData>
    <row r="1" spans="1:8" x14ac:dyDescent="0.35">
      <c r="A1" t="s">
        <v>45</v>
      </c>
      <c r="B1" t="s">
        <v>46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</row>
    <row r="2" spans="1:8" x14ac:dyDescent="0.35">
      <c r="A2" t="s">
        <v>99</v>
      </c>
      <c r="B2" t="s">
        <v>972</v>
      </c>
      <c r="C2" t="s">
        <v>1001</v>
      </c>
      <c r="D2" t="s">
        <v>1002</v>
      </c>
      <c r="E2">
        <v>1691664887021</v>
      </c>
      <c r="F2">
        <v>1691664887021</v>
      </c>
      <c r="G2" t="s">
        <v>1003</v>
      </c>
      <c r="H2" t="s">
        <v>1003</v>
      </c>
    </row>
    <row r="3" spans="1:8" x14ac:dyDescent="0.35">
      <c r="A3" t="s">
        <v>147</v>
      </c>
      <c r="B3" t="s">
        <v>965</v>
      </c>
      <c r="C3" t="s">
        <v>1001</v>
      </c>
      <c r="D3" t="s">
        <v>1004</v>
      </c>
      <c r="E3">
        <v>1691664887085</v>
      </c>
      <c r="F3">
        <v>1691664887085</v>
      </c>
      <c r="G3" t="s">
        <v>1003</v>
      </c>
      <c r="H3" t="s">
        <v>1003</v>
      </c>
    </row>
    <row r="4" spans="1:8" x14ac:dyDescent="0.35">
      <c r="A4" t="s">
        <v>194</v>
      </c>
      <c r="B4" t="s">
        <v>936</v>
      </c>
      <c r="C4" t="s">
        <v>1001</v>
      </c>
      <c r="D4" t="s">
        <v>1005</v>
      </c>
      <c r="E4">
        <v>1691664887109</v>
      </c>
      <c r="F4">
        <v>1691664887109</v>
      </c>
      <c r="G4" t="s">
        <v>1003</v>
      </c>
      <c r="H4" t="s">
        <v>1003</v>
      </c>
    </row>
    <row r="5" spans="1:8" x14ac:dyDescent="0.35">
      <c r="A5" t="s">
        <v>212</v>
      </c>
      <c r="B5" t="s">
        <v>944</v>
      </c>
      <c r="C5" t="s">
        <v>1001</v>
      </c>
      <c r="D5" t="s">
        <v>1006</v>
      </c>
      <c r="E5">
        <v>1691664887153</v>
      </c>
      <c r="F5">
        <v>1691664887153</v>
      </c>
      <c r="G5" t="s">
        <v>1003</v>
      </c>
      <c r="H5" t="s">
        <v>1003</v>
      </c>
    </row>
    <row r="6" spans="1:8" x14ac:dyDescent="0.35">
      <c r="A6" t="s">
        <v>247</v>
      </c>
      <c r="B6" t="s">
        <v>957</v>
      </c>
      <c r="C6" t="s">
        <v>1001</v>
      </c>
      <c r="D6" t="s">
        <v>1007</v>
      </c>
      <c r="E6">
        <v>1691664887175</v>
      </c>
      <c r="F6">
        <v>1691664887175</v>
      </c>
      <c r="G6" t="s">
        <v>1003</v>
      </c>
      <c r="H6" t="s">
        <v>1003</v>
      </c>
    </row>
    <row r="7" spans="1:8" x14ac:dyDescent="0.35">
      <c r="A7" t="s">
        <v>112</v>
      </c>
      <c r="B7" t="s">
        <v>908</v>
      </c>
      <c r="C7" t="s">
        <v>1001</v>
      </c>
      <c r="D7" t="s">
        <v>1008</v>
      </c>
      <c r="E7">
        <v>1691664887197</v>
      </c>
      <c r="F7">
        <v>1691664887197</v>
      </c>
      <c r="G7" t="s">
        <v>1003</v>
      </c>
      <c r="H7" t="s">
        <v>1003</v>
      </c>
    </row>
    <row r="8" spans="1:8" x14ac:dyDescent="0.35">
      <c r="A8" t="s">
        <v>235</v>
      </c>
      <c r="B8" t="s">
        <v>949</v>
      </c>
      <c r="C8" t="s">
        <v>1001</v>
      </c>
      <c r="D8" t="s">
        <v>1009</v>
      </c>
      <c r="E8">
        <v>1691664887218</v>
      </c>
      <c r="F8">
        <v>1691664887218</v>
      </c>
      <c r="G8" t="s">
        <v>1003</v>
      </c>
      <c r="H8" t="s">
        <v>1003</v>
      </c>
    </row>
    <row r="9" spans="1:8" x14ac:dyDescent="0.35">
      <c r="A9" t="s">
        <v>79</v>
      </c>
      <c r="B9" t="s">
        <v>897</v>
      </c>
      <c r="C9" t="s">
        <v>1001</v>
      </c>
      <c r="D9" t="s">
        <v>1010</v>
      </c>
      <c r="E9">
        <v>1691664887240</v>
      </c>
      <c r="F9">
        <v>1691664887240</v>
      </c>
      <c r="G9" t="s">
        <v>1003</v>
      </c>
      <c r="H9" t="s">
        <v>1003</v>
      </c>
    </row>
    <row r="10" spans="1:8" x14ac:dyDescent="0.35">
      <c r="A10" t="s">
        <v>136</v>
      </c>
      <c r="B10" t="s">
        <v>989</v>
      </c>
      <c r="C10" t="s">
        <v>1001</v>
      </c>
      <c r="D10" t="s">
        <v>1011</v>
      </c>
      <c r="E10">
        <v>1691664887261</v>
      </c>
      <c r="F10">
        <v>1691664887261</v>
      </c>
      <c r="G10" t="s">
        <v>1003</v>
      </c>
      <c r="H10" t="s">
        <v>1003</v>
      </c>
    </row>
    <row r="11" spans="1:8" x14ac:dyDescent="0.35">
      <c r="A11" t="s">
        <v>190</v>
      </c>
      <c r="B11" t="s">
        <v>946</v>
      </c>
      <c r="C11" t="s">
        <v>1001</v>
      </c>
      <c r="D11" t="s">
        <v>1012</v>
      </c>
      <c r="E11">
        <v>1691664887280</v>
      </c>
      <c r="F11">
        <v>1691664887280</v>
      </c>
      <c r="G11" t="s">
        <v>1003</v>
      </c>
      <c r="H11" t="s">
        <v>1003</v>
      </c>
    </row>
    <row r="12" spans="1:8" x14ac:dyDescent="0.35">
      <c r="A12" t="s">
        <v>58</v>
      </c>
      <c r="B12" t="s">
        <v>860</v>
      </c>
      <c r="C12" t="s">
        <v>1001</v>
      </c>
      <c r="D12" t="s">
        <v>1013</v>
      </c>
      <c r="E12">
        <v>1691664887300</v>
      </c>
      <c r="F12">
        <v>1691664887300</v>
      </c>
      <c r="G12" t="s">
        <v>1003</v>
      </c>
      <c r="H12" t="s">
        <v>1003</v>
      </c>
    </row>
    <row r="13" spans="1:8" x14ac:dyDescent="0.35">
      <c r="A13" t="s">
        <v>105</v>
      </c>
      <c r="B13" t="s">
        <v>905</v>
      </c>
      <c r="C13" t="s">
        <v>1001</v>
      </c>
      <c r="D13" t="s">
        <v>1014</v>
      </c>
      <c r="E13">
        <v>1691664887319</v>
      </c>
      <c r="F13">
        <v>1691664887319</v>
      </c>
      <c r="G13" t="s">
        <v>1003</v>
      </c>
      <c r="H13" t="s">
        <v>1003</v>
      </c>
    </row>
    <row r="14" spans="1:8" x14ac:dyDescent="0.35">
      <c r="A14" t="s">
        <v>71</v>
      </c>
      <c r="B14" t="s">
        <v>939</v>
      </c>
      <c r="C14" t="s">
        <v>1001</v>
      </c>
      <c r="D14" t="s">
        <v>1015</v>
      </c>
      <c r="E14">
        <v>1691664887358</v>
      </c>
      <c r="F14">
        <v>1691664887358</v>
      </c>
      <c r="G14" t="s">
        <v>1003</v>
      </c>
      <c r="H14" t="s">
        <v>1003</v>
      </c>
    </row>
    <row r="15" spans="1:8" x14ac:dyDescent="0.35">
      <c r="A15" t="s">
        <v>268</v>
      </c>
      <c r="B15" t="s">
        <v>979</v>
      </c>
      <c r="C15" t="s">
        <v>1001</v>
      </c>
      <c r="D15" t="s">
        <v>1016</v>
      </c>
      <c r="E15">
        <v>1691664887396</v>
      </c>
      <c r="F15">
        <v>1691664887396</v>
      </c>
      <c r="G15" t="s">
        <v>1003</v>
      </c>
      <c r="H15" t="s">
        <v>1003</v>
      </c>
    </row>
    <row r="16" spans="1:8" x14ac:dyDescent="0.35">
      <c r="A16" t="s">
        <v>272</v>
      </c>
      <c r="B16" t="s">
        <v>986</v>
      </c>
      <c r="C16" t="s">
        <v>1001</v>
      </c>
      <c r="D16" t="s">
        <v>1017</v>
      </c>
      <c r="E16">
        <v>1691664887418</v>
      </c>
      <c r="F16">
        <v>1691664887418</v>
      </c>
      <c r="G16" t="s">
        <v>1003</v>
      </c>
      <c r="H16" t="s">
        <v>1003</v>
      </c>
    </row>
    <row r="17" spans="1:8" x14ac:dyDescent="0.35">
      <c r="A17" t="s">
        <v>127</v>
      </c>
      <c r="B17" t="s">
        <v>924</v>
      </c>
      <c r="C17" t="s">
        <v>1001</v>
      </c>
      <c r="D17" t="s">
        <v>1018</v>
      </c>
      <c r="E17">
        <v>1691664887439</v>
      </c>
      <c r="F17">
        <v>1691664887439</v>
      </c>
      <c r="G17" t="s">
        <v>1003</v>
      </c>
      <c r="H17" t="s">
        <v>1003</v>
      </c>
    </row>
    <row r="18" spans="1:8" x14ac:dyDescent="0.35">
      <c r="A18" t="s">
        <v>141</v>
      </c>
      <c r="B18" t="s">
        <v>931</v>
      </c>
      <c r="C18" t="s">
        <v>1001</v>
      </c>
      <c r="D18" t="s">
        <v>1019</v>
      </c>
      <c r="E18">
        <v>1691664887463</v>
      </c>
      <c r="F18">
        <v>1691664887463</v>
      </c>
      <c r="G18" t="s">
        <v>1003</v>
      </c>
      <c r="H18" t="s">
        <v>1003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workbookViewId="0">
      <selection activeCell="D2" sqref="D2"/>
    </sheetView>
  </sheetViews>
  <sheetFormatPr defaultRowHeight="14.5" x14ac:dyDescent="0.35"/>
  <cols>
    <col min="1" max="1" width="38.26953125" bestFit="1" customWidth="1"/>
    <col min="2" max="2" width="12.81640625" customWidth="1"/>
    <col min="3" max="3" width="18.81640625" customWidth="1"/>
    <col min="4" max="4" width="11.81640625" customWidth="1"/>
    <col min="5" max="5" width="11" bestFit="1" customWidth="1"/>
    <col min="9" max="9" width="10.54296875" bestFit="1" customWidth="1"/>
    <col min="10" max="10" width="10.26953125" bestFit="1" customWidth="1"/>
  </cols>
  <sheetData>
    <row r="1" spans="1:10" x14ac:dyDescent="0.35">
      <c r="H1" s="10" t="s">
        <v>11</v>
      </c>
    </row>
    <row r="2" spans="1:10" x14ac:dyDescent="0.35">
      <c r="A2" t="s">
        <v>245</v>
      </c>
      <c r="B2" s="24">
        <v>45021</v>
      </c>
      <c r="C2" s="24">
        <v>45024</v>
      </c>
      <c r="D2" s="24">
        <v>45208</v>
      </c>
      <c r="E2" t="s">
        <v>243</v>
      </c>
      <c r="H2" s="9" t="s">
        <v>242</v>
      </c>
    </row>
    <row r="3" spans="1:10" x14ac:dyDescent="0.35">
      <c r="A3" t="s">
        <v>100</v>
      </c>
      <c r="B3" s="24">
        <v>44934</v>
      </c>
      <c r="C3" s="24">
        <v>44935</v>
      </c>
      <c r="D3" s="24">
        <v>45199</v>
      </c>
      <c r="E3" t="s">
        <v>259</v>
      </c>
      <c r="H3" s="3" t="s">
        <v>258</v>
      </c>
    </row>
    <row r="4" spans="1:10" x14ac:dyDescent="0.35">
      <c r="A4" t="s">
        <v>148</v>
      </c>
      <c r="B4" s="24">
        <v>44904</v>
      </c>
      <c r="C4" s="24">
        <v>44926</v>
      </c>
      <c r="D4" s="24">
        <v>45291</v>
      </c>
      <c r="E4" t="s">
        <v>144</v>
      </c>
      <c r="H4" s="9" t="s">
        <v>143</v>
      </c>
    </row>
    <row r="5" spans="1:10" x14ac:dyDescent="0.35">
      <c r="A5" t="s">
        <v>212</v>
      </c>
      <c r="B5" s="24">
        <v>45117</v>
      </c>
      <c r="C5" s="24">
        <v>45119</v>
      </c>
      <c r="D5" s="24">
        <v>45290</v>
      </c>
      <c r="E5" t="s">
        <v>210</v>
      </c>
      <c r="H5" t="s">
        <v>209</v>
      </c>
    </row>
    <row r="6" spans="1:10" x14ac:dyDescent="0.35">
      <c r="A6" t="s">
        <v>195</v>
      </c>
      <c r="B6" s="24">
        <v>44620</v>
      </c>
      <c r="C6" s="24">
        <v>44625</v>
      </c>
      <c r="D6" s="24">
        <v>44844</v>
      </c>
      <c r="E6" t="s">
        <v>197</v>
      </c>
      <c r="H6" s="9" t="s">
        <v>196</v>
      </c>
      <c r="I6" s="7">
        <v>45117</v>
      </c>
      <c r="J6" s="2"/>
    </row>
    <row r="7" spans="1:10" x14ac:dyDescent="0.35">
      <c r="A7" t="s">
        <v>205</v>
      </c>
      <c r="B7" s="24">
        <v>44969</v>
      </c>
      <c r="C7" s="24">
        <v>44972</v>
      </c>
      <c r="D7" s="24">
        <v>45200</v>
      </c>
      <c r="E7" t="s">
        <v>203</v>
      </c>
      <c r="H7" t="s">
        <v>202</v>
      </c>
    </row>
    <row r="8" spans="1:10" x14ac:dyDescent="0.35">
      <c r="A8" t="s">
        <v>248</v>
      </c>
      <c r="B8" s="24">
        <v>45029</v>
      </c>
      <c r="C8" s="24">
        <v>45031</v>
      </c>
      <c r="D8" s="24">
        <v>45212</v>
      </c>
      <c r="E8" t="s">
        <v>250</v>
      </c>
      <c r="H8" s="9" t="s">
        <v>249</v>
      </c>
    </row>
    <row r="9" spans="1:10" x14ac:dyDescent="0.35">
      <c r="A9" t="s">
        <v>113</v>
      </c>
      <c r="B9" s="24">
        <v>44930</v>
      </c>
      <c r="C9" s="24">
        <v>44957</v>
      </c>
      <c r="D9" s="24">
        <v>45291</v>
      </c>
      <c r="E9" t="s">
        <v>110</v>
      </c>
      <c r="H9" t="s">
        <v>109</v>
      </c>
    </row>
    <row r="10" spans="1:10" x14ac:dyDescent="0.35">
      <c r="A10" t="s">
        <v>236</v>
      </c>
      <c r="B10" s="24">
        <v>45031</v>
      </c>
      <c r="C10" s="24">
        <v>45062</v>
      </c>
      <c r="D10" s="24">
        <v>45278</v>
      </c>
      <c r="E10" t="s">
        <v>233</v>
      </c>
      <c r="H10" s="9" t="s">
        <v>232</v>
      </c>
    </row>
    <row r="11" spans="1:10" x14ac:dyDescent="0.35">
      <c r="A11" t="s">
        <v>80</v>
      </c>
      <c r="B11" s="24">
        <v>44927</v>
      </c>
      <c r="C11" s="24">
        <v>44946</v>
      </c>
      <c r="D11" s="24">
        <v>45214</v>
      </c>
      <c r="E11" t="s">
        <v>74</v>
      </c>
      <c r="H11" t="s">
        <v>73</v>
      </c>
    </row>
    <row r="12" spans="1:10" x14ac:dyDescent="0.35">
      <c r="A12" t="s">
        <v>137</v>
      </c>
      <c r="B12" s="24">
        <v>45063</v>
      </c>
      <c r="C12" s="24">
        <v>45095</v>
      </c>
      <c r="D12" s="24">
        <v>45250</v>
      </c>
      <c r="E12" t="s">
        <v>215</v>
      </c>
      <c r="H12" s="11" t="s">
        <v>214</v>
      </c>
    </row>
    <row r="13" spans="1:10" x14ac:dyDescent="0.35">
      <c r="A13" t="s">
        <v>136</v>
      </c>
      <c r="B13" s="24">
        <v>44996</v>
      </c>
      <c r="C13" s="24">
        <v>45030</v>
      </c>
      <c r="D13" s="24">
        <v>45219</v>
      </c>
      <c r="E13" t="s">
        <v>228</v>
      </c>
      <c r="H13" t="s">
        <v>227</v>
      </c>
    </row>
    <row r="14" spans="1:10" x14ac:dyDescent="0.35">
      <c r="A14" t="s">
        <v>59</v>
      </c>
      <c r="B14" s="24">
        <v>45126</v>
      </c>
      <c r="C14" s="24">
        <v>45127</v>
      </c>
      <c r="D14" s="24">
        <v>45251</v>
      </c>
      <c r="E14" t="s">
        <v>53</v>
      </c>
      <c r="H14" s="9" t="s">
        <v>51</v>
      </c>
    </row>
    <row r="15" spans="1:10" x14ac:dyDescent="0.35">
      <c r="A15" t="s">
        <v>106</v>
      </c>
      <c r="B15" s="24">
        <v>45005</v>
      </c>
      <c r="C15" s="24">
        <v>45010</v>
      </c>
      <c r="D15" s="24">
        <v>45280</v>
      </c>
      <c r="E15" t="s">
        <v>102</v>
      </c>
      <c r="H15" t="s">
        <v>101</v>
      </c>
    </row>
    <row r="16" spans="1:10" x14ac:dyDescent="0.35">
      <c r="A16" t="s">
        <v>172</v>
      </c>
      <c r="B16" s="24">
        <v>45037</v>
      </c>
      <c r="C16" s="24">
        <v>45070</v>
      </c>
      <c r="D16" s="24">
        <v>45228</v>
      </c>
      <c r="E16" t="s">
        <v>168</v>
      </c>
      <c r="H16" s="9" t="s">
        <v>167</v>
      </c>
    </row>
    <row r="17" spans="1:8" x14ac:dyDescent="0.35">
      <c r="A17" s="3" t="s">
        <v>182</v>
      </c>
      <c r="B17" s="24">
        <v>45038</v>
      </c>
      <c r="C17" s="24">
        <v>45068</v>
      </c>
      <c r="D17" s="24">
        <v>45252</v>
      </c>
      <c r="E17" t="s">
        <v>180</v>
      </c>
      <c r="H17" s="6" t="s">
        <v>179</v>
      </c>
    </row>
    <row r="18" spans="1:8" x14ac:dyDescent="0.35">
      <c r="A18" t="s">
        <v>71</v>
      </c>
      <c r="B18" s="24">
        <v>44735</v>
      </c>
      <c r="C18" s="24">
        <v>44736</v>
      </c>
      <c r="D18" s="24">
        <v>45226</v>
      </c>
      <c r="E18" t="s">
        <v>255</v>
      </c>
      <c r="H18" s="9" t="s">
        <v>254</v>
      </c>
    </row>
    <row r="19" spans="1:8" x14ac:dyDescent="0.35">
      <c r="A19" t="s">
        <v>72</v>
      </c>
      <c r="B19" s="24">
        <v>45050</v>
      </c>
      <c r="C19" s="24">
        <v>45070</v>
      </c>
      <c r="D19" s="24">
        <v>45281</v>
      </c>
      <c r="E19" t="s">
        <v>239</v>
      </c>
      <c r="H19" t="s">
        <v>238</v>
      </c>
    </row>
    <row r="20" spans="1:8" x14ac:dyDescent="0.35">
      <c r="A20" t="s">
        <v>122</v>
      </c>
      <c r="B20" s="24">
        <v>44737</v>
      </c>
      <c r="C20" s="24">
        <v>44763</v>
      </c>
      <c r="D20" s="24">
        <v>45285</v>
      </c>
      <c r="E20" t="s">
        <v>152</v>
      </c>
      <c r="H20" s="11" t="s">
        <v>151</v>
      </c>
    </row>
    <row r="21" spans="1:8" x14ac:dyDescent="0.35">
      <c r="A21" s="3" t="s">
        <v>268</v>
      </c>
      <c r="B21" s="24">
        <v>44605</v>
      </c>
      <c r="C21" s="24">
        <v>45012</v>
      </c>
      <c r="D21" s="24">
        <v>45256</v>
      </c>
      <c r="E21" t="s">
        <v>266</v>
      </c>
      <c r="H21" s="6" t="s">
        <v>265</v>
      </c>
    </row>
    <row r="22" spans="1:8" x14ac:dyDescent="0.35">
      <c r="A22" t="s">
        <v>273</v>
      </c>
      <c r="B22" s="24">
        <v>44647</v>
      </c>
      <c r="C22" s="24">
        <v>44674</v>
      </c>
      <c r="D22" s="24">
        <v>45043</v>
      </c>
      <c r="E22" t="s">
        <v>270</v>
      </c>
      <c r="H22" s="11" t="s">
        <v>269</v>
      </c>
    </row>
    <row r="23" spans="1:8" x14ac:dyDescent="0.35">
      <c r="A23" t="s">
        <v>128</v>
      </c>
      <c r="B23" s="24">
        <v>44770</v>
      </c>
      <c r="C23" s="24">
        <v>44777</v>
      </c>
      <c r="D23" s="24">
        <v>45197</v>
      </c>
      <c r="E23" t="s">
        <v>124</v>
      </c>
      <c r="H23" t="s">
        <v>123</v>
      </c>
    </row>
    <row r="24" spans="1:8" x14ac:dyDescent="0.35">
      <c r="A24" s="3" t="s">
        <v>142</v>
      </c>
      <c r="B24" s="24">
        <v>45061</v>
      </c>
      <c r="C24" s="24">
        <v>45075</v>
      </c>
      <c r="D24" s="24">
        <v>45216</v>
      </c>
      <c r="E24" t="s">
        <v>139</v>
      </c>
      <c r="H24" s="9" t="s">
        <v>138</v>
      </c>
    </row>
    <row r="25" spans="1:8" x14ac:dyDescent="0.35">
      <c r="A25" t="s">
        <v>163</v>
      </c>
      <c r="B25" s="24">
        <v>44950</v>
      </c>
      <c r="C25" s="24">
        <v>44954</v>
      </c>
      <c r="D25" s="24">
        <v>45240</v>
      </c>
      <c r="E25" t="s">
        <v>184</v>
      </c>
      <c r="H25" t="s">
        <v>183</v>
      </c>
    </row>
    <row r="26" spans="1:8" x14ac:dyDescent="0.35">
      <c r="H26" t="s">
        <v>275</v>
      </c>
    </row>
    <row r="27" spans="1:8" x14ac:dyDescent="0.35">
      <c r="H27" t="s">
        <v>278</v>
      </c>
    </row>
    <row r="28" spans="1:8" x14ac:dyDescent="0.35">
      <c r="H28" t="s">
        <v>282</v>
      </c>
    </row>
    <row r="29" spans="1:8" x14ac:dyDescent="0.35">
      <c r="H29" t="s">
        <v>285</v>
      </c>
    </row>
    <row r="30" spans="1:8" x14ac:dyDescent="0.35">
      <c r="H30" t="s">
        <v>288</v>
      </c>
    </row>
    <row r="31" spans="1:8" x14ac:dyDescent="0.35">
      <c r="H31" t="s">
        <v>291</v>
      </c>
    </row>
    <row r="32" spans="1:8" x14ac:dyDescent="0.35">
      <c r="H32" t="s">
        <v>294</v>
      </c>
    </row>
    <row r="33" spans="8:8" x14ac:dyDescent="0.35">
      <c r="H33" t="s">
        <v>297</v>
      </c>
    </row>
    <row r="34" spans="8:8" x14ac:dyDescent="0.35">
      <c r="H34" t="s">
        <v>300</v>
      </c>
    </row>
    <row r="35" spans="8:8" x14ac:dyDescent="0.35">
      <c r="H35" t="s">
        <v>303</v>
      </c>
    </row>
    <row r="36" spans="8:8" x14ac:dyDescent="0.35">
      <c r="H36" t="s">
        <v>306</v>
      </c>
    </row>
    <row r="37" spans="8:8" x14ac:dyDescent="0.35">
      <c r="H37" t="s">
        <v>309</v>
      </c>
    </row>
    <row r="38" spans="8:8" x14ac:dyDescent="0.35">
      <c r="H38" t="s">
        <v>312</v>
      </c>
    </row>
    <row r="39" spans="8:8" x14ac:dyDescent="0.35">
      <c r="H39" t="s">
        <v>315</v>
      </c>
    </row>
    <row r="40" spans="8:8" x14ac:dyDescent="0.35">
      <c r="H40" t="s">
        <v>318</v>
      </c>
    </row>
    <row r="41" spans="8:8" x14ac:dyDescent="0.35">
      <c r="H41" t="s">
        <v>321</v>
      </c>
    </row>
    <row r="42" spans="8:8" x14ac:dyDescent="0.35">
      <c r="H42" t="s">
        <v>324</v>
      </c>
    </row>
    <row r="43" spans="8:8" x14ac:dyDescent="0.35">
      <c r="H43" t="s">
        <v>327</v>
      </c>
    </row>
    <row r="44" spans="8:8" x14ac:dyDescent="0.35">
      <c r="H44" t="s">
        <v>330</v>
      </c>
    </row>
    <row r="45" spans="8:8" x14ac:dyDescent="0.35">
      <c r="H45" t="s">
        <v>333</v>
      </c>
    </row>
    <row r="46" spans="8:8" x14ac:dyDescent="0.35">
      <c r="H46" s="25" t="s">
        <v>336</v>
      </c>
    </row>
    <row r="47" spans="8:8" x14ac:dyDescent="0.35">
      <c r="H47" s="25" t="s">
        <v>339</v>
      </c>
    </row>
    <row r="48" spans="8:8" x14ac:dyDescent="0.35">
      <c r="H48" s="25" t="s">
        <v>342</v>
      </c>
    </row>
    <row r="49" spans="8:8" x14ac:dyDescent="0.35">
      <c r="H49" s="25" t="s">
        <v>345</v>
      </c>
    </row>
    <row r="50" spans="8:8" x14ac:dyDescent="0.35">
      <c r="H50" s="25" t="s">
        <v>348</v>
      </c>
    </row>
    <row r="51" spans="8:8" x14ac:dyDescent="0.35">
      <c r="H51" s="25" t="s">
        <v>351</v>
      </c>
    </row>
    <row r="52" spans="8:8" x14ac:dyDescent="0.35">
      <c r="H52" s="25" t="s">
        <v>354</v>
      </c>
    </row>
    <row r="53" spans="8:8" x14ac:dyDescent="0.35">
      <c r="H53" s="25" t="s">
        <v>357</v>
      </c>
    </row>
    <row r="54" spans="8:8" x14ac:dyDescent="0.35">
      <c r="H54" s="25" t="s">
        <v>360</v>
      </c>
    </row>
    <row r="55" spans="8:8" x14ac:dyDescent="0.35">
      <c r="H55" s="25" t="s">
        <v>363</v>
      </c>
    </row>
    <row r="56" spans="8:8" x14ac:dyDescent="0.35">
      <c r="H56" s="25" t="s">
        <v>366</v>
      </c>
    </row>
    <row r="57" spans="8:8" x14ac:dyDescent="0.35">
      <c r="H57" s="25" t="s">
        <v>369</v>
      </c>
    </row>
    <row r="58" spans="8:8" x14ac:dyDescent="0.35">
      <c r="H58" s="25" t="s">
        <v>372</v>
      </c>
    </row>
    <row r="59" spans="8:8" x14ac:dyDescent="0.35">
      <c r="H59" s="25" t="s">
        <v>375</v>
      </c>
    </row>
    <row r="60" spans="8:8" x14ac:dyDescent="0.35">
      <c r="H60" s="25" t="s">
        <v>378</v>
      </c>
    </row>
    <row r="61" spans="8:8" x14ac:dyDescent="0.35">
      <c r="H61" s="25" t="s">
        <v>381</v>
      </c>
    </row>
    <row r="62" spans="8:8" x14ac:dyDescent="0.35">
      <c r="H62" s="25" t="s">
        <v>385</v>
      </c>
    </row>
    <row r="63" spans="8:8" x14ac:dyDescent="0.35">
      <c r="H63" s="25" t="s">
        <v>388</v>
      </c>
    </row>
    <row r="64" spans="8:8" x14ac:dyDescent="0.35">
      <c r="H64" s="25" t="s">
        <v>391</v>
      </c>
    </row>
    <row r="65" spans="8:8" x14ac:dyDescent="0.35">
      <c r="H65" s="25" t="s">
        <v>394</v>
      </c>
    </row>
    <row r="66" spans="8:8" x14ac:dyDescent="0.35">
      <c r="H66" s="25" t="s">
        <v>397</v>
      </c>
    </row>
    <row r="67" spans="8:8" x14ac:dyDescent="0.35">
      <c r="H67" s="25" t="s">
        <v>400</v>
      </c>
    </row>
    <row r="68" spans="8:8" x14ac:dyDescent="0.35">
      <c r="H68" s="25" t="s">
        <v>403</v>
      </c>
    </row>
    <row r="69" spans="8:8" x14ac:dyDescent="0.35">
      <c r="H69" s="25" t="s">
        <v>406</v>
      </c>
    </row>
    <row r="70" spans="8:8" x14ac:dyDescent="0.35">
      <c r="H70" s="25" t="s">
        <v>409</v>
      </c>
    </row>
    <row r="71" spans="8:8" x14ac:dyDescent="0.35">
      <c r="H71" s="25" t="s">
        <v>412</v>
      </c>
    </row>
    <row r="72" spans="8:8" x14ac:dyDescent="0.35">
      <c r="H72" s="25" t="s">
        <v>415</v>
      </c>
    </row>
    <row r="73" spans="8:8" x14ac:dyDescent="0.35">
      <c r="H73" s="25" t="s">
        <v>418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06FA-75BF-4D21-AB17-2C22B52AD0F7}">
  <dimension ref="A1:C36"/>
  <sheetViews>
    <sheetView topLeftCell="A4" workbookViewId="0">
      <selection activeCell="A25" sqref="A2:A25"/>
    </sheetView>
  </sheetViews>
  <sheetFormatPr defaultRowHeight="14.5" x14ac:dyDescent="0.35"/>
  <cols>
    <col min="1" max="1" width="26.7265625" bestFit="1" customWidth="1"/>
  </cols>
  <sheetData>
    <row r="1" spans="1:3" x14ac:dyDescent="0.35">
      <c r="A1" t="s">
        <v>1020</v>
      </c>
      <c r="B1" t="s">
        <v>1021</v>
      </c>
      <c r="C1" t="s">
        <v>1022</v>
      </c>
    </row>
    <row r="2" spans="1:3" x14ac:dyDescent="0.35">
      <c r="A2" t="s">
        <v>156</v>
      </c>
      <c r="B2" s="28">
        <v>18</v>
      </c>
      <c r="C2" s="28">
        <v>5</v>
      </c>
    </row>
    <row r="3" spans="1:3" x14ac:dyDescent="0.35">
      <c r="A3" t="s">
        <v>114</v>
      </c>
      <c r="B3" s="28">
        <v>26</v>
      </c>
      <c r="C3" s="28">
        <v>5</v>
      </c>
    </row>
    <row r="4" spans="1:3" x14ac:dyDescent="0.35">
      <c r="A4" t="s">
        <v>126</v>
      </c>
      <c r="B4" s="28">
        <v>3</v>
      </c>
      <c r="C4" s="28">
        <v>4</v>
      </c>
    </row>
    <row r="5" spans="1:3" x14ac:dyDescent="0.35">
      <c r="A5" t="s">
        <v>92</v>
      </c>
      <c r="B5" s="28">
        <v>28</v>
      </c>
      <c r="C5" s="28">
        <v>5</v>
      </c>
    </row>
    <row r="6" spans="1:3" x14ac:dyDescent="0.35">
      <c r="A6" t="s">
        <v>55</v>
      </c>
      <c r="B6" s="28">
        <v>7</v>
      </c>
      <c r="C6" s="28">
        <v>4</v>
      </c>
    </row>
    <row r="7" spans="1:3" x14ac:dyDescent="0.35">
      <c r="A7" t="s">
        <v>149</v>
      </c>
      <c r="B7" s="28">
        <v>23</v>
      </c>
      <c r="C7" s="28">
        <v>5</v>
      </c>
    </row>
    <row r="8" spans="1:3" x14ac:dyDescent="0.35">
      <c r="A8" t="s">
        <v>541</v>
      </c>
      <c r="B8" s="28">
        <v>2</v>
      </c>
      <c r="C8" s="28">
        <v>4</v>
      </c>
    </row>
    <row r="9" spans="1:3" x14ac:dyDescent="0.35">
      <c r="A9" t="s">
        <v>154</v>
      </c>
      <c r="B9" s="28">
        <v>16</v>
      </c>
      <c r="C9" s="28">
        <v>5</v>
      </c>
    </row>
    <row r="10" spans="1:3" x14ac:dyDescent="0.35">
      <c r="A10" t="s">
        <v>1023</v>
      </c>
      <c r="B10" s="28">
        <v>29</v>
      </c>
      <c r="C10" s="28">
        <v>5</v>
      </c>
    </row>
    <row r="11" spans="1:3" x14ac:dyDescent="0.35">
      <c r="A11" t="s">
        <v>488</v>
      </c>
      <c r="B11" s="28">
        <v>22</v>
      </c>
      <c r="C11" s="28">
        <v>5</v>
      </c>
    </row>
    <row r="12" spans="1:3" x14ac:dyDescent="0.35">
      <c r="A12" t="s">
        <v>107</v>
      </c>
      <c r="B12" s="28">
        <v>17</v>
      </c>
      <c r="C12" s="28">
        <v>5</v>
      </c>
    </row>
    <row r="13" spans="1:3" x14ac:dyDescent="0.35">
      <c r="A13" t="s">
        <v>173</v>
      </c>
      <c r="B13" s="28">
        <v>20</v>
      </c>
      <c r="C13" s="28">
        <v>5</v>
      </c>
    </row>
    <row r="14" spans="1:3" x14ac:dyDescent="0.35">
      <c r="A14" t="s">
        <v>64</v>
      </c>
      <c r="B14" s="28">
        <v>12</v>
      </c>
      <c r="C14" s="28">
        <v>5</v>
      </c>
    </row>
    <row r="15" spans="1:3" x14ac:dyDescent="0.35">
      <c r="A15" t="s">
        <v>230</v>
      </c>
      <c r="B15" s="28">
        <v>15</v>
      </c>
      <c r="C15" s="28">
        <v>5</v>
      </c>
    </row>
    <row r="16" spans="1:3" x14ac:dyDescent="0.35">
      <c r="A16" t="s">
        <v>252</v>
      </c>
      <c r="B16" s="28">
        <v>27</v>
      </c>
      <c r="C16" s="28">
        <v>5</v>
      </c>
    </row>
    <row r="17" spans="1:3" x14ac:dyDescent="0.35">
      <c r="A17" t="s">
        <v>261</v>
      </c>
      <c r="B17" s="28">
        <v>5</v>
      </c>
      <c r="C17" s="28">
        <v>4</v>
      </c>
    </row>
    <row r="18" spans="1:3" x14ac:dyDescent="0.35">
      <c r="A18" t="s">
        <v>119</v>
      </c>
      <c r="B18" s="28">
        <v>25</v>
      </c>
      <c r="C18" s="28">
        <v>5</v>
      </c>
    </row>
    <row r="19" spans="1:3" x14ac:dyDescent="0.35">
      <c r="A19" t="s">
        <v>1024</v>
      </c>
      <c r="B19" s="28">
        <v>35</v>
      </c>
      <c r="C19" s="28">
        <v>5</v>
      </c>
    </row>
    <row r="20" spans="1:3" x14ac:dyDescent="0.35">
      <c r="A20" t="s">
        <v>76</v>
      </c>
      <c r="B20" s="28">
        <v>4</v>
      </c>
      <c r="C20" s="28">
        <v>4</v>
      </c>
    </row>
    <row r="21" spans="1:3" x14ac:dyDescent="0.35">
      <c r="A21" t="s">
        <v>129</v>
      </c>
      <c r="B21" s="28">
        <v>33</v>
      </c>
      <c r="C21" s="28">
        <v>5</v>
      </c>
    </row>
    <row r="22" spans="1:3" x14ac:dyDescent="0.35">
      <c r="A22" t="s">
        <v>175</v>
      </c>
      <c r="B22" s="28">
        <v>14</v>
      </c>
      <c r="C22" s="28">
        <v>5</v>
      </c>
    </row>
    <row r="23" spans="1:3" x14ac:dyDescent="0.35">
      <c r="A23" t="s">
        <v>281</v>
      </c>
      <c r="B23" s="28">
        <v>11</v>
      </c>
      <c r="C23" s="28">
        <v>5</v>
      </c>
    </row>
    <row r="24" spans="1:3" x14ac:dyDescent="0.35">
      <c r="A24" t="s">
        <v>134</v>
      </c>
      <c r="B24" s="28">
        <v>21</v>
      </c>
      <c r="C24" s="28">
        <v>5</v>
      </c>
    </row>
    <row r="25" spans="1:3" x14ac:dyDescent="0.35">
      <c r="A25" t="s">
        <v>492</v>
      </c>
      <c r="B25" s="28">
        <v>24</v>
      </c>
      <c r="C25" s="28">
        <v>5</v>
      </c>
    </row>
    <row r="26" spans="1:3" x14ac:dyDescent="0.35">
      <c r="A26" t="s">
        <v>187</v>
      </c>
      <c r="B26" s="28">
        <v>13</v>
      </c>
      <c r="C26" s="28">
        <v>5</v>
      </c>
    </row>
    <row r="27" spans="1:3" x14ac:dyDescent="0.35">
      <c r="A27" t="s">
        <v>1025</v>
      </c>
      <c r="B27" s="28">
        <v>1</v>
      </c>
      <c r="C27" s="28">
        <v>3</v>
      </c>
    </row>
    <row r="28" spans="1:3" x14ac:dyDescent="0.35">
      <c r="A28" t="s">
        <v>161</v>
      </c>
      <c r="B28" s="28">
        <v>19</v>
      </c>
      <c r="C28" s="28">
        <v>5</v>
      </c>
    </row>
    <row r="29" spans="1:3" x14ac:dyDescent="0.35">
      <c r="A29" t="s">
        <v>1026</v>
      </c>
      <c r="B29" s="28">
        <v>31</v>
      </c>
      <c r="C29" s="28">
        <v>5</v>
      </c>
    </row>
    <row r="30" spans="1:3" x14ac:dyDescent="0.35">
      <c r="A30" t="s">
        <v>224</v>
      </c>
      <c r="B30" s="28">
        <v>32</v>
      </c>
      <c r="C30" s="28">
        <v>5</v>
      </c>
    </row>
    <row r="31" spans="1:3" x14ac:dyDescent="0.35">
      <c r="A31" t="s">
        <v>207</v>
      </c>
      <c r="B31" s="28">
        <v>30</v>
      </c>
      <c r="C31" s="28">
        <v>5</v>
      </c>
    </row>
    <row r="32" spans="1:3" x14ac:dyDescent="0.35">
      <c r="A32" t="s">
        <v>146</v>
      </c>
      <c r="B32" s="28">
        <v>6</v>
      </c>
      <c r="C32" s="28">
        <v>4</v>
      </c>
    </row>
    <row r="33" spans="1:3" x14ac:dyDescent="0.35">
      <c r="A33" t="s">
        <v>170</v>
      </c>
      <c r="B33" s="28">
        <v>10</v>
      </c>
      <c r="C33" s="28">
        <v>4</v>
      </c>
    </row>
    <row r="34" spans="1:3" x14ac:dyDescent="0.35">
      <c r="A34" t="s">
        <v>164</v>
      </c>
      <c r="B34" s="28">
        <v>9</v>
      </c>
      <c r="C34" s="28">
        <v>4</v>
      </c>
    </row>
    <row r="35" spans="1:3" x14ac:dyDescent="0.35">
      <c r="A35" t="s">
        <v>164</v>
      </c>
      <c r="B35" s="28">
        <v>34</v>
      </c>
      <c r="C35" s="28">
        <v>5</v>
      </c>
    </row>
    <row r="36" spans="1:3" x14ac:dyDescent="0.35">
      <c r="A36" t="s">
        <v>384</v>
      </c>
      <c r="B36" s="28">
        <v>8</v>
      </c>
      <c r="C36" s="28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81A-F309-4472-9A2A-991F498B1036}">
  <sheetPr filterMode="1"/>
  <dimension ref="A1:CA95"/>
  <sheetViews>
    <sheetView topLeftCell="L1" workbookViewId="0">
      <selection activeCell="A25" sqref="A2:A25"/>
    </sheetView>
  </sheetViews>
  <sheetFormatPr defaultRowHeight="14.5" x14ac:dyDescent="0.35"/>
  <cols>
    <col min="1" max="1" width="32.453125" bestFit="1" customWidth="1"/>
    <col min="2" max="2" width="7.453125" bestFit="1" customWidth="1"/>
    <col min="3" max="3" width="5.54296875" bestFit="1" customWidth="1"/>
    <col min="4" max="4" width="12" bestFit="1" customWidth="1"/>
    <col min="5" max="5" width="14" bestFit="1" customWidth="1"/>
    <col min="6" max="6" width="17.54296875" bestFit="1" customWidth="1"/>
    <col min="7" max="7" width="20.26953125" bestFit="1" customWidth="1"/>
    <col min="8" max="8" width="7.1796875" bestFit="1" customWidth="1"/>
    <col min="9" max="9" width="27.7265625" customWidth="1"/>
    <col min="10" max="10" width="7.26953125" bestFit="1" customWidth="1"/>
    <col min="11" max="11" width="14.7265625" bestFit="1" customWidth="1"/>
    <col min="12" max="12" width="13.81640625" bestFit="1" customWidth="1"/>
    <col min="13" max="13" width="11.81640625" bestFit="1" customWidth="1"/>
    <col min="14" max="14" width="17.7265625" bestFit="1" customWidth="1"/>
    <col min="15" max="15" width="14.453125" bestFit="1" customWidth="1"/>
    <col min="16" max="16" width="21.54296875" bestFit="1" customWidth="1"/>
    <col min="17" max="17" width="34.81640625" customWidth="1"/>
    <col min="18" max="18" width="42.453125" customWidth="1"/>
    <col min="19" max="19" width="31" bestFit="1" customWidth="1"/>
    <col min="20" max="20" width="25.54296875" bestFit="1" customWidth="1"/>
    <col min="21" max="21" width="29.1796875" bestFit="1" customWidth="1"/>
    <col min="22" max="22" width="15.54296875" bestFit="1" customWidth="1"/>
    <col min="23" max="23" width="19.7265625" bestFit="1" customWidth="1"/>
    <col min="24" max="31" width="28.1796875" bestFit="1" customWidth="1"/>
    <col min="32" max="32" width="39" bestFit="1" customWidth="1"/>
    <col min="33" max="33" width="20.1796875" bestFit="1" customWidth="1"/>
    <col min="34" max="34" width="26" bestFit="1" customWidth="1"/>
    <col min="35" max="35" width="22.81640625" bestFit="1" customWidth="1"/>
    <col min="36" max="36" width="22.54296875" bestFit="1" customWidth="1"/>
    <col min="37" max="37" width="28.26953125" bestFit="1" customWidth="1"/>
    <col min="38" max="38" width="25.1796875" bestFit="1" customWidth="1"/>
    <col min="39" max="39" width="20.54296875" bestFit="1" customWidth="1"/>
    <col min="40" max="40" width="26.453125" bestFit="1" customWidth="1"/>
    <col min="41" max="41" width="23.1796875" bestFit="1" customWidth="1"/>
    <col min="42" max="42" width="15.81640625" bestFit="1" customWidth="1"/>
    <col min="43" max="43" width="21.54296875" bestFit="1" customWidth="1"/>
    <col min="44" max="44" width="18.453125" bestFit="1" customWidth="1"/>
    <col min="45" max="45" width="19.1796875" bestFit="1" customWidth="1"/>
    <col min="46" max="46" width="24.81640625" bestFit="1" customWidth="1"/>
    <col min="47" max="47" width="21.7265625" bestFit="1" customWidth="1"/>
    <col min="48" max="48" width="24.26953125" bestFit="1" customWidth="1"/>
    <col min="49" max="49" width="30" bestFit="1" customWidth="1"/>
    <col min="50" max="50" width="26.81640625" bestFit="1" customWidth="1"/>
    <col min="51" max="51" width="9.81640625" bestFit="1" customWidth="1"/>
    <col min="52" max="52" width="15.54296875" bestFit="1" customWidth="1"/>
    <col min="53" max="53" width="12.26953125" bestFit="1" customWidth="1"/>
    <col min="54" max="54" width="19.453125" bestFit="1" customWidth="1"/>
    <col min="55" max="55" width="25.26953125" bestFit="1" customWidth="1"/>
    <col min="56" max="56" width="18.453125" bestFit="1" customWidth="1"/>
    <col min="57" max="57" width="24.1796875" bestFit="1" customWidth="1"/>
    <col min="58" max="58" width="21" bestFit="1" customWidth="1"/>
    <col min="59" max="59" width="14.54296875" bestFit="1" customWidth="1"/>
    <col min="60" max="60" width="20.26953125" bestFit="1" customWidth="1"/>
    <col min="61" max="61" width="17.1796875" bestFit="1" customWidth="1"/>
    <col min="62" max="62" width="10.54296875" bestFit="1" customWidth="1"/>
    <col min="63" max="63" width="7.7265625" bestFit="1" customWidth="1"/>
    <col min="64" max="64" width="7" bestFit="1" customWidth="1"/>
    <col min="65" max="65" width="10.1796875" bestFit="1" customWidth="1"/>
    <col min="66" max="66" width="17.7265625" bestFit="1" customWidth="1"/>
    <col min="67" max="67" width="10.26953125" bestFit="1" customWidth="1"/>
    <col min="68" max="68" width="16.7265625" bestFit="1" customWidth="1"/>
    <col min="69" max="69" width="16.1796875" bestFit="1" customWidth="1"/>
    <col min="70" max="70" width="18.26953125" bestFit="1" customWidth="1"/>
    <col min="71" max="71" width="10.81640625" bestFit="1" customWidth="1"/>
    <col min="72" max="72" width="11.1796875" bestFit="1" customWidth="1"/>
    <col min="73" max="73" width="10" bestFit="1" customWidth="1"/>
    <col min="74" max="74" width="43" bestFit="1" customWidth="1"/>
    <col min="75" max="75" width="13" bestFit="1" customWidth="1"/>
    <col min="76" max="76" width="38.26953125" bestFit="1" customWidth="1"/>
    <col min="77" max="77" width="13" bestFit="1" customWidth="1"/>
    <col min="78" max="78" width="12.81640625" bestFit="1" customWidth="1"/>
    <col min="79" max="79" width="13.54296875" bestFit="1" customWidth="1"/>
  </cols>
  <sheetData>
    <row r="1" spans="1:79" x14ac:dyDescent="0.35">
      <c r="H1" t="s">
        <v>4</v>
      </c>
      <c r="I1" t="s">
        <v>4</v>
      </c>
      <c r="J1" t="s">
        <v>4</v>
      </c>
      <c r="M1" t="s">
        <v>543</v>
      </c>
      <c r="N1" t="s">
        <v>543</v>
      </c>
      <c r="O1" t="s">
        <v>543</v>
      </c>
      <c r="P1" t="s">
        <v>544</v>
      </c>
      <c r="Q1" t="s">
        <v>544</v>
      </c>
      <c r="R1" t="s">
        <v>545</v>
      </c>
      <c r="S1" t="s">
        <v>545</v>
      </c>
      <c r="T1" t="s">
        <v>545</v>
      </c>
      <c r="U1" t="s">
        <v>545</v>
      </c>
      <c r="V1" t="s">
        <v>545</v>
      </c>
      <c r="W1" t="s">
        <v>545</v>
      </c>
      <c r="X1" t="s">
        <v>547</v>
      </c>
      <c r="Y1" t="s">
        <v>547</v>
      </c>
      <c r="Z1" t="s">
        <v>547</v>
      </c>
      <c r="AA1" t="s">
        <v>547</v>
      </c>
      <c r="AB1" t="s">
        <v>547</v>
      </c>
      <c r="AC1" t="s">
        <v>547</v>
      </c>
      <c r="AD1" t="s">
        <v>547</v>
      </c>
      <c r="AE1" t="s">
        <v>547</v>
      </c>
      <c r="AF1" t="s">
        <v>547</v>
      </c>
      <c r="AG1" t="s">
        <v>548</v>
      </c>
      <c r="AH1" t="s">
        <v>548</v>
      </c>
      <c r="AI1" t="s">
        <v>548</v>
      </c>
      <c r="AJ1" t="s">
        <v>549</v>
      </c>
      <c r="AK1" t="s">
        <v>549</v>
      </c>
      <c r="AL1" t="s">
        <v>549</v>
      </c>
      <c r="AM1" t="s">
        <v>550</v>
      </c>
      <c r="AN1" t="s">
        <v>550</v>
      </c>
      <c r="AO1" t="s">
        <v>550</v>
      </c>
      <c r="AP1" t="s">
        <v>551</v>
      </c>
      <c r="AQ1" t="s">
        <v>551</v>
      </c>
      <c r="AR1" t="s">
        <v>551</v>
      </c>
      <c r="AS1" t="s">
        <v>552</v>
      </c>
      <c r="AT1" t="s">
        <v>552</v>
      </c>
      <c r="AU1" t="s">
        <v>552</v>
      </c>
      <c r="AV1" t="s">
        <v>553</v>
      </c>
      <c r="AW1" t="s">
        <v>553</v>
      </c>
      <c r="AX1" t="s">
        <v>553</v>
      </c>
      <c r="AY1" t="s">
        <v>554</v>
      </c>
      <c r="AZ1" t="s">
        <v>554</v>
      </c>
      <c r="BA1" t="s">
        <v>554</v>
      </c>
      <c r="BB1" t="s">
        <v>555</v>
      </c>
      <c r="BC1" t="s">
        <v>555</v>
      </c>
      <c r="BD1" t="s">
        <v>556</v>
      </c>
      <c r="BE1" t="s">
        <v>556</v>
      </c>
      <c r="BF1" t="s">
        <v>556</v>
      </c>
      <c r="BG1" t="s">
        <v>557</v>
      </c>
      <c r="BH1" t="s">
        <v>557</v>
      </c>
      <c r="BI1" t="s">
        <v>557</v>
      </c>
      <c r="BJ1">
        <v>13</v>
      </c>
      <c r="BK1">
        <v>25</v>
      </c>
      <c r="BM1">
        <v>2</v>
      </c>
      <c r="BN1">
        <v>30</v>
      </c>
      <c r="BO1">
        <v>10</v>
      </c>
      <c r="BT1">
        <v>24</v>
      </c>
    </row>
    <row r="2" spans="1:79" s="10" customFormat="1" x14ac:dyDescent="0.35">
      <c r="A2" s="10" t="s">
        <v>11</v>
      </c>
      <c r="B2" s="10" t="s">
        <v>12</v>
      </c>
      <c r="C2" s="10" t="s">
        <v>13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558</v>
      </c>
      <c r="N2" s="10" t="s">
        <v>559</v>
      </c>
      <c r="O2" s="10" t="s">
        <v>560</v>
      </c>
      <c r="P2" s="10" t="s">
        <v>561</v>
      </c>
      <c r="Q2" s="10" t="s">
        <v>562</v>
      </c>
      <c r="R2" s="10" t="s">
        <v>564</v>
      </c>
      <c r="S2" s="10" t="s">
        <v>565</v>
      </c>
      <c r="T2" s="10" t="s">
        <v>566</v>
      </c>
      <c r="U2" s="10" t="s">
        <v>567</v>
      </c>
      <c r="V2" s="10" t="s">
        <v>568</v>
      </c>
      <c r="W2" s="10" t="s">
        <v>569</v>
      </c>
      <c r="X2" s="10" t="s">
        <v>571</v>
      </c>
      <c r="Y2" s="10" t="s">
        <v>572</v>
      </c>
      <c r="Z2" s="10" t="s">
        <v>573</v>
      </c>
      <c r="AA2" s="10" t="s">
        <v>574</v>
      </c>
      <c r="AB2" s="10" t="s">
        <v>575</v>
      </c>
      <c r="AC2" s="10" t="s">
        <v>576</v>
      </c>
      <c r="AD2" s="10" t="s">
        <v>577</v>
      </c>
      <c r="AE2" s="10" t="s">
        <v>578</v>
      </c>
      <c r="AF2" t="s">
        <v>579</v>
      </c>
      <c r="AG2" s="10" t="s">
        <v>580</v>
      </c>
      <c r="AH2" s="10" t="s">
        <v>581</v>
      </c>
      <c r="AI2" s="10" t="s">
        <v>582</v>
      </c>
      <c r="AJ2" s="10" t="s">
        <v>583</v>
      </c>
      <c r="AK2" s="10" t="s">
        <v>584</v>
      </c>
      <c r="AL2" s="10" t="s">
        <v>585</v>
      </c>
      <c r="AM2" s="10" t="s">
        <v>586</v>
      </c>
      <c r="AN2" s="10" t="s">
        <v>587</v>
      </c>
      <c r="AO2" s="10" t="s">
        <v>588</v>
      </c>
      <c r="AP2" s="10" t="s">
        <v>589</v>
      </c>
      <c r="AQ2" s="10" t="s">
        <v>590</v>
      </c>
      <c r="AR2" s="10" t="s">
        <v>591</v>
      </c>
      <c r="AS2" s="10" t="s">
        <v>592</v>
      </c>
      <c r="AT2" s="10" t="s">
        <v>593</v>
      </c>
      <c r="AU2" s="10" t="s">
        <v>594</v>
      </c>
      <c r="AV2" s="10" t="s">
        <v>595</v>
      </c>
      <c r="AW2" s="10" t="s">
        <v>596</v>
      </c>
      <c r="AX2" s="10" t="s">
        <v>597</v>
      </c>
      <c r="AY2" s="10" t="s">
        <v>598</v>
      </c>
      <c r="AZ2" s="10" t="s">
        <v>599</v>
      </c>
      <c r="BA2" s="10" t="s">
        <v>600</v>
      </c>
      <c r="BB2" s="10" t="s">
        <v>601</v>
      </c>
      <c r="BC2" s="10" t="s">
        <v>602</v>
      </c>
      <c r="BD2" s="10" t="s">
        <v>603</v>
      </c>
      <c r="BE2" s="10" t="s">
        <v>604</v>
      </c>
      <c r="BF2" s="10" t="s">
        <v>605</v>
      </c>
      <c r="BG2" s="10" t="s">
        <v>606</v>
      </c>
      <c r="BH2" s="10" t="s">
        <v>607</v>
      </c>
      <c r="BI2" s="10" t="s">
        <v>608</v>
      </c>
      <c r="BJ2" s="10" t="s">
        <v>24</v>
      </c>
      <c r="BK2" s="10" t="s">
        <v>25</v>
      </c>
      <c r="BL2" s="10" t="s">
        <v>26</v>
      </c>
      <c r="BM2" s="10" t="s">
        <v>27</v>
      </c>
      <c r="BN2" s="10" t="s">
        <v>28</v>
      </c>
      <c r="BO2" s="10" t="s">
        <v>29</v>
      </c>
      <c r="BP2" s="10" t="s">
        <v>32</v>
      </c>
      <c r="BQ2" s="10" t="s">
        <v>34</v>
      </c>
      <c r="BR2" s="10" t="s">
        <v>36</v>
      </c>
      <c r="BS2" s="10" t="s">
        <v>38</v>
      </c>
      <c r="BT2" s="10" t="s">
        <v>39</v>
      </c>
      <c r="BU2" s="10" t="s">
        <v>40</v>
      </c>
      <c r="BV2" s="10" t="s">
        <v>45</v>
      </c>
      <c r="BW2" s="10" t="s">
        <v>46</v>
      </c>
      <c r="BX2" s="10" t="s">
        <v>47</v>
      </c>
      <c r="BY2" s="10" t="s">
        <v>48</v>
      </c>
      <c r="BZ2" s="10" t="s">
        <v>49</v>
      </c>
      <c r="CA2" s="10" t="s">
        <v>50</v>
      </c>
    </row>
    <row r="3" spans="1:79" hidden="1" x14ac:dyDescent="0.35">
      <c r="A3" s="9" t="s">
        <v>242</v>
      </c>
      <c r="B3" s="9" t="s">
        <v>52</v>
      </c>
      <c r="E3" s="9" t="s">
        <v>243</v>
      </c>
      <c r="F3" s="15" t="s">
        <v>243</v>
      </c>
      <c r="G3" s="9" t="s">
        <v>244</v>
      </c>
      <c r="H3" s="9">
        <v>4</v>
      </c>
      <c r="I3" s="9" t="s">
        <v>170</v>
      </c>
      <c r="J3" s="1">
        <v>10</v>
      </c>
      <c r="K3" s="9" t="s">
        <v>77</v>
      </c>
      <c r="L3" s="9" t="s">
        <v>171</v>
      </c>
      <c r="M3">
        <f ca="1">RANDBETWEEN(0,1)</f>
        <v>0</v>
      </c>
      <c r="O3" t="str">
        <f ca="1">IF(M3 = 1, RANDBETWEEN(1,9) &amp; "|" &amp; "present", 0 &amp; "|" &amp; "not present")</f>
        <v>0|not present</v>
      </c>
      <c r="Q3" t="str">
        <f ca="1">IF(M3 = 1, "false", "true")</f>
        <v>true</v>
      </c>
      <c r="R3" t="s">
        <v>1027</v>
      </c>
      <c r="S3" t="s">
        <v>1028</v>
      </c>
      <c r="T3" t="s">
        <v>1029</v>
      </c>
      <c r="U3" t="s">
        <v>1030</v>
      </c>
      <c r="V3" t="s">
        <v>1031</v>
      </c>
      <c r="X3" t="str">
        <f ca="1">RANDBETWEEN(1,6) &amp; " hours"</f>
        <v>6 hours</v>
      </c>
      <c r="Y3" t="str">
        <f ca="1">RANDBETWEEN(1,7) &amp;" days"</f>
        <v>7 days</v>
      </c>
      <c r="Z3" t="str">
        <f ca="1">SUM(INT(_xlfn.TEXTBEFORE(X3, " ")), 4) &amp; " hours"</f>
        <v>10 hours</v>
      </c>
      <c r="AA3" t="str">
        <f ca="1">SUM(INT(_xlfn.TEXTBEFORE(Y3, " ")), 5) &amp; " days"</f>
        <v>12 days</v>
      </c>
      <c r="AB3" t="str">
        <f ca="1">INT(_xlfn.TEXTBEFORE(Z3, " "))*2 &amp; " hours"</f>
        <v>20 hours</v>
      </c>
      <c r="AC3" t="str">
        <f ca="1">SUM(INT(_xlfn.TEXTBEFORE(AA3, " ")), 14) &amp; " days"</f>
        <v>26 days</v>
      </c>
      <c r="AD3" t="str">
        <f ca="1">RANDBETWEEN(2,7) &amp; " days"</f>
        <v>6 days</v>
      </c>
      <c r="AE3" t="str">
        <f ca="1">INT(_xlfn.TEXTBEFORE(AC3, " "))*3 &amp; " days"</f>
        <v>78 days</v>
      </c>
      <c r="AG3">
        <f ca="1">RANDBETWEEN(0,1)</f>
        <v>1</v>
      </c>
      <c r="AI3" t="str">
        <f ca="1">IF(AG3 = 1, RANDBETWEEN(1,9) &amp; "|" &amp; "present", 0 &amp; "|" &amp; "not present")</f>
        <v>4|present</v>
      </c>
      <c r="AJ3">
        <f ca="1">RANDBETWEEN(0,1)</f>
        <v>1</v>
      </c>
      <c r="AL3" t="str">
        <f ca="1">IF(AJ3 = 1, RANDBETWEEN(1,9) &amp; "|" &amp; "present", 0 &amp; "|" &amp; "not present")</f>
        <v>6|present</v>
      </c>
      <c r="AM3">
        <f ca="1">RANDBETWEEN(0,1)</f>
        <v>1</v>
      </c>
      <c r="AO3" t="str">
        <f ca="1">IF(AM3 = 1, RANDBETWEEN(1,9) &amp; "|" &amp; "present", 0 &amp; "|" &amp; "not present")</f>
        <v>9|present</v>
      </c>
      <c r="AP3">
        <f ca="1">RANDBETWEEN(0,1)</f>
        <v>1</v>
      </c>
      <c r="AR3" t="str">
        <f ca="1">IF(AP3 = 1, RANDBETWEEN(1,9) &amp; "|" &amp; "present", 0 &amp; "|" &amp; "not present")</f>
        <v>2|present</v>
      </c>
      <c r="AS3">
        <f ca="1">RANDBETWEEN(0,1)</f>
        <v>0</v>
      </c>
      <c r="AU3" t="str">
        <f ca="1">IF(AS3 = 1, RANDBETWEEN(1,9) &amp; "|" &amp; "present", 0 &amp; "|" &amp; "not present")</f>
        <v>0|not present</v>
      </c>
      <c r="AV3">
        <f ca="1">RANDBETWEEN(0,1)</f>
        <v>0</v>
      </c>
      <c r="AX3" t="str">
        <f ca="1">IF(AV3 = 1, RANDBETWEEN(1,9) &amp; "|" &amp; "present", 0 &amp; "|" &amp; "not present")</f>
        <v>0|not present</v>
      </c>
      <c r="AY3">
        <f ca="1">RANDBETWEEN(0,1)</f>
        <v>1</v>
      </c>
      <c r="BA3" t="str">
        <f ca="1">IF(AY3 = 1, RANDBETWEEN(1,9) &amp; "|" &amp; "present", 0 &amp; "|" &amp; "not present")</f>
        <v>8|present</v>
      </c>
      <c r="BC3" t="str">
        <f ca="1">IF(AY3 = 1, "false", "true")</f>
        <v>false</v>
      </c>
      <c r="BD3">
        <f ca="1">RANDBETWEEN(0,1)</f>
        <v>0</v>
      </c>
      <c r="BF3" t="str">
        <f ca="1">IF(BD3 = 1, RANDBETWEEN(1,9) &amp; "|" &amp; "present", 0 &amp; "|" &amp; "not present")</f>
        <v>0|not present</v>
      </c>
      <c r="BG3">
        <f ca="1">RANDBETWEEN(0,1)</f>
        <v>1</v>
      </c>
      <c r="BI3" t="str">
        <f ca="1">IF(BG3 = 1, RANDBETWEEN(1,9) &amp; "|" &amp; "present", 0 &amp; "|" &amp; "not present")</f>
        <v>8|present</v>
      </c>
      <c r="BP3" s="8">
        <v>45024</v>
      </c>
      <c r="BQ3" s="8">
        <v>45208</v>
      </c>
      <c r="BR3" s="8">
        <v>45021</v>
      </c>
      <c r="BV3" s="9" t="s">
        <v>99</v>
      </c>
      <c r="BW3" s="13" t="s">
        <v>798</v>
      </c>
      <c r="BX3" s="9" t="s">
        <v>245</v>
      </c>
      <c r="BY3" s="9" t="s">
        <v>836</v>
      </c>
      <c r="BZ3" s="9" t="s">
        <v>834</v>
      </c>
      <c r="CA3" s="9" t="s">
        <v>835</v>
      </c>
    </row>
    <row r="4" spans="1:79" hidden="1" x14ac:dyDescent="0.35">
      <c r="A4" s="3" t="s">
        <v>258</v>
      </c>
      <c r="B4" t="s">
        <v>52</v>
      </c>
      <c r="E4" t="s">
        <v>259</v>
      </c>
      <c r="F4" s="1" t="s">
        <v>259</v>
      </c>
      <c r="G4" t="s">
        <v>260</v>
      </c>
      <c r="H4">
        <v>4</v>
      </c>
      <c r="I4" t="s">
        <v>1032</v>
      </c>
      <c r="J4" s="1">
        <v>2</v>
      </c>
      <c r="K4" t="s">
        <v>56</v>
      </c>
      <c r="L4" t="s">
        <v>57</v>
      </c>
      <c r="M4">
        <f t="shared" ref="M4:M67" ca="1" si="0">RANDBETWEEN(0,1)</f>
        <v>0</v>
      </c>
      <c r="O4" t="str">
        <f t="shared" ref="O4:O26" ca="1" si="1">IF(M4 = 1, RANDBETWEEN(1,9) &amp; "|" &amp; "present", 0 &amp; "|" &amp; "not present")</f>
        <v>0|not present</v>
      </c>
      <c r="Q4" t="str">
        <f t="shared" ref="Q4:Q26" ca="1" si="2">IF(M4 = 1, "false", "true")</f>
        <v>true</v>
      </c>
      <c r="R4" t="s">
        <v>623</v>
      </c>
      <c r="S4" t="s">
        <v>624</v>
      </c>
      <c r="T4" t="s">
        <v>625</v>
      </c>
      <c r="U4" t="s">
        <v>626</v>
      </c>
      <c r="V4" t="s">
        <v>627</v>
      </c>
      <c r="X4" t="str">
        <f t="shared" ref="X4:X67" ca="1" si="3">RANDBETWEEN(1,6) &amp; " hour"</f>
        <v>2 hour</v>
      </c>
      <c r="Y4" t="str">
        <f t="shared" ref="Y4:Y67" ca="1" si="4">RANDBETWEEN(1,7) &amp;" days"</f>
        <v>5 days</v>
      </c>
      <c r="Z4" t="str">
        <f t="shared" ref="Z4:Z26" ca="1" si="5">SUM(INT(_xlfn.TEXTBEFORE(X4, " ")), 4) &amp; " hours"</f>
        <v>6 hours</v>
      </c>
      <c r="AA4" t="str">
        <f t="shared" ref="AA4:AA26" ca="1" si="6">SUM(INT(_xlfn.TEXTBEFORE(Y4, " ")), 5) &amp; " days"</f>
        <v>10 days</v>
      </c>
      <c r="AB4" t="str">
        <f t="shared" ref="AB4:AB26" ca="1" si="7">INT(_xlfn.TEXTBEFORE(Z4, " "))*2 &amp; " hours"</f>
        <v>12 hours</v>
      </c>
      <c r="AC4" t="str">
        <f t="shared" ref="AC4:AC26" ca="1" si="8">SUM(INT(_xlfn.TEXTBEFORE(AA4, " ")), 14) &amp; " days"</f>
        <v>24 days</v>
      </c>
      <c r="AD4" t="str">
        <f t="shared" ref="AD4:AD67" ca="1" si="9">RANDBETWEEN(2,7) &amp; " days"</f>
        <v>4 days</v>
      </c>
      <c r="AE4" t="str">
        <f t="shared" ref="AE4:AE26" ca="1" si="10">INT(_xlfn.TEXTBEFORE(AC4, " "))*3 &amp; " days"</f>
        <v>72 days</v>
      </c>
      <c r="AG4">
        <f t="shared" ref="AG4:AG67" ca="1" si="11">RANDBETWEEN(0,1)</f>
        <v>0</v>
      </c>
      <c r="AI4" t="str">
        <f t="shared" ref="AI4:AI26" ca="1" si="12">IF(AG4 = 1, RANDBETWEEN(1,9) &amp; "|" &amp; "present", 0 &amp; "|" &amp; "not present")</f>
        <v>0|not present</v>
      </c>
      <c r="AJ4">
        <f t="shared" ref="AJ4:AJ67" ca="1" si="13">RANDBETWEEN(0,1)</f>
        <v>1</v>
      </c>
      <c r="AL4" t="str">
        <f t="shared" ref="AL4:AL26" ca="1" si="14">IF(AJ4 = 1, RANDBETWEEN(1,9) &amp; "|" &amp; "present", 0 &amp; "|" &amp; "not present")</f>
        <v>1|present</v>
      </c>
      <c r="AM4">
        <f t="shared" ref="AM4:AM67" ca="1" si="15">RANDBETWEEN(0,1)</f>
        <v>1</v>
      </c>
      <c r="AO4" t="str">
        <f t="shared" ref="AO4:AO26" ca="1" si="16">IF(AM4 = 1, RANDBETWEEN(1,9) &amp; "|" &amp; "present", 0 &amp; "|" &amp; "not present")</f>
        <v>4|present</v>
      </c>
      <c r="AP4">
        <f t="shared" ref="AP4:AP67" ca="1" si="17">RANDBETWEEN(0,1)</f>
        <v>1</v>
      </c>
      <c r="AR4" t="str">
        <f t="shared" ref="AR4:AR26" ca="1" si="18">IF(AP4 = 1, RANDBETWEEN(1,9) &amp; "|" &amp; "present", 0 &amp; "|" &amp; "not present")</f>
        <v>7|present</v>
      </c>
      <c r="AS4">
        <f t="shared" ref="AS4:AS67" ca="1" si="19">RANDBETWEEN(0,1)</f>
        <v>1</v>
      </c>
      <c r="AU4" t="str">
        <f t="shared" ref="AU4:AU26" ca="1" si="20">IF(AS4 = 1, RANDBETWEEN(1,9) &amp; "|" &amp; "present", 0 &amp; "|" &amp; "not present")</f>
        <v>8|present</v>
      </c>
      <c r="AV4">
        <f t="shared" ref="AV4:AV67" ca="1" si="21">RANDBETWEEN(0,1)</f>
        <v>1</v>
      </c>
      <c r="AX4" t="str">
        <f t="shared" ref="AX4:AX26" ca="1" si="22">IF(AV4 = 1, RANDBETWEEN(1,9) &amp; "|" &amp; "present", 0 &amp; "|" &amp; "not present")</f>
        <v>8|present</v>
      </c>
      <c r="AY4">
        <f t="shared" ref="AY4:AY67" ca="1" si="23">RANDBETWEEN(0,1)</f>
        <v>1</v>
      </c>
      <c r="BA4" t="str">
        <f t="shared" ref="BA4:BA26" ca="1" si="24">IF(AY4 = 1, RANDBETWEEN(1,9) &amp; "|" &amp; "present", 0 &amp; "|" &amp; "not present")</f>
        <v>4|present</v>
      </c>
      <c r="BC4" t="str">
        <f t="shared" ref="BC4:BC26" ca="1" si="25">IF(AY4 = 1, "false", "true")</f>
        <v>false</v>
      </c>
      <c r="BD4">
        <f t="shared" ref="BD4:BD67" ca="1" si="26">RANDBETWEEN(0,1)</f>
        <v>0</v>
      </c>
      <c r="BF4" t="str">
        <f t="shared" ref="BF4:BF26" ca="1" si="27">IF(BD4 = 1, RANDBETWEEN(1,9) &amp; "|" &amp; "present", 0 &amp; "|" &amp; "not present")</f>
        <v>0|not present</v>
      </c>
      <c r="BG4">
        <f t="shared" ref="BG4:BG67" ca="1" si="28">RANDBETWEEN(0,1)</f>
        <v>0</v>
      </c>
      <c r="BI4" t="str">
        <f t="shared" ref="BI4:BI26" ca="1" si="29">IF(BG4 = 1, RANDBETWEEN(1,9) &amp; "|" &amp; "present", 0 &amp; "|" &amp; "not present")</f>
        <v>0|not present</v>
      </c>
      <c r="BP4" s="8">
        <v>44935</v>
      </c>
      <c r="BQ4" s="8">
        <v>45199</v>
      </c>
      <c r="BR4" s="8">
        <v>44934</v>
      </c>
      <c r="BV4" t="s">
        <v>99</v>
      </c>
      <c r="BW4" t="s">
        <v>798</v>
      </c>
      <c r="BX4" t="s">
        <v>100</v>
      </c>
      <c r="BY4" t="s">
        <v>801</v>
      </c>
      <c r="BZ4" t="s">
        <v>800</v>
      </c>
      <c r="CA4" t="s">
        <v>116</v>
      </c>
    </row>
    <row r="5" spans="1:79" hidden="1" x14ac:dyDescent="0.35">
      <c r="A5" s="9" t="s">
        <v>143</v>
      </c>
      <c r="B5" s="9" t="s">
        <v>52</v>
      </c>
      <c r="E5" s="9" t="s">
        <v>144</v>
      </c>
      <c r="F5" s="15" t="s">
        <v>144</v>
      </c>
      <c r="G5" s="9" t="s">
        <v>145</v>
      </c>
      <c r="H5" s="9">
        <v>4</v>
      </c>
      <c r="I5" s="9" t="s">
        <v>384</v>
      </c>
      <c r="J5" s="1">
        <v>8</v>
      </c>
      <c r="K5" s="9" t="s">
        <v>56</v>
      </c>
      <c r="L5" s="9" t="s">
        <v>104</v>
      </c>
      <c r="M5">
        <f t="shared" ca="1" si="0"/>
        <v>0</v>
      </c>
      <c r="O5" t="str">
        <f t="shared" ca="1" si="1"/>
        <v>0|not present</v>
      </c>
      <c r="Q5" t="str">
        <f t="shared" ca="1" si="2"/>
        <v>true</v>
      </c>
      <c r="R5" t="s">
        <v>1033</v>
      </c>
      <c r="S5" t="s">
        <v>1034</v>
      </c>
      <c r="T5" t="s">
        <v>1035</v>
      </c>
      <c r="U5" t="s">
        <v>702</v>
      </c>
      <c r="V5" t="s">
        <v>1036</v>
      </c>
      <c r="X5" t="str">
        <f t="shared" ca="1" si="3"/>
        <v>5 hour</v>
      </c>
      <c r="Y5" t="str">
        <f t="shared" ca="1" si="4"/>
        <v>6 days</v>
      </c>
      <c r="Z5" t="str">
        <f t="shared" ca="1" si="5"/>
        <v>9 hours</v>
      </c>
      <c r="AA5" t="str">
        <f t="shared" ca="1" si="6"/>
        <v>11 days</v>
      </c>
      <c r="AB5" t="str">
        <f t="shared" ca="1" si="7"/>
        <v>18 hours</v>
      </c>
      <c r="AC5" t="str">
        <f t="shared" ca="1" si="8"/>
        <v>25 days</v>
      </c>
      <c r="AD5" t="str">
        <f t="shared" ca="1" si="9"/>
        <v>7 days</v>
      </c>
      <c r="AE5" t="str">
        <f t="shared" ca="1" si="10"/>
        <v>75 days</v>
      </c>
      <c r="AG5">
        <f t="shared" ca="1" si="11"/>
        <v>1</v>
      </c>
      <c r="AI5" t="str">
        <f t="shared" ca="1" si="12"/>
        <v>2|present</v>
      </c>
      <c r="AJ5">
        <f t="shared" ca="1" si="13"/>
        <v>1</v>
      </c>
      <c r="AL5" t="str">
        <f t="shared" ca="1" si="14"/>
        <v>5|present</v>
      </c>
      <c r="AM5">
        <f t="shared" ca="1" si="15"/>
        <v>0</v>
      </c>
      <c r="AO5" t="str">
        <f t="shared" ca="1" si="16"/>
        <v>0|not present</v>
      </c>
      <c r="AP5">
        <f t="shared" ca="1" si="17"/>
        <v>1</v>
      </c>
      <c r="AR5" t="str">
        <f t="shared" ca="1" si="18"/>
        <v>7|present</v>
      </c>
      <c r="AS5">
        <f t="shared" ca="1" si="19"/>
        <v>0</v>
      </c>
      <c r="AU5" t="str">
        <f t="shared" ca="1" si="20"/>
        <v>0|not present</v>
      </c>
      <c r="AV5">
        <f t="shared" ca="1" si="21"/>
        <v>0</v>
      </c>
      <c r="AX5" t="str">
        <f t="shared" ca="1" si="22"/>
        <v>0|not present</v>
      </c>
      <c r="AY5">
        <f t="shared" ca="1" si="23"/>
        <v>0</v>
      </c>
      <c r="BA5" t="str">
        <f t="shared" ca="1" si="24"/>
        <v>0|not present</v>
      </c>
      <c r="BC5" t="str">
        <f t="shared" ca="1" si="25"/>
        <v>true</v>
      </c>
      <c r="BD5">
        <f t="shared" ca="1" si="26"/>
        <v>0</v>
      </c>
      <c r="BF5" t="str">
        <f t="shared" ca="1" si="27"/>
        <v>0|not present</v>
      </c>
      <c r="BG5">
        <f t="shared" ca="1" si="28"/>
        <v>0</v>
      </c>
      <c r="BI5" t="str">
        <f t="shared" ca="1" si="29"/>
        <v>0|not present</v>
      </c>
      <c r="BP5" s="8">
        <v>44926</v>
      </c>
      <c r="BQ5" s="8">
        <v>45291</v>
      </c>
      <c r="BR5" s="8">
        <v>44904</v>
      </c>
      <c r="BV5" s="9" t="s">
        <v>147</v>
      </c>
      <c r="BW5" s="9" t="s">
        <v>803</v>
      </c>
      <c r="BX5" s="9" t="s">
        <v>148</v>
      </c>
      <c r="BY5" s="9" t="s">
        <v>1037</v>
      </c>
      <c r="BZ5" s="9" t="s">
        <v>805</v>
      </c>
      <c r="CA5" s="9" t="s">
        <v>806</v>
      </c>
    </row>
    <row r="6" spans="1:79" x14ac:dyDescent="0.35">
      <c r="A6" t="s">
        <v>209</v>
      </c>
      <c r="B6" t="s">
        <v>52</v>
      </c>
      <c r="E6" t="s">
        <v>210</v>
      </c>
      <c r="F6" s="1" t="s">
        <v>210</v>
      </c>
      <c r="G6" t="s">
        <v>211</v>
      </c>
      <c r="H6">
        <v>4</v>
      </c>
      <c r="I6" t="s">
        <v>55</v>
      </c>
      <c r="J6" s="1">
        <v>7</v>
      </c>
      <c r="K6" t="s">
        <v>77</v>
      </c>
      <c r="L6" t="s">
        <v>78</v>
      </c>
      <c r="M6">
        <f t="shared" ca="1" si="0"/>
        <v>0</v>
      </c>
      <c r="O6" t="str">
        <f t="shared" ca="1" si="1"/>
        <v>0|not present</v>
      </c>
      <c r="Q6" t="str">
        <f t="shared" ca="1" si="2"/>
        <v>true</v>
      </c>
      <c r="R6" t="s">
        <v>639</v>
      </c>
      <c r="S6" t="s">
        <v>640</v>
      </c>
      <c r="T6" t="s">
        <v>641</v>
      </c>
      <c r="U6" t="s">
        <v>642</v>
      </c>
      <c r="V6" t="s">
        <v>643</v>
      </c>
      <c r="X6" t="str">
        <f t="shared" ca="1" si="3"/>
        <v>3 hour</v>
      </c>
      <c r="Y6" t="str">
        <f t="shared" ca="1" si="4"/>
        <v>5 days</v>
      </c>
      <c r="Z6" t="str">
        <f t="shared" ca="1" si="5"/>
        <v>7 hours</v>
      </c>
      <c r="AA6" t="str">
        <f t="shared" ca="1" si="6"/>
        <v>10 days</v>
      </c>
      <c r="AB6" t="str">
        <f t="shared" ca="1" si="7"/>
        <v>14 hours</v>
      </c>
      <c r="AC6" t="str">
        <f t="shared" ca="1" si="8"/>
        <v>24 days</v>
      </c>
      <c r="AD6" t="str">
        <f t="shared" ca="1" si="9"/>
        <v>7 days</v>
      </c>
      <c r="AE6" t="str">
        <f t="shared" ca="1" si="10"/>
        <v>72 days</v>
      </c>
      <c r="AG6">
        <f t="shared" ca="1" si="11"/>
        <v>0</v>
      </c>
      <c r="AI6" t="str">
        <f t="shared" ca="1" si="12"/>
        <v>0|not present</v>
      </c>
      <c r="AJ6">
        <f t="shared" ca="1" si="13"/>
        <v>1</v>
      </c>
      <c r="AL6" t="str">
        <f t="shared" ca="1" si="14"/>
        <v>9|present</v>
      </c>
      <c r="AM6">
        <f t="shared" ca="1" si="15"/>
        <v>1</v>
      </c>
      <c r="AO6" t="str">
        <f t="shared" ca="1" si="16"/>
        <v>2|present</v>
      </c>
      <c r="AP6">
        <f t="shared" ca="1" si="17"/>
        <v>0</v>
      </c>
      <c r="AR6" t="str">
        <f t="shared" ca="1" si="18"/>
        <v>0|not present</v>
      </c>
      <c r="AS6">
        <f t="shared" ca="1" si="19"/>
        <v>1</v>
      </c>
      <c r="AU6" t="str">
        <f t="shared" ca="1" si="20"/>
        <v>6|present</v>
      </c>
      <c r="AV6">
        <f t="shared" ca="1" si="21"/>
        <v>0</v>
      </c>
      <c r="AX6" t="str">
        <f t="shared" ca="1" si="22"/>
        <v>0|not present</v>
      </c>
      <c r="AY6">
        <f t="shared" ca="1" si="23"/>
        <v>0</v>
      </c>
      <c r="BA6" t="str">
        <f t="shared" ca="1" si="24"/>
        <v>0|not present</v>
      </c>
      <c r="BC6" t="str">
        <f t="shared" ca="1" si="25"/>
        <v>true</v>
      </c>
      <c r="BD6">
        <f t="shared" ca="1" si="26"/>
        <v>1</v>
      </c>
      <c r="BF6" t="str">
        <f t="shared" ca="1" si="27"/>
        <v>3|present</v>
      </c>
      <c r="BG6">
        <f t="shared" ca="1" si="28"/>
        <v>0</v>
      </c>
      <c r="BI6" t="str">
        <f t="shared" ca="1" si="29"/>
        <v>0|not present</v>
      </c>
      <c r="BP6" s="8">
        <v>45119</v>
      </c>
      <c r="BQ6" s="8">
        <v>45290</v>
      </c>
      <c r="BR6" s="8">
        <v>45117</v>
      </c>
      <c r="BV6" t="s">
        <v>194</v>
      </c>
      <c r="BW6" t="s">
        <v>807</v>
      </c>
      <c r="BX6" t="s">
        <v>212</v>
      </c>
      <c r="BY6" t="s">
        <v>1038</v>
      </c>
      <c r="BZ6" t="s">
        <v>800</v>
      </c>
      <c r="CA6" t="s">
        <v>116</v>
      </c>
    </row>
    <row r="7" spans="1:79" hidden="1" x14ac:dyDescent="0.35">
      <c r="A7" s="9" t="s">
        <v>196</v>
      </c>
      <c r="B7" s="9" t="s">
        <v>52</v>
      </c>
      <c r="E7" s="9" t="s">
        <v>197</v>
      </c>
      <c r="F7" s="9" t="s">
        <v>197</v>
      </c>
      <c r="G7" s="9" t="s">
        <v>198</v>
      </c>
      <c r="H7" s="9">
        <v>3</v>
      </c>
      <c r="I7" s="9" t="s">
        <v>1025</v>
      </c>
      <c r="J7" s="9">
        <v>1</v>
      </c>
      <c r="K7" s="9" t="s">
        <v>56</v>
      </c>
      <c r="L7" s="9" t="s">
        <v>104</v>
      </c>
      <c r="M7">
        <f t="shared" ca="1" si="0"/>
        <v>0</v>
      </c>
      <c r="O7" t="str">
        <f t="shared" ca="1" si="1"/>
        <v>0|not present</v>
      </c>
      <c r="Q7" t="str">
        <f t="shared" ca="1" si="2"/>
        <v>true</v>
      </c>
      <c r="R7" t="s">
        <v>1039</v>
      </c>
      <c r="S7" t="s">
        <v>1040</v>
      </c>
      <c r="T7" s="14">
        <v>9000000</v>
      </c>
      <c r="U7" t="s">
        <v>1041</v>
      </c>
      <c r="V7" t="s">
        <v>1042</v>
      </c>
      <c r="X7" t="str">
        <f t="shared" ca="1" si="3"/>
        <v>4 hour</v>
      </c>
      <c r="Y7" t="str">
        <f t="shared" ca="1" si="4"/>
        <v>3 days</v>
      </c>
      <c r="Z7" t="str">
        <f t="shared" ca="1" si="5"/>
        <v>8 hours</v>
      </c>
      <c r="AA7" t="str">
        <f t="shared" ca="1" si="6"/>
        <v>8 days</v>
      </c>
      <c r="AB7" t="str">
        <f t="shared" ca="1" si="7"/>
        <v>16 hours</v>
      </c>
      <c r="AC7" t="str">
        <f t="shared" ca="1" si="8"/>
        <v>22 days</v>
      </c>
      <c r="AD7" t="str">
        <f t="shared" ca="1" si="9"/>
        <v>3 days</v>
      </c>
      <c r="AE7" t="str">
        <f t="shared" ca="1" si="10"/>
        <v>66 days</v>
      </c>
      <c r="AG7">
        <f t="shared" ca="1" si="11"/>
        <v>0</v>
      </c>
      <c r="AI7" t="str">
        <f t="shared" ca="1" si="12"/>
        <v>0|not present</v>
      </c>
      <c r="AJ7">
        <f t="shared" ca="1" si="13"/>
        <v>1</v>
      </c>
      <c r="AL7" t="str">
        <f t="shared" ca="1" si="14"/>
        <v>8|present</v>
      </c>
      <c r="AM7">
        <f t="shared" ca="1" si="15"/>
        <v>1</v>
      </c>
      <c r="AO7" t="str">
        <f t="shared" ca="1" si="16"/>
        <v>2|present</v>
      </c>
      <c r="AP7">
        <f t="shared" ca="1" si="17"/>
        <v>1</v>
      </c>
      <c r="AR7" t="str">
        <f t="shared" ca="1" si="18"/>
        <v>3|present</v>
      </c>
      <c r="AS7">
        <f t="shared" ca="1" si="19"/>
        <v>0</v>
      </c>
      <c r="AU7" t="str">
        <f t="shared" ca="1" si="20"/>
        <v>0|not present</v>
      </c>
      <c r="AV7">
        <f t="shared" ca="1" si="21"/>
        <v>0</v>
      </c>
      <c r="AX7" t="str">
        <f t="shared" ca="1" si="22"/>
        <v>0|not present</v>
      </c>
      <c r="AY7">
        <f t="shared" ca="1" si="23"/>
        <v>0</v>
      </c>
      <c r="BA7" t="str">
        <f t="shared" ca="1" si="24"/>
        <v>0|not present</v>
      </c>
      <c r="BC7" t="str">
        <f t="shared" ca="1" si="25"/>
        <v>true</v>
      </c>
      <c r="BD7">
        <f t="shared" ca="1" si="26"/>
        <v>1</v>
      </c>
      <c r="BF7" t="str">
        <f t="shared" ca="1" si="27"/>
        <v>1|present</v>
      </c>
      <c r="BG7">
        <f t="shared" ca="1" si="28"/>
        <v>0</v>
      </c>
      <c r="BI7" t="str">
        <f t="shared" ca="1" si="29"/>
        <v>0|not present</v>
      </c>
      <c r="BP7" s="8">
        <v>44625</v>
      </c>
      <c r="BQ7" s="8">
        <v>44844</v>
      </c>
      <c r="BR7" s="8">
        <v>44620</v>
      </c>
      <c r="BV7" s="9" t="s">
        <v>194</v>
      </c>
      <c r="BW7" s="9" t="s">
        <v>807</v>
      </c>
      <c r="BX7" s="9" t="s">
        <v>195</v>
      </c>
      <c r="BY7" s="9" t="s">
        <v>809</v>
      </c>
      <c r="BZ7" s="9" t="s">
        <v>802</v>
      </c>
      <c r="CA7" s="9" t="s">
        <v>121</v>
      </c>
    </row>
    <row r="8" spans="1:79" hidden="1" x14ac:dyDescent="0.35">
      <c r="A8" t="s">
        <v>202</v>
      </c>
      <c r="B8" t="s">
        <v>52</v>
      </c>
      <c r="E8" t="s">
        <v>203</v>
      </c>
      <c r="F8" t="s">
        <v>203</v>
      </c>
      <c r="G8" t="s">
        <v>204</v>
      </c>
      <c r="H8">
        <v>3</v>
      </c>
      <c r="I8" t="s">
        <v>1025</v>
      </c>
      <c r="J8">
        <v>1</v>
      </c>
      <c r="K8" t="s">
        <v>77</v>
      </c>
      <c r="L8" t="s">
        <v>171</v>
      </c>
      <c r="M8">
        <f t="shared" ca="1" si="0"/>
        <v>1</v>
      </c>
      <c r="O8" t="str">
        <f t="shared" ca="1" si="1"/>
        <v>9|present</v>
      </c>
      <c r="Q8" t="str">
        <f t="shared" ca="1" si="2"/>
        <v>false</v>
      </c>
      <c r="R8" t="s">
        <v>701</v>
      </c>
      <c r="S8" t="s">
        <v>1043</v>
      </c>
      <c r="T8" t="s">
        <v>687</v>
      </c>
      <c r="U8" t="s">
        <v>1044</v>
      </c>
      <c r="V8" t="s">
        <v>1045</v>
      </c>
      <c r="X8" t="str">
        <f t="shared" ca="1" si="3"/>
        <v>2 hour</v>
      </c>
      <c r="Y8" t="str">
        <f t="shared" ca="1" si="4"/>
        <v>7 days</v>
      </c>
      <c r="Z8" t="str">
        <f t="shared" ca="1" si="5"/>
        <v>6 hours</v>
      </c>
      <c r="AA8" t="str">
        <f t="shared" ca="1" si="6"/>
        <v>12 days</v>
      </c>
      <c r="AB8" t="str">
        <f t="shared" ca="1" si="7"/>
        <v>12 hours</v>
      </c>
      <c r="AC8" t="str">
        <f t="shared" ca="1" si="8"/>
        <v>26 days</v>
      </c>
      <c r="AD8" t="str">
        <f t="shared" ca="1" si="9"/>
        <v>6 days</v>
      </c>
      <c r="AE8" t="str">
        <f t="shared" ca="1" si="10"/>
        <v>78 days</v>
      </c>
      <c r="AG8">
        <f t="shared" ca="1" si="11"/>
        <v>1</v>
      </c>
      <c r="AI8" t="str">
        <f t="shared" ca="1" si="12"/>
        <v>7|present</v>
      </c>
      <c r="AJ8">
        <f t="shared" ca="1" si="13"/>
        <v>0</v>
      </c>
      <c r="AL8" t="str">
        <f t="shared" ca="1" si="14"/>
        <v>0|not present</v>
      </c>
      <c r="AM8">
        <f t="shared" ca="1" si="15"/>
        <v>1</v>
      </c>
      <c r="AO8" t="str">
        <f t="shared" ca="1" si="16"/>
        <v>9|present</v>
      </c>
      <c r="AP8">
        <f t="shared" ca="1" si="17"/>
        <v>0</v>
      </c>
      <c r="AR8" t="str">
        <f t="shared" ca="1" si="18"/>
        <v>0|not present</v>
      </c>
      <c r="AS8">
        <f t="shared" ca="1" si="19"/>
        <v>1</v>
      </c>
      <c r="AU8" t="str">
        <f t="shared" ca="1" si="20"/>
        <v>1|present</v>
      </c>
      <c r="AV8">
        <f t="shared" ca="1" si="21"/>
        <v>1</v>
      </c>
      <c r="AX8" t="str">
        <f t="shared" ca="1" si="22"/>
        <v>7|present</v>
      </c>
      <c r="AY8">
        <f t="shared" ca="1" si="23"/>
        <v>1</v>
      </c>
      <c r="BA8" t="str">
        <f t="shared" ca="1" si="24"/>
        <v>7|present</v>
      </c>
      <c r="BC8" t="str">
        <f t="shared" ca="1" si="25"/>
        <v>false</v>
      </c>
      <c r="BD8">
        <f t="shared" ca="1" si="26"/>
        <v>0</v>
      </c>
      <c r="BF8" t="str">
        <f t="shared" ca="1" si="27"/>
        <v>0|not present</v>
      </c>
      <c r="BG8">
        <f t="shared" ca="1" si="28"/>
        <v>0</v>
      </c>
      <c r="BI8" t="str">
        <f t="shared" ca="1" si="29"/>
        <v>0|not present</v>
      </c>
      <c r="BP8" s="8">
        <v>44972</v>
      </c>
      <c r="BQ8" s="8">
        <v>45200</v>
      </c>
      <c r="BR8" s="8">
        <v>44969</v>
      </c>
      <c r="BV8" t="s">
        <v>194</v>
      </c>
      <c r="BW8" t="s">
        <v>807</v>
      </c>
      <c r="BX8" t="s">
        <v>205</v>
      </c>
      <c r="BY8" t="s">
        <v>810</v>
      </c>
      <c r="BZ8" t="s">
        <v>802</v>
      </c>
      <c r="CA8" t="s">
        <v>121</v>
      </c>
    </row>
    <row r="9" spans="1:79" hidden="1" x14ac:dyDescent="0.35">
      <c r="A9" s="9" t="s">
        <v>249</v>
      </c>
      <c r="B9" s="9" t="s">
        <v>52</v>
      </c>
      <c r="E9" s="9" t="s">
        <v>250</v>
      </c>
      <c r="F9" s="15" t="s">
        <v>250</v>
      </c>
      <c r="G9" s="9" t="s">
        <v>251</v>
      </c>
      <c r="H9" s="9">
        <v>4</v>
      </c>
      <c r="I9" s="9" t="s">
        <v>146</v>
      </c>
      <c r="J9" s="1">
        <v>6</v>
      </c>
      <c r="K9" s="9" t="s">
        <v>56</v>
      </c>
      <c r="L9" s="9" t="s">
        <v>104</v>
      </c>
      <c r="M9">
        <f t="shared" ca="1" si="0"/>
        <v>1</v>
      </c>
      <c r="O9" t="str">
        <f t="shared" ca="1" si="1"/>
        <v>6|present</v>
      </c>
      <c r="Q9" t="str">
        <f t="shared" ca="1" si="2"/>
        <v>false</v>
      </c>
      <c r="R9" t="s">
        <v>623</v>
      </c>
      <c r="S9" t="s">
        <v>659</v>
      </c>
      <c r="T9" t="s">
        <v>624</v>
      </c>
      <c r="U9" t="s">
        <v>627</v>
      </c>
      <c r="V9" t="s">
        <v>626</v>
      </c>
      <c r="X9" t="str">
        <f t="shared" ca="1" si="3"/>
        <v>4 hour</v>
      </c>
      <c r="Y9" t="str">
        <f t="shared" ca="1" si="4"/>
        <v>1 days</v>
      </c>
      <c r="Z9" t="str">
        <f t="shared" ca="1" si="5"/>
        <v>8 hours</v>
      </c>
      <c r="AA9" t="str">
        <f t="shared" ca="1" si="6"/>
        <v>6 days</v>
      </c>
      <c r="AB9" t="str">
        <f t="shared" ca="1" si="7"/>
        <v>16 hours</v>
      </c>
      <c r="AC9" t="str">
        <f t="shared" ca="1" si="8"/>
        <v>20 days</v>
      </c>
      <c r="AD9" t="str">
        <f t="shared" ca="1" si="9"/>
        <v>5 days</v>
      </c>
      <c r="AE9" t="str">
        <f t="shared" ca="1" si="10"/>
        <v>60 days</v>
      </c>
      <c r="AG9">
        <f t="shared" ca="1" si="11"/>
        <v>1</v>
      </c>
      <c r="AI9" t="str">
        <f t="shared" ca="1" si="12"/>
        <v>9|present</v>
      </c>
      <c r="AJ9">
        <f t="shared" ca="1" si="13"/>
        <v>1</v>
      </c>
      <c r="AL9" t="str">
        <f t="shared" ca="1" si="14"/>
        <v>5|present</v>
      </c>
      <c r="AM9">
        <f t="shared" ca="1" si="15"/>
        <v>1</v>
      </c>
      <c r="AO9" t="str">
        <f t="shared" ca="1" si="16"/>
        <v>2|present</v>
      </c>
      <c r="AP9">
        <f t="shared" ca="1" si="17"/>
        <v>1</v>
      </c>
      <c r="AR9" t="str">
        <f t="shared" ca="1" si="18"/>
        <v>9|present</v>
      </c>
      <c r="AS9">
        <f t="shared" ca="1" si="19"/>
        <v>1</v>
      </c>
      <c r="AU9" t="str">
        <f t="shared" ca="1" si="20"/>
        <v>9|present</v>
      </c>
      <c r="AV9">
        <f t="shared" ca="1" si="21"/>
        <v>0</v>
      </c>
      <c r="AX9" t="str">
        <f t="shared" ca="1" si="22"/>
        <v>0|not present</v>
      </c>
      <c r="AY9">
        <f t="shared" ca="1" si="23"/>
        <v>0</v>
      </c>
      <c r="BA9" t="str">
        <f t="shared" ca="1" si="24"/>
        <v>0|not present</v>
      </c>
      <c r="BC9" t="str">
        <f t="shared" ca="1" si="25"/>
        <v>true</v>
      </c>
      <c r="BD9">
        <f t="shared" ca="1" si="26"/>
        <v>1</v>
      </c>
      <c r="BF9" t="str">
        <f t="shared" ca="1" si="27"/>
        <v>3|present</v>
      </c>
      <c r="BG9">
        <f t="shared" ca="1" si="28"/>
        <v>1</v>
      </c>
      <c r="BI9" t="str">
        <f t="shared" ca="1" si="29"/>
        <v>7|present</v>
      </c>
      <c r="BP9" s="8">
        <v>45031</v>
      </c>
      <c r="BQ9" s="8">
        <v>45212</v>
      </c>
      <c r="BR9" s="8">
        <v>45029</v>
      </c>
      <c r="BV9" s="9" t="s">
        <v>247</v>
      </c>
      <c r="BW9" s="9" t="s">
        <v>811</v>
      </c>
      <c r="BX9" s="9" t="s">
        <v>248</v>
      </c>
      <c r="BY9" s="9" t="s">
        <v>812</v>
      </c>
      <c r="BZ9" s="9" t="s">
        <v>805</v>
      </c>
      <c r="CA9" s="9" t="s">
        <v>806</v>
      </c>
    </row>
    <row r="10" spans="1:79" hidden="1" x14ac:dyDescent="0.35">
      <c r="A10" t="s">
        <v>109</v>
      </c>
      <c r="B10" t="s">
        <v>52</v>
      </c>
      <c r="E10" t="s">
        <v>110</v>
      </c>
      <c r="F10" s="1" t="s">
        <v>110</v>
      </c>
      <c r="G10" t="s">
        <v>111</v>
      </c>
      <c r="H10">
        <v>4</v>
      </c>
      <c r="I10" t="s">
        <v>261</v>
      </c>
      <c r="J10" s="1">
        <v>5</v>
      </c>
      <c r="K10" t="s">
        <v>77</v>
      </c>
      <c r="L10" t="s">
        <v>78</v>
      </c>
      <c r="M10">
        <f t="shared" ca="1" si="0"/>
        <v>1</v>
      </c>
      <c r="O10" t="str">
        <f t="shared" ca="1" si="1"/>
        <v>6|present</v>
      </c>
      <c r="Q10" t="str">
        <f t="shared" ca="1" si="2"/>
        <v>false</v>
      </c>
      <c r="R10" t="s">
        <v>627</v>
      </c>
      <c r="S10" t="s">
        <v>1046</v>
      </c>
      <c r="T10" t="s">
        <v>702</v>
      </c>
      <c r="U10" t="s">
        <v>1047</v>
      </c>
      <c r="V10" s="14">
        <v>14000000</v>
      </c>
      <c r="X10" t="str">
        <f t="shared" ca="1" si="3"/>
        <v>5 hour</v>
      </c>
      <c r="Y10" t="str">
        <f t="shared" ca="1" si="4"/>
        <v>2 days</v>
      </c>
      <c r="Z10" t="str">
        <f t="shared" ca="1" si="5"/>
        <v>9 hours</v>
      </c>
      <c r="AA10" t="str">
        <f t="shared" ca="1" si="6"/>
        <v>7 days</v>
      </c>
      <c r="AB10" t="str">
        <f t="shared" ca="1" si="7"/>
        <v>18 hours</v>
      </c>
      <c r="AC10" t="str">
        <f t="shared" ca="1" si="8"/>
        <v>21 days</v>
      </c>
      <c r="AD10" t="str">
        <f t="shared" ca="1" si="9"/>
        <v>6 days</v>
      </c>
      <c r="AE10" t="str">
        <f t="shared" ca="1" si="10"/>
        <v>63 days</v>
      </c>
      <c r="AG10">
        <f t="shared" ca="1" si="11"/>
        <v>0</v>
      </c>
      <c r="AI10" t="str">
        <f t="shared" ca="1" si="12"/>
        <v>0|not present</v>
      </c>
      <c r="AJ10">
        <f t="shared" ca="1" si="13"/>
        <v>1</v>
      </c>
      <c r="AL10" t="str">
        <f t="shared" ca="1" si="14"/>
        <v>1|present</v>
      </c>
      <c r="AM10">
        <f t="shared" ca="1" si="15"/>
        <v>0</v>
      </c>
      <c r="AO10" t="str">
        <f t="shared" ca="1" si="16"/>
        <v>0|not present</v>
      </c>
      <c r="AP10">
        <f t="shared" ca="1" si="17"/>
        <v>0</v>
      </c>
      <c r="AR10" t="str">
        <f t="shared" ca="1" si="18"/>
        <v>0|not present</v>
      </c>
      <c r="AS10">
        <f t="shared" ca="1" si="19"/>
        <v>1</v>
      </c>
      <c r="AU10" t="str">
        <f t="shared" ca="1" si="20"/>
        <v>8|present</v>
      </c>
      <c r="AV10">
        <f t="shared" ca="1" si="21"/>
        <v>1</v>
      </c>
      <c r="AX10" t="str">
        <f t="shared" ca="1" si="22"/>
        <v>3|present</v>
      </c>
      <c r="AY10">
        <f t="shared" ca="1" si="23"/>
        <v>1</v>
      </c>
      <c r="BA10" t="str">
        <f t="shared" ca="1" si="24"/>
        <v>4|present</v>
      </c>
      <c r="BC10" t="str">
        <f t="shared" ca="1" si="25"/>
        <v>false</v>
      </c>
      <c r="BD10">
        <f t="shared" ca="1" si="26"/>
        <v>1</v>
      </c>
      <c r="BF10" t="str">
        <f t="shared" ca="1" si="27"/>
        <v>2|present</v>
      </c>
      <c r="BG10">
        <f t="shared" ca="1" si="28"/>
        <v>1</v>
      </c>
      <c r="BI10" t="str">
        <f t="shared" ca="1" si="29"/>
        <v>6|present</v>
      </c>
      <c r="BP10" s="8">
        <v>44957</v>
      </c>
      <c r="BQ10" s="8">
        <v>45291</v>
      </c>
      <c r="BR10" s="8">
        <v>44930</v>
      </c>
      <c r="BV10" t="s">
        <v>112</v>
      </c>
      <c r="BW10" t="s">
        <v>813</v>
      </c>
      <c r="BX10" t="s">
        <v>113</v>
      </c>
      <c r="BY10" t="s">
        <v>814</v>
      </c>
      <c r="BZ10" t="s">
        <v>815</v>
      </c>
      <c r="CA10" t="s">
        <v>131</v>
      </c>
    </row>
    <row r="11" spans="1:79" hidden="1" x14ac:dyDescent="0.35">
      <c r="A11" s="9" t="s">
        <v>232</v>
      </c>
      <c r="B11" s="9" t="s">
        <v>52</v>
      </c>
      <c r="E11" s="9" t="s">
        <v>233</v>
      </c>
      <c r="F11" s="15" t="s">
        <v>233</v>
      </c>
      <c r="G11" s="9" t="s">
        <v>234</v>
      </c>
      <c r="H11" s="9">
        <v>4</v>
      </c>
      <c r="I11" s="9" t="s">
        <v>146</v>
      </c>
      <c r="J11" s="1">
        <v>6</v>
      </c>
      <c r="K11" s="9" t="s">
        <v>56</v>
      </c>
      <c r="L11" s="9" t="s">
        <v>57</v>
      </c>
      <c r="M11">
        <f t="shared" ca="1" si="0"/>
        <v>0</v>
      </c>
      <c r="O11" t="str">
        <f t="shared" ca="1" si="1"/>
        <v>0|not present</v>
      </c>
      <c r="Q11" t="str">
        <f t="shared" ca="1" si="2"/>
        <v>true</v>
      </c>
      <c r="R11" t="s">
        <v>663</v>
      </c>
      <c r="S11" t="s">
        <v>664</v>
      </c>
      <c r="T11" t="s">
        <v>665</v>
      </c>
      <c r="U11" t="s">
        <v>666</v>
      </c>
      <c r="V11" t="s">
        <v>667</v>
      </c>
      <c r="X11" t="str">
        <f t="shared" ca="1" si="3"/>
        <v>4 hour</v>
      </c>
      <c r="Y11" t="str">
        <f t="shared" ca="1" si="4"/>
        <v>7 days</v>
      </c>
      <c r="Z11" t="str">
        <f t="shared" ca="1" si="5"/>
        <v>8 hours</v>
      </c>
      <c r="AA11" t="str">
        <f t="shared" ca="1" si="6"/>
        <v>12 days</v>
      </c>
      <c r="AB11" t="str">
        <f t="shared" ca="1" si="7"/>
        <v>16 hours</v>
      </c>
      <c r="AC11" t="str">
        <f t="shared" ca="1" si="8"/>
        <v>26 days</v>
      </c>
      <c r="AD11" t="str">
        <f t="shared" ca="1" si="9"/>
        <v>3 days</v>
      </c>
      <c r="AE11" t="str">
        <f t="shared" ca="1" si="10"/>
        <v>78 days</v>
      </c>
      <c r="AG11">
        <f t="shared" ca="1" si="11"/>
        <v>0</v>
      </c>
      <c r="AI11" t="str">
        <f t="shared" ca="1" si="12"/>
        <v>0|not present</v>
      </c>
      <c r="AJ11">
        <f t="shared" ca="1" si="13"/>
        <v>1</v>
      </c>
      <c r="AL11" t="str">
        <f t="shared" ca="1" si="14"/>
        <v>6|present</v>
      </c>
      <c r="AM11">
        <f t="shared" ca="1" si="15"/>
        <v>1</v>
      </c>
      <c r="AO11" t="str">
        <f t="shared" ca="1" si="16"/>
        <v>4|present</v>
      </c>
      <c r="AP11">
        <f t="shared" ca="1" si="17"/>
        <v>0</v>
      </c>
      <c r="AR11" t="str">
        <f t="shared" ca="1" si="18"/>
        <v>0|not present</v>
      </c>
      <c r="AS11">
        <f t="shared" ca="1" si="19"/>
        <v>0</v>
      </c>
      <c r="AU11" t="str">
        <f t="shared" ca="1" si="20"/>
        <v>0|not present</v>
      </c>
      <c r="AV11">
        <f t="shared" ca="1" si="21"/>
        <v>0</v>
      </c>
      <c r="AX11" t="str">
        <f t="shared" ca="1" si="22"/>
        <v>0|not present</v>
      </c>
      <c r="AY11">
        <f t="shared" ca="1" si="23"/>
        <v>0</v>
      </c>
      <c r="BA11" t="str">
        <f t="shared" ca="1" si="24"/>
        <v>0|not present</v>
      </c>
      <c r="BC11" t="str">
        <f t="shared" ca="1" si="25"/>
        <v>true</v>
      </c>
      <c r="BD11">
        <f t="shared" ca="1" si="26"/>
        <v>1</v>
      </c>
      <c r="BF11" t="str">
        <f t="shared" ca="1" si="27"/>
        <v>8|present</v>
      </c>
      <c r="BG11">
        <f t="shared" ca="1" si="28"/>
        <v>1</v>
      </c>
      <c r="BI11" t="str">
        <f t="shared" ca="1" si="29"/>
        <v>8|present</v>
      </c>
      <c r="BP11" s="8">
        <v>45062</v>
      </c>
      <c r="BQ11" s="8">
        <v>45278</v>
      </c>
      <c r="BR11" s="8">
        <v>45031</v>
      </c>
      <c r="BV11" s="9" t="s">
        <v>235</v>
      </c>
      <c r="BW11" s="9" t="s">
        <v>816</v>
      </c>
      <c r="BX11" s="9" t="s">
        <v>236</v>
      </c>
      <c r="BY11" s="9" t="s">
        <v>817</v>
      </c>
      <c r="BZ11" s="9" t="s">
        <v>805</v>
      </c>
      <c r="CA11" s="9" t="s">
        <v>806</v>
      </c>
    </row>
    <row r="12" spans="1:79" hidden="1" x14ac:dyDescent="0.35">
      <c r="A12" t="s">
        <v>73</v>
      </c>
      <c r="B12" t="s">
        <v>52</v>
      </c>
      <c r="E12" t="s">
        <v>74</v>
      </c>
      <c r="F12" t="s">
        <v>74</v>
      </c>
      <c r="G12" t="s">
        <v>75</v>
      </c>
      <c r="H12">
        <v>3</v>
      </c>
      <c r="I12" t="s">
        <v>1025</v>
      </c>
      <c r="J12">
        <v>1</v>
      </c>
      <c r="K12" t="s">
        <v>77</v>
      </c>
      <c r="L12" t="s">
        <v>78</v>
      </c>
      <c r="M12">
        <f t="shared" ca="1" si="0"/>
        <v>1</v>
      </c>
      <c r="O12" t="str">
        <f t="shared" ca="1" si="1"/>
        <v>4|present</v>
      </c>
      <c r="Q12" t="str">
        <f t="shared" ca="1" si="2"/>
        <v>false</v>
      </c>
      <c r="R12" t="s">
        <v>671</v>
      </c>
      <c r="S12" t="s">
        <v>624</v>
      </c>
      <c r="T12" t="s">
        <v>625</v>
      </c>
      <c r="U12" t="s">
        <v>626</v>
      </c>
      <c r="V12" t="s">
        <v>627</v>
      </c>
      <c r="X12" t="str">
        <f t="shared" ca="1" si="3"/>
        <v>1 hour</v>
      </c>
      <c r="Y12" t="str">
        <f t="shared" ca="1" si="4"/>
        <v>2 days</v>
      </c>
      <c r="Z12" t="str">
        <f t="shared" ca="1" si="5"/>
        <v>5 hours</v>
      </c>
      <c r="AA12" t="str">
        <f t="shared" ca="1" si="6"/>
        <v>7 days</v>
      </c>
      <c r="AB12" t="str">
        <f t="shared" ca="1" si="7"/>
        <v>10 hours</v>
      </c>
      <c r="AC12" t="str">
        <f t="shared" ca="1" si="8"/>
        <v>21 days</v>
      </c>
      <c r="AD12" t="str">
        <f t="shared" ca="1" si="9"/>
        <v>2 days</v>
      </c>
      <c r="AE12" t="str">
        <f t="shared" ca="1" si="10"/>
        <v>63 days</v>
      </c>
      <c r="AG12">
        <f t="shared" ca="1" si="11"/>
        <v>1</v>
      </c>
      <c r="AI12" t="str">
        <f t="shared" ca="1" si="12"/>
        <v>2|present</v>
      </c>
      <c r="AJ12">
        <f t="shared" ca="1" si="13"/>
        <v>0</v>
      </c>
      <c r="AL12" t="str">
        <f t="shared" ca="1" si="14"/>
        <v>0|not present</v>
      </c>
      <c r="AM12">
        <f t="shared" ca="1" si="15"/>
        <v>1</v>
      </c>
      <c r="AO12" t="str">
        <f t="shared" ca="1" si="16"/>
        <v>7|present</v>
      </c>
      <c r="AP12">
        <f t="shared" ca="1" si="17"/>
        <v>0</v>
      </c>
      <c r="AR12" t="str">
        <f t="shared" ca="1" si="18"/>
        <v>0|not present</v>
      </c>
      <c r="AS12">
        <f t="shared" ca="1" si="19"/>
        <v>0</v>
      </c>
      <c r="AU12" t="str">
        <f t="shared" ca="1" si="20"/>
        <v>0|not present</v>
      </c>
      <c r="AV12">
        <f t="shared" ca="1" si="21"/>
        <v>0</v>
      </c>
      <c r="AX12" t="str">
        <f t="shared" ca="1" si="22"/>
        <v>0|not present</v>
      </c>
      <c r="AY12">
        <f t="shared" ca="1" si="23"/>
        <v>0</v>
      </c>
      <c r="BA12" t="str">
        <f t="shared" ca="1" si="24"/>
        <v>0|not present</v>
      </c>
      <c r="BC12" t="str">
        <f t="shared" ca="1" si="25"/>
        <v>true</v>
      </c>
      <c r="BD12">
        <f t="shared" ca="1" si="26"/>
        <v>0</v>
      </c>
      <c r="BF12" t="str">
        <f t="shared" ca="1" si="27"/>
        <v>0|not present</v>
      </c>
      <c r="BG12">
        <f t="shared" ca="1" si="28"/>
        <v>1</v>
      </c>
      <c r="BI12" t="str">
        <f t="shared" ca="1" si="29"/>
        <v>2|present</v>
      </c>
      <c r="BP12" s="8">
        <v>44946</v>
      </c>
      <c r="BQ12" s="8">
        <v>45214</v>
      </c>
      <c r="BR12" s="8">
        <v>44927</v>
      </c>
      <c r="BV12" t="s">
        <v>79</v>
      </c>
      <c r="BW12" t="s">
        <v>818</v>
      </c>
      <c r="BX12" t="s">
        <v>80</v>
      </c>
      <c r="BY12" t="s">
        <v>819</v>
      </c>
      <c r="BZ12" t="s">
        <v>802</v>
      </c>
      <c r="CA12" t="s">
        <v>121</v>
      </c>
    </row>
    <row r="13" spans="1:79" hidden="1" x14ac:dyDescent="0.35">
      <c r="A13" s="11" t="s">
        <v>214</v>
      </c>
      <c r="B13" s="9" t="s">
        <v>52</v>
      </c>
      <c r="E13" s="9" t="s">
        <v>215</v>
      </c>
      <c r="F13" s="9" t="s">
        <v>215</v>
      </c>
      <c r="G13" s="9" t="s">
        <v>216</v>
      </c>
      <c r="H13" s="9">
        <v>3</v>
      </c>
      <c r="I13" s="12" t="s">
        <v>1025</v>
      </c>
      <c r="J13" s="9">
        <v>1</v>
      </c>
      <c r="K13" s="9" t="s">
        <v>56</v>
      </c>
      <c r="L13" s="9" t="s">
        <v>57</v>
      </c>
      <c r="M13">
        <f t="shared" ca="1" si="0"/>
        <v>1</v>
      </c>
      <c r="O13" t="str">
        <f t="shared" ca="1" si="1"/>
        <v>8|present</v>
      </c>
      <c r="Q13" t="str">
        <f t="shared" ca="1" si="2"/>
        <v>false</v>
      </c>
      <c r="R13" t="s">
        <v>626</v>
      </c>
      <c r="S13" t="s">
        <v>692</v>
      </c>
      <c r="T13" t="s">
        <v>1048</v>
      </c>
      <c r="U13" t="s">
        <v>1049</v>
      </c>
      <c r="V13" t="s">
        <v>1050</v>
      </c>
      <c r="X13" t="str">
        <f t="shared" ca="1" si="3"/>
        <v>1 hour</v>
      </c>
      <c r="Y13" t="str">
        <f t="shared" ca="1" si="4"/>
        <v>1 days</v>
      </c>
      <c r="Z13" t="str">
        <f t="shared" ca="1" si="5"/>
        <v>5 hours</v>
      </c>
      <c r="AA13" t="str">
        <f t="shared" ca="1" si="6"/>
        <v>6 days</v>
      </c>
      <c r="AB13" t="str">
        <f t="shared" ca="1" si="7"/>
        <v>10 hours</v>
      </c>
      <c r="AC13" t="str">
        <f t="shared" ca="1" si="8"/>
        <v>20 days</v>
      </c>
      <c r="AD13" t="str">
        <f t="shared" ca="1" si="9"/>
        <v>3 days</v>
      </c>
      <c r="AE13" t="str">
        <f t="shared" ca="1" si="10"/>
        <v>60 days</v>
      </c>
      <c r="AG13">
        <f t="shared" ca="1" si="11"/>
        <v>1</v>
      </c>
      <c r="AI13" t="str">
        <f t="shared" ca="1" si="12"/>
        <v>6|present</v>
      </c>
      <c r="AJ13">
        <f t="shared" ca="1" si="13"/>
        <v>1</v>
      </c>
      <c r="AL13" t="str">
        <f t="shared" ca="1" si="14"/>
        <v>4|present</v>
      </c>
      <c r="AM13">
        <f t="shared" ca="1" si="15"/>
        <v>0</v>
      </c>
      <c r="AO13" t="str">
        <f t="shared" ca="1" si="16"/>
        <v>0|not present</v>
      </c>
      <c r="AP13">
        <f t="shared" ca="1" si="17"/>
        <v>0</v>
      </c>
      <c r="AR13" t="str">
        <f t="shared" ca="1" si="18"/>
        <v>0|not present</v>
      </c>
      <c r="AS13">
        <f t="shared" ca="1" si="19"/>
        <v>1</v>
      </c>
      <c r="AU13" t="str">
        <f t="shared" ca="1" si="20"/>
        <v>1|present</v>
      </c>
      <c r="AV13">
        <f t="shared" ca="1" si="21"/>
        <v>1</v>
      </c>
      <c r="AX13" t="str">
        <f t="shared" ca="1" si="22"/>
        <v>3|present</v>
      </c>
      <c r="AY13">
        <f t="shared" ca="1" si="23"/>
        <v>0</v>
      </c>
      <c r="BA13" t="str">
        <f t="shared" ca="1" si="24"/>
        <v>0|not present</v>
      </c>
      <c r="BC13" t="str">
        <f t="shared" ca="1" si="25"/>
        <v>true</v>
      </c>
      <c r="BD13">
        <f t="shared" ca="1" si="26"/>
        <v>1</v>
      </c>
      <c r="BF13" t="str">
        <f t="shared" ca="1" si="27"/>
        <v>1|present</v>
      </c>
      <c r="BG13">
        <f t="shared" ca="1" si="28"/>
        <v>0</v>
      </c>
      <c r="BI13" t="str">
        <f t="shared" ca="1" si="29"/>
        <v>0|not present</v>
      </c>
      <c r="BP13" s="8">
        <v>45095</v>
      </c>
      <c r="BQ13" s="8">
        <v>45250</v>
      </c>
      <c r="BR13" s="8">
        <v>45063</v>
      </c>
      <c r="BV13" s="9" t="s">
        <v>136</v>
      </c>
      <c r="BW13" s="9" t="s">
        <v>820</v>
      </c>
      <c r="BX13" s="9" t="s">
        <v>137</v>
      </c>
      <c r="BY13" s="9" t="s">
        <v>1051</v>
      </c>
      <c r="BZ13" s="9" t="s">
        <v>800</v>
      </c>
      <c r="CA13" s="9" t="s">
        <v>116</v>
      </c>
    </row>
    <row r="14" spans="1:79" hidden="1" x14ac:dyDescent="0.35">
      <c r="A14" t="s">
        <v>227</v>
      </c>
      <c r="B14" t="s">
        <v>52</v>
      </c>
      <c r="E14" t="s">
        <v>228</v>
      </c>
      <c r="F14" s="1" t="s">
        <v>228</v>
      </c>
      <c r="G14" t="s">
        <v>229</v>
      </c>
      <c r="H14">
        <v>4</v>
      </c>
      <c r="I14" t="s">
        <v>76</v>
      </c>
      <c r="J14" s="1">
        <v>4</v>
      </c>
      <c r="K14" t="s">
        <v>56</v>
      </c>
      <c r="L14" t="s">
        <v>104</v>
      </c>
      <c r="M14">
        <f t="shared" ca="1" si="0"/>
        <v>1</v>
      </c>
      <c r="O14" t="str">
        <f t="shared" ca="1" si="1"/>
        <v>8|present</v>
      </c>
      <c r="Q14" t="str">
        <f t="shared" ca="1" si="2"/>
        <v>false</v>
      </c>
      <c r="R14" t="s">
        <v>1052</v>
      </c>
      <c r="S14" t="s">
        <v>1053</v>
      </c>
      <c r="T14" t="s">
        <v>1054</v>
      </c>
      <c r="U14" t="s">
        <v>1055</v>
      </c>
      <c r="V14" t="s">
        <v>1056</v>
      </c>
      <c r="X14" t="str">
        <f t="shared" ca="1" si="3"/>
        <v>2 hour</v>
      </c>
      <c r="Y14" t="str">
        <f t="shared" ca="1" si="4"/>
        <v>7 days</v>
      </c>
      <c r="Z14" t="str">
        <f t="shared" ca="1" si="5"/>
        <v>6 hours</v>
      </c>
      <c r="AA14" t="str">
        <f t="shared" ca="1" si="6"/>
        <v>12 days</v>
      </c>
      <c r="AB14" t="str">
        <f t="shared" ca="1" si="7"/>
        <v>12 hours</v>
      </c>
      <c r="AC14" t="str">
        <f t="shared" ca="1" si="8"/>
        <v>26 days</v>
      </c>
      <c r="AD14" t="str">
        <f t="shared" ca="1" si="9"/>
        <v>7 days</v>
      </c>
      <c r="AE14" t="str">
        <f t="shared" ca="1" si="10"/>
        <v>78 days</v>
      </c>
      <c r="AG14">
        <f t="shared" ca="1" si="11"/>
        <v>0</v>
      </c>
      <c r="AI14" t="str">
        <f t="shared" ca="1" si="12"/>
        <v>0|not present</v>
      </c>
      <c r="AJ14">
        <f t="shared" ca="1" si="13"/>
        <v>0</v>
      </c>
      <c r="AL14" t="str">
        <f t="shared" ca="1" si="14"/>
        <v>0|not present</v>
      </c>
      <c r="AM14">
        <f t="shared" ca="1" si="15"/>
        <v>0</v>
      </c>
      <c r="AO14" t="str">
        <f t="shared" ca="1" si="16"/>
        <v>0|not present</v>
      </c>
      <c r="AP14">
        <f t="shared" ca="1" si="17"/>
        <v>0</v>
      </c>
      <c r="AR14" t="str">
        <f t="shared" ca="1" si="18"/>
        <v>0|not present</v>
      </c>
      <c r="AS14">
        <f t="shared" ca="1" si="19"/>
        <v>0</v>
      </c>
      <c r="AU14" t="str">
        <f t="shared" ca="1" si="20"/>
        <v>0|not present</v>
      </c>
      <c r="AV14">
        <f t="shared" ca="1" si="21"/>
        <v>1</v>
      </c>
      <c r="AX14" t="str">
        <f t="shared" ca="1" si="22"/>
        <v>1|present</v>
      </c>
      <c r="AY14">
        <f t="shared" ca="1" si="23"/>
        <v>1</v>
      </c>
      <c r="BA14" t="str">
        <f t="shared" ca="1" si="24"/>
        <v>2|present</v>
      </c>
      <c r="BC14" t="str">
        <f t="shared" ca="1" si="25"/>
        <v>false</v>
      </c>
      <c r="BD14">
        <f t="shared" ca="1" si="26"/>
        <v>0</v>
      </c>
      <c r="BF14" t="str">
        <f t="shared" ca="1" si="27"/>
        <v>0|not present</v>
      </c>
      <c r="BG14">
        <f t="shared" ca="1" si="28"/>
        <v>1</v>
      </c>
      <c r="BI14" t="str">
        <f t="shared" ca="1" si="29"/>
        <v>6|present</v>
      </c>
      <c r="BP14" s="8">
        <v>45030</v>
      </c>
      <c r="BQ14" s="8">
        <v>45219</v>
      </c>
      <c r="BR14" s="8">
        <v>44996</v>
      </c>
      <c r="BV14" t="s">
        <v>190</v>
      </c>
      <c r="BW14" t="s">
        <v>822</v>
      </c>
      <c r="BX14" t="s">
        <v>136</v>
      </c>
      <c r="BY14" t="s">
        <v>823</v>
      </c>
      <c r="BZ14" t="s">
        <v>802</v>
      </c>
      <c r="CA14" t="s">
        <v>121</v>
      </c>
    </row>
    <row r="15" spans="1:79" hidden="1" x14ac:dyDescent="0.35">
      <c r="A15" s="9" t="s">
        <v>51</v>
      </c>
      <c r="B15" s="9" t="s">
        <v>52</v>
      </c>
      <c r="E15" s="9" t="s">
        <v>53</v>
      </c>
      <c r="F15" s="15" t="s">
        <v>53</v>
      </c>
      <c r="G15" s="9" t="s">
        <v>54</v>
      </c>
      <c r="H15" s="9">
        <v>4</v>
      </c>
      <c r="I15" s="9" t="s">
        <v>126</v>
      </c>
      <c r="J15" s="1">
        <v>3</v>
      </c>
      <c r="K15" s="9" t="s">
        <v>56</v>
      </c>
      <c r="L15" s="9" t="s">
        <v>57</v>
      </c>
      <c r="M15">
        <f t="shared" ca="1" si="0"/>
        <v>0</v>
      </c>
      <c r="O15" t="str">
        <f t="shared" ca="1" si="1"/>
        <v>0|not present</v>
      </c>
      <c r="Q15" t="str">
        <f t="shared" ca="1" si="2"/>
        <v>true</v>
      </c>
      <c r="R15" t="s">
        <v>1057</v>
      </c>
      <c r="S15" t="s">
        <v>626</v>
      </c>
      <c r="T15" t="s">
        <v>716</v>
      </c>
      <c r="U15" t="s">
        <v>1058</v>
      </c>
      <c r="V15" t="s">
        <v>1059</v>
      </c>
      <c r="X15" t="str">
        <f t="shared" ca="1" si="3"/>
        <v>2 hour</v>
      </c>
      <c r="Y15" t="str">
        <f t="shared" ca="1" si="4"/>
        <v>4 days</v>
      </c>
      <c r="Z15" t="str">
        <f t="shared" ca="1" si="5"/>
        <v>6 hours</v>
      </c>
      <c r="AA15" t="str">
        <f t="shared" ca="1" si="6"/>
        <v>9 days</v>
      </c>
      <c r="AB15" t="str">
        <f t="shared" ca="1" si="7"/>
        <v>12 hours</v>
      </c>
      <c r="AC15" t="str">
        <f t="shared" ca="1" si="8"/>
        <v>23 days</v>
      </c>
      <c r="AD15" t="str">
        <f t="shared" ca="1" si="9"/>
        <v>6 days</v>
      </c>
      <c r="AE15" t="str">
        <f t="shared" ca="1" si="10"/>
        <v>69 days</v>
      </c>
      <c r="AG15">
        <f t="shared" ca="1" si="11"/>
        <v>1</v>
      </c>
      <c r="AI15" t="str">
        <f t="shared" ca="1" si="12"/>
        <v>8|present</v>
      </c>
      <c r="AJ15">
        <f t="shared" ca="1" si="13"/>
        <v>1</v>
      </c>
      <c r="AL15" t="str">
        <f t="shared" ca="1" si="14"/>
        <v>9|present</v>
      </c>
      <c r="AM15">
        <f t="shared" ca="1" si="15"/>
        <v>0</v>
      </c>
      <c r="AO15" t="str">
        <f t="shared" ca="1" si="16"/>
        <v>0|not present</v>
      </c>
      <c r="AP15">
        <f t="shared" ca="1" si="17"/>
        <v>0</v>
      </c>
      <c r="AR15" t="str">
        <f t="shared" ca="1" si="18"/>
        <v>0|not present</v>
      </c>
      <c r="AS15">
        <f t="shared" ca="1" si="19"/>
        <v>1</v>
      </c>
      <c r="AU15" t="str">
        <f t="shared" ca="1" si="20"/>
        <v>7|present</v>
      </c>
      <c r="AV15">
        <f t="shared" ca="1" si="21"/>
        <v>0</v>
      </c>
      <c r="AX15" t="str">
        <f t="shared" ca="1" si="22"/>
        <v>0|not present</v>
      </c>
      <c r="AY15">
        <f t="shared" ca="1" si="23"/>
        <v>0</v>
      </c>
      <c r="BA15" t="str">
        <f t="shared" ca="1" si="24"/>
        <v>0|not present</v>
      </c>
      <c r="BC15" t="str">
        <f t="shared" ca="1" si="25"/>
        <v>true</v>
      </c>
      <c r="BD15">
        <f t="shared" ca="1" si="26"/>
        <v>0</v>
      </c>
      <c r="BF15" t="str">
        <f t="shared" ca="1" si="27"/>
        <v>0|not present</v>
      </c>
      <c r="BG15">
        <f t="shared" ca="1" si="28"/>
        <v>1</v>
      </c>
      <c r="BI15" t="str">
        <f t="shared" ca="1" si="29"/>
        <v>1|present</v>
      </c>
      <c r="BP15" s="8">
        <v>45127</v>
      </c>
      <c r="BQ15" s="8">
        <v>45251</v>
      </c>
      <c r="BR15" s="8">
        <v>45126</v>
      </c>
      <c r="BV15" s="9" t="s">
        <v>58</v>
      </c>
      <c r="BW15" s="9" t="s">
        <v>824</v>
      </c>
      <c r="BX15" s="9" t="s">
        <v>59</v>
      </c>
      <c r="BY15" s="9" t="s">
        <v>825</v>
      </c>
      <c r="BZ15" s="9" t="s">
        <v>800</v>
      </c>
      <c r="CA15" s="9" t="s">
        <v>116</v>
      </c>
    </row>
    <row r="16" spans="1:79" hidden="1" x14ac:dyDescent="0.35">
      <c r="A16" t="s">
        <v>101</v>
      </c>
      <c r="B16" t="s">
        <v>52</v>
      </c>
      <c r="E16" t="s">
        <v>102</v>
      </c>
      <c r="F16" t="s">
        <v>102</v>
      </c>
      <c r="G16" t="s">
        <v>103</v>
      </c>
      <c r="H16">
        <v>3</v>
      </c>
      <c r="I16" t="s">
        <v>1025</v>
      </c>
      <c r="J16">
        <v>1</v>
      </c>
      <c r="K16" t="s">
        <v>56</v>
      </c>
      <c r="L16" t="s">
        <v>104</v>
      </c>
      <c r="M16">
        <f t="shared" ca="1" si="0"/>
        <v>0</v>
      </c>
      <c r="O16" t="str">
        <f t="shared" ca="1" si="1"/>
        <v>0|not present</v>
      </c>
      <c r="Q16" t="str">
        <f t="shared" ca="1" si="2"/>
        <v>true</v>
      </c>
      <c r="R16" t="s">
        <v>677</v>
      </c>
      <c r="S16" t="s">
        <v>678</v>
      </c>
      <c r="T16" t="s">
        <v>679</v>
      </c>
      <c r="U16" t="s">
        <v>680</v>
      </c>
      <c r="V16" t="s">
        <v>681</v>
      </c>
      <c r="X16" t="str">
        <f t="shared" ca="1" si="3"/>
        <v>3 hour</v>
      </c>
      <c r="Y16" t="str">
        <f t="shared" ca="1" si="4"/>
        <v>5 days</v>
      </c>
      <c r="Z16" t="str">
        <f t="shared" ca="1" si="5"/>
        <v>7 hours</v>
      </c>
      <c r="AA16" t="str">
        <f t="shared" ca="1" si="6"/>
        <v>10 days</v>
      </c>
      <c r="AB16" t="str">
        <f t="shared" ca="1" si="7"/>
        <v>14 hours</v>
      </c>
      <c r="AC16" t="str">
        <f t="shared" ca="1" si="8"/>
        <v>24 days</v>
      </c>
      <c r="AD16" t="str">
        <f t="shared" ca="1" si="9"/>
        <v>6 days</v>
      </c>
      <c r="AE16" t="str">
        <f t="shared" ca="1" si="10"/>
        <v>72 days</v>
      </c>
      <c r="AG16">
        <f t="shared" ca="1" si="11"/>
        <v>0</v>
      </c>
      <c r="AI16" t="str">
        <f t="shared" ca="1" si="12"/>
        <v>0|not present</v>
      </c>
      <c r="AJ16">
        <f t="shared" ca="1" si="13"/>
        <v>0</v>
      </c>
      <c r="AL16" t="str">
        <f t="shared" ca="1" si="14"/>
        <v>0|not present</v>
      </c>
      <c r="AM16">
        <f t="shared" ca="1" si="15"/>
        <v>0</v>
      </c>
      <c r="AO16" t="str">
        <f t="shared" ca="1" si="16"/>
        <v>0|not present</v>
      </c>
      <c r="AP16">
        <f t="shared" ca="1" si="17"/>
        <v>0</v>
      </c>
      <c r="AR16" t="str">
        <f t="shared" ca="1" si="18"/>
        <v>0|not present</v>
      </c>
      <c r="AS16">
        <f t="shared" ca="1" si="19"/>
        <v>1</v>
      </c>
      <c r="AU16" t="str">
        <f t="shared" ca="1" si="20"/>
        <v>1|present</v>
      </c>
      <c r="AV16">
        <f t="shared" ca="1" si="21"/>
        <v>0</v>
      </c>
      <c r="AX16" t="str">
        <f t="shared" ca="1" si="22"/>
        <v>0|not present</v>
      </c>
      <c r="AY16">
        <f t="shared" ca="1" si="23"/>
        <v>1</v>
      </c>
      <c r="BA16" t="str">
        <f t="shared" ca="1" si="24"/>
        <v>6|present</v>
      </c>
      <c r="BC16" t="str">
        <f t="shared" ca="1" si="25"/>
        <v>false</v>
      </c>
      <c r="BD16">
        <f t="shared" ca="1" si="26"/>
        <v>0</v>
      </c>
      <c r="BF16" t="str">
        <f t="shared" ca="1" si="27"/>
        <v>0|not present</v>
      </c>
      <c r="BG16">
        <f t="shared" ca="1" si="28"/>
        <v>0</v>
      </c>
      <c r="BI16" t="str">
        <f t="shared" ca="1" si="29"/>
        <v>0|not present</v>
      </c>
      <c r="BP16" s="8">
        <v>45010</v>
      </c>
      <c r="BQ16" s="8">
        <v>45280</v>
      </c>
      <c r="BR16" s="8">
        <v>45005</v>
      </c>
      <c r="BV16" t="s">
        <v>105</v>
      </c>
      <c r="BW16" t="s">
        <v>826</v>
      </c>
      <c r="BX16" t="s">
        <v>106</v>
      </c>
      <c r="BY16" t="s">
        <v>827</v>
      </c>
      <c r="BZ16" t="s">
        <v>800</v>
      </c>
      <c r="CA16" t="s">
        <v>116</v>
      </c>
    </row>
    <row r="17" spans="1:79" hidden="1" x14ac:dyDescent="0.35">
      <c r="A17" s="9" t="s">
        <v>167</v>
      </c>
      <c r="B17" s="9" t="s">
        <v>52</v>
      </c>
      <c r="E17" s="9" t="s">
        <v>168</v>
      </c>
      <c r="F17" s="9" t="s">
        <v>168</v>
      </c>
      <c r="G17" s="9" t="s">
        <v>169</v>
      </c>
      <c r="H17" s="9">
        <v>3</v>
      </c>
      <c r="I17" s="9" t="s">
        <v>1025</v>
      </c>
      <c r="J17" s="9">
        <v>1</v>
      </c>
      <c r="K17" s="9" t="s">
        <v>77</v>
      </c>
      <c r="L17" s="9" t="s">
        <v>171</v>
      </c>
      <c r="M17">
        <f t="shared" ca="1" si="0"/>
        <v>0</v>
      </c>
      <c r="O17" t="str">
        <f t="shared" ca="1" si="1"/>
        <v>0|not present</v>
      </c>
      <c r="Q17" t="str">
        <f t="shared" ca="1" si="2"/>
        <v>true</v>
      </c>
      <c r="R17" t="s">
        <v>702</v>
      </c>
      <c r="S17" t="s">
        <v>624</v>
      </c>
      <c r="T17" t="s">
        <v>1060</v>
      </c>
      <c r="U17" t="s">
        <v>1061</v>
      </c>
      <c r="V17" t="s">
        <v>1062</v>
      </c>
      <c r="X17" t="str">
        <f t="shared" ca="1" si="3"/>
        <v>6 hour</v>
      </c>
      <c r="Y17" t="str">
        <f t="shared" ca="1" si="4"/>
        <v>4 days</v>
      </c>
      <c r="Z17" t="str">
        <f t="shared" ca="1" si="5"/>
        <v>10 hours</v>
      </c>
      <c r="AA17" t="str">
        <f t="shared" ca="1" si="6"/>
        <v>9 days</v>
      </c>
      <c r="AB17" t="str">
        <f t="shared" ca="1" si="7"/>
        <v>20 hours</v>
      </c>
      <c r="AC17" t="str">
        <f t="shared" ca="1" si="8"/>
        <v>23 days</v>
      </c>
      <c r="AD17" t="str">
        <f t="shared" ca="1" si="9"/>
        <v>3 days</v>
      </c>
      <c r="AE17" t="str">
        <f t="shared" ca="1" si="10"/>
        <v>69 days</v>
      </c>
      <c r="AG17">
        <f t="shared" ca="1" si="11"/>
        <v>1</v>
      </c>
      <c r="AI17" t="str">
        <f t="shared" ca="1" si="12"/>
        <v>8|present</v>
      </c>
      <c r="AJ17">
        <f t="shared" ca="1" si="13"/>
        <v>1</v>
      </c>
      <c r="AL17" t="str">
        <f t="shared" ca="1" si="14"/>
        <v>1|present</v>
      </c>
      <c r="AM17">
        <f t="shared" ca="1" si="15"/>
        <v>1</v>
      </c>
      <c r="AO17" t="str">
        <f t="shared" ca="1" si="16"/>
        <v>7|present</v>
      </c>
      <c r="AP17">
        <f t="shared" ca="1" si="17"/>
        <v>0</v>
      </c>
      <c r="AR17" t="str">
        <f t="shared" ca="1" si="18"/>
        <v>0|not present</v>
      </c>
      <c r="AS17">
        <f t="shared" ca="1" si="19"/>
        <v>0</v>
      </c>
      <c r="AU17" t="str">
        <f t="shared" ca="1" si="20"/>
        <v>0|not present</v>
      </c>
      <c r="AV17">
        <f t="shared" ca="1" si="21"/>
        <v>0</v>
      </c>
      <c r="AX17" t="str">
        <f t="shared" ca="1" si="22"/>
        <v>0|not present</v>
      </c>
      <c r="AY17">
        <f t="shared" ca="1" si="23"/>
        <v>0</v>
      </c>
      <c r="BA17" t="str">
        <f t="shared" ca="1" si="24"/>
        <v>0|not present</v>
      </c>
      <c r="BC17" t="str">
        <f t="shared" ca="1" si="25"/>
        <v>true</v>
      </c>
      <c r="BD17">
        <f t="shared" ca="1" si="26"/>
        <v>0</v>
      </c>
      <c r="BF17" t="str">
        <f t="shared" ca="1" si="27"/>
        <v>0|not present</v>
      </c>
      <c r="BG17">
        <f t="shared" ca="1" si="28"/>
        <v>0</v>
      </c>
      <c r="BI17" t="str">
        <f t="shared" ca="1" si="29"/>
        <v>0|not present</v>
      </c>
      <c r="BP17" s="8">
        <v>45070</v>
      </c>
      <c r="BQ17" s="8">
        <v>45228</v>
      </c>
      <c r="BR17" s="8">
        <v>45037</v>
      </c>
      <c r="BV17" s="9" t="s">
        <v>105</v>
      </c>
      <c r="BW17" s="9" t="s">
        <v>826</v>
      </c>
      <c r="BX17" s="9" t="s">
        <v>172</v>
      </c>
      <c r="BY17" s="9" t="s">
        <v>1063</v>
      </c>
      <c r="BZ17" s="9" t="s">
        <v>800</v>
      </c>
      <c r="CA17" s="9" t="s">
        <v>116</v>
      </c>
    </row>
    <row r="18" spans="1:79" hidden="1" x14ac:dyDescent="0.35">
      <c r="A18" s="6" t="s">
        <v>179</v>
      </c>
      <c r="B18" t="s">
        <v>52</v>
      </c>
      <c r="E18" t="s">
        <v>180</v>
      </c>
      <c r="F18" t="s">
        <v>180</v>
      </c>
      <c r="G18" t="s">
        <v>181</v>
      </c>
      <c r="H18">
        <v>3</v>
      </c>
      <c r="I18" t="s">
        <v>1025</v>
      </c>
      <c r="J18">
        <v>1</v>
      </c>
      <c r="K18" t="s">
        <v>77</v>
      </c>
      <c r="L18" t="s">
        <v>171</v>
      </c>
      <c r="M18">
        <f t="shared" ca="1" si="0"/>
        <v>0</v>
      </c>
      <c r="O18" t="str">
        <f t="shared" ca="1" si="1"/>
        <v>0|not present</v>
      </c>
      <c r="Q18" t="str">
        <f t="shared" ca="1" si="2"/>
        <v>true</v>
      </c>
      <c r="R18" t="s">
        <v>700</v>
      </c>
      <c r="S18" t="s">
        <v>1064</v>
      </c>
      <c r="T18" t="s">
        <v>627</v>
      </c>
      <c r="U18" t="s">
        <v>1061</v>
      </c>
      <c r="V18" s="14">
        <v>17000000</v>
      </c>
      <c r="X18" t="str">
        <f t="shared" ca="1" si="3"/>
        <v>1 hour</v>
      </c>
      <c r="Y18" t="str">
        <f t="shared" ca="1" si="4"/>
        <v>5 days</v>
      </c>
      <c r="Z18" t="str">
        <f t="shared" ca="1" si="5"/>
        <v>5 hours</v>
      </c>
      <c r="AA18" t="str">
        <f t="shared" ca="1" si="6"/>
        <v>10 days</v>
      </c>
      <c r="AB18" t="str">
        <f t="shared" ca="1" si="7"/>
        <v>10 hours</v>
      </c>
      <c r="AC18" t="str">
        <f t="shared" ca="1" si="8"/>
        <v>24 days</v>
      </c>
      <c r="AD18" t="str">
        <f t="shared" ca="1" si="9"/>
        <v>6 days</v>
      </c>
      <c r="AE18" t="str">
        <f t="shared" ca="1" si="10"/>
        <v>72 days</v>
      </c>
      <c r="AG18">
        <f t="shared" ca="1" si="11"/>
        <v>1</v>
      </c>
      <c r="AI18" t="str">
        <f t="shared" ca="1" si="12"/>
        <v>5|present</v>
      </c>
      <c r="AJ18">
        <f t="shared" ca="1" si="13"/>
        <v>1</v>
      </c>
      <c r="AL18" t="str">
        <f t="shared" ca="1" si="14"/>
        <v>6|present</v>
      </c>
      <c r="AM18">
        <f t="shared" ca="1" si="15"/>
        <v>1</v>
      </c>
      <c r="AO18" t="str">
        <f t="shared" ca="1" si="16"/>
        <v>5|present</v>
      </c>
      <c r="AP18">
        <f t="shared" ca="1" si="17"/>
        <v>0</v>
      </c>
      <c r="AR18" t="str">
        <f t="shared" ca="1" si="18"/>
        <v>0|not present</v>
      </c>
      <c r="AS18">
        <f t="shared" ca="1" si="19"/>
        <v>1</v>
      </c>
      <c r="AU18" t="str">
        <f t="shared" ca="1" si="20"/>
        <v>4|present</v>
      </c>
      <c r="AV18">
        <f t="shared" ca="1" si="21"/>
        <v>1</v>
      </c>
      <c r="AX18" t="str">
        <f t="shared" ca="1" si="22"/>
        <v>5|present</v>
      </c>
      <c r="AY18">
        <f t="shared" ca="1" si="23"/>
        <v>1</v>
      </c>
      <c r="BA18" t="str">
        <f t="shared" ca="1" si="24"/>
        <v>8|present</v>
      </c>
      <c r="BC18" t="str">
        <f t="shared" ca="1" si="25"/>
        <v>false</v>
      </c>
      <c r="BD18">
        <f t="shared" ca="1" si="26"/>
        <v>1</v>
      </c>
      <c r="BF18" s="47" t="s">
        <v>563</v>
      </c>
      <c r="BG18">
        <f t="shared" ca="1" si="28"/>
        <v>1</v>
      </c>
      <c r="BI18" t="str">
        <f t="shared" ca="1" si="29"/>
        <v>3|present</v>
      </c>
      <c r="BP18" s="8">
        <v>45068</v>
      </c>
      <c r="BQ18" s="8">
        <v>45252</v>
      </c>
      <c r="BR18" s="8">
        <v>45038</v>
      </c>
      <c r="BV18" s="3" t="s">
        <v>105</v>
      </c>
      <c r="BW18" t="s">
        <v>826</v>
      </c>
      <c r="BX18" s="3" t="s">
        <v>182</v>
      </c>
      <c r="BY18" t="s">
        <v>1065</v>
      </c>
      <c r="BZ18" t="s">
        <v>805</v>
      </c>
      <c r="CA18" t="s">
        <v>806</v>
      </c>
    </row>
    <row r="19" spans="1:79" hidden="1" x14ac:dyDescent="0.35">
      <c r="A19" s="9" t="s">
        <v>254</v>
      </c>
      <c r="B19" s="9" t="s">
        <v>52</v>
      </c>
      <c r="E19" s="9" t="s">
        <v>255</v>
      </c>
      <c r="F19" s="9" t="s">
        <v>255</v>
      </c>
      <c r="G19" s="9" t="s">
        <v>256</v>
      </c>
      <c r="H19" s="9">
        <v>3</v>
      </c>
      <c r="I19" s="9" t="s">
        <v>1025</v>
      </c>
      <c r="J19" s="9">
        <v>1</v>
      </c>
      <c r="K19" s="9" t="s">
        <v>56</v>
      </c>
      <c r="L19" s="9" t="s">
        <v>57</v>
      </c>
      <c r="M19">
        <f t="shared" ca="1" si="0"/>
        <v>1</v>
      </c>
      <c r="O19" t="str">
        <f t="shared" ca="1" si="1"/>
        <v>9|present</v>
      </c>
      <c r="Q19" t="str">
        <f t="shared" ca="1" si="2"/>
        <v>false</v>
      </c>
      <c r="R19" t="s">
        <v>678</v>
      </c>
      <c r="S19" t="s">
        <v>685</v>
      </c>
      <c r="T19" t="s">
        <v>625</v>
      </c>
      <c r="U19" t="s">
        <v>686</v>
      </c>
      <c r="V19" t="s">
        <v>687</v>
      </c>
      <c r="X19" t="str">
        <f t="shared" ca="1" si="3"/>
        <v>4 hour</v>
      </c>
      <c r="Y19" t="str">
        <f t="shared" ca="1" si="4"/>
        <v>7 days</v>
      </c>
      <c r="Z19" t="str">
        <f t="shared" ca="1" si="5"/>
        <v>8 hours</v>
      </c>
      <c r="AA19" t="str">
        <f t="shared" ca="1" si="6"/>
        <v>12 days</v>
      </c>
      <c r="AB19" t="str">
        <f t="shared" ca="1" si="7"/>
        <v>16 hours</v>
      </c>
      <c r="AC19" t="str">
        <f t="shared" ca="1" si="8"/>
        <v>26 days</v>
      </c>
      <c r="AD19" t="str">
        <f t="shared" ca="1" si="9"/>
        <v>5 days</v>
      </c>
      <c r="AE19" t="str">
        <f t="shared" ca="1" si="10"/>
        <v>78 days</v>
      </c>
      <c r="AG19">
        <f t="shared" ca="1" si="11"/>
        <v>0</v>
      </c>
      <c r="AI19" t="str">
        <f t="shared" ca="1" si="12"/>
        <v>0|not present</v>
      </c>
      <c r="AJ19">
        <f t="shared" ca="1" si="13"/>
        <v>1</v>
      </c>
      <c r="AL19" t="str">
        <f t="shared" ca="1" si="14"/>
        <v>6|present</v>
      </c>
      <c r="AM19">
        <f t="shared" ca="1" si="15"/>
        <v>1</v>
      </c>
      <c r="AO19" t="str">
        <f t="shared" ca="1" si="16"/>
        <v>4|present</v>
      </c>
      <c r="AP19">
        <f t="shared" ca="1" si="17"/>
        <v>1</v>
      </c>
      <c r="AR19" t="str">
        <f t="shared" ca="1" si="18"/>
        <v>2|present</v>
      </c>
      <c r="AS19">
        <f t="shared" ca="1" si="19"/>
        <v>0</v>
      </c>
      <c r="AU19" t="str">
        <f t="shared" ca="1" si="20"/>
        <v>0|not present</v>
      </c>
      <c r="AV19">
        <f t="shared" ca="1" si="21"/>
        <v>0</v>
      </c>
      <c r="AX19" t="str">
        <f t="shared" ca="1" si="22"/>
        <v>0|not present</v>
      </c>
      <c r="AY19">
        <f t="shared" ca="1" si="23"/>
        <v>0</v>
      </c>
      <c r="BA19" t="str">
        <f t="shared" ca="1" si="24"/>
        <v>0|not present</v>
      </c>
      <c r="BC19" t="str">
        <f t="shared" ca="1" si="25"/>
        <v>true</v>
      </c>
      <c r="BD19">
        <f t="shared" ca="1" si="26"/>
        <v>1</v>
      </c>
      <c r="BF19" t="str">
        <f t="shared" ca="1" si="27"/>
        <v>5|present</v>
      </c>
      <c r="BG19">
        <f t="shared" ca="1" si="28"/>
        <v>1</v>
      </c>
      <c r="BI19" t="str">
        <f t="shared" ca="1" si="29"/>
        <v>6|present</v>
      </c>
      <c r="BP19" s="8">
        <v>44736</v>
      </c>
      <c r="BQ19" s="8">
        <v>45226</v>
      </c>
      <c r="BR19" s="8">
        <v>44735</v>
      </c>
      <c r="BV19" s="9" t="s">
        <v>71</v>
      </c>
      <c r="BW19" s="9" t="s">
        <v>830</v>
      </c>
      <c r="BX19" s="9" t="s">
        <v>71</v>
      </c>
      <c r="BY19" s="9" t="s">
        <v>1066</v>
      </c>
      <c r="BZ19" s="9" t="s">
        <v>832</v>
      </c>
      <c r="CA19" s="9" t="s">
        <v>85</v>
      </c>
    </row>
    <row r="20" spans="1:79" hidden="1" x14ac:dyDescent="0.35">
      <c r="A20" t="s">
        <v>238</v>
      </c>
      <c r="B20" t="s">
        <v>52</v>
      </c>
      <c r="E20" t="s">
        <v>239</v>
      </c>
      <c r="F20" s="1" t="s">
        <v>239</v>
      </c>
      <c r="G20" t="s">
        <v>240</v>
      </c>
      <c r="H20">
        <v>4</v>
      </c>
      <c r="I20" t="s">
        <v>164</v>
      </c>
      <c r="J20" s="1">
        <v>9</v>
      </c>
      <c r="K20" t="s">
        <v>77</v>
      </c>
      <c r="L20" t="s">
        <v>171</v>
      </c>
      <c r="M20">
        <f t="shared" ca="1" si="0"/>
        <v>0</v>
      </c>
      <c r="O20" t="str">
        <f t="shared" ca="1" si="1"/>
        <v>0|not present</v>
      </c>
      <c r="Q20" t="str">
        <f t="shared" ca="1" si="2"/>
        <v>true</v>
      </c>
      <c r="R20" t="s">
        <v>1067</v>
      </c>
      <c r="S20" t="s">
        <v>1068</v>
      </c>
      <c r="T20" t="s">
        <v>1069</v>
      </c>
      <c r="U20" s="14">
        <v>7000000</v>
      </c>
      <c r="V20" t="s">
        <v>1070</v>
      </c>
      <c r="X20" t="str">
        <f t="shared" ca="1" si="3"/>
        <v>4 hour</v>
      </c>
      <c r="Y20" t="str">
        <f t="shared" ca="1" si="4"/>
        <v>2 days</v>
      </c>
      <c r="Z20" t="str">
        <f t="shared" ca="1" si="5"/>
        <v>8 hours</v>
      </c>
      <c r="AA20" t="str">
        <f t="shared" ca="1" si="6"/>
        <v>7 days</v>
      </c>
      <c r="AB20" t="str">
        <f t="shared" ca="1" si="7"/>
        <v>16 hours</v>
      </c>
      <c r="AC20" t="str">
        <f t="shared" ca="1" si="8"/>
        <v>21 days</v>
      </c>
      <c r="AD20" t="str">
        <f t="shared" ca="1" si="9"/>
        <v>3 days</v>
      </c>
      <c r="AE20" t="str">
        <f t="shared" ca="1" si="10"/>
        <v>63 days</v>
      </c>
      <c r="AG20">
        <f t="shared" ca="1" si="11"/>
        <v>1</v>
      </c>
      <c r="AI20" t="str">
        <f t="shared" ca="1" si="12"/>
        <v>1|present</v>
      </c>
      <c r="AJ20">
        <f t="shared" ca="1" si="13"/>
        <v>1</v>
      </c>
      <c r="AL20" t="str">
        <f t="shared" ca="1" si="14"/>
        <v>6|present</v>
      </c>
      <c r="AM20">
        <f t="shared" ca="1" si="15"/>
        <v>1</v>
      </c>
      <c r="AO20" t="str">
        <f t="shared" ca="1" si="16"/>
        <v>4|present</v>
      </c>
      <c r="AP20">
        <f t="shared" ca="1" si="17"/>
        <v>0</v>
      </c>
      <c r="AR20" t="str">
        <f t="shared" ca="1" si="18"/>
        <v>0|not present</v>
      </c>
      <c r="AS20">
        <f t="shared" ca="1" si="19"/>
        <v>1</v>
      </c>
      <c r="AU20" t="str">
        <f t="shared" ca="1" si="20"/>
        <v>6|present</v>
      </c>
      <c r="AV20">
        <f t="shared" ca="1" si="21"/>
        <v>1</v>
      </c>
      <c r="AX20" t="str">
        <f t="shared" ca="1" si="22"/>
        <v>7|present</v>
      </c>
      <c r="AY20">
        <f t="shared" ca="1" si="23"/>
        <v>1</v>
      </c>
      <c r="BA20" t="str">
        <f t="shared" ca="1" si="24"/>
        <v>3|present</v>
      </c>
      <c r="BC20" t="str">
        <f t="shared" ca="1" si="25"/>
        <v>false</v>
      </c>
      <c r="BD20">
        <f t="shared" ca="1" si="26"/>
        <v>0</v>
      </c>
      <c r="BF20" t="str">
        <f t="shared" ca="1" si="27"/>
        <v>0|not present</v>
      </c>
      <c r="BG20">
        <f t="shared" ca="1" si="28"/>
        <v>0</v>
      </c>
      <c r="BI20" t="str">
        <f t="shared" ca="1" si="29"/>
        <v>0|not present</v>
      </c>
      <c r="BP20" s="8">
        <v>45070</v>
      </c>
      <c r="BQ20" s="8">
        <v>45281</v>
      </c>
      <c r="BR20" s="8">
        <v>45050</v>
      </c>
      <c r="BV20" t="s">
        <v>71</v>
      </c>
      <c r="BW20" t="s">
        <v>830</v>
      </c>
      <c r="BX20" t="s">
        <v>72</v>
      </c>
      <c r="BY20" t="s">
        <v>833</v>
      </c>
      <c r="BZ20" t="s">
        <v>834</v>
      </c>
      <c r="CA20" t="s">
        <v>835</v>
      </c>
    </row>
    <row r="21" spans="1:79" hidden="1" x14ac:dyDescent="0.35">
      <c r="A21" s="11" t="s">
        <v>151</v>
      </c>
      <c r="B21" s="9" t="s">
        <v>52</v>
      </c>
      <c r="E21" s="9" t="s">
        <v>152</v>
      </c>
      <c r="F21" s="9" t="s">
        <v>152</v>
      </c>
      <c r="G21" s="9" t="s">
        <v>153</v>
      </c>
      <c r="H21" s="9">
        <v>3</v>
      </c>
      <c r="I21" s="9" t="s">
        <v>1025</v>
      </c>
      <c r="J21" s="9">
        <v>1</v>
      </c>
      <c r="K21" s="9" t="s">
        <v>56</v>
      </c>
      <c r="L21" s="9" t="s">
        <v>104</v>
      </c>
      <c r="M21">
        <f t="shared" ca="1" si="0"/>
        <v>1</v>
      </c>
      <c r="O21" t="str">
        <f t="shared" ca="1" si="1"/>
        <v>9|present</v>
      </c>
      <c r="Q21" t="str">
        <f t="shared" ca="1" si="2"/>
        <v>false</v>
      </c>
      <c r="R21" t="s">
        <v>623</v>
      </c>
      <c r="S21" t="s">
        <v>1071</v>
      </c>
      <c r="T21" t="s">
        <v>1072</v>
      </c>
      <c r="U21" t="s">
        <v>692</v>
      </c>
      <c r="V21" t="s">
        <v>1073</v>
      </c>
      <c r="X21" t="str">
        <f t="shared" ca="1" si="3"/>
        <v>5 hour</v>
      </c>
      <c r="Y21" t="str">
        <f t="shared" ca="1" si="4"/>
        <v>2 days</v>
      </c>
      <c r="Z21" t="str">
        <f t="shared" ca="1" si="5"/>
        <v>9 hours</v>
      </c>
      <c r="AA21" t="str">
        <f t="shared" ca="1" si="6"/>
        <v>7 days</v>
      </c>
      <c r="AB21" t="str">
        <f t="shared" ca="1" si="7"/>
        <v>18 hours</v>
      </c>
      <c r="AC21" t="str">
        <f t="shared" ca="1" si="8"/>
        <v>21 days</v>
      </c>
      <c r="AD21" t="str">
        <f t="shared" ca="1" si="9"/>
        <v>7 days</v>
      </c>
      <c r="AE21" t="str">
        <f t="shared" ca="1" si="10"/>
        <v>63 days</v>
      </c>
      <c r="AG21">
        <f t="shared" ca="1" si="11"/>
        <v>0</v>
      </c>
      <c r="AI21" t="str">
        <f t="shared" ca="1" si="12"/>
        <v>0|not present</v>
      </c>
      <c r="AJ21">
        <f t="shared" ca="1" si="13"/>
        <v>1</v>
      </c>
      <c r="AL21" t="str">
        <f t="shared" ca="1" si="14"/>
        <v>1|present</v>
      </c>
      <c r="AM21">
        <f t="shared" ca="1" si="15"/>
        <v>0</v>
      </c>
      <c r="AO21" t="str">
        <f t="shared" ca="1" si="16"/>
        <v>0|not present</v>
      </c>
      <c r="AP21">
        <f t="shared" ca="1" si="17"/>
        <v>1</v>
      </c>
      <c r="AR21" t="str">
        <f t="shared" ca="1" si="18"/>
        <v>5|present</v>
      </c>
      <c r="AS21">
        <f t="shared" ca="1" si="19"/>
        <v>0</v>
      </c>
      <c r="AU21" t="str">
        <f t="shared" ca="1" si="20"/>
        <v>0|not present</v>
      </c>
      <c r="AV21">
        <f t="shared" ca="1" si="21"/>
        <v>0</v>
      </c>
      <c r="AX21" t="str">
        <f t="shared" ca="1" si="22"/>
        <v>0|not present</v>
      </c>
      <c r="AY21">
        <f t="shared" ca="1" si="23"/>
        <v>1</v>
      </c>
      <c r="BA21" t="str">
        <f t="shared" ca="1" si="24"/>
        <v>1|present</v>
      </c>
      <c r="BC21" t="str">
        <f t="shared" ca="1" si="25"/>
        <v>false</v>
      </c>
      <c r="BD21">
        <f t="shared" ca="1" si="26"/>
        <v>0</v>
      </c>
      <c r="BF21" t="str">
        <f t="shared" ca="1" si="27"/>
        <v>0|not present</v>
      </c>
      <c r="BG21">
        <f t="shared" ca="1" si="28"/>
        <v>0</v>
      </c>
      <c r="BI21" t="str">
        <f t="shared" ca="1" si="29"/>
        <v>0|not present</v>
      </c>
      <c r="BP21" s="8">
        <v>44763</v>
      </c>
      <c r="BQ21" s="8">
        <v>45285</v>
      </c>
      <c r="BR21" s="8">
        <v>44737</v>
      </c>
      <c r="BV21" s="9" t="s">
        <v>71</v>
      </c>
      <c r="BW21" s="9" t="s">
        <v>830</v>
      </c>
      <c r="BX21" s="9" t="s">
        <v>122</v>
      </c>
      <c r="BY21" s="9" t="s">
        <v>831</v>
      </c>
      <c r="BZ21" s="9" t="s">
        <v>832</v>
      </c>
      <c r="CA21" s="9" t="s">
        <v>85</v>
      </c>
    </row>
    <row r="22" spans="1:79" hidden="1" x14ac:dyDescent="0.35">
      <c r="A22" s="6" t="s">
        <v>265</v>
      </c>
      <c r="B22" t="s">
        <v>52</v>
      </c>
      <c r="E22" t="s">
        <v>266</v>
      </c>
      <c r="F22" t="s">
        <v>266</v>
      </c>
      <c r="G22" t="s">
        <v>267</v>
      </c>
      <c r="H22">
        <v>3</v>
      </c>
      <c r="I22" t="s">
        <v>1025</v>
      </c>
      <c r="J22">
        <v>1</v>
      </c>
      <c r="K22" t="s">
        <v>77</v>
      </c>
      <c r="L22" t="s">
        <v>78</v>
      </c>
      <c r="M22">
        <f t="shared" ca="1" si="0"/>
        <v>1</v>
      </c>
      <c r="O22" t="str">
        <f t="shared" ca="1" si="1"/>
        <v>2|present</v>
      </c>
      <c r="Q22" t="str">
        <f t="shared" ca="1" si="2"/>
        <v>false</v>
      </c>
      <c r="R22" t="s">
        <v>688</v>
      </c>
      <c r="S22" t="s">
        <v>689</v>
      </c>
      <c r="T22" t="s">
        <v>690</v>
      </c>
      <c r="U22" t="s">
        <v>691</v>
      </c>
      <c r="V22" t="s">
        <v>692</v>
      </c>
      <c r="X22" t="str">
        <f t="shared" ca="1" si="3"/>
        <v>1 hour</v>
      </c>
      <c r="Y22" t="str">
        <f t="shared" ca="1" si="4"/>
        <v>4 days</v>
      </c>
      <c r="Z22" t="str">
        <f t="shared" ca="1" si="5"/>
        <v>5 hours</v>
      </c>
      <c r="AA22" t="str">
        <f t="shared" ca="1" si="6"/>
        <v>9 days</v>
      </c>
      <c r="AB22" t="str">
        <f t="shared" ca="1" si="7"/>
        <v>10 hours</v>
      </c>
      <c r="AC22" t="str">
        <f t="shared" ca="1" si="8"/>
        <v>23 days</v>
      </c>
      <c r="AD22" t="str">
        <f t="shared" ca="1" si="9"/>
        <v>2 days</v>
      </c>
      <c r="AE22" t="str">
        <f t="shared" ca="1" si="10"/>
        <v>69 days</v>
      </c>
      <c r="AG22">
        <f t="shared" ca="1" si="11"/>
        <v>0</v>
      </c>
      <c r="AI22" t="str">
        <f t="shared" ca="1" si="12"/>
        <v>0|not present</v>
      </c>
      <c r="AJ22">
        <f t="shared" ca="1" si="13"/>
        <v>0</v>
      </c>
      <c r="AL22" t="str">
        <f t="shared" ca="1" si="14"/>
        <v>0|not present</v>
      </c>
      <c r="AM22">
        <f t="shared" ca="1" si="15"/>
        <v>0</v>
      </c>
      <c r="AO22" t="str">
        <f t="shared" ca="1" si="16"/>
        <v>0|not present</v>
      </c>
      <c r="AP22">
        <f t="shared" ca="1" si="17"/>
        <v>0</v>
      </c>
      <c r="AR22" t="str">
        <f t="shared" ca="1" si="18"/>
        <v>0|not present</v>
      </c>
      <c r="AS22">
        <f t="shared" ca="1" si="19"/>
        <v>0</v>
      </c>
      <c r="AU22" t="str">
        <f t="shared" ca="1" si="20"/>
        <v>0|not present</v>
      </c>
      <c r="AV22">
        <f t="shared" ca="1" si="21"/>
        <v>0</v>
      </c>
      <c r="AX22" t="str">
        <f t="shared" ca="1" si="22"/>
        <v>0|not present</v>
      </c>
      <c r="AY22">
        <f t="shared" ca="1" si="23"/>
        <v>0</v>
      </c>
      <c r="BA22" t="str">
        <f t="shared" ca="1" si="24"/>
        <v>0|not present</v>
      </c>
      <c r="BC22" t="str">
        <f t="shared" ca="1" si="25"/>
        <v>true</v>
      </c>
      <c r="BD22">
        <f t="shared" ca="1" si="26"/>
        <v>0</v>
      </c>
      <c r="BF22" t="str">
        <f t="shared" ca="1" si="27"/>
        <v>0|not present</v>
      </c>
      <c r="BG22">
        <f t="shared" ca="1" si="28"/>
        <v>0</v>
      </c>
      <c r="BI22" t="str">
        <f t="shared" ca="1" si="29"/>
        <v>0|not present</v>
      </c>
      <c r="BP22" s="8">
        <v>45012</v>
      </c>
      <c r="BQ22" s="8">
        <v>45256</v>
      </c>
      <c r="BR22" s="8">
        <v>44605</v>
      </c>
      <c r="BV22" s="3" t="s">
        <v>268</v>
      </c>
      <c r="BW22" t="s">
        <v>837</v>
      </c>
      <c r="BX22" s="3" t="s">
        <v>268</v>
      </c>
      <c r="BY22" t="s">
        <v>838</v>
      </c>
      <c r="BZ22" t="s">
        <v>832</v>
      </c>
      <c r="CA22" t="s">
        <v>85</v>
      </c>
    </row>
    <row r="23" spans="1:79" hidden="1" x14ac:dyDescent="0.35">
      <c r="A23" s="11" t="s">
        <v>269</v>
      </c>
      <c r="B23" s="9" t="s">
        <v>52</v>
      </c>
      <c r="E23" s="9" t="s">
        <v>270</v>
      </c>
      <c r="F23" s="15" t="s">
        <v>270</v>
      </c>
      <c r="G23" s="9" t="s">
        <v>271</v>
      </c>
      <c r="H23" s="9">
        <v>4</v>
      </c>
      <c r="I23" s="9" t="s">
        <v>126</v>
      </c>
      <c r="J23" s="1">
        <v>3</v>
      </c>
      <c r="K23" s="9" t="s">
        <v>56</v>
      </c>
      <c r="L23" s="9" t="s">
        <v>57</v>
      </c>
      <c r="M23">
        <f t="shared" ca="1" si="0"/>
        <v>1</v>
      </c>
      <c r="O23" t="str">
        <f t="shared" ca="1" si="1"/>
        <v>1|present</v>
      </c>
      <c r="Q23" t="str">
        <f t="shared" ca="1" si="2"/>
        <v>false</v>
      </c>
      <c r="R23" t="s">
        <v>1069</v>
      </c>
      <c r="S23" t="s">
        <v>1074</v>
      </c>
      <c r="T23" t="s">
        <v>1075</v>
      </c>
      <c r="U23" t="s">
        <v>1076</v>
      </c>
      <c r="V23" t="s">
        <v>1077</v>
      </c>
      <c r="X23" t="str">
        <f t="shared" ca="1" si="3"/>
        <v>2 hour</v>
      </c>
      <c r="Y23" t="str">
        <f t="shared" ca="1" si="4"/>
        <v>6 days</v>
      </c>
      <c r="Z23" t="str">
        <f t="shared" ca="1" si="5"/>
        <v>6 hours</v>
      </c>
      <c r="AA23" t="str">
        <f t="shared" ca="1" si="6"/>
        <v>11 days</v>
      </c>
      <c r="AB23" t="str">
        <f t="shared" ca="1" si="7"/>
        <v>12 hours</v>
      </c>
      <c r="AC23" t="str">
        <f t="shared" ca="1" si="8"/>
        <v>25 days</v>
      </c>
      <c r="AD23" t="str">
        <f t="shared" ca="1" si="9"/>
        <v>4 days</v>
      </c>
      <c r="AE23" t="str">
        <f t="shared" ca="1" si="10"/>
        <v>75 days</v>
      </c>
      <c r="AG23">
        <f t="shared" ca="1" si="11"/>
        <v>0</v>
      </c>
      <c r="AI23" t="str">
        <f t="shared" ca="1" si="12"/>
        <v>0|not present</v>
      </c>
      <c r="AJ23">
        <f t="shared" ca="1" si="13"/>
        <v>0</v>
      </c>
      <c r="AL23" t="str">
        <f t="shared" ca="1" si="14"/>
        <v>0|not present</v>
      </c>
      <c r="AM23">
        <f t="shared" ca="1" si="15"/>
        <v>0</v>
      </c>
      <c r="AO23" t="str">
        <f t="shared" ca="1" si="16"/>
        <v>0|not present</v>
      </c>
      <c r="AP23">
        <f t="shared" ca="1" si="17"/>
        <v>1</v>
      </c>
      <c r="AR23" t="str">
        <f t="shared" ca="1" si="18"/>
        <v>1|present</v>
      </c>
      <c r="AS23">
        <f t="shared" ca="1" si="19"/>
        <v>0</v>
      </c>
      <c r="AU23" t="str">
        <f t="shared" ca="1" si="20"/>
        <v>0|not present</v>
      </c>
      <c r="AV23">
        <f t="shared" ca="1" si="21"/>
        <v>0</v>
      </c>
      <c r="AX23" t="str">
        <f t="shared" ca="1" si="22"/>
        <v>0|not present</v>
      </c>
      <c r="AY23">
        <f t="shared" ca="1" si="23"/>
        <v>0</v>
      </c>
      <c r="BA23" t="str">
        <f t="shared" ca="1" si="24"/>
        <v>0|not present</v>
      </c>
      <c r="BC23" t="str">
        <f t="shared" ca="1" si="25"/>
        <v>true</v>
      </c>
      <c r="BD23">
        <f t="shared" ca="1" si="26"/>
        <v>1</v>
      </c>
      <c r="BF23" t="str">
        <f t="shared" ca="1" si="27"/>
        <v>8|present</v>
      </c>
      <c r="BG23">
        <f t="shared" ca="1" si="28"/>
        <v>1</v>
      </c>
      <c r="BI23" t="str">
        <f t="shared" ca="1" si="29"/>
        <v>3|present</v>
      </c>
      <c r="BP23" s="8">
        <v>44674</v>
      </c>
      <c r="BQ23" s="8">
        <v>45043</v>
      </c>
      <c r="BR23" s="8">
        <v>44647</v>
      </c>
      <c r="BV23" s="9" t="s">
        <v>272</v>
      </c>
      <c r="BW23" s="9" t="s">
        <v>839</v>
      </c>
      <c r="BX23" s="9" t="s">
        <v>273</v>
      </c>
      <c r="BY23" s="9" t="s">
        <v>840</v>
      </c>
      <c r="BZ23" s="9" t="s">
        <v>815</v>
      </c>
      <c r="CA23" s="9" t="s">
        <v>131</v>
      </c>
    </row>
    <row r="24" spans="1:79" hidden="1" x14ac:dyDescent="0.35">
      <c r="A24" t="s">
        <v>123</v>
      </c>
      <c r="B24" t="s">
        <v>52</v>
      </c>
      <c r="E24" t="s">
        <v>124</v>
      </c>
      <c r="F24" t="s">
        <v>124</v>
      </c>
      <c r="G24" t="s">
        <v>125</v>
      </c>
      <c r="H24">
        <v>3</v>
      </c>
      <c r="I24" t="s">
        <v>1025</v>
      </c>
      <c r="J24">
        <v>1</v>
      </c>
      <c r="K24" t="s">
        <v>77</v>
      </c>
      <c r="L24" t="s">
        <v>78</v>
      </c>
      <c r="M24">
        <f t="shared" ca="1" si="0"/>
        <v>0</v>
      </c>
      <c r="O24" t="str">
        <f t="shared" ca="1" si="1"/>
        <v>0|not present</v>
      </c>
      <c r="Q24" t="str">
        <f t="shared" ca="1" si="2"/>
        <v>true</v>
      </c>
      <c r="R24" t="s">
        <v>623</v>
      </c>
      <c r="S24" t="s">
        <v>624</v>
      </c>
      <c r="T24" t="s">
        <v>693</v>
      </c>
      <c r="U24" t="s">
        <v>626</v>
      </c>
      <c r="V24" t="s">
        <v>627</v>
      </c>
      <c r="X24" t="str">
        <f t="shared" ca="1" si="3"/>
        <v>5 hour</v>
      </c>
      <c r="Y24" t="str">
        <f t="shared" ca="1" si="4"/>
        <v>7 days</v>
      </c>
      <c r="Z24" t="str">
        <f t="shared" ca="1" si="5"/>
        <v>9 hours</v>
      </c>
      <c r="AA24" t="str">
        <f t="shared" ca="1" si="6"/>
        <v>12 days</v>
      </c>
      <c r="AB24" t="str">
        <f t="shared" ca="1" si="7"/>
        <v>18 hours</v>
      </c>
      <c r="AC24" t="str">
        <f t="shared" ca="1" si="8"/>
        <v>26 days</v>
      </c>
      <c r="AD24" t="str">
        <f t="shared" ca="1" si="9"/>
        <v>4 days</v>
      </c>
      <c r="AE24" t="str">
        <f t="shared" ca="1" si="10"/>
        <v>78 days</v>
      </c>
      <c r="AG24">
        <f t="shared" ca="1" si="11"/>
        <v>1</v>
      </c>
      <c r="AI24" t="str">
        <f t="shared" ca="1" si="12"/>
        <v>8|present</v>
      </c>
      <c r="AJ24">
        <f t="shared" ca="1" si="13"/>
        <v>0</v>
      </c>
      <c r="AL24" t="str">
        <f t="shared" ca="1" si="14"/>
        <v>0|not present</v>
      </c>
      <c r="AM24">
        <f t="shared" ca="1" si="15"/>
        <v>1</v>
      </c>
      <c r="AO24" t="str">
        <f t="shared" ca="1" si="16"/>
        <v>5|present</v>
      </c>
      <c r="AP24">
        <f t="shared" ca="1" si="17"/>
        <v>0</v>
      </c>
      <c r="AR24" t="str">
        <f t="shared" ca="1" si="18"/>
        <v>0|not present</v>
      </c>
      <c r="AS24">
        <f t="shared" ca="1" si="19"/>
        <v>1</v>
      </c>
      <c r="AU24" t="str">
        <f t="shared" ca="1" si="20"/>
        <v>2|present</v>
      </c>
      <c r="AV24">
        <f t="shared" ca="1" si="21"/>
        <v>1</v>
      </c>
      <c r="AX24" t="str">
        <f t="shared" ca="1" si="22"/>
        <v>4|present</v>
      </c>
      <c r="AY24">
        <f t="shared" ca="1" si="23"/>
        <v>0</v>
      </c>
      <c r="BA24" t="str">
        <f t="shared" ca="1" si="24"/>
        <v>0|not present</v>
      </c>
      <c r="BC24" t="str">
        <f t="shared" ca="1" si="25"/>
        <v>true</v>
      </c>
      <c r="BD24">
        <f t="shared" ca="1" si="26"/>
        <v>1</v>
      </c>
      <c r="BF24" t="str">
        <f t="shared" ca="1" si="27"/>
        <v>5|present</v>
      </c>
      <c r="BG24">
        <f t="shared" ca="1" si="28"/>
        <v>0</v>
      </c>
      <c r="BI24" t="str">
        <f t="shared" ca="1" si="29"/>
        <v>0|not present</v>
      </c>
      <c r="BP24" s="8">
        <v>44777</v>
      </c>
      <c r="BQ24" s="8">
        <v>45197</v>
      </c>
      <c r="BR24" s="8">
        <v>44770</v>
      </c>
      <c r="BV24" t="s">
        <v>127</v>
      </c>
      <c r="BW24" t="s">
        <v>841</v>
      </c>
      <c r="BX24" t="s">
        <v>128</v>
      </c>
      <c r="BY24" t="s">
        <v>842</v>
      </c>
      <c r="BZ24" t="s">
        <v>815</v>
      </c>
      <c r="CA24" t="s">
        <v>131</v>
      </c>
    </row>
    <row r="25" spans="1:79" hidden="1" x14ac:dyDescent="0.35">
      <c r="A25" s="9" t="s">
        <v>138</v>
      </c>
      <c r="B25" s="9" t="s">
        <v>52</v>
      </c>
      <c r="E25" s="9" t="s">
        <v>139</v>
      </c>
      <c r="F25" s="9" t="s">
        <v>139</v>
      </c>
      <c r="G25" s="9" t="s">
        <v>140</v>
      </c>
      <c r="H25" s="9">
        <v>3</v>
      </c>
      <c r="I25" s="12" t="s">
        <v>1025</v>
      </c>
      <c r="J25" s="9">
        <v>1</v>
      </c>
      <c r="K25" s="9" t="s">
        <v>56</v>
      </c>
      <c r="L25" s="9" t="s">
        <v>57</v>
      </c>
      <c r="M25">
        <f t="shared" ca="1" si="0"/>
        <v>1</v>
      </c>
      <c r="O25" t="str">
        <f t="shared" ca="1" si="1"/>
        <v>7|present</v>
      </c>
      <c r="Q25" t="str">
        <f t="shared" ca="1" si="2"/>
        <v>false</v>
      </c>
      <c r="R25" t="s">
        <v>694</v>
      </c>
      <c r="S25" t="s">
        <v>695</v>
      </c>
      <c r="T25" t="s">
        <v>696</v>
      </c>
      <c r="U25" t="s">
        <v>697</v>
      </c>
      <c r="V25" t="s">
        <v>698</v>
      </c>
      <c r="X25" t="str">
        <f t="shared" ca="1" si="3"/>
        <v>3 hour</v>
      </c>
      <c r="Y25" t="str">
        <f t="shared" ca="1" si="4"/>
        <v>4 days</v>
      </c>
      <c r="Z25" t="str">
        <f t="shared" ca="1" si="5"/>
        <v>7 hours</v>
      </c>
      <c r="AA25" t="str">
        <f t="shared" ca="1" si="6"/>
        <v>9 days</v>
      </c>
      <c r="AB25" t="str">
        <f t="shared" ca="1" si="7"/>
        <v>14 hours</v>
      </c>
      <c r="AC25" t="str">
        <f t="shared" ca="1" si="8"/>
        <v>23 days</v>
      </c>
      <c r="AD25" t="str">
        <f t="shared" ca="1" si="9"/>
        <v>5 days</v>
      </c>
      <c r="AE25" t="str">
        <f t="shared" ca="1" si="10"/>
        <v>69 days</v>
      </c>
      <c r="AG25">
        <f t="shared" ca="1" si="11"/>
        <v>1</v>
      </c>
      <c r="AI25" t="str">
        <f t="shared" ca="1" si="12"/>
        <v>6|present</v>
      </c>
      <c r="AJ25">
        <f t="shared" ca="1" si="13"/>
        <v>0</v>
      </c>
      <c r="AL25" t="str">
        <f t="shared" ca="1" si="14"/>
        <v>0|not present</v>
      </c>
      <c r="AM25">
        <f t="shared" ca="1" si="15"/>
        <v>0</v>
      </c>
      <c r="AO25" t="str">
        <f t="shared" ca="1" si="16"/>
        <v>0|not present</v>
      </c>
      <c r="AP25">
        <f t="shared" ca="1" si="17"/>
        <v>1</v>
      </c>
      <c r="AR25" t="str">
        <f t="shared" ca="1" si="18"/>
        <v>5|present</v>
      </c>
      <c r="AS25">
        <f t="shared" ca="1" si="19"/>
        <v>1</v>
      </c>
      <c r="AU25" t="str">
        <f t="shared" ca="1" si="20"/>
        <v>6|present</v>
      </c>
      <c r="AV25">
        <f t="shared" ca="1" si="21"/>
        <v>1</v>
      </c>
      <c r="AX25" t="str">
        <f t="shared" ca="1" si="22"/>
        <v>9|present</v>
      </c>
      <c r="AY25">
        <f t="shared" ca="1" si="23"/>
        <v>0</v>
      </c>
      <c r="BA25" t="str">
        <f t="shared" ca="1" si="24"/>
        <v>0|not present</v>
      </c>
      <c r="BC25" t="str">
        <f t="shared" ca="1" si="25"/>
        <v>true</v>
      </c>
      <c r="BD25">
        <f t="shared" ca="1" si="26"/>
        <v>1</v>
      </c>
      <c r="BF25" t="str">
        <f t="shared" ca="1" si="27"/>
        <v>4|present</v>
      </c>
      <c r="BG25">
        <f t="shared" ca="1" si="28"/>
        <v>0</v>
      </c>
      <c r="BI25" t="str">
        <f t="shared" ca="1" si="29"/>
        <v>0|not present</v>
      </c>
      <c r="BP25" s="8">
        <v>45075</v>
      </c>
      <c r="BQ25" s="8">
        <v>45216</v>
      </c>
      <c r="BR25" s="8">
        <v>45061</v>
      </c>
      <c r="BV25" s="13" t="s">
        <v>141</v>
      </c>
      <c r="BW25" s="9" t="s">
        <v>843</v>
      </c>
      <c r="BX25" s="13" t="s">
        <v>142</v>
      </c>
      <c r="BY25" s="9" t="s">
        <v>844</v>
      </c>
      <c r="BZ25" s="9" t="s">
        <v>845</v>
      </c>
      <c r="CA25" s="9" t="s">
        <v>94</v>
      </c>
    </row>
    <row r="26" spans="1:79" hidden="1" x14ac:dyDescent="0.35">
      <c r="A26" t="s">
        <v>183</v>
      </c>
      <c r="B26" t="s">
        <v>52</v>
      </c>
      <c r="E26" t="s">
        <v>184</v>
      </c>
      <c r="F26" t="s">
        <v>184</v>
      </c>
      <c r="G26" t="s">
        <v>185</v>
      </c>
      <c r="H26">
        <v>3</v>
      </c>
      <c r="I26" t="s">
        <v>1025</v>
      </c>
      <c r="J26">
        <v>1</v>
      </c>
      <c r="K26" t="s">
        <v>77</v>
      </c>
      <c r="L26" t="s">
        <v>171</v>
      </c>
      <c r="M26">
        <f t="shared" ca="1" si="0"/>
        <v>0</v>
      </c>
      <c r="O26" t="str">
        <f t="shared" ca="1" si="1"/>
        <v>0|not present</v>
      </c>
      <c r="Q26" t="str">
        <f t="shared" ca="1" si="2"/>
        <v>true</v>
      </c>
      <c r="R26" t="s">
        <v>699</v>
      </c>
      <c r="S26" t="s">
        <v>700</v>
      </c>
      <c r="T26" t="s">
        <v>701</v>
      </c>
      <c r="U26" t="s">
        <v>702</v>
      </c>
      <c r="V26" t="s">
        <v>701</v>
      </c>
      <c r="X26" t="str">
        <f t="shared" ca="1" si="3"/>
        <v>4 hour</v>
      </c>
      <c r="Y26" t="str">
        <f t="shared" ca="1" si="4"/>
        <v>7 days</v>
      </c>
      <c r="Z26" t="str">
        <f t="shared" ca="1" si="5"/>
        <v>8 hours</v>
      </c>
      <c r="AA26" t="str">
        <f t="shared" ca="1" si="6"/>
        <v>12 days</v>
      </c>
      <c r="AB26" t="str">
        <f t="shared" ca="1" si="7"/>
        <v>16 hours</v>
      </c>
      <c r="AC26" t="str">
        <f t="shared" ca="1" si="8"/>
        <v>26 days</v>
      </c>
      <c r="AD26" t="str">
        <f t="shared" ca="1" si="9"/>
        <v>2 days</v>
      </c>
      <c r="AE26" t="str">
        <f t="shared" ca="1" si="10"/>
        <v>78 days</v>
      </c>
      <c r="AG26">
        <f t="shared" ca="1" si="11"/>
        <v>1</v>
      </c>
      <c r="AI26" t="str">
        <f t="shared" ca="1" si="12"/>
        <v>2|present</v>
      </c>
      <c r="AJ26">
        <f t="shared" ca="1" si="13"/>
        <v>1</v>
      </c>
      <c r="AL26" t="str">
        <f t="shared" ca="1" si="14"/>
        <v>1|present</v>
      </c>
      <c r="AM26">
        <f t="shared" ca="1" si="15"/>
        <v>0</v>
      </c>
      <c r="AO26" t="str">
        <f t="shared" ca="1" si="16"/>
        <v>0|not present</v>
      </c>
      <c r="AP26">
        <f t="shared" ca="1" si="17"/>
        <v>1</v>
      </c>
      <c r="AR26" t="str">
        <f t="shared" ca="1" si="18"/>
        <v>6|present</v>
      </c>
      <c r="AS26">
        <f t="shared" ca="1" si="19"/>
        <v>1</v>
      </c>
      <c r="AU26" t="str">
        <f t="shared" ca="1" si="20"/>
        <v>7|present</v>
      </c>
      <c r="AV26">
        <f t="shared" ca="1" si="21"/>
        <v>0</v>
      </c>
      <c r="AX26" t="str">
        <f t="shared" ca="1" si="22"/>
        <v>0|not present</v>
      </c>
      <c r="AY26">
        <f t="shared" ca="1" si="23"/>
        <v>1</v>
      </c>
      <c r="BA26" t="str">
        <f t="shared" ca="1" si="24"/>
        <v>2|present</v>
      </c>
      <c r="BC26" t="str">
        <f t="shared" ca="1" si="25"/>
        <v>false</v>
      </c>
      <c r="BD26">
        <f t="shared" ca="1" si="26"/>
        <v>1</v>
      </c>
      <c r="BF26" t="str">
        <f t="shared" ca="1" si="27"/>
        <v>4|present</v>
      </c>
      <c r="BG26">
        <f t="shared" ca="1" si="28"/>
        <v>1</v>
      </c>
      <c r="BI26" t="str">
        <f t="shared" ca="1" si="29"/>
        <v>4|present</v>
      </c>
      <c r="BP26" s="8">
        <v>44954</v>
      </c>
      <c r="BQ26" s="8">
        <v>45240</v>
      </c>
      <c r="BR26" s="8">
        <v>44950</v>
      </c>
      <c r="BV26" t="s">
        <v>141</v>
      </c>
      <c r="BW26" t="s">
        <v>843</v>
      </c>
      <c r="BX26" t="s">
        <v>163</v>
      </c>
      <c r="BY26" t="s">
        <v>846</v>
      </c>
      <c r="BZ26" t="s">
        <v>800</v>
      </c>
      <c r="CA26" t="s">
        <v>116</v>
      </c>
    </row>
    <row r="27" spans="1:79" ht="15.5" hidden="1" x14ac:dyDescent="0.35">
      <c r="A27" t="s">
        <v>275</v>
      </c>
      <c r="B27" t="s">
        <v>52</v>
      </c>
      <c r="E27" s="3" t="s">
        <v>276</v>
      </c>
      <c r="F27" s="3" t="s">
        <v>276</v>
      </c>
      <c r="G27" s="3" t="s">
        <v>277</v>
      </c>
      <c r="H27">
        <v>4</v>
      </c>
      <c r="I27" s="4" t="s">
        <v>76</v>
      </c>
      <c r="J27" s="5">
        <v>4</v>
      </c>
      <c r="K27" s="3" t="s">
        <v>56</v>
      </c>
      <c r="L27" s="3" t="s">
        <v>57</v>
      </c>
      <c r="M27">
        <f t="shared" ca="1" si="0"/>
        <v>1</v>
      </c>
      <c r="O27" t="str">
        <f t="shared" ref="O27:O46" ca="1" si="30">IF(M27 = 1, RANDBETWEEN(1,9) &amp; "|" &amp; "present", 0 &amp; "|" &amp; "not present")</f>
        <v>7|present</v>
      </c>
      <c r="Q27" t="str">
        <f t="shared" ref="Q27:Q46" ca="1" si="31">IF(M27 = 1, "false", "true")</f>
        <v>false</v>
      </c>
      <c r="R27" t="s">
        <v>703</v>
      </c>
      <c r="S27" t="s">
        <v>704</v>
      </c>
      <c r="T27" t="s">
        <v>701</v>
      </c>
      <c r="U27" t="s">
        <v>702</v>
      </c>
      <c r="V27" t="s">
        <v>701</v>
      </c>
      <c r="X27" t="str">
        <f t="shared" ca="1" si="3"/>
        <v>6 hour</v>
      </c>
      <c r="Y27" t="str">
        <f t="shared" ca="1" si="4"/>
        <v>3 days</v>
      </c>
      <c r="Z27" t="str">
        <f t="shared" ref="Z27:Z46" ca="1" si="32">SUM(INT(_xlfn.TEXTBEFORE(X27, " ")), 4) &amp; " hours"</f>
        <v>10 hours</v>
      </c>
      <c r="AA27" t="str">
        <f t="shared" ref="AA27:AA46" ca="1" si="33">SUM(INT(_xlfn.TEXTBEFORE(Y27, " ")), 5) &amp; " days"</f>
        <v>8 days</v>
      </c>
      <c r="AB27" t="str">
        <f t="shared" ref="AB27:AB46" ca="1" si="34">INT(_xlfn.TEXTBEFORE(Z27, " "))*2 &amp; " hours"</f>
        <v>20 hours</v>
      </c>
      <c r="AC27" t="str">
        <f t="shared" ref="AC27:AC46" ca="1" si="35">SUM(INT(_xlfn.TEXTBEFORE(AA27, " ")), 14) &amp; " days"</f>
        <v>22 days</v>
      </c>
      <c r="AD27" t="str">
        <f t="shared" ca="1" si="9"/>
        <v>3 days</v>
      </c>
      <c r="AE27" t="str">
        <f t="shared" ref="AE27:AE46" ca="1" si="36">INT(_xlfn.TEXTBEFORE(AC27, " "))*3 &amp; " days"</f>
        <v>66 days</v>
      </c>
      <c r="AG27">
        <f t="shared" ca="1" si="11"/>
        <v>1</v>
      </c>
      <c r="AI27" t="str">
        <f t="shared" ref="AI27:AI46" ca="1" si="37">IF(AG27 = 1, RANDBETWEEN(1,9) &amp; "|" &amp; "present", 0 &amp; "|" &amp; "not present")</f>
        <v>9|present</v>
      </c>
      <c r="AJ27">
        <f t="shared" ca="1" si="13"/>
        <v>1</v>
      </c>
      <c r="AL27" t="str">
        <f t="shared" ref="AL27:AL46" ca="1" si="38">IF(AJ27 = 1, RANDBETWEEN(1,9) &amp; "|" &amp; "present", 0 &amp; "|" &amp; "not present")</f>
        <v>2|present</v>
      </c>
      <c r="AM27">
        <f t="shared" ca="1" si="15"/>
        <v>0</v>
      </c>
      <c r="AO27" t="str">
        <f t="shared" ref="AO27:AO46" ca="1" si="39">IF(AM27 = 1, RANDBETWEEN(1,9) &amp; "|" &amp; "present", 0 &amp; "|" &amp; "not present")</f>
        <v>0|not present</v>
      </c>
      <c r="AP27">
        <f t="shared" ca="1" si="17"/>
        <v>0</v>
      </c>
      <c r="AR27" t="str">
        <f t="shared" ref="AR27:AR46" ca="1" si="40">IF(AP27 = 1, RANDBETWEEN(1,9) &amp; "|" &amp; "present", 0 &amp; "|" &amp; "not present")</f>
        <v>0|not present</v>
      </c>
      <c r="AS27">
        <f t="shared" ca="1" si="19"/>
        <v>1</v>
      </c>
      <c r="AU27" t="str">
        <f t="shared" ref="AU27:AU46" ca="1" si="41">IF(AS27 = 1, RANDBETWEEN(1,9) &amp; "|" &amp; "present", 0 &amp; "|" &amp; "not present")</f>
        <v>9|present</v>
      </c>
      <c r="AV27">
        <f t="shared" ca="1" si="21"/>
        <v>0</v>
      </c>
      <c r="AX27" t="str">
        <f t="shared" ref="AX27:AX46" ca="1" si="42">IF(AV27 = 1, RANDBETWEEN(1,9) &amp; "|" &amp; "present", 0 &amp; "|" &amp; "not present")</f>
        <v>0|not present</v>
      </c>
      <c r="AY27">
        <f t="shared" ca="1" si="23"/>
        <v>1</v>
      </c>
      <c r="BA27" t="str">
        <f t="shared" ref="BA27:BA46" ca="1" si="43">IF(AY27 = 1, RANDBETWEEN(1,9) &amp; "|" &amp; "present", 0 &amp; "|" &amp; "not present")</f>
        <v>6|present</v>
      </c>
      <c r="BC27" t="str">
        <f t="shared" ref="BC27:BC46" ca="1" si="44">IF(AY27 = 1, "false", "true")</f>
        <v>false</v>
      </c>
      <c r="BD27">
        <f t="shared" ca="1" si="26"/>
        <v>1</v>
      </c>
      <c r="BF27" t="str">
        <f t="shared" ref="BF27:BF46" ca="1" si="45">IF(BD27 = 1, RANDBETWEEN(1,9) &amp; "|" &amp; "present", 0 &amp; "|" &amp; "not present")</f>
        <v>1|present</v>
      </c>
      <c r="BG27">
        <f t="shared" ca="1" si="28"/>
        <v>1</v>
      </c>
      <c r="BI27" t="str">
        <f t="shared" ref="BI27:BI46" ca="1" si="46">IF(BG27 = 1, RANDBETWEEN(1,9) &amp; "|" &amp; "present", 0 &amp; "|" &amp; "not present")</f>
        <v>4|present</v>
      </c>
    </row>
    <row r="28" spans="1:79" ht="15.5" hidden="1" x14ac:dyDescent="0.35">
      <c r="A28" s="9" t="s">
        <v>278</v>
      </c>
      <c r="B28" s="9" t="s">
        <v>52</v>
      </c>
      <c r="E28" s="13" t="s">
        <v>279</v>
      </c>
      <c r="F28" s="13" t="s">
        <v>279</v>
      </c>
      <c r="G28" s="13" t="s">
        <v>280</v>
      </c>
      <c r="H28" s="9">
        <v>4</v>
      </c>
      <c r="I28" s="28" t="s">
        <v>55</v>
      </c>
      <c r="J28" s="29">
        <v>7</v>
      </c>
      <c r="K28" s="13" t="s">
        <v>56</v>
      </c>
      <c r="L28" s="13" t="s">
        <v>57</v>
      </c>
      <c r="M28">
        <f t="shared" ca="1" si="0"/>
        <v>1</v>
      </c>
      <c r="O28" t="str">
        <f t="shared" ca="1" si="30"/>
        <v>3|present</v>
      </c>
      <c r="Q28" t="str">
        <f t="shared" ca="1" si="31"/>
        <v>false</v>
      </c>
      <c r="R28" t="s">
        <v>705</v>
      </c>
      <c r="S28" t="s">
        <v>706</v>
      </c>
      <c r="T28" t="s">
        <v>701</v>
      </c>
      <c r="U28" t="s">
        <v>702</v>
      </c>
      <c r="V28" t="s">
        <v>701</v>
      </c>
      <c r="X28" t="str">
        <f t="shared" ca="1" si="3"/>
        <v>3 hour</v>
      </c>
      <c r="Y28" t="str">
        <f t="shared" ca="1" si="4"/>
        <v>2 days</v>
      </c>
      <c r="Z28" t="str">
        <f t="shared" ca="1" si="32"/>
        <v>7 hours</v>
      </c>
      <c r="AA28" t="str">
        <f t="shared" ca="1" si="33"/>
        <v>7 days</v>
      </c>
      <c r="AB28" t="str">
        <f t="shared" ca="1" si="34"/>
        <v>14 hours</v>
      </c>
      <c r="AC28" t="str">
        <f t="shared" ca="1" si="35"/>
        <v>21 days</v>
      </c>
      <c r="AD28" t="str">
        <f t="shared" ca="1" si="9"/>
        <v>2 days</v>
      </c>
      <c r="AE28" t="str">
        <f t="shared" ca="1" si="36"/>
        <v>63 days</v>
      </c>
      <c r="AG28">
        <f t="shared" ca="1" si="11"/>
        <v>1</v>
      </c>
      <c r="AI28" t="str">
        <f t="shared" ca="1" si="37"/>
        <v>6|present</v>
      </c>
      <c r="AJ28">
        <f t="shared" ca="1" si="13"/>
        <v>0</v>
      </c>
      <c r="AL28" t="str">
        <f t="shared" ca="1" si="38"/>
        <v>0|not present</v>
      </c>
      <c r="AM28">
        <f t="shared" ca="1" si="15"/>
        <v>1</v>
      </c>
      <c r="AO28" t="str">
        <f t="shared" ca="1" si="39"/>
        <v>1|present</v>
      </c>
      <c r="AP28">
        <f t="shared" ca="1" si="17"/>
        <v>1</v>
      </c>
      <c r="AR28" t="str">
        <f t="shared" ca="1" si="40"/>
        <v>5|present</v>
      </c>
      <c r="AS28">
        <f t="shared" ca="1" si="19"/>
        <v>0</v>
      </c>
      <c r="AU28" t="str">
        <f t="shared" ca="1" si="41"/>
        <v>0|not present</v>
      </c>
      <c r="AV28">
        <f t="shared" ca="1" si="21"/>
        <v>0</v>
      </c>
      <c r="AX28" t="str">
        <f t="shared" ca="1" si="42"/>
        <v>0|not present</v>
      </c>
      <c r="AY28">
        <f t="shared" ca="1" si="23"/>
        <v>1</v>
      </c>
      <c r="BA28" t="str">
        <f t="shared" ca="1" si="43"/>
        <v>1|present</v>
      </c>
      <c r="BC28" t="str">
        <f t="shared" ca="1" si="44"/>
        <v>false</v>
      </c>
      <c r="BD28">
        <f t="shared" ca="1" si="26"/>
        <v>1</v>
      </c>
      <c r="BF28" t="str">
        <f t="shared" ca="1" si="45"/>
        <v>3|present</v>
      </c>
      <c r="BG28">
        <f t="shared" ca="1" si="28"/>
        <v>0</v>
      </c>
      <c r="BI28" t="str">
        <f t="shared" ca="1" si="46"/>
        <v>0|not present</v>
      </c>
    </row>
    <row r="29" spans="1:79" ht="15.5" hidden="1" x14ac:dyDescent="0.35">
      <c r="A29" t="s">
        <v>282</v>
      </c>
      <c r="B29" t="s">
        <v>52</v>
      </c>
      <c r="E29" s="3" t="s">
        <v>283</v>
      </c>
      <c r="F29" s="3" t="s">
        <v>283</v>
      </c>
      <c r="G29" s="3" t="s">
        <v>284</v>
      </c>
      <c r="H29">
        <v>4</v>
      </c>
      <c r="I29" t="s">
        <v>541</v>
      </c>
      <c r="J29" s="5">
        <v>2</v>
      </c>
      <c r="K29" s="3" t="s">
        <v>56</v>
      </c>
      <c r="L29" s="3" t="s">
        <v>104</v>
      </c>
      <c r="M29">
        <f t="shared" ca="1" si="0"/>
        <v>0</v>
      </c>
      <c r="O29" t="str">
        <f t="shared" ca="1" si="30"/>
        <v>0|not present</v>
      </c>
      <c r="Q29" t="str">
        <f t="shared" ca="1" si="31"/>
        <v>true</v>
      </c>
      <c r="R29" t="s">
        <v>707</v>
      </c>
      <c r="S29" t="s">
        <v>708</v>
      </c>
      <c r="T29" t="s">
        <v>701</v>
      </c>
      <c r="U29" t="s">
        <v>702</v>
      </c>
      <c r="V29" t="s">
        <v>701</v>
      </c>
      <c r="X29" t="str">
        <f t="shared" ca="1" si="3"/>
        <v>5 hour</v>
      </c>
      <c r="Y29" t="str">
        <f t="shared" ca="1" si="4"/>
        <v>3 days</v>
      </c>
      <c r="Z29" t="str">
        <f t="shared" ca="1" si="32"/>
        <v>9 hours</v>
      </c>
      <c r="AA29" t="str">
        <f t="shared" ca="1" si="33"/>
        <v>8 days</v>
      </c>
      <c r="AB29" t="str">
        <f t="shared" ca="1" si="34"/>
        <v>18 hours</v>
      </c>
      <c r="AC29" t="str">
        <f t="shared" ca="1" si="35"/>
        <v>22 days</v>
      </c>
      <c r="AD29" t="str">
        <f t="shared" ca="1" si="9"/>
        <v>6 days</v>
      </c>
      <c r="AE29" t="str">
        <f t="shared" ca="1" si="36"/>
        <v>66 days</v>
      </c>
      <c r="AG29">
        <f t="shared" ca="1" si="11"/>
        <v>1</v>
      </c>
      <c r="AI29" t="str">
        <f t="shared" ca="1" si="37"/>
        <v>8|present</v>
      </c>
      <c r="AJ29">
        <f t="shared" ca="1" si="13"/>
        <v>1</v>
      </c>
      <c r="AL29" t="str">
        <f t="shared" ca="1" si="38"/>
        <v>8|present</v>
      </c>
      <c r="AM29">
        <f t="shared" ca="1" si="15"/>
        <v>1</v>
      </c>
      <c r="AO29" t="str">
        <f t="shared" ca="1" si="39"/>
        <v>7|present</v>
      </c>
      <c r="AP29">
        <f t="shared" ca="1" si="17"/>
        <v>1</v>
      </c>
      <c r="AR29" t="str">
        <f t="shared" ca="1" si="40"/>
        <v>4|present</v>
      </c>
      <c r="AS29">
        <f t="shared" ca="1" si="19"/>
        <v>0</v>
      </c>
      <c r="AU29" t="str">
        <f t="shared" ca="1" si="41"/>
        <v>0|not present</v>
      </c>
      <c r="AV29">
        <f t="shared" ca="1" si="21"/>
        <v>0</v>
      </c>
      <c r="AX29" t="str">
        <f t="shared" ca="1" si="42"/>
        <v>0|not present</v>
      </c>
      <c r="AY29">
        <f t="shared" ca="1" si="23"/>
        <v>1</v>
      </c>
      <c r="BA29" t="str">
        <f t="shared" ca="1" si="43"/>
        <v>3|present</v>
      </c>
      <c r="BC29" t="str">
        <f t="shared" ca="1" si="44"/>
        <v>false</v>
      </c>
      <c r="BD29">
        <f t="shared" ca="1" si="26"/>
        <v>1</v>
      </c>
      <c r="BF29" t="str">
        <f t="shared" ca="1" si="45"/>
        <v>6|present</v>
      </c>
      <c r="BG29">
        <f t="shared" ca="1" si="28"/>
        <v>0</v>
      </c>
      <c r="BI29" t="str">
        <f t="shared" ca="1" si="46"/>
        <v>0|not present</v>
      </c>
    </row>
    <row r="30" spans="1:79" ht="15.5" hidden="1" x14ac:dyDescent="0.35">
      <c r="A30" s="9" t="s">
        <v>285</v>
      </c>
      <c r="B30" s="9" t="s">
        <v>52</v>
      </c>
      <c r="E30" s="13" t="s">
        <v>286</v>
      </c>
      <c r="F30" s="13" t="s">
        <v>286</v>
      </c>
      <c r="G30" s="13" t="s">
        <v>287</v>
      </c>
      <c r="H30" s="9">
        <v>4</v>
      </c>
      <c r="I30" s="9" t="s">
        <v>126</v>
      </c>
      <c r="J30" s="29">
        <v>3</v>
      </c>
      <c r="K30" s="13" t="s">
        <v>56</v>
      </c>
      <c r="L30" s="13" t="s">
        <v>104</v>
      </c>
      <c r="M30">
        <f t="shared" ca="1" si="0"/>
        <v>1</v>
      </c>
      <c r="O30" t="str">
        <f t="shared" ca="1" si="30"/>
        <v>4|present</v>
      </c>
      <c r="Q30" t="str">
        <f t="shared" ca="1" si="31"/>
        <v>false</v>
      </c>
      <c r="R30" t="s">
        <v>709</v>
      </c>
      <c r="S30" t="s">
        <v>710</v>
      </c>
      <c r="T30" t="s">
        <v>701</v>
      </c>
      <c r="U30" t="s">
        <v>702</v>
      </c>
      <c r="V30" t="s">
        <v>701</v>
      </c>
      <c r="X30" t="str">
        <f t="shared" ca="1" si="3"/>
        <v>4 hour</v>
      </c>
      <c r="Y30" t="str">
        <f t="shared" ca="1" si="4"/>
        <v>2 days</v>
      </c>
      <c r="Z30" t="str">
        <f t="shared" ca="1" si="32"/>
        <v>8 hours</v>
      </c>
      <c r="AA30" t="str">
        <f t="shared" ca="1" si="33"/>
        <v>7 days</v>
      </c>
      <c r="AB30" t="str">
        <f t="shared" ca="1" si="34"/>
        <v>16 hours</v>
      </c>
      <c r="AC30" t="str">
        <f t="shared" ca="1" si="35"/>
        <v>21 days</v>
      </c>
      <c r="AD30" t="str">
        <f t="shared" ca="1" si="9"/>
        <v>4 days</v>
      </c>
      <c r="AE30" t="str">
        <f t="shared" ca="1" si="36"/>
        <v>63 days</v>
      </c>
      <c r="AG30">
        <f t="shared" ca="1" si="11"/>
        <v>0</v>
      </c>
      <c r="AI30" t="str">
        <f t="shared" ca="1" si="37"/>
        <v>0|not present</v>
      </c>
      <c r="AJ30">
        <f t="shared" ca="1" si="13"/>
        <v>0</v>
      </c>
      <c r="AL30" t="str">
        <f t="shared" ca="1" si="38"/>
        <v>0|not present</v>
      </c>
      <c r="AM30">
        <f t="shared" ca="1" si="15"/>
        <v>0</v>
      </c>
      <c r="AO30" t="str">
        <f t="shared" ca="1" si="39"/>
        <v>0|not present</v>
      </c>
      <c r="AP30">
        <f t="shared" ca="1" si="17"/>
        <v>0</v>
      </c>
      <c r="AR30" t="str">
        <f t="shared" ca="1" si="40"/>
        <v>0|not present</v>
      </c>
      <c r="AS30">
        <f t="shared" ca="1" si="19"/>
        <v>1</v>
      </c>
      <c r="AU30" t="str">
        <f t="shared" ca="1" si="41"/>
        <v>6|present</v>
      </c>
      <c r="AV30">
        <f t="shared" ca="1" si="21"/>
        <v>0</v>
      </c>
      <c r="AX30" t="str">
        <f t="shared" ca="1" si="42"/>
        <v>0|not present</v>
      </c>
      <c r="AY30">
        <f t="shared" ca="1" si="23"/>
        <v>1</v>
      </c>
      <c r="BA30" t="str">
        <f t="shared" ca="1" si="43"/>
        <v>7|present</v>
      </c>
      <c r="BC30" t="str">
        <f t="shared" ca="1" si="44"/>
        <v>false</v>
      </c>
      <c r="BD30">
        <f t="shared" ca="1" si="26"/>
        <v>0</v>
      </c>
      <c r="BF30" t="str">
        <f t="shared" ca="1" si="45"/>
        <v>0|not present</v>
      </c>
      <c r="BG30">
        <f t="shared" ca="1" si="28"/>
        <v>0</v>
      </c>
      <c r="BI30" t="str">
        <f t="shared" ca="1" si="46"/>
        <v>0|not present</v>
      </c>
    </row>
    <row r="31" spans="1:79" ht="15.5" hidden="1" x14ac:dyDescent="0.35">
      <c r="A31" t="s">
        <v>288</v>
      </c>
      <c r="B31" t="s">
        <v>52</v>
      </c>
      <c r="E31" s="3" t="s">
        <v>289</v>
      </c>
      <c r="F31" s="3" t="s">
        <v>289</v>
      </c>
      <c r="G31" s="3" t="s">
        <v>290</v>
      </c>
      <c r="H31">
        <v>4</v>
      </c>
      <c r="I31" t="s">
        <v>146</v>
      </c>
      <c r="J31" s="5">
        <v>6</v>
      </c>
      <c r="K31" s="3" t="s">
        <v>56</v>
      </c>
      <c r="L31" s="3" t="s">
        <v>104</v>
      </c>
      <c r="M31">
        <f t="shared" ca="1" si="0"/>
        <v>0</v>
      </c>
      <c r="O31" t="str">
        <f t="shared" ca="1" si="30"/>
        <v>0|not present</v>
      </c>
      <c r="Q31" t="str">
        <f t="shared" ca="1" si="31"/>
        <v>true</v>
      </c>
      <c r="R31" t="s">
        <v>711</v>
      </c>
      <c r="S31" t="s">
        <v>712</v>
      </c>
      <c r="T31" t="s">
        <v>701</v>
      </c>
      <c r="U31" t="s">
        <v>702</v>
      </c>
      <c r="V31" t="s">
        <v>701</v>
      </c>
      <c r="X31" t="str">
        <f t="shared" ca="1" si="3"/>
        <v>5 hour</v>
      </c>
      <c r="Y31" t="str">
        <f t="shared" ca="1" si="4"/>
        <v>3 days</v>
      </c>
      <c r="Z31" t="str">
        <f t="shared" ca="1" si="32"/>
        <v>9 hours</v>
      </c>
      <c r="AA31" t="str">
        <f t="shared" ca="1" si="33"/>
        <v>8 days</v>
      </c>
      <c r="AB31" t="str">
        <f t="shared" ca="1" si="34"/>
        <v>18 hours</v>
      </c>
      <c r="AC31" t="str">
        <f t="shared" ca="1" si="35"/>
        <v>22 days</v>
      </c>
      <c r="AD31" t="str">
        <f t="shared" ca="1" si="9"/>
        <v>5 days</v>
      </c>
      <c r="AE31" t="str">
        <f t="shared" ca="1" si="36"/>
        <v>66 days</v>
      </c>
      <c r="AG31">
        <f t="shared" ca="1" si="11"/>
        <v>0</v>
      </c>
      <c r="AI31" t="str">
        <f t="shared" ca="1" si="37"/>
        <v>0|not present</v>
      </c>
      <c r="AJ31">
        <f t="shared" ca="1" si="13"/>
        <v>1</v>
      </c>
      <c r="AL31" t="str">
        <f t="shared" ca="1" si="38"/>
        <v>3|present</v>
      </c>
      <c r="AM31">
        <f t="shared" ca="1" si="15"/>
        <v>1</v>
      </c>
      <c r="AO31" t="str">
        <f t="shared" ca="1" si="39"/>
        <v>9|present</v>
      </c>
      <c r="AP31">
        <f t="shared" ca="1" si="17"/>
        <v>1</v>
      </c>
      <c r="AR31" t="str">
        <f t="shared" ca="1" si="40"/>
        <v>9|present</v>
      </c>
      <c r="AS31">
        <f t="shared" ca="1" si="19"/>
        <v>1</v>
      </c>
      <c r="AU31" t="str">
        <f t="shared" ca="1" si="41"/>
        <v>6|present</v>
      </c>
      <c r="AV31">
        <f t="shared" ca="1" si="21"/>
        <v>0</v>
      </c>
      <c r="AX31" t="str">
        <f t="shared" ca="1" si="42"/>
        <v>0|not present</v>
      </c>
      <c r="AY31">
        <f t="shared" ca="1" si="23"/>
        <v>0</v>
      </c>
      <c r="BA31" t="str">
        <f t="shared" ca="1" si="43"/>
        <v>0|not present</v>
      </c>
      <c r="BC31" t="str">
        <f t="shared" ca="1" si="44"/>
        <v>true</v>
      </c>
      <c r="BD31">
        <f t="shared" ca="1" si="26"/>
        <v>1</v>
      </c>
      <c r="BF31" t="str">
        <f t="shared" ca="1" si="45"/>
        <v>5|present</v>
      </c>
      <c r="BG31">
        <f t="shared" ca="1" si="28"/>
        <v>0</v>
      </c>
      <c r="BI31" t="str">
        <f t="shared" ca="1" si="46"/>
        <v>0|not present</v>
      </c>
    </row>
    <row r="32" spans="1:79" ht="15.5" hidden="1" x14ac:dyDescent="0.35">
      <c r="A32" s="9" t="s">
        <v>291</v>
      </c>
      <c r="B32" s="9" t="s">
        <v>52</v>
      </c>
      <c r="E32" s="13" t="s">
        <v>292</v>
      </c>
      <c r="F32" s="13" t="s">
        <v>292</v>
      </c>
      <c r="G32" s="13" t="s">
        <v>293</v>
      </c>
      <c r="H32" s="9">
        <v>4</v>
      </c>
      <c r="I32" s="9" t="s">
        <v>384</v>
      </c>
      <c r="J32" s="29">
        <v>8</v>
      </c>
      <c r="K32" s="13" t="s">
        <v>56</v>
      </c>
      <c r="L32" s="13" t="s">
        <v>104</v>
      </c>
      <c r="M32">
        <f t="shared" ca="1" si="0"/>
        <v>0</v>
      </c>
      <c r="O32" t="str">
        <f t="shared" ca="1" si="30"/>
        <v>0|not present</v>
      </c>
      <c r="Q32" t="str">
        <f t="shared" ca="1" si="31"/>
        <v>true</v>
      </c>
      <c r="R32" t="s">
        <v>713</v>
      </c>
      <c r="S32" t="s">
        <v>714</v>
      </c>
      <c r="T32" t="s">
        <v>701</v>
      </c>
      <c r="U32" t="s">
        <v>702</v>
      </c>
      <c r="V32" t="s">
        <v>701</v>
      </c>
      <c r="X32" t="str">
        <f t="shared" ca="1" si="3"/>
        <v>2 hour</v>
      </c>
      <c r="Y32" t="str">
        <f t="shared" ca="1" si="4"/>
        <v>4 days</v>
      </c>
      <c r="Z32" t="str">
        <f t="shared" ca="1" si="32"/>
        <v>6 hours</v>
      </c>
      <c r="AA32" t="str">
        <f t="shared" ca="1" si="33"/>
        <v>9 days</v>
      </c>
      <c r="AB32" t="str">
        <f t="shared" ca="1" si="34"/>
        <v>12 hours</v>
      </c>
      <c r="AC32" t="str">
        <f t="shared" ca="1" si="35"/>
        <v>23 days</v>
      </c>
      <c r="AD32" t="str">
        <f t="shared" ca="1" si="9"/>
        <v>4 days</v>
      </c>
      <c r="AE32" t="str">
        <f t="shared" ca="1" si="36"/>
        <v>69 days</v>
      </c>
      <c r="AG32">
        <f t="shared" ca="1" si="11"/>
        <v>1</v>
      </c>
      <c r="AI32" t="str">
        <f t="shared" ca="1" si="37"/>
        <v>1|present</v>
      </c>
      <c r="AJ32">
        <f t="shared" ca="1" si="13"/>
        <v>0</v>
      </c>
      <c r="AL32" t="str">
        <f t="shared" ca="1" si="38"/>
        <v>0|not present</v>
      </c>
      <c r="AM32">
        <f t="shared" ca="1" si="15"/>
        <v>0</v>
      </c>
      <c r="AO32" t="str">
        <f t="shared" ca="1" si="39"/>
        <v>0|not present</v>
      </c>
      <c r="AP32">
        <f t="shared" ca="1" si="17"/>
        <v>0</v>
      </c>
      <c r="AR32" t="str">
        <f t="shared" ca="1" si="40"/>
        <v>0|not present</v>
      </c>
      <c r="AS32">
        <f t="shared" ca="1" si="19"/>
        <v>0</v>
      </c>
      <c r="AU32" t="str">
        <f t="shared" ca="1" si="41"/>
        <v>0|not present</v>
      </c>
      <c r="AV32">
        <f t="shared" ca="1" si="21"/>
        <v>1</v>
      </c>
      <c r="AX32" t="str">
        <f t="shared" ca="1" si="42"/>
        <v>1|present</v>
      </c>
      <c r="AY32">
        <f t="shared" ca="1" si="23"/>
        <v>1</v>
      </c>
      <c r="BA32" t="str">
        <f t="shared" ca="1" si="43"/>
        <v>3|present</v>
      </c>
      <c r="BC32" t="str">
        <f t="shared" ca="1" si="44"/>
        <v>false</v>
      </c>
      <c r="BD32">
        <f t="shared" ca="1" si="26"/>
        <v>0</v>
      </c>
      <c r="BF32" t="str">
        <f t="shared" ca="1" si="45"/>
        <v>0|not present</v>
      </c>
      <c r="BG32">
        <f t="shared" ca="1" si="28"/>
        <v>0</v>
      </c>
      <c r="BI32" t="str">
        <f t="shared" ca="1" si="46"/>
        <v>0|not present</v>
      </c>
    </row>
    <row r="33" spans="1:61" ht="15.5" hidden="1" x14ac:dyDescent="0.35">
      <c r="A33" t="s">
        <v>294</v>
      </c>
      <c r="B33" t="s">
        <v>52</v>
      </c>
      <c r="E33" s="3" t="s">
        <v>295</v>
      </c>
      <c r="F33" s="3" t="s">
        <v>295</v>
      </c>
      <c r="G33" s="3" t="s">
        <v>296</v>
      </c>
      <c r="H33">
        <v>4</v>
      </c>
      <c r="I33" s="9" t="s">
        <v>164</v>
      </c>
      <c r="J33" s="5">
        <v>9</v>
      </c>
      <c r="K33" s="3" t="s">
        <v>56</v>
      </c>
      <c r="L33" s="3" t="s">
        <v>104</v>
      </c>
      <c r="M33">
        <f t="shared" ca="1" si="0"/>
        <v>0</v>
      </c>
      <c r="O33" t="str">
        <f t="shared" ca="1" si="30"/>
        <v>0|not present</v>
      </c>
      <c r="Q33" t="str">
        <f t="shared" ca="1" si="31"/>
        <v>true</v>
      </c>
      <c r="R33" t="s">
        <v>1078</v>
      </c>
      <c r="S33" t="s">
        <v>1079</v>
      </c>
      <c r="T33" t="s">
        <v>701</v>
      </c>
      <c r="U33" t="s">
        <v>702</v>
      </c>
      <c r="V33" t="s">
        <v>701</v>
      </c>
      <c r="X33" t="str">
        <f t="shared" ca="1" si="3"/>
        <v>4 hour</v>
      </c>
      <c r="Y33" t="str">
        <f t="shared" ca="1" si="4"/>
        <v>5 days</v>
      </c>
      <c r="Z33" t="str">
        <f t="shared" ca="1" si="32"/>
        <v>8 hours</v>
      </c>
      <c r="AA33" t="str">
        <f t="shared" ca="1" si="33"/>
        <v>10 days</v>
      </c>
      <c r="AB33" t="str">
        <f t="shared" ca="1" si="34"/>
        <v>16 hours</v>
      </c>
      <c r="AC33" t="str">
        <f t="shared" ca="1" si="35"/>
        <v>24 days</v>
      </c>
      <c r="AD33" t="str">
        <f t="shared" ca="1" si="9"/>
        <v>5 days</v>
      </c>
      <c r="AE33" t="str">
        <f t="shared" ca="1" si="36"/>
        <v>72 days</v>
      </c>
      <c r="AG33">
        <f t="shared" ca="1" si="11"/>
        <v>1</v>
      </c>
      <c r="AI33" t="str">
        <f t="shared" ca="1" si="37"/>
        <v>4|present</v>
      </c>
      <c r="AJ33">
        <f t="shared" ca="1" si="13"/>
        <v>1</v>
      </c>
      <c r="AL33" t="str">
        <f t="shared" ca="1" si="38"/>
        <v>2|present</v>
      </c>
      <c r="AM33">
        <f t="shared" ca="1" si="15"/>
        <v>1</v>
      </c>
      <c r="AO33" t="str">
        <f t="shared" ca="1" si="39"/>
        <v>1|present</v>
      </c>
      <c r="AP33">
        <f t="shared" ca="1" si="17"/>
        <v>1</v>
      </c>
      <c r="AR33" t="str">
        <f t="shared" ca="1" si="40"/>
        <v>5|present</v>
      </c>
      <c r="AS33">
        <f t="shared" ca="1" si="19"/>
        <v>1</v>
      </c>
      <c r="AU33" t="str">
        <f t="shared" ca="1" si="41"/>
        <v>9|present</v>
      </c>
      <c r="AV33">
        <f t="shared" ca="1" si="21"/>
        <v>0</v>
      </c>
      <c r="AX33" t="str">
        <f t="shared" ca="1" si="42"/>
        <v>0|not present</v>
      </c>
      <c r="AY33">
        <f t="shared" ca="1" si="23"/>
        <v>0</v>
      </c>
      <c r="BA33" t="str">
        <f t="shared" ca="1" si="43"/>
        <v>0|not present</v>
      </c>
      <c r="BC33" t="str">
        <f t="shared" ca="1" si="44"/>
        <v>true</v>
      </c>
      <c r="BD33">
        <f t="shared" ca="1" si="26"/>
        <v>1</v>
      </c>
      <c r="BF33" t="str">
        <f t="shared" ca="1" si="45"/>
        <v>1|present</v>
      </c>
      <c r="BG33">
        <f t="shared" ca="1" si="28"/>
        <v>0</v>
      </c>
      <c r="BI33" t="str">
        <f t="shared" ca="1" si="46"/>
        <v>0|not present</v>
      </c>
    </row>
    <row r="34" spans="1:61" ht="15.5" hidden="1" x14ac:dyDescent="0.35">
      <c r="A34" s="9" t="s">
        <v>297</v>
      </c>
      <c r="B34" s="9" t="s">
        <v>52</v>
      </c>
      <c r="E34" s="13" t="s">
        <v>298</v>
      </c>
      <c r="F34" s="13" t="s">
        <v>298</v>
      </c>
      <c r="G34" s="13" t="s">
        <v>299</v>
      </c>
      <c r="H34" s="9">
        <v>4</v>
      </c>
      <c r="I34" s="9" t="s">
        <v>126</v>
      </c>
      <c r="J34" s="29">
        <v>3</v>
      </c>
      <c r="K34" s="13" t="s">
        <v>77</v>
      </c>
      <c r="L34" s="13" t="s">
        <v>171</v>
      </c>
      <c r="M34">
        <f t="shared" ca="1" si="0"/>
        <v>0</v>
      </c>
      <c r="O34" t="str">
        <f t="shared" ca="1" si="30"/>
        <v>0|not present</v>
      </c>
      <c r="Q34" t="str">
        <f t="shared" ca="1" si="31"/>
        <v>true</v>
      </c>
      <c r="R34" t="s">
        <v>715</v>
      </c>
      <c r="S34" t="s">
        <v>716</v>
      </c>
      <c r="T34" t="s">
        <v>701</v>
      </c>
      <c r="U34" t="s">
        <v>702</v>
      </c>
      <c r="V34" t="s">
        <v>701</v>
      </c>
      <c r="X34" t="str">
        <f t="shared" ca="1" si="3"/>
        <v>4 hour</v>
      </c>
      <c r="Y34" t="str">
        <f t="shared" ca="1" si="4"/>
        <v>7 days</v>
      </c>
      <c r="Z34" t="str">
        <f t="shared" ca="1" si="32"/>
        <v>8 hours</v>
      </c>
      <c r="AA34" t="str">
        <f t="shared" ca="1" si="33"/>
        <v>12 days</v>
      </c>
      <c r="AB34" t="str">
        <f t="shared" ca="1" si="34"/>
        <v>16 hours</v>
      </c>
      <c r="AC34" t="str">
        <f t="shared" ca="1" si="35"/>
        <v>26 days</v>
      </c>
      <c r="AD34" t="str">
        <f t="shared" ca="1" si="9"/>
        <v>6 days</v>
      </c>
      <c r="AE34" t="str">
        <f t="shared" ca="1" si="36"/>
        <v>78 days</v>
      </c>
      <c r="AG34">
        <f t="shared" ca="1" si="11"/>
        <v>1</v>
      </c>
      <c r="AI34" t="str">
        <f t="shared" ca="1" si="37"/>
        <v>5|present</v>
      </c>
      <c r="AJ34">
        <f t="shared" ca="1" si="13"/>
        <v>1</v>
      </c>
      <c r="AL34" t="str">
        <f t="shared" ca="1" si="38"/>
        <v>5|present</v>
      </c>
      <c r="AM34">
        <f t="shared" ca="1" si="15"/>
        <v>1</v>
      </c>
      <c r="AO34" t="str">
        <f t="shared" ca="1" si="39"/>
        <v>3|present</v>
      </c>
      <c r="AP34">
        <f t="shared" ca="1" si="17"/>
        <v>1</v>
      </c>
      <c r="AR34" t="str">
        <f t="shared" ca="1" si="40"/>
        <v>9|present</v>
      </c>
      <c r="AS34">
        <f t="shared" ca="1" si="19"/>
        <v>1</v>
      </c>
      <c r="AU34" t="str">
        <f t="shared" ca="1" si="41"/>
        <v>9|present</v>
      </c>
      <c r="AV34">
        <f t="shared" ca="1" si="21"/>
        <v>0</v>
      </c>
      <c r="AX34" t="str">
        <f t="shared" ca="1" si="42"/>
        <v>0|not present</v>
      </c>
      <c r="AY34">
        <f t="shared" ca="1" si="23"/>
        <v>0</v>
      </c>
      <c r="BA34" t="str">
        <f t="shared" ca="1" si="43"/>
        <v>0|not present</v>
      </c>
      <c r="BC34" t="str">
        <f t="shared" ca="1" si="44"/>
        <v>true</v>
      </c>
      <c r="BD34">
        <f t="shared" ca="1" si="26"/>
        <v>1</v>
      </c>
      <c r="BF34" t="str">
        <f t="shared" ca="1" si="45"/>
        <v>9|present</v>
      </c>
      <c r="BG34">
        <f t="shared" ca="1" si="28"/>
        <v>1</v>
      </c>
      <c r="BI34" t="str">
        <f t="shared" ca="1" si="46"/>
        <v>9|present</v>
      </c>
    </row>
    <row r="35" spans="1:61" ht="15.5" hidden="1" x14ac:dyDescent="0.35">
      <c r="A35" t="s">
        <v>300</v>
      </c>
      <c r="B35" t="s">
        <v>52</v>
      </c>
      <c r="E35" s="3" t="s">
        <v>301</v>
      </c>
      <c r="F35" s="3" t="s">
        <v>301</v>
      </c>
      <c r="G35" s="3" t="s">
        <v>302</v>
      </c>
      <c r="H35">
        <v>4</v>
      </c>
      <c r="I35" t="s">
        <v>76</v>
      </c>
      <c r="J35" s="5">
        <v>4</v>
      </c>
      <c r="K35" s="3" t="s">
        <v>77</v>
      </c>
      <c r="L35" s="3" t="s">
        <v>171</v>
      </c>
      <c r="M35">
        <f t="shared" ca="1" si="0"/>
        <v>0</v>
      </c>
      <c r="O35" t="str">
        <f t="shared" ca="1" si="30"/>
        <v>0|not present</v>
      </c>
      <c r="Q35" t="str">
        <f t="shared" ca="1" si="31"/>
        <v>true</v>
      </c>
      <c r="R35" t="s">
        <v>717</v>
      </c>
      <c r="S35" t="s">
        <v>718</v>
      </c>
      <c r="T35" t="s">
        <v>701</v>
      </c>
      <c r="U35" t="s">
        <v>702</v>
      </c>
      <c r="V35" t="s">
        <v>701</v>
      </c>
      <c r="X35" t="str">
        <f t="shared" ca="1" si="3"/>
        <v>6 hour</v>
      </c>
      <c r="Y35" t="str">
        <f t="shared" ca="1" si="4"/>
        <v>5 days</v>
      </c>
      <c r="Z35" t="str">
        <f t="shared" ca="1" si="32"/>
        <v>10 hours</v>
      </c>
      <c r="AA35" t="str">
        <f t="shared" ca="1" si="33"/>
        <v>10 days</v>
      </c>
      <c r="AB35" t="str">
        <f t="shared" ca="1" si="34"/>
        <v>20 hours</v>
      </c>
      <c r="AC35" t="str">
        <f t="shared" ca="1" si="35"/>
        <v>24 days</v>
      </c>
      <c r="AD35" t="str">
        <f t="shared" ca="1" si="9"/>
        <v>7 days</v>
      </c>
      <c r="AE35" t="str">
        <f t="shared" ca="1" si="36"/>
        <v>72 days</v>
      </c>
      <c r="AG35">
        <f t="shared" ca="1" si="11"/>
        <v>1</v>
      </c>
      <c r="AI35" t="str">
        <f t="shared" ca="1" si="37"/>
        <v>4|present</v>
      </c>
      <c r="AJ35">
        <f t="shared" ca="1" si="13"/>
        <v>1</v>
      </c>
      <c r="AL35" t="str">
        <f t="shared" ca="1" si="38"/>
        <v>7|present</v>
      </c>
      <c r="AM35">
        <f t="shared" ca="1" si="15"/>
        <v>0</v>
      </c>
      <c r="AO35" t="str">
        <f t="shared" ca="1" si="39"/>
        <v>0|not present</v>
      </c>
      <c r="AP35">
        <f t="shared" ca="1" si="17"/>
        <v>0</v>
      </c>
      <c r="AR35" t="str">
        <f t="shared" ca="1" si="40"/>
        <v>0|not present</v>
      </c>
      <c r="AS35">
        <f t="shared" ca="1" si="19"/>
        <v>1</v>
      </c>
      <c r="AU35" t="str">
        <f t="shared" ca="1" si="41"/>
        <v>3|present</v>
      </c>
      <c r="AV35">
        <f t="shared" ca="1" si="21"/>
        <v>1</v>
      </c>
      <c r="AX35" t="str">
        <f t="shared" ca="1" si="42"/>
        <v>1|present</v>
      </c>
      <c r="AY35">
        <f t="shared" ca="1" si="23"/>
        <v>0</v>
      </c>
      <c r="BA35" t="str">
        <f t="shared" ca="1" si="43"/>
        <v>0|not present</v>
      </c>
      <c r="BC35" t="str">
        <f t="shared" ca="1" si="44"/>
        <v>true</v>
      </c>
      <c r="BD35">
        <f t="shared" ca="1" si="26"/>
        <v>0</v>
      </c>
      <c r="BF35" t="str">
        <f t="shared" ca="1" si="45"/>
        <v>0|not present</v>
      </c>
      <c r="BG35">
        <f t="shared" ca="1" si="28"/>
        <v>1</v>
      </c>
      <c r="BI35" t="str">
        <f t="shared" ca="1" si="46"/>
        <v>6|present</v>
      </c>
    </row>
    <row r="36" spans="1:61" ht="15.5" hidden="1" x14ac:dyDescent="0.35">
      <c r="A36" s="9" t="s">
        <v>303</v>
      </c>
      <c r="B36" s="9" t="s">
        <v>52</v>
      </c>
      <c r="E36" s="13" t="s">
        <v>304</v>
      </c>
      <c r="F36" s="13" t="s">
        <v>304</v>
      </c>
      <c r="G36" s="13" t="s">
        <v>305</v>
      </c>
      <c r="H36" s="9">
        <v>4</v>
      </c>
      <c r="I36" s="9" t="s">
        <v>261</v>
      </c>
      <c r="J36" s="29">
        <v>5</v>
      </c>
      <c r="K36" s="13" t="s">
        <v>77</v>
      </c>
      <c r="L36" s="13" t="s">
        <v>171</v>
      </c>
      <c r="M36">
        <f t="shared" ca="1" si="0"/>
        <v>0</v>
      </c>
      <c r="O36" t="str">
        <f t="shared" ca="1" si="30"/>
        <v>0|not present</v>
      </c>
      <c r="Q36" t="str">
        <f t="shared" ca="1" si="31"/>
        <v>true</v>
      </c>
      <c r="R36" t="s">
        <v>722</v>
      </c>
      <c r="S36" t="s">
        <v>723</v>
      </c>
      <c r="T36" t="s">
        <v>701</v>
      </c>
      <c r="U36" t="s">
        <v>702</v>
      </c>
      <c r="V36" t="s">
        <v>701</v>
      </c>
      <c r="X36" t="str">
        <f t="shared" ca="1" si="3"/>
        <v>2 hour</v>
      </c>
      <c r="Y36" t="str">
        <f t="shared" ca="1" si="4"/>
        <v>4 days</v>
      </c>
      <c r="Z36" t="str">
        <f t="shared" ca="1" si="32"/>
        <v>6 hours</v>
      </c>
      <c r="AA36" t="str">
        <f t="shared" ca="1" si="33"/>
        <v>9 days</v>
      </c>
      <c r="AB36" t="str">
        <f t="shared" ca="1" si="34"/>
        <v>12 hours</v>
      </c>
      <c r="AC36" t="str">
        <f t="shared" ca="1" si="35"/>
        <v>23 days</v>
      </c>
      <c r="AD36" t="str">
        <f t="shared" ca="1" si="9"/>
        <v>6 days</v>
      </c>
      <c r="AE36" t="str">
        <f t="shared" ca="1" si="36"/>
        <v>69 days</v>
      </c>
      <c r="AG36">
        <f t="shared" ca="1" si="11"/>
        <v>1</v>
      </c>
      <c r="AI36" t="str">
        <f t="shared" ca="1" si="37"/>
        <v>1|present</v>
      </c>
      <c r="AJ36">
        <f t="shared" ca="1" si="13"/>
        <v>1</v>
      </c>
      <c r="AL36" t="str">
        <f t="shared" ca="1" si="38"/>
        <v>6|present</v>
      </c>
      <c r="AM36">
        <f t="shared" ca="1" si="15"/>
        <v>1</v>
      </c>
      <c r="AO36" t="str">
        <f t="shared" ca="1" si="39"/>
        <v>4|present</v>
      </c>
      <c r="AP36">
        <f t="shared" ca="1" si="17"/>
        <v>1</v>
      </c>
      <c r="AR36" t="str">
        <f t="shared" ca="1" si="40"/>
        <v>2|present</v>
      </c>
      <c r="AS36">
        <f t="shared" ca="1" si="19"/>
        <v>1</v>
      </c>
      <c r="AU36" t="str">
        <f t="shared" ca="1" si="41"/>
        <v>4|present</v>
      </c>
      <c r="AV36">
        <f t="shared" ca="1" si="21"/>
        <v>0</v>
      </c>
      <c r="AX36" t="str">
        <f t="shared" ca="1" si="42"/>
        <v>0|not present</v>
      </c>
      <c r="AY36">
        <f t="shared" ca="1" si="23"/>
        <v>1</v>
      </c>
      <c r="BA36" t="str">
        <f t="shared" ca="1" si="43"/>
        <v>3|present</v>
      </c>
      <c r="BC36" t="str">
        <f t="shared" ca="1" si="44"/>
        <v>false</v>
      </c>
      <c r="BD36">
        <f t="shared" ca="1" si="26"/>
        <v>1</v>
      </c>
      <c r="BF36" t="str">
        <f t="shared" ca="1" si="45"/>
        <v>3|present</v>
      </c>
      <c r="BG36">
        <f t="shared" ca="1" si="28"/>
        <v>1</v>
      </c>
      <c r="BI36" t="str">
        <f t="shared" ca="1" si="46"/>
        <v>8|present</v>
      </c>
    </row>
    <row r="37" spans="1:61" ht="15.5" hidden="1" x14ac:dyDescent="0.35">
      <c r="A37" t="s">
        <v>306</v>
      </c>
      <c r="B37" t="s">
        <v>52</v>
      </c>
      <c r="E37" s="3" t="s">
        <v>307</v>
      </c>
      <c r="F37" s="3" t="s">
        <v>307</v>
      </c>
      <c r="G37" s="3" t="s">
        <v>308</v>
      </c>
      <c r="H37">
        <v>4</v>
      </c>
      <c r="I37" s="9" t="s">
        <v>164</v>
      </c>
      <c r="J37" s="5">
        <v>9</v>
      </c>
      <c r="K37" s="3" t="s">
        <v>77</v>
      </c>
      <c r="L37" s="3" t="s">
        <v>171</v>
      </c>
      <c r="M37">
        <f t="shared" ca="1" si="0"/>
        <v>1</v>
      </c>
      <c r="O37" t="str">
        <f t="shared" ca="1" si="30"/>
        <v>5|present</v>
      </c>
      <c r="Q37" t="str">
        <f t="shared" ca="1" si="31"/>
        <v>false</v>
      </c>
      <c r="R37" t="s">
        <v>724</v>
      </c>
      <c r="S37" t="s">
        <v>725</v>
      </c>
      <c r="T37" t="s">
        <v>701</v>
      </c>
      <c r="U37" t="s">
        <v>702</v>
      </c>
      <c r="V37" t="s">
        <v>701</v>
      </c>
      <c r="X37" t="str">
        <f t="shared" ca="1" si="3"/>
        <v>5 hour</v>
      </c>
      <c r="Y37" t="str">
        <f t="shared" ca="1" si="4"/>
        <v>5 days</v>
      </c>
      <c r="Z37" t="str">
        <f t="shared" ca="1" si="32"/>
        <v>9 hours</v>
      </c>
      <c r="AA37" t="str">
        <f t="shared" ca="1" si="33"/>
        <v>10 days</v>
      </c>
      <c r="AB37" t="str">
        <f t="shared" ca="1" si="34"/>
        <v>18 hours</v>
      </c>
      <c r="AC37" t="str">
        <f t="shared" ca="1" si="35"/>
        <v>24 days</v>
      </c>
      <c r="AD37" t="str">
        <f t="shared" ca="1" si="9"/>
        <v>5 days</v>
      </c>
      <c r="AE37" t="str">
        <f t="shared" ca="1" si="36"/>
        <v>72 days</v>
      </c>
      <c r="AG37">
        <f t="shared" ca="1" si="11"/>
        <v>1</v>
      </c>
      <c r="AI37" t="str">
        <f t="shared" ca="1" si="37"/>
        <v>5|present</v>
      </c>
      <c r="AJ37">
        <f t="shared" ca="1" si="13"/>
        <v>1</v>
      </c>
      <c r="AL37" t="str">
        <f t="shared" ca="1" si="38"/>
        <v>1|present</v>
      </c>
      <c r="AM37">
        <f t="shared" ca="1" si="15"/>
        <v>1</v>
      </c>
      <c r="AO37" t="str">
        <f t="shared" ca="1" si="39"/>
        <v>2|present</v>
      </c>
      <c r="AP37">
        <f t="shared" ca="1" si="17"/>
        <v>0</v>
      </c>
      <c r="AR37" t="str">
        <f t="shared" ca="1" si="40"/>
        <v>0|not present</v>
      </c>
      <c r="AS37">
        <f t="shared" ca="1" si="19"/>
        <v>1</v>
      </c>
      <c r="AU37" t="str">
        <f t="shared" ca="1" si="41"/>
        <v>9|present</v>
      </c>
      <c r="AV37">
        <f t="shared" ca="1" si="21"/>
        <v>0</v>
      </c>
      <c r="AX37" t="str">
        <f t="shared" ca="1" si="42"/>
        <v>0|not present</v>
      </c>
      <c r="AY37">
        <f t="shared" ca="1" si="23"/>
        <v>1</v>
      </c>
      <c r="BA37" t="str">
        <f t="shared" ca="1" si="43"/>
        <v>3|present</v>
      </c>
      <c r="BC37" t="str">
        <f t="shared" ca="1" si="44"/>
        <v>false</v>
      </c>
      <c r="BD37">
        <f t="shared" ca="1" si="26"/>
        <v>1</v>
      </c>
      <c r="BF37" t="str">
        <f t="shared" ca="1" si="45"/>
        <v>9|present</v>
      </c>
      <c r="BG37">
        <f t="shared" ca="1" si="28"/>
        <v>1</v>
      </c>
      <c r="BI37" t="str">
        <f t="shared" ca="1" si="46"/>
        <v>8|present</v>
      </c>
    </row>
    <row r="38" spans="1:61" ht="15.5" hidden="1" x14ac:dyDescent="0.35">
      <c r="A38" s="9" t="s">
        <v>309</v>
      </c>
      <c r="B38" s="9" t="s">
        <v>52</v>
      </c>
      <c r="E38" s="13" t="s">
        <v>310</v>
      </c>
      <c r="F38" s="13" t="s">
        <v>310</v>
      </c>
      <c r="G38" s="13" t="s">
        <v>311</v>
      </c>
      <c r="H38" s="9">
        <v>4</v>
      </c>
      <c r="I38" s="9" t="s">
        <v>261</v>
      </c>
      <c r="J38" s="29">
        <v>5</v>
      </c>
      <c r="K38" s="13" t="s">
        <v>77</v>
      </c>
      <c r="L38" s="13" t="s">
        <v>171</v>
      </c>
      <c r="M38">
        <f t="shared" ca="1" si="0"/>
        <v>1</v>
      </c>
      <c r="O38" t="str">
        <f t="shared" ca="1" si="30"/>
        <v>9|present</v>
      </c>
      <c r="Q38" t="str">
        <f t="shared" ca="1" si="31"/>
        <v>false</v>
      </c>
      <c r="R38" t="s">
        <v>726</v>
      </c>
      <c r="S38" t="s">
        <v>727</v>
      </c>
      <c r="T38" t="s">
        <v>701</v>
      </c>
      <c r="U38" t="s">
        <v>702</v>
      </c>
      <c r="V38" t="s">
        <v>701</v>
      </c>
      <c r="X38" t="str">
        <f t="shared" ca="1" si="3"/>
        <v>3 hour</v>
      </c>
      <c r="Y38" t="str">
        <f t="shared" ca="1" si="4"/>
        <v>7 days</v>
      </c>
      <c r="Z38" t="str">
        <f t="shared" ca="1" si="32"/>
        <v>7 hours</v>
      </c>
      <c r="AA38" t="str">
        <f t="shared" ca="1" si="33"/>
        <v>12 days</v>
      </c>
      <c r="AB38" t="str">
        <f t="shared" ca="1" si="34"/>
        <v>14 hours</v>
      </c>
      <c r="AC38" t="str">
        <f t="shared" ca="1" si="35"/>
        <v>26 days</v>
      </c>
      <c r="AD38" t="str">
        <f t="shared" ca="1" si="9"/>
        <v>3 days</v>
      </c>
      <c r="AE38" t="str">
        <f t="shared" ca="1" si="36"/>
        <v>78 days</v>
      </c>
      <c r="AG38">
        <f t="shared" ca="1" si="11"/>
        <v>0</v>
      </c>
      <c r="AI38" t="str">
        <f t="shared" ca="1" si="37"/>
        <v>0|not present</v>
      </c>
      <c r="AJ38">
        <f t="shared" ca="1" si="13"/>
        <v>0</v>
      </c>
      <c r="AL38" t="str">
        <f t="shared" ca="1" si="38"/>
        <v>0|not present</v>
      </c>
      <c r="AM38">
        <f t="shared" ca="1" si="15"/>
        <v>0</v>
      </c>
      <c r="AO38" t="str">
        <f t="shared" ca="1" si="39"/>
        <v>0|not present</v>
      </c>
      <c r="AP38">
        <f t="shared" ca="1" si="17"/>
        <v>0</v>
      </c>
      <c r="AR38" t="str">
        <f t="shared" ca="1" si="40"/>
        <v>0|not present</v>
      </c>
      <c r="AS38">
        <f t="shared" ca="1" si="19"/>
        <v>1</v>
      </c>
      <c r="AU38" t="str">
        <f t="shared" ca="1" si="41"/>
        <v>9|present</v>
      </c>
      <c r="AV38">
        <f t="shared" ca="1" si="21"/>
        <v>1</v>
      </c>
      <c r="AX38" t="str">
        <f t="shared" ca="1" si="42"/>
        <v>4|present</v>
      </c>
      <c r="AY38">
        <f t="shared" ca="1" si="23"/>
        <v>0</v>
      </c>
      <c r="BA38" t="str">
        <f t="shared" ca="1" si="43"/>
        <v>0|not present</v>
      </c>
      <c r="BC38" t="str">
        <f t="shared" ca="1" si="44"/>
        <v>true</v>
      </c>
      <c r="BD38">
        <f t="shared" ca="1" si="26"/>
        <v>1</v>
      </c>
      <c r="BF38" t="str">
        <f t="shared" ca="1" si="45"/>
        <v>3|present</v>
      </c>
      <c r="BG38">
        <f t="shared" ca="1" si="28"/>
        <v>1</v>
      </c>
      <c r="BI38" t="str">
        <f t="shared" ca="1" si="46"/>
        <v>2|present</v>
      </c>
    </row>
    <row r="39" spans="1:61" ht="15.5" hidden="1" x14ac:dyDescent="0.35">
      <c r="A39" t="s">
        <v>312</v>
      </c>
      <c r="B39" t="s">
        <v>52</v>
      </c>
      <c r="E39" s="3" t="s">
        <v>313</v>
      </c>
      <c r="F39" s="3" t="s">
        <v>313</v>
      </c>
      <c r="G39" s="3" t="s">
        <v>314</v>
      </c>
      <c r="H39">
        <v>4</v>
      </c>
      <c r="I39" t="s">
        <v>541</v>
      </c>
      <c r="J39" s="5">
        <v>2</v>
      </c>
      <c r="K39" s="3" t="s">
        <v>77</v>
      </c>
      <c r="L39" s="3" t="s">
        <v>78</v>
      </c>
      <c r="M39">
        <f t="shared" ca="1" si="0"/>
        <v>0</v>
      </c>
      <c r="O39" t="str">
        <f t="shared" ca="1" si="30"/>
        <v>0|not present</v>
      </c>
      <c r="Q39" t="str">
        <f t="shared" ca="1" si="31"/>
        <v>true</v>
      </c>
      <c r="R39" t="s">
        <v>728</v>
      </c>
      <c r="S39" t="s">
        <v>729</v>
      </c>
      <c r="T39" t="s">
        <v>701</v>
      </c>
      <c r="U39" t="s">
        <v>702</v>
      </c>
      <c r="V39" t="s">
        <v>701</v>
      </c>
      <c r="X39" t="str">
        <f t="shared" ca="1" si="3"/>
        <v>2 hour</v>
      </c>
      <c r="Y39" t="str">
        <f t="shared" ca="1" si="4"/>
        <v>5 days</v>
      </c>
      <c r="Z39" t="str">
        <f t="shared" ca="1" si="32"/>
        <v>6 hours</v>
      </c>
      <c r="AA39" t="str">
        <f t="shared" ca="1" si="33"/>
        <v>10 days</v>
      </c>
      <c r="AB39" t="str">
        <f t="shared" ca="1" si="34"/>
        <v>12 hours</v>
      </c>
      <c r="AC39" t="str">
        <f t="shared" ca="1" si="35"/>
        <v>24 days</v>
      </c>
      <c r="AD39" t="str">
        <f t="shared" ca="1" si="9"/>
        <v>6 days</v>
      </c>
      <c r="AE39" t="str">
        <f t="shared" ca="1" si="36"/>
        <v>72 days</v>
      </c>
      <c r="AG39">
        <f t="shared" ca="1" si="11"/>
        <v>1</v>
      </c>
      <c r="AI39" t="str">
        <f t="shared" ca="1" si="37"/>
        <v>7|present</v>
      </c>
      <c r="AJ39">
        <f t="shared" ca="1" si="13"/>
        <v>1</v>
      </c>
      <c r="AL39" t="str">
        <f t="shared" ca="1" si="38"/>
        <v>3|present</v>
      </c>
      <c r="AM39">
        <f t="shared" ca="1" si="15"/>
        <v>1</v>
      </c>
      <c r="AO39" t="str">
        <f t="shared" ca="1" si="39"/>
        <v>9|present</v>
      </c>
      <c r="AP39">
        <f t="shared" ca="1" si="17"/>
        <v>0</v>
      </c>
      <c r="AR39" t="str">
        <f t="shared" ca="1" si="40"/>
        <v>0|not present</v>
      </c>
      <c r="AS39">
        <f t="shared" ca="1" si="19"/>
        <v>1</v>
      </c>
      <c r="AU39" t="str">
        <f t="shared" ca="1" si="41"/>
        <v>2|present</v>
      </c>
      <c r="AV39">
        <f t="shared" ca="1" si="21"/>
        <v>1</v>
      </c>
      <c r="AX39" t="str">
        <f t="shared" ca="1" si="42"/>
        <v>4|present</v>
      </c>
      <c r="AY39">
        <f t="shared" ca="1" si="23"/>
        <v>1</v>
      </c>
      <c r="BA39" t="str">
        <f t="shared" ca="1" si="43"/>
        <v>6|present</v>
      </c>
      <c r="BC39" t="str">
        <f t="shared" ca="1" si="44"/>
        <v>false</v>
      </c>
      <c r="BD39">
        <f t="shared" ca="1" si="26"/>
        <v>0</v>
      </c>
      <c r="BF39" t="str">
        <f t="shared" ca="1" si="45"/>
        <v>0|not present</v>
      </c>
      <c r="BG39">
        <f t="shared" ca="1" si="28"/>
        <v>1</v>
      </c>
      <c r="BI39" t="str">
        <f t="shared" ca="1" si="46"/>
        <v>6|present</v>
      </c>
    </row>
    <row r="40" spans="1:61" ht="15.5" hidden="1" x14ac:dyDescent="0.35">
      <c r="A40" s="9" t="s">
        <v>315</v>
      </c>
      <c r="B40" s="9" t="s">
        <v>52</v>
      </c>
      <c r="E40" s="13" t="s">
        <v>316</v>
      </c>
      <c r="F40" s="13" t="s">
        <v>316</v>
      </c>
      <c r="G40" s="13" t="s">
        <v>317</v>
      </c>
      <c r="H40" s="9">
        <v>4</v>
      </c>
      <c r="I40" s="9" t="s">
        <v>126</v>
      </c>
      <c r="J40" s="29">
        <v>3</v>
      </c>
      <c r="K40" s="13" t="s">
        <v>77</v>
      </c>
      <c r="L40" s="13" t="s">
        <v>78</v>
      </c>
      <c r="M40">
        <f t="shared" ca="1" si="0"/>
        <v>0</v>
      </c>
      <c r="O40" t="str">
        <f t="shared" ca="1" si="30"/>
        <v>0|not present</v>
      </c>
      <c r="Q40" t="str">
        <f t="shared" ca="1" si="31"/>
        <v>true</v>
      </c>
      <c r="R40" t="s">
        <v>730</v>
      </c>
      <c r="S40" t="s">
        <v>731</v>
      </c>
      <c r="T40" t="s">
        <v>701</v>
      </c>
      <c r="U40" t="s">
        <v>702</v>
      </c>
      <c r="V40" t="s">
        <v>701</v>
      </c>
      <c r="X40" t="str">
        <f t="shared" ca="1" si="3"/>
        <v>5 hour</v>
      </c>
      <c r="Y40" t="str">
        <f t="shared" ca="1" si="4"/>
        <v>6 days</v>
      </c>
      <c r="Z40" t="str">
        <f t="shared" ca="1" si="32"/>
        <v>9 hours</v>
      </c>
      <c r="AA40" t="str">
        <f t="shared" ca="1" si="33"/>
        <v>11 days</v>
      </c>
      <c r="AB40" t="str">
        <f t="shared" ca="1" si="34"/>
        <v>18 hours</v>
      </c>
      <c r="AC40" t="str">
        <f t="shared" ca="1" si="35"/>
        <v>25 days</v>
      </c>
      <c r="AD40" t="str">
        <f t="shared" ca="1" si="9"/>
        <v>2 days</v>
      </c>
      <c r="AE40" t="str">
        <f t="shared" ca="1" si="36"/>
        <v>75 days</v>
      </c>
      <c r="AG40">
        <f t="shared" ca="1" si="11"/>
        <v>0</v>
      </c>
      <c r="AI40" t="str">
        <f t="shared" ca="1" si="37"/>
        <v>0|not present</v>
      </c>
      <c r="AJ40">
        <f t="shared" ca="1" si="13"/>
        <v>1</v>
      </c>
      <c r="AL40" t="str">
        <f t="shared" ca="1" si="38"/>
        <v>4|present</v>
      </c>
      <c r="AM40">
        <f t="shared" ca="1" si="15"/>
        <v>0</v>
      </c>
      <c r="AO40" t="str">
        <f t="shared" ca="1" si="39"/>
        <v>0|not present</v>
      </c>
      <c r="AP40">
        <f t="shared" ca="1" si="17"/>
        <v>0</v>
      </c>
      <c r="AR40" t="str">
        <f t="shared" ca="1" si="40"/>
        <v>0|not present</v>
      </c>
      <c r="AS40">
        <f t="shared" ca="1" si="19"/>
        <v>0</v>
      </c>
      <c r="AU40" t="str">
        <f t="shared" ca="1" si="41"/>
        <v>0|not present</v>
      </c>
      <c r="AV40">
        <f t="shared" ca="1" si="21"/>
        <v>1</v>
      </c>
      <c r="AX40" t="str">
        <f t="shared" ca="1" si="42"/>
        <v>9|present</v>
      </c>
      <c r="AY40">
        <f t="shared" ca="1" si="23"/>
        <v>1</v>
      </c>
      <c r="BA40" t="str">
        <f t="shared" ca="1" si="43"/>
        <v>1|present</v>
      </c>
      <c r="BC40" t="str">
        <f t="shared" ca="1" si="44"/>
        <v>false</v>
      </c>
      <c r="BD40">
        <f t="shared" ca="1" si="26"/>
        <v>1</v>
      </c>
      <c r="BF40" t="str">
        <f t="shared" ca="1" si="45"/>
        <v>3|present</v>
      </c>
      <c r="BG40">
        <f t="shared" ca="1" si="28"/>
        <v>1</v>
      </c>
      <c r="BI40" t="str">
        <f t="shared" ca="1" si="46"/>
        <v>8|present</v>
      </c>
    </row>
    <row r="41" spans="1:61" ht="15.5" hidden="1" x14ac:dyDescent="0.35">
      <c r="A41" t="s">
        <v>318</v>
      </c>
      <c r="B41" t="s">
        <v>52</v>
      </c>
      <c r="E41" s="3" t="s">
        <v>319</v>
      </c>
      <c r="F41" s="3" t="s">
        <v>319</v>
      </c>
      <c r="G41" s="3" t="s">
        <v>320</v>
      </c>
      <c r="H41">
        <v>4</v>
      </c>
      <c r="I41" t="s">
        <v>76</v>
      </c>
      <c r="J41" s="5">
        <v>4</v>
      </c>
      <c r="K41" s="3" t="s">
        <v>77</v>
      </c>
      <c r="L41" s="3" t="s">
        <v>78</v>
      </c>
      <c r="M41">
        <f t="shared" ca="1" si="0"/>
        <v>0</v>
      </c>
      <c r="O41" t="str">
        <f t="shared" ca="1" si="30"/>
        <v>0|not present</v>
      </c>
      <c r="Q41" t="str">
        <f t="shared" ca="1" si="31"/>
        <v>true</v>
      </c>
      <c r="R41" t="s">
        <v>1080</v>
      </c>
      <c r="S41" t="s">
        <v>1081</v>
      </c>
      <c r="T41" t="s">
        <v>701</v>
      </c>
      <c r="U41" t="s">
        <v>702</v>
      </c>
      <c r="V41" t="s">
        <v>701</v>
      </c>
      <c r="X41" t="str">
        <f t="shared" ca="1" si="3"/>
        <v>6 hour</v>
      </c>
      <c r="Y41" t="str">
        <f t="shared" ca="1" si="4"/>
        <v>2 days</v>
      </c>
      <c r="Z41" t="str">
        <f t="shared" ca="1" si="32"/>
        <v>10 hours</v>
      </c>
      <c r="AA41" t="str">
        <f t="shared" ca="1" si="33"/>
        <v>7 days</v>
      </c>
      <c r="AB41" t="str">
        <f t="shared" ca="1" si="34"/>
        <v>20 hours</v>
      </c>
      <c r="AC41" t="str">
        <f t="shared" ca="1" si="35"/>
        <v>21 days</v>
      </c>
      <c r="AD41" t="str">
        <f t="shared" ca="1" si="9"/>
        <v>5 days</v>
      </c>
      <c r="AE41" t="str">
        <f t="shared" ca="1" si="36"/>
        <v>63 days</v>
      </c>
      <c r="AG41">
        <f t="shared" ca="1" si="11"/>
        <v>1</v>
      </c>
      <c r="AI41" t="str">
        <f t="shared" ca="1" si="37"/>
        <v>2|present</v>
      </c>
      <c r="AJ41">
        <f t="shared" ca="1" si="13"/>
        <v>1</v>
      </c>
      <c r="AL41" t="str">
        <f t="shared" ca="1" si="38"/>
        <v>6|present</v>
      </c>
      <c r="AM41">
        <f t="shared" ca="1" si="15"/>
        <v>0</v>
      </c>
      <c r="AO41" t="str">
        <f t="shared" ca="1" si="39"/>
        <v>0|not present</v>
      </c>
      <c r="AP41">
        <f t="shared" ca="1" si="17"/>
        <v>1</v>
      </c>
      <c r="AR41" t="str">
        <f t="shared" ca="1" si="40"/>
        <v>6|present</v>
      </c>
      <c r="AS41">
        <f t="shared" ca="1" si="19"/>
        <v>0</v>
      </c>
      <c r="AU41" t="str">
        <f t="shared" ca="1" si="41"/>
        <v>0|not present</v>
      </c>
      <c r="AV41">
        <f t="shared" ca="1" si="21"/>
        <v>0</v>
      </c>
      <c r="AX41" t="str">
        <f t="shared" ca="1" si="42"/>
        <v>0|not present</v>
      </c>
      <c r="AY41">
        <f t="shared" ca="1" si="23"/>
        <v>0</v>
      </c>
      <c r="BA41" t="str">
        <f t="shared" ca="1" si="43"/>
        <v>0|not present</v>
      </c>
      <c r="BC41" t="str">
        <f t="shared" ca="1" si="44"/>
        <v>true</v>
      </c>
      <c r="BD41">
        <f t="shared" ca="1" si="26"/>
        <v>1</v>
      </c>
      <c r="BF41" t="str">
        <f t="shared" ca="1" si="45"/>
        <v>8|present</v>
      </c>
      <c r="BG41">
        <f t="shared" ca="1" si="28"/>
        <v>1</v>
      </c>
      <c r="BI41" t="str">
        <f t="shared" ca="1" si="46"/>
        <v>8|present</v>
      </c>
    </row>
    <row r="42" spans="1:61" ht="15.5" hidden="1" x14ac:dyDescent="0.35">
      <c r="A42" s="9" t="s">
        <v>321</v>
      </c>
      <c r="B42" s="9" t="s">
        <v>52</v>
      </c>
      <c r="E42" s="13" t="s">
        <v>322</v>
      </c>
      <c r="F42" s="13" t="s">
        <v>322</v>
      </c>
      <c r="G42" s="13" t="s">
        <v>323</v>
      </c>
      <c r="H42" s="9">
        <v>4</v>
      </c>
      <c r="I42" s="9" t="s">
        <v>384</v>
      </c>
      <c r="J42" s="29">
        <v>8</v>
      </c>
      <c r="K42" s="13" t="s">
        <v>77</v>
      </c>
      <c r="L42" s="13" t="s">
        <v>78</v>
      </c>
      <c r="M42">
        <f t="shared" ca="1" si="0"/>
        <v>0</v>
      </c>
      <c r="O42" t="str">
        <f t="shared" ca="1" si="30"/>
        <v>0|not present</v>
      </c>
      <c r="Q42" t="str">
        <f t="shared" ca="1" si="31"/>
        <v>true</v>
      </c>
      <c r="R42" t="s">
        <v>732</v>
      </c>
      <c r="S42" t="s">
        <v>733</v>
      </c>
      <c r="T42" t="s">
        <v>701</v>
      </c>
      <c r="U42" t="s">
        <v>702</v>
      </c>
      <c r="V42" t="s">
        <v>701</v>
      </c>
      <c r="X42" t="str">
        <f t="shared" ca="1" si="3"/>
        <v>6 hour</v>
      </c>
      <c r="Y42" t="str">
        <f t="shared" ca="1" si="4"/>
        <v>3 days</v>
      </c>
      <c r="Z42" t="str">
        <f t="shared" ca="1" si="32"/>
        <v>10 hours</v>
      </c>
      <c r="AA42" t="str">
        <f t="shared" ca="1" si="33"/>
        <v>8 days</v>
      </c>
      <c r="AB42" t="str">
        <f t="shared" ca="1" si="34"/>
        <v>20 hours</v>
      </c>
      <c r="AC42" t="str">
        <f t="shared" ca="1" si="35"/>
        <v>22 days</v>
      </c>
      <c r="AD42" t="str">
        <f t="shared" ca="1" si="9"/>
        <v>7 days</v>
      </c>
      <c r="AE42" t="str">
        <f t="shared" ca="1" si="36"/>
        <v>66 days</v>
      </c>
      <c r="AG42">
        <f t="shared" ca="1" si="11"/>
        <v>1</v>
      </c>
      <c r="AI42" t="str">
        <f t="shared" ca="1" si="37"/>
        <v>9|present</v>
      </c>
      <c r="AJ42">
        <f t="shared" ca="1" si="13"/>
        <v>0</v>
      </c>
      <c r="AL42" t="str">
        <f t="shared" ca="1" si="38"/>
        <v>0|not present</v>
      </c>
      <c r="AM42">
        <f t="shared" ca="1" si="15"/>
        <v>0</v>
      </c>
      <c r="AO42" t="str">
        <f t="shared" ca="1" si="39"/>
        <v>0|not present</v>
      </c>
      <c r="AP42">
        <f t="shared" ca="1" si="17"/>
        <v>0</v>
      </c>
      <c r="AR42" t="str">
        <f t="shared" ca="1" si="40"/>
        <v>0|not present</v>
      </c>
      <c r="AS42">
        <f t="shared" ca="1" si="19"/>
        <v>0</v>
      </c>
      <c r="AU42" t="str">
        <f t="shared" ca="1" si="41"/>
        <v>0|not present</v>
      </c>
      <c r="AV42">
        <f t="shared" ca="1" si="21"/>
        <v>1</v>
      </c>
      <c r="AX42" t="str">
        <f t="shared" ca="1" si="42"/>
        <v>8|present</v>
      </c>
      <c r="AY42">
        <f t="shared" ca="1" si="23"/>
        <v>0</v>
      </c>
      <c r="BA42" t="str">
        <f t="shared" ca="1" si="43"/>
        <v>0|not present</v>
      </c>
      <c r="BC42" t="str">
        <f t="shared" ca="1" si="44"/>
        <v>true</v>
      </c>
      <c r="BD42">
        <f t="shared" ca="1" si="26"/>
        <v>1</v>
      </c>
      <c r="BF42" t="str">
        <f t="shared" ca="1" si="45"/>
        <v>5|present</v>
      </c>
      <c r="BG42">
        <f t="shared" ca="1" si="28"/>
        <v>0</v>
      </c>
      <c r="BI42" t="str">
        <f t="shared" ca="1" si="46"/>
        <v>0|not present</v>
      </c>
    </row>
    <row r="43" spans="1:61" ht="15.5" hidden="1" x14ac:dyDescent="0.35">
      <c r="A43" t="s">
        <v>324</v>
      </c>
      <c r="B43" t="s">
        <v>52</v>
      </c>
      <c r="E43" s="3" t="s">
        <v>325</v>
      </c>
      <c r="F43" s="3" t="s">
        <v>325</v>
      </c>
      <c r="G43" s="3" t="s">
        <v>326</v>
      </c>
      <c r="H43">
        <v>4</v>
      </c>
      <c r="I43" s="9" t="s">
        <v>164</v>
      </c>
      <c r="J43" s="5">
        <v>9</v>
      </c>
      <c r="K43" s="3" t="s">
        <v>77</v>
      </c>
      <c r="L43" s="3" t="s">
        <v>78</v>
      </c>
      <c r="M43">
        <f t="shared" ca="1" si="0"/>
        <v>1</v>
      </c>
      <c r="O43" t="str">
        <f t="shared" ca="1" si="30"/>
        <v>5|present</v>
      </c>
      <c r="Q43" t="str">
        <f t="shared" ca="1" si="31"/>
        <v>false</v>
      </c>
      <c r="R43" t="s">
        <v>734</v>
      </c>
      <c r="S43" t="s">
        <v>735</v>
      </c>
      <c r="T43" t="s">
        <v>701</v>
      </c>
      <c r="U43" t="s">
        <v>702</v>
      </c>
      <c r="V43" t="s">
        <v>701</v>
      </c>
      <c r="X43" t="str">
        <f t="shared" ca="1" si="3"/>
        <v>5 hour</v>
      </c>
      <c r="Y43" t="str">
        <f t="shared" ca="1" si="4"/>
        <v>3 days</v>
      </c>
      <c r="Z43" t="str">
        <f t="shared" ca="1" si="32"/>
        <v>9 hours</v>
      </c>
      <c r="AA43" t="str">
        <f t="shared" ca="1" si="33"/>
        <v>8 days</v>
      </c>
      <c r="AB43" t="str">
        <f t="shared" ca="1" si="34"/>
        <v>18 hours</v>
      </c>
      <c r="AC43" t="str">
        <f t="shared" ca="1" si="35"/>
        <v>22 days</v>
      </c>
      <c r="AD43" t="str">
        <f t="shared" ca="1" si="9"/>
        <v>7 days</v>
      </c>
      <c r="AE43" t="str">
        <f t="shared" ca="1" si="36"/>
        <v>66 days</v>
      </c>
      <c r="AG43">
        <f t="shared" ca="1" si="11"/>
        <v>0</v>
      </c>
      <c r="AI43" t="str">
        <f t="shared" ca="1" si="37"/>
        <v>0|not present</v>
      </c>
      <c r="AJ43">
        <f t="shared" ca="1" si="13"/>
        <v>0</v>
      </c>
      <c r="AL43" t="str">
        <f t="shared" ca="1" si="38"/>
        <v>0|not present</v>
      </c>
      <c r="AM43">
        <f t="shared" ca="1" si="15"/>
        <v>0</v>
      </c>
      <c r="AO43" t="str">
        <f t="shared" ca="1" si="39"/>
        <v>0|not present</v>
      </c>
      <c r="AP43">
        <f t="shared" ca="1" si="17"/>
        <v>1</v>
      </c>
      <c r="AR43" t="str">
        <f t="shared" ca="1" si="40"/>
        <v>2|present</v>
      </c>
      <c r="AS43">
        <f t="shared" ca="1" si="19"/>
        <v>1</v>
      </c>
      <c r="AU43" t="str">
        <f t="shared" ca="1" si="41"/>
        <v>4|present</v>
      </c>
      <c r="AV43">
        <f t="shared" ca="1" si="21"/>
        <v>1</v>
      </c>
      <c r="AX43" t="str">
        <f t="shared" ca="1" si="42"/>
        <v>2|present</v>
      </c>
      <c r="AY43">
        <f t="shared" ca="1" si="23"/>
        <v>0</v>
      </c>
      <c r="BA43" t="str">
        <f t="shared" ca="1" si="43"/>
        <v>0|not present</v>
      </c>
      <c r="BC43" t="str">
        <f t="shared" ca="1" si="44"/>
        <v>true</v>
      </c>
      <c r="BD43">
        <f t="shared" ca="1" si="26"/>
        <v>0</v>
      </c>
      <c r="BF43" t="str">
        <f t="shared" ca="1" si="45"/>
        <v>0|not present</v>
      </c>
      <c r="BG43">
        <f t="shared" ca="1" si="28"/>
        <v>0</v>
      </c>
      <c r="BI43" t="str">
        <f t="shared" ca="1" si="46"/>
        <v>0|not present</v>
      </c>
    </row>
    <row r="44" spans="1:61" ht="15.5" hidden="1" x14ac:dyDescent="0.35">
      <c r="A44" s="9" t="s">
        <v>327</v>
      </c>
      <c r="B44" s="9" t="s">
        <v>52</v>
      </c>
      <c r="E44" s="13" t="s">
        <v>328</v>
      </c>
      <c r="F44" s="13" t="s">
        <v>328</v>
      </c>
      <c r="G44" s="13" t="s">
        <v>329</v>
      </c>
      <c r="H44" s="9">
        <v>4</v>
      </c>
      <c r="I44" s="9" t="s">
        <v>170</v>
      </c>
      <c r="J44" s="29">
        <v>10</v>
      </c>
      <c r="K44" s="13" t="s">
        <v>77</v>
      </c>
      <c r="L44" s="13" t="s">
        <v>78</v>
      </c>
      <c r="M44">
        <f t="shared" ca="1" si="0"/>
        <v>0</v>
      </c>
      <c r="O44" t="str">
        <f t="shared" ca="1" si="30"/>
        <v>0|not present</v>
      </c>
      <c r="Q44" t="str">
        <f t="shared" ca="1" si="31"/>
        <v>true</v>
      </c>
      <c r="R44" t="s">
        <v>736</v>
      </c>
      <c r="S44" t="s">
        <v>737</v>
      </c>
      <c r="T44" t="s">
        <v>701</v>
      </c>
      <c r="U44" t="s">
        <v>702</v>
      </c>
      <c r="V44" t="s">
        <v>701</v>
      </c>
      <c r="X44" t="str">
        <f t="shared" ca="1" si="3"/>
        <v>5 hour</v>
      </c>
      <c r="Y44" t="str">
        <f t="shared" ca="1" si="4"/>
        <v>6 days</v>
      </c>
      <c r="Z44" t="str">
        <f t="shared" ca="1" si="32"/>
        <v>9 hours</v>
      </c>
      <c r="AA44" t="str">
        <f t="shared" ca="1" si="33"/>
        <v>11 days</v>
      </c>
      <c r="AB44" t="str">
        <f t="shared" ca="1" si="34"/>
        <v>18 hours</v>
      </c>
      <c r="AC44" t="str">
        <f t="shared" ca="1" si="35"/>
        <v>25 days</v>
      </c>
      <c r="AD44" t="str">
        <f t="shared" ca="1" si="9"/>
        <v>4 days</v>
      </c>
      <c r="AE44" t="str">
        <f t="shared" ca="1" si="36"/>
        <v>75 days</v>
      </c>
      <c r="AG44">
        <f t="shared" ca="1" si="11"/>
        <v>1</v>
      </c>
      <c r="AI44" t="str">
        <f t="shared" ca="1" si="37"/>
        <v>8|present</v>
      </c>
      <c r="AJ44">
        <f t="shared" ca="1" si="13"/>
        <v>1</v>
      </c>
      <c r="AL44" t="str">
        <f t="shared" ca="1" si="38"/>
        <v>6|present</v>
      </c>
      <c r="AM44">
        <f t="shared" ca="1" si="15"/>
        <v>0</v>
      </c>
      <c r="AO44" t="str">
        <f t="shared" ca="1" si="39"/>
        <v>0|not present</v>
      </c>
      <c r="AP44">
        <f t="shared" ca="1" si="17"/>
        <v>0</v>
      </c>
      <c r="AR44" t="str">
        <f t="shared" ca="1" si="40"/>
        <v>0|not present</v>
      </c>
      <c r="AS44">
        <f t="shared" ca="1" si="19"/>
        <v>0</v>
      </c>
      <c r="AU44" t="str">
        <f t="shared" ca="1" si="41"/>
        <v>0|not present</v>
      </c>
      <c r="AV44">
        <f t="shared" ca="1" si="21"/>
        <v>0</v>
      </c>
      <c r="AX44" t="str">
        <f t="shared" ca="1" si="42"/>
        <v>0|not present</v>
      </c>
      <c r="AY44">
        <f t="shared" ca="1" si="23"/>
        <v>1</v>
      </c>
      <c r="BA44" t="str">
        <f t="shared" ca="1" si="43"/>
        <v>6|present</v>
      </c>
      <c r="BC44" t="str">
        <f t="shared" ca="1" si="44"/>
        <v>false</v>
      </c>
      <c r="BD44">
        <f t="shared" ca="1" si="26"/>
        <v>1</v>
      </c>
      <c r="BF44" t="str">
        <f t="shared" ca="1" si="45"/>
        <v>8|present</v>
      </c>
      <c r="BG44">
        <f t="shared" ca="1" si="28"/>
        <v>1</v>
      </c>
      <c r="BI44" t="str">
        <f t="shared" ca="1" si="46"/>
        <v>2|present</v>
      </c>
    </row>
    <row r="45" spans="1:61" ht="15.5" hidden="1" x14ac:dyDescent="0.35">
      <c r="A45" t="s">
        <v>330</v>
      </c>
      <c r="B45" t="s">
        <v>52</v>
      </c>
      <c r="E45" s="3" t="s">
        <v>331</v>
      </c>
      <c r="F45" s="3" t="s">
        <v>331</v>
      </c>
      <c r="G45" s="3" t="s">
        <v>332</v>
      </c>
      <c r="H45">
        <v>4</v>
      </c>
      <c r="I45" t="s">
        <v>170</v>
      </c>
      <c r="J45" s="5">
        <v>10</v>
      </c>
      <c r="K45" s="3" t="s">
        <v>77</v>
      </c>
      <c r="L45" s="3" t="s">
        <v>78</v>
      </c>
      <c r="M45">
        <f t="shared" ca="1" si="0"/>
        <v>1</v>
      </c>
      <c r="O45" t="str">
        <f t="shared" ca="1" si="30"/>
        <v>7|present</v>
      </c>
      <c r="Q45" t="str">
        <f t="shared" ca="1" si="31"/>
        <v>false</v>
      </c>
      <c r="R45" t="s">
        <v>738</v>
      </c>
      <c r="S45" t="s">
        <v>739</v>
      </c>
      <c r="T45" t="s">
        <v>701</v>
      </c>
      <c r="U45" t="s">
        <v>702</v>
      </c>
      <c r="V45" t="s">
        <v>701</v>
      </c>
      <c r="X45" t="str">
        <f t="shared" ca="1" si="3"/>
        <v>3 hour</v>
      </c>
      <c r="Y45" t="str">
        <f t="shared" ca="1" si="4"/>
        <v>5 days</v>
      </c>
      <c r="Z45" t="str">
        <f t="shared" ca="1" si="32"/>
        <v>7 hours</v>
      </c>
      <c r="AA45" t="str">
        <f t="shared" ca="1" si="33"/>
        <v>10 days</v>
      </c>
      <c r="AB45" t="str">
        <f t="shared" ca="1" si="34"/>
        <v>14 hours</v>
      </c>
      <c r="AC45" t="str">
        <f t="shared" ca="1" si="35"/>
        <v>24 days</v>
      </c>
      <c r="AD45" t="str">
        <f t="shared" ca="1" si="9"/>
        <v>2 days</v>
      </c>
      <c r="AE45" t="str">
        <f t="shared" ca="1" si="36"/>
        <v>72 days</v>
      </c>
      <c r="AG45">
        <f t="shared" ca="1" si="11"/>
        <v>1</v>
      </c>
      <c r="AI45" t="str">
        <f t="shared" ca="1" si="37"/>
        <v>4|present</v>
      </c>
      <c r="AJ45">
        <f t="shared" ca="1" si="13"/>
        <v>0</v>
      </c>
      <c r="AL45" t="str">
        <f t="shared" ca="1" si="38"/>
        <v>0|not present</v>
      </c>
      <c r="AM45">
        <f t="shared" ca="1" si="15"/>
        <v>0</v>
      </c>
      <c r="AO45" t="str">
        <f t="shared" ca="1" si="39"/>
        <v>0|not present</v>
      </c>
      <c r="AP45">
        <f t="shared" ca="1" si="17"/>
        <v>0</v>
      </c>
      <c r="AR45" t="str">
        <f t="shared" ca="1" si="40"/>
        <v>0|not present</v>
      </c>
      <c r="AS45">
        <f t="shared" ca="1" si="19"/>
        <v>1</v>
      </c>
      <c r="AU45" t="str">
        <f t="shared" ca="1" si="41"/>
        <v>4|present</v>
      </c>
      <c r="AV45">
        <f t="shared" ca="1" si="21"/>
        <v>0</v>
      </c>
      <c r="AX45" t="str">
        <f t="shared" ca="1" si="42"/>
        <v>0|not present</v>
      </c>
      <c r="AY45">
        <f t="shared" ca="1" si="23"/>
        <v>1</v>
      </c>
      <c r="BA45" t="str">
        <f t="shared" ca="1" si="43"/>
        <v>6|present</v>
      </c>
      <c r="BC45" t="str">
        <f t="shared" ca="1" si="44"/>
        <v>false</v>
      </c>
      <c r="BD45">
        <f t="shared" ca="1" si="26"/>
        <v>0</v>
      </c>
      <c r="BF45" t="str">
        <f t="shared" ca="1" si="45"/>
        <v>0|not present</v>
      </c>
      <c r="BG45">
        <f t="shared" ca="1" si="28"/>
        <v>0</v>
      </c>
      <c r="BI45" t="str">
        <f t="shared" ca="1" si="46"/>
        <v>0|not present</v>
      </c>
    </row>
    <row r="46" spans="1:61" ht="15.5" hidden="1" x14ac:dyDescent="0.35">
      <c r="A46" s="25" t="s">
        <v>333</v>
      </c>
      <c r="B46" s="25" t="s">
        <v>52</v>
      </c>
      <c r="E46" s="30" t="s">
        <v>334</v>
      </c>
      <c r="F46" s="30" t="s">
        <v>334</v>
      </c>
      <c r="G46" s="30" t="s">
        <v>335</v>
      </c>
      <c r="H46" s="25">
        <v>4</v>
      </c>
      <c r="I46" s="25" t="s">
        <v>541</v>
      </c>
      <c r="J46" s="31">
        <v>2</v>
      </c>
      <c r="K46" s="30" t="s">
        <v>77</v>
      </c>
      <c r="L46" s="30" t="s">
        <v>78</v>
      </c>
      <c r="M46">
        <f t="shared" ca="1" si="0"/>
        <v>1</v>
      </c>
      <c r="O46" t="str">
        <f t="shared" ca="1" si="30"/>
        <v>2|present</v>
      </c>
      <c r="Q46" t="str">
        <f t="shared" ca="1" si="31"/>
        <v>false</v>
      </c>
      <c r="R46" t="s">
        <v>740</v>
      </c>
      <c r="S46" t="s">
        <v>741</v>
      </c>
      <c r="T46" t="s">
        <v>701</v>
      </c>
      <c r="U46" t="s">
        <v>702</v>
      </c>
      <c r="V46" t="s">
        <v>701</v>
      </c>
      <c r="X46" t="str">
        <f t="shared" ca="1" si="3"/>
        <v>5 hour</v>
      </c>
      <c r="Y46" t="str">
        <f t="shared" ca="1" si="4"/>
        <v>4 days</v>
      </c>
      <c r="Z46" t="str">
        <f t="shared" ca="1" si="32"/>
        <v>9 hours</v>
      </c>
      <c r="AA46" t="str">
        <f t="shared" ca="1" si="33"/>
        <v>9 days</v>
      </c>
      <c r="AB46" t="str">
        <f t="shared" ca="1" si="34"/>
        <v>18 hours</v>
      </c>
      <c r="AC46" t="str">
        <f t="shared" ca="1" si="35"/>
        <v>23 days</v>
      </c>
      <c r="AD46" t="str">
        <f t="shared" ca="1" si="9"/>
        <v>4 days</v>
      </c>
      <c r="AE46" t="str">
        <f t="shared" ca="1" si="36"/>
        <v>69 days</v>
      </c>
      <c r="AG46">
        <f t="shared" ca="1" si="11"/>
        <v>0</v>
      </c>
      <c r="AI46" t="str">
        <f t="shared" ca="1" si="37"/>
        <v>0|not present</v>
      </c>
      <c r="AJ46">
        <f t="shared" ca="1" si="13"/>
        <v>1</v>
      </c>
      <c r="AL46" t="str">
        <f t="shared" ca="1" si="38"/>
        <v>3|present</v>
      </c>
      <c r="AM46">
        <f t="shared" ca="1" si="15"/>
        <v>0</v>
      </c>
      <c r="AO46" t="str">
        <f t="shared" ca="1" si="39"/>
        <v>0|not present</v>
      </c>
      <c r="AP46">
        <f t="shared" ca="1" si="17"/>
        <v>0</v>
      </c>
      <c r="AR46" t="str">
        <f t="shared" ca="1" si="40"/>
        <v>0|not present</v>
      </c>
      <c r="AS46">
        <f t="shared" ca="1" si="19"/>
        <v>0</v>
      </c>
      <c r="AU46" t="str">
        <f t="shared" ca="1" si="41"/>
        <v>0|not present</v>
      </c>
      <c r="AV46">
        <f t="shared" ca="1" si="21"/>
        <v>0</v>
      </c>
      <c r="AX46" t="str">
        <f t="shared" ca="1" si="42"/>
        <v>0|not present</v>
      </c>
      <c r="AY46">
        <f t="shared" ca="1" si="23"/>
        <v>1</v>
      </c>
      <c r="BA46" t="str">
        <f t="shared" ca="1" si="43"/>
        <v>5|present</v>
      </c>
      <c r="BC46" t="str">
        <f t="shared" ca="1" si="44"/>
        <v>false</v>
      </c>
      <c r="BD46">
        <f t="shared" ca="1" si="26"/>
        <v>0</v>
      </c>
      <c r="BF46" t="str">
        <f t="shared" ca="1" si="45"/>
        <v>0|not present</v>
      </c>
      <c r="BG46">
        <f t="shared" ca="1" si="28"/>
        <v>1</v>
      </c>
      <c r="BI46" t="str">
        <f t="shared" ca="1" si="46"/>
        <v>8|present</v>
      </c>
    </row>
    <row r="47" spans="1:61" hidden="1" x14ac:dyDescent="0.35">
      <c r="A47" s="25" t="s">
        <v>336</v>
      </c>
      <c r="E47" t="s">
        <v>337</v>
      </c>
      <c r="F47" t="s">
        <v>337</v>
      </c>
      <c r="G47" t="s">
        <v>338</v>
      </c>
      <c r="H47">
        <v>4</v>
      </c>
      <c r="I47" s="18" t="s">
        <v>164</v>
      </c>
      <c r="K47" t="s">
        <v>56</v>
      </c>
      <c r="L47" t="s">
        <v>57</v>
      </c>
      <c r="M47">
        <f t="shared" ca="1" si="0"/>
        <v>1</v>
      </c>
      <c r="O47" t="str">
        <f t="shared" ref="O47:O74" ca="1" si="47">IF(M47 = 1, RANDBETWEEN(1,9) &amp; "|" &amp; "present", 0 &amp; "|" &amp; "not present")</f>
        <v>6|present</v>
      </c>
      <c r="Q47" t="str">
        <f t="shared" ref="Q47:Q74" ca="1" si="48">IF(M47 = 1, "false", "true")</f>
        <v>false</v>
      </c>
      <c r="R47" t="s">
        <v>742</v>
      </c>
      <c r="S47" t="s">
        <v>743</v>
      </c>
      <c r="T47" t="s">
        <v>701</v>
      </c>
      <c r="U47" t="s">
        <v>702</v>
      </c>
      <c r="V47" t="s">
        <v>701</v>
      </c>
      <c r="X47" t="str">
        <f t="shared" ca="1" si="3"/>
        <v>5 hour</v>
      </c>
      <c r="Y47" t="str">
        <f t="shared" ca="1" si="4"/>
        <v>4 days</v>
      </c>
      <c r="Z47" t="str">
        <f t="shared" ref="Z47:Z74" ca="1" si="49">SUM(INT(_xlfn.TEXTBEFORE(X47, " ")), 4) &amp; " hours"</f>
        <v>9 hours</v>
      </c>
      <c r="AA47" t="str">
        <f t="shared" ref="AA47:AA74" ca="1" si="50">SUM(INT(_xlfn.TEXTBEFORE(Y47, " ")), 5) &amp; " days"</f>
        <v>9 days</v>
      </c>
      <c r="AB47" t="str">
        <f t="shared" ref="AB47:AB74" ca="1" si="51">INT(_xlfn.TEXTBEFORE(Z47, " "))*2 &amp; " hours"</f>
        <v>18 hours</v>
      </c>
      <c r="AC47" t="str">
        <f t="shared" ref="AC47:AC74" ca="1" si="52">SUM(INT(_xlfn.TEXTBEFORE(AA47, " ")), 14) &amp; " days"</f>
        <v>23 days</v>
      </c>
      <c r="AD47" t="str">
        <f t="shared" ca="1" si="9"/>
        <v>5 days</v>
      </c>
      <c r="AE47" t="str">
        <f t="shared" ref="AE47:AE74" ca="1" si="53">INT(_xlfn.TEXTBEFORE(AC47, " "))*3 &amp; " days"</f>
        <v>69 days</v>
      </c>
      <c r="AG47">
        <f t="shared" ca="1" si="11"/>
        <v>1</v>
      </c>
      <c r="AI47" t="str">
        <f t="shared" ref="AI47:AI74" ca="1" si="54">IF(AG47 = 1, RANDBETWEEN(1,9) &amp; "|" &amp; "present", 0 &amp; "|" &amp; "not present")</f>
        <v>3|present</v>
      </c>
      <c r="AJ47">
        <f t="shared" ca="1" si="13"/>
        <v>0</v>
      </c>
      <c r="AL47" t="str">
        <f t="shared" ref="AL47:AL74" ca="1" si="55">IF(AJ47 = 1, RANDBETWEEN(1,9) &amp; "|" &amp; "present", 0 &amp; "|" &amp; "not present")</f>
        <v>0|not present</v>
      </c>
      <c r="AM47">
        <f t="shared" ca="1" si="15"/>
        <v>0</v>
      </c>
      <c r="AO47" t="str">
        <f t="shared" ref="AO47:AO74" ca="1" si="56">IF(AM47 = 1, RANDBETWEEN(1,9) &amp; "|" &amp; "present", 0 &amp; "|" &amp; "not present")</f>
        <v>0|not present</v>
      </c>
      <c r="AP47">
        <f t="shared" ca="1" si="17"/>
        <v>0</v>
      </c>
      <c r="AR47" t="str">
        <f t="shared" ref="AR47:AR74" ca="1" si="57">IF(AP47 = 1, RANDBETWEEN(1,9) &amp; "|" &amp; "present", 0 &amp; "|" &amp; "not present")</f>
        <v>0|not present</v>
      </c>
      <c r="AS47">
        <f t="shared" ca="1" si="19"/>
        <v>1</v>
      </c>
      <c r="AU47" t="str">
        <f t="shared" ref="AU47:AU74" ca="1" si="58">IF(AS47 = 1, RANDBETWEEN(1,9) &amp; "|" &amp; "present", 0 &amp; "|" &amp; "not present")</f>
        <v>1|present</v>
      </c>
      <c r="AV47">
        <f t="shared" ca="1" si="21"/>
        <v>1</v>
      </c>
      <c r="AX47" t="str">
        <f t="shared" ref="AX47:AX74" ca="1" si="59">IF(AV47 = 1, RANDBETWEEN(1,9) &amp; "|" &amp; "present", 0 &amp; "|" &amp; "not present")</f>
        <v>5|present</v>
      </c>
      <c r="AY47">
        <f t="shared" ca="1" si="23"/>
        <v>1</v>
      </c>
      <c r="BA47" t="str">
        <f t="shared" ref="BA47:BA74" ca="1" si="60">IF(AY47 = 1, RANDBETWEEN(1,9) &amp; "|" &amp; "present", 0 &amp; "|" &amp; "not present")</f>
        <v>1|present</v>
      </c>
      <c r="BC47" t="str">
        <f t="shared" ref="BC47:BC74" ca="1" si="61">IF(AY47 = 1, "false", "true")</f>
        <v>false</v>
      </c>
      <c r="BD47">
        <f t="shared" ca="1" si="26"/>
        <v>1</v>
      </c>
      <c r="BF47" t="str">
        <f t="shared" ref="BF47:BF74" ca="1" si="62">IF(BD47 = 1, RANDBETWEEN(1,9) &amp; "|" &amp; "present", 0 &amp; "|" &amp; "not present")</f>
        <v>5|present</v>
      </c>
      <c r="BG47">
        <f t="shared" ca="1" si="28"/>
        <v>1</v>
      </c>
      <c r="BI47" t="str">
        <f t="shared" ref="BI47:BI74" ca="1" si="63">IF(BG47 = 1, RANDBETWEEN(1,9) &amp; "|" &amp; "present", 0 &amp; "|" &amp; "not present")</f>
        <v>9|present</v>
      </c>
    </row>
    <row r="48" spans="1:61" hidden="1" x14ac:dyDescent="0.35">
      <c r="A48" s="25" t="s">
        <v>339</v>
      </c>
      <c r="E48" t="s">
        <v>340</v>
      </c>
      <c r="F48" t="s">
        <v>340</v>
      </c>
      <c r="G48" t="s">
        <v>341</v>
      </c>
      <c r="H48">
        <v>4</v>
      </c>
      <c r="I48" s="18" t="s">
        <v>55</v>
      </c>
      <c r="K48" t="s">
        <v>56</v>
      </c>
      <c r="L48" t="s">
        <v>57</v>
      </c>
      <c r="M48">
        <v>1</v>
      </c>
      <c r="O48" t="str">
        <f t="shared" ca="1" si="47"/>
        <v>7|present</v>
      </c>
      <c r="Q48" t="str">
        <f t="shared" si="48"/>
        <v>false</v>
      </c>
      <c r="R48" t="s">
        <v>744</v>
      </c>
      <c r="S48" t="s">
        <v>745</v>
      </c>
      <c r="T48" t="s">
        <v>701</v>
      </c>
      <c r="U48" t="s">
        <v>702</v>
      </c>
      <c r="V48" t="s">
        <v>701</v>
      </c>
      <c r="X48" t="str">
        <f t="shared" ca="1" si="3"/>
        <v>5 hour</v>
      </c>
      <c r="Y48" t="str">
        <f t="shared" ca="1" si="4"/>
        <v>5 days</v>
      </c>
      <c r="Z48" t="str">
        <f t="shared" ca="1" si="49"/>
        <v>9 hours</v>
      </c>
      <c r="AA48" t="str">
        <f t="shared" ca="1" si="50"/>
        <v>10 days</v>
      </c>
      <c r="AB48" t="str">
        <f t="shared" ca="1" si="51"/>
        <v>18 hours</v>
      </c>
      <c r="AC48" t="str">
        <f t="shared" ca="1" si="52"/>
        <v>24 days</v>
      </c>
      <c r="AD48" t="str">
        <f t="shared" ca="1" si="9"/>
        <v>3 days</v>
      </c>
      <c r="AE48" t="str">
        <f t="shared" ca="1" si="53"/>
        <v>72 days</v>
      </c>
      <c r="AG48">
        <v>1</v>
      </c>
      <c r="AI48" t="str">
        <f t="shared" ca="1" si="54"/>
        <v>7|present</v>
      </c>
      <c r="AJ48">
        <v>1</v>
      </c>
      <c r="AL48" t="str">
        <f t="shared" ca="1" si="55"/>
        <v>9|present</v>
      </c>
      <c r="AM48">
        <v>1</v>
      </c>
      <c r="AO48" t="str">
        <f t="shared" ca="1" si="56"/>
        <v>3|present</v>
      </c>
      <c r="AP48">
        <v>1</v>
      </c>
      <c r="AR48" t="str">
        <f t="shared" ca="1" si="57"/>
        <v>8|present</v>
      </c>
      <c r="AS48">
        <v>1</v>
      </c>
      <c r="AU48" t="str">
        <f t="shared" ca="1" si="58"/>
        <v>7|present</v>
      </c>
      <c r="AV48">
        <v>1</v>
      </c>
      <c r="AX48" t="str">
        <f t="shared" ca="1" si="59"/>
        <v>7|present</v>
      </c>
      <c r="AY48">
        <v>1</v>
      </c>
      <c r="BA48" t="str">
        <f t="shared" ca="1" si="60"/>
        <v>8|present</v>
      </c>
      <c r="BC48" t="str">
        <f t="shared" si="61"/>
        <v>false</v>
      </c>
      <c r="BD48">
        <v>1</v>
      </c>
      <c r="BF48" t="str">
        <f t="shared" ca="1" si="62"/>
        <v>7|present</v>
      </c>
      <c r="BG48">
        <v>1</v>
      </c>
      <c r="BI48" t="str">
        <f t="shared" ca="1" si="63"/>
        <v>5|present</v>
      </c>
    </row>
    <row r="49" spans="1:61" hidden="1" x14ac:dyDescent="0.35">
      <c r="A49" s="25" t="s">
        <v>342</v>
      </c>
      <c r="E49" t="s">
        <v>343</v>
      </c>
      <c r="F49" t="s">
        <v>343</v>
      </c>
      <c r="G49" t="s">
        <v>344</v>
      </c>
      <c r="H49">
        <v>4</v>
      </c>
      <c r="I49" s="18" t="s">
        <v>261</v>
      </c>
      <c r="K49" t="s">
        <v>56</v>
      </c>
      <c r="L49" t="s">
        <v>57</v>
      </c>
      <c r="M49">
        <f t="shared" ca="1" si="0"/>
        <v>0</v>
      </c>
      <c r="O49" t="str">
        <f t="shared" ca="1" si="47"/>
        <v>0|not present</v>
      </c>
      <c r="Q49" t="str">
        <f t="shared" ca="1" si="48"/>
        <v>true</v>
      </c>
      <c r="R49" t="s">
        <v>1082</v>
      </c>
      <c r="S49" t="s">
        <v>1083</v>
      </c>
      <c r="T49" t="s">
        <v>701</v>
      </c>
      <c r="U49" t="s">
        <v>702</v>
      </c>
      <c r="V49" t="s">
        <v>701</v>
      </c>
      <c r="X49" t="str">
        <f t="shared" ca="1" si="3"/>
        <v>3 hour</v>
      </c>
      <c r="Y49" t="str">
        <f t="shared" ca="1" si="4"/>
        <v>1 days</v>
      </c>
      <c r="Z49" t="str">
        <f t="shared" ca="1" si="49"/>
        <v>7 hours</v>
      </c>
      <c r="AA49" t="str">
        <f t="shared" ca="1" si="50"/>
        <v>6 days</v>
      </c>
      <c r="AB49" t="str">
        <f t="shared" ca="1" si="51"/>
        <v>14 hours</v>
      </c>
      <c r="AC49" t="str">
        <f t="shared" ca="1" si="52"/>
        <v>20 days</v>
      </c>
      <c r="AD49" t="str">
        <f t="shared" ca="1" si="9"/>
        <v>6 days</v>
      </c>
      <c r="AE49" t="str">
        <f t="shared" ca="1" si="53"/>
        <v>60 days</v>
      </c>
      <c r="AG49">
        <f t="shared" ca="1" si="11"/>
        <v>1</v>
      </c>
      <c r="AI49" t="str">
        <f t="shared" ca="1" si="54"/>
        <v>3|present</v>
      </c>
      <c r="AJ49">
        <f t="shared" ca="1" si="13"/>
        <v>1</v>
      </c>
      <c r="AL49" t="str">
        <f t="shared" ca="1" si="55"/>
        <v>8|present</v>
      </c>
      <c r="AM49">
        <f t="shared" ca="1" si="15"/>
        <v>1</v>
      </c>
      <c r="AO49" t="str">
        <f t="shared" ca="1" si="56"/>
        <v>3|present</v>
      </c>
      <c r="AP49">
        <f t="shared" ca="1" si="17"/>
        <v>0</v>
      </c>
      <c r="AR49" t="str">
        <f t="shared" ca="1" si="57"/>
        <v>0|not present</v>
      </c>
      <c r="AS49">
        <f t="shared" ca="1" si="19"/>
        <v>1</v>
      </c>
      <c r="AU49" t="str">
        <f t="shared" ca="1" si="58"/>
        <v>1|present</v>
      </c>
      <c r="AV49">
        <f t="shared" ca="1" si="21"/>
        <v>1</v>
      </c>
      <c r="AX49" t="str">
        <f t="shared" ca="1" si="59"/>
        <v>8|present</v>
      </c>
      <c r="AY49">
        <f t="shared" ca="1" si="23"/>
        <v>0</v>
      </c>
      <c r="BA49" t="str">
        <f t="shared" ca="1" si="60"/>
        <v>0|not present</v>
      </c>
      <c r="BC49" t="str">
        <f t="shared" ca="1" si="61"/>
        <v>true</v>
      </c>
      <c r="BD49">
        <f t="shared" ca="1" si="26"/>
        <v>0</v>
      </c>
      <c r="BF49" t="str">
        <f t="shared" ca="1" si="62"/>
        <v>0|not present</v>
      </c>
      <c r="BG49">
        <f t="shared" ca="1" si="28"/>
        <v>1</v>
      </c>
      <c r="BI49" t="str">
        <f t="shared" ca="1" si="63"/>
        <v>1|present</v>
      </c>
    </row>
    <row r="50" spans="1:61" hidden="1" x14ac:dyDescent="0.35">
      <c r="A50" s="25" t="s">
        <v>345</v>
      </c>
      <c r="E50" t="s">
        <v>346</v>
      </c>
      <c r="F50" t="s">
        <v>346</v>
      </c>
      <c r="G50" t="s">
        <v>347</v>
      </c>
      <c r="H50">
        <v>4</v>
      </c>
      <c r="I50" s="18" t="s">
        <v>76</v>
      </c>
      <c r="K50" t="s">
        <v>56</v>
      </c>
      <c r="L50" t="s">
        <v>57</v>
      </c>
      <c r="M50">
        <f t="shared" ca="1" si="0"/>
        <v>0</v>
      </c>
      <c r="O50" t="str">
        <f t="shared" ca="1" si="47"/>
        <v>0|not present</v>
      </c>
      <c r="Q50" t="str">
        <f t="shared" ca="1" si="48"/>
        <v>true</v>
      </c>
      <c r="R50" t="s">
        <v>1084</v>
      </c>
      <c r="S50" t="s">
        <v>1085</v>
      </c>
      <c r="T50" t="s">
        <v>701</v>
      </c>
      <c r="U50" t="s">
        <v>702</v>
      </c>
      <c r="V50" t="s">
        <v>701</v>
      </c>
      <c r="X50" t="str">
        <f t="shared" ca="1" si="3"/>
        <v>6 hour</v>
      </c>
      <c r="Y50" t="str">
        <f t="shared" ca="1" si="4"/>
        <v>3 days</v>
      </c>
      <c r="Z50" t="str">
        <f t="shared" ca="1" si="49"/>
        <v>10 hours</v>
      </c>
      <c r="AA50" t="str">
        <f t="shared" ca="1" si="50"/>
        <v>8 days</v>
      </c>
      <c r="AB50" t="str">
        <f t="shared" ca="1" si="51"/>
        <v>20 hours</v>
      </c>
      <c r="AC50" t="str">
        <f t="shared" ca="1" si="52"/>
        <v>22 days</v>
      </c>
      <c r="AD50" t="str">
        <f t="shared" ca="1" si="9"/>
        <v>3 days</v>
      </c>
      <c r="AE50" t="str">
        <f t="shared" ca="1" si="53"/>
        <v>66 days</v>
      </c>
      <c r="AG50">
        <f t="shared" ca="1" si="11"/>
        <v>1</v>
      </c>
      <c r="AI50" t="str">
        <f t="shared" ca="1" si="54"/>
        <v>1|present</v>
      </c>
      <c r="AJ50">
        <f t="shared" ca="1" si="13"/>
        <v>0</v>
      </c>
      <c r="AL50" t="str">
        <f t="shared" ca="1" si="55"/>
        <v>0|not present</v>
      </c>
      <c r="AM50">
        <f t="shared" ca="1" si="15"/>
        <v>0</v>
      </c>
      <c r="AO50" t="str">
        <f t="shared" ca="1" si="56"/>
        <v>0|not present</v>
      </c>
      <c r="AP50">
        <f t="shared" ca="1" si="17"/>
        <v>0</v>
      </c>
      <c r="AR50" t="str">
        <f t="shared" ca="1" si="57"/>
        <v>0|not present</v>
      </c>
      <c r="AS50">
        <f t="shared" ca="1" si="19"/>
        <v>1</v>
      </c>
      <c r="AU50" t="str">
        <f t="shared" ca="1" si="58"/>
        <v>8|present</v>
      </c>
      <c r="AV50">
        <f t="shared" ca="1" si="21"/>
        <v>0</v>
      </c>
      <c r="AX50" t="str">
        <f t="shared" ca="1" si="59"/>
        <v>0|not present</v>
      </c>
      <c r="AY50">
        <f t="shared" ca="1" si="23"/>
        <v>0</v>
      </c>
      <c r="BA50" t="str">
        <f t="shared" ca="1" si="60"/>
        <v>0|not present</v>
      </c>
      <c r="BC50" t="str">
        <f t="shared" ca="1" si="61"/>
        <v>true</v>
      </c>
      <c r="BD50">
        <f t="shared" ca="1" si="26"/>
        <v>0</v>
      </c>
      <c r="BF50" t="str">
        <f t="shared" ca="1" si="62"/>
        <v>0|not present</v>
      </c>
      <c r="BG50">
        <f t="shared" ca="1" si="28"/>
        <v>0</v>
      </c>
      <c r="BI50" t="str">
        <f t="shared" ca="1" si="63"/>
        <v>0|not present</v>
      </c>
    </row>
    <row r="51" spans="1:61" hidden="1" x14ac:dyDescent="0.35">
      <c r="A51" s="25" t="s">
        <v>348</v>
      </c>
      <c r="E51" t="s">
        <v>349</v>
      </c>
      <c r="F51" t="s">
        <v>349</v>
      </c>
      <c r="G51" t="s">
        <v>350</v>
      </c>
      <c r="H51">
        <v>4</v>
      </c>
      <c r="I51" s="18" t="s">
        <v>164</v>
      </c>
      <c r="K51" t="s">
        <v>56</v>
      </c>
      <c r="L51" t="s">
        <v>57</v>
      </c>
      <c r="M51">
        <f t="shared" ca="1" si="0"/>
        <v>0</v>
      </c>
      <c r="O51" t="str">
        <f t="shared" ca="1" si="47"/>
        <v>0|not present</v>
      </c>
      <c r="Q51" t="str">
        <f t="shared" ca="1" si="48"/>
        <v>true</v>
      </c>
      <c r="R51" t="s">
        <v>1086</v>
      </c>
      <c r="S51" t="s">
        <v>1087</v>
      </c>
      <c r="T51" t="s">
        <v>701</v>
      </c>
      <c r="U51" t="s">
        <v>702</v>
      </c>
      <c r="V51" t="s">
        <v>701</v>
      </c>
      <c r="X51" t="str">
        <f t="shared" ca="1" si="3"/>
        <v>5 hour</v>
      </c>
      <c r="Y51" t="str">
        <f t="shared" ca="1" si="4"/>
        <v>1 days</v>
      </c>
      <c r="Z51" t="str">
        <f t="shared" ca="1" si="49"/>
        <v>9 hours</v>
      </c>
      <c r="AA51" t="str">
        <f t="shared" ca="1" si="50"/>
        <v>6 days</v>
      </c>
      <c r="AB51" t="str">
        <f t="shared" ca="1" si="51"/>
        <v>18 hours</v>
      </c>
      <c r="AC51" t="str">
        <f t="shared" ca="1" si="52"/>
        <v>20 days</v>
      </c>
      <c r="AD51" t="str">
        <f t="shared" ca="1" si="9"/>
        <v>2 days</v>
      </c>
      <c r="AE51" t="str">
        <f t="shared" ca="1" si="53"/>
        <v>60 days</v>
      </c>
      <c r="AG51">
        <f t="shared" ca="1" si="11"/>
        <v>0</v>
      </c>
      <c r="AI51" t="str">
        <f t="shared" ca="1" si="54"/>
        <v>0|not present</v>
      </c>
      <c r="AJ51">
        <f t="shared" ca="1" si="13"/>
        <v>1</v>
      </c>
      <c r="AL51" t="str">
        <f t="shared" ca="1" si="55"/>
        <v>4|present</v>
      </c>
      <c r="AM51">
        <f t="shared" ca="1" si="15"/>
        <v>0</v>
      </c>
      <c r="AO51" t="str">
        <f t="shared" ca="1" si="56"/>
        <v>0|not present</v>
      </c>
      <c r="AP51">
        <f t="shared" ca="1" si="17"/>
        <v>0</v>
      </c>
      <c r="AR51" t="str">
        <f t="shared" ca="1" si="57"/>
        <v>0|not present</v>
      </c>
      <c r="AS51">
        <f t="shared" ca="1" si="19"/>
        <v>0</v>
      </c>
      <c r="AU51" t="str">
        <f t="shared" ca="1" si="58"/>
        <v>0|not present</v>
      </c>
      <c r="AV51">
        <f t="shared" ca="1" si="21"/>
        <v>1</v>
      </c>
      <c r="AX51" t="str">
        <f t="shared" ca="1" si="59"/>
        <v>1|present</v>
      </c>
      <c r="AY51">
        <f t="shared" ca="1" si="23"/>
        <v>1</v>
      </c>
      <c r="BA51" t="str">
        <f t="shared" ca="1" si="60"/>
        <v>1|present</v>
      </c>
      <c r="BC51" t="str">
        <f t="shared" ca="1" si="61"/>
        <v>false</v>
      </c>
      <c r="BD51">
        <f t="shared" ca="1" si="26"/>
        <v>0</v>
      </c>
      <c r="BF51" t="str">
        <f t="shared" ca="1" si="62"/>
        <v>0|not present</v>
      </c>
      <c r="BG51">
        <f t="shared" ca="1" si="28"/>
        <v>1</v>
      </c>
      <c r="BI51" t="str">
        <f t="shared" ca="1" si="63"/>
        <v>9|present</v>
      </c>
    </row>
    <row r="52" spans="1:61" hidden="1" x14ac:dyDescent="0.35">
      <c r="A52" s="25" t="s">
        <v>351</v>
      </c>
      <c r="E52" t="s">
        <v>352</v>
      </c>
      <c r="F52" t="s">
        <v>352</v>
      </c>
      <c r="G52" t="s">
        <v>353</v>
      </c>
      <c r="H52">
        <v>4</v>
      </c>
      <c r="I52" s="18" t="s">
        <v>384</v>
      </c>
      <c r="K52" t="s">
        <v>56</v>
      </c>
      <c r="L52" t="s">
        <v>57</v>
      </c>
      <c r="M52">
        <f t="shared" ca="1" si="0"/>
        <v>0</v>
      </c>
      <c r="O52" t="str">
        <f t="shared" ca="1" si="47"/>
        <v>0|not present</v>
      </c>
      <c r="Q52" t="str">
        <f t="shared" ca="1" si="48"/>
        <v>true</v>
      </c>
      <c r="R52" t="s">
        <v>1088</v>
      </c>
      <c r="S52" t="s">
        <v>1089</v>
      </c>
      <c r="T52" t="s">
        <v>701</v>
      </c>
      <c r="U52" t="s">
        <v>702</v>
      </c>
      <c r="V52" t="s">
        <v>701</v>
      </c>
      <c r="X52" t="str">
        <f t="shared" ca="1" si="3"/>
        <v>5 hour</v>
      </c>
      <c r="Y52" t="str">
        <f t="shared" ca="1" si="4"/>
        <v>2 days</v>
      </c>
      <c r="Z52" t="str">
        <f t="shared" ca="1" si="49"/>
        <v>9 hours</v>
      </c>
      <c r="AA52" t="str">
        <f t="shared" ca="1" si="50"/>
        <v>7 days</v>
      </c>
      <c r="AB52" t="str">
        <f t="shared" ca="1" si="51"/>
        <v>18 hours</v>
      </c>
      <c r="AC52" t="str">
        <f t="shared" ca="1" si="52"/>
        <v>21 days</v>
      </c>
      <c r="AD52" t="str">
        <f t="shared" ca="1" si="9"/>
        <v>2 days</v>
      </c>
      <c r="AE52" t="str">
        <f t="shared" ca="1" si="53"/>
        <v>63 days</v>
      </c>
      <c r="AG52">
        <f t="shared" ca="1" si="11"/>
        <v>0</v>
      </c>
      <c r="AI52" t="str">
        <f t="shared" ca="1" si="54"/>
        <v>0|not present</v>
      </c>
      <c r="AJ52">
        <f t="shared" ca="1" si="13"/>
        <v>1</v>
      </c>
      <c r="AL52" t="str">
        <f t="shared" ca="1" si="55"/>
        <v>7|present</v>
      </c>
      <c r="AM52">
        <f t="shared" ca="1" si="15"/>
        <v>1</v>
      </c>
      <c r="AO52" t="str">
        <f t="shared" ca="1" si="56"/>
        <v>6|present</v>
      </c>
      <c r="AP52">
        <f t="shared" ca="1" si="17"/>
        <v>1</v>
      </c>
      <c r="AR52" t="str">
        <f t="shared" ca="1" si="57"/>
        <v>4|present</v>
      </c>
      <c r="AS52">
        <f t="shared" ca="1" si="19"/>
        <v>1</v>
      </c>
      <c r="AU52" t="str">
        <f t="shared" ca="1" si="58"/>
        <v>8|present</v>
      </c>
      <c r="AV52">
        <f t="shared" ca="1" si="21"/>
        <v>1</v>
      </c>
      <c r="AX52" t="str">
        <f t="shared" ca="1" si="59"/>
        <v>1|present</v>
      </c>
      <c r="AY52">
        <f t="shared" ca="1" si="23"/>
        <v>0</v>
      </c>
      <c r="BA52" t="str">
        <f t="shared" ca="1" si="60"/>
        <v>0|not present</v>
      </c>
      <c r="BC52" t="str">
        <f t="shared" ca="1" si="61"/>
        <v>true</v>
      </c>
      <c r="BD52">
        <f t="shared" ca="1" si="26"/>
        <v>1</v>
      </c>
      <c r="BF52" t="str">
        <f t="shared" ca="1" si="62"/>
        <v>6|present</v>
      </c>
      <c r="BG52">
        <f t="shared" ca="1" si="28"/>
        <v>0</v>
      </c>
      <c r="BI52" t="str">
        <f t="shared" ca="1" si="63"/>
        <v>0|not present</v>
      </c>
    </row>
    <row r="53" spans="1:61" hidden="1" x14ac:dyDescent="0.35">
      <c r="A53" s="25" t="s">
        <v>354</v>
      </c>
      <c r="E53" t="s">
        <v>355</v>
      </c>
      <c r="F53" t="s">
        <v>355</v>
      </c>
      <c r="G53" t="s">
        <v>356</v>
      </c>
      <c r="H53">
        <v>4</v>
      </c>
      <c r="I53" s="18" t="s">
        <v>384</v>
      </c>
      <c r="K53" t="s">
        <v>56</v>
      </c>
      <c r="L53" t="s">
        <v>57</v>
      </c>
      <c r="M53">
        <f t="shared" ca="1" si="0"/>
        <v>1</v>
      </c>
      <c r="O53" t="str">
        <f t="shared" ca="1" si="47"/>
        <v>4|present</v>
      </c>
      <c r="Q53" t="str">
        <f t="shared" ca="1" si="48"/>
        <v>false</v>
      </c>
      <c r="R53" t="s">
        <v>1090</v>
      </c>
      <c r="S53" t="s">
        <v>1091</v>
      </c>
      <c r="T53" t="s">
        <v>701</v>
      </c>
      <c r="U53" t="s">
        <v>702</v>
      </c>
      <c r="V53" t="s">
        <v>701</v>
      </c>
      <c r="X53" t="str">
        <f t="shared" ca="1" si="3"/>
        <v>3 hour</v>
      </c>
      <c r="Y53" t="str">
        <f t="shared" ca="1" si="4"/>
        <v>1 days</v>
      </c>
      <c r="Z53" t="str">
        <f t="shared" ca="1" si="49"/>
        <v>7 hours</v>
      </c>
      <c r="AA53" t="str">
        <f t="shared" ca="1" si="50"/>
        <v>6 days</v>
      </c>
      <c r="AB53" t="str">
        <f t="shared" ca="1" si="51"/>
        <v>14 hours</v>
      </c>
      <c r="AC53" t="str">
        <f t="shared" ca="1" si="52"/>
        <v>20 days</v>
      </c>
      <c r="AD53" t="str">
        <f t="shared" ca="1" si="9"/>
        <v>6 days</v>
      </c>
      <c r="AE53" t="str">
        <f t="shared" ca="1" si="53"/>
        <v>60 days</v>
      </c>
      <c r="AG53">
        <f t="shared" ca="1" si="11"/>
        <v>1</v>
      </c>
      <c r="AI53" t="str">
        <f t="shared" ca="1" si="54"/>
        <v>4|present</v>
      </c>
      <c r="AJ53">
        <f t="shared" ca="1" si="13"/>
        <v>1</v>
      </c>
      <c r="AL53" t="str">
        <f t="shared" ca="1" si="55"/>
        <v>5|present</v>
      </c>
      <c r="AM53">
        <f t="shared" ca="1" si="15"/>
        <v>1</v>
      </c>
      <c r="AO53" t="str">
        <f t="shared" ca="1" si="56"/>
        <v>3|present</v>
      </c>
      <c r="AP53">
        <f t="shared" ca="1" si="17"/>
        <v>1</v>
      </c>
      <c r="AR53" t="str">
        <f t="shared" ca="1" si="57"/>
        <v>7|present</v>
      </c>
      <c r="AS53">
        <f t="shared" ca="1" si="19"/>
        <v>1</v>
      </c>
      <c r="AU53" t="str">
        <f t="shared" ca="1" si="58"/>
        <v>2|present</v>
      </c>
      <c r="AV53">
        <f t="shared" ca="1" si="21"/>
        <v>1</v>
      </c>
      <c r="AX53" t="str">
        <f t="shared" ca="1" si="59"/>
        <v>9|present</v>
      </c>
      <c r="AY53">
        <f t="shared" ca="1" si="23"/>
        <v>0</v>
      </c>
      <c r="BA53" t="str">
        <f t="shared" ca="1" si="60"/>
        <v>0|not present</v>
      </c>
      <c r="BC53" t="str">
        <f t="shared" ca="1" si="61"/>
        <v>true</v>
      </c>
      <c r="BD53">
        <f t="shared" ca="1" si="26"/>
        <v>0</v>
      </c>
      <c r="BF53" t="str">
        <f t="shared" ca="1" si="62"/>
        <v>0|not present</v>
      </c>
      <c r="BG53">
        <f t="shared" ca="1" si="28"/>
        <v>0</v>
      </c>
      <c r="BI53" t="str">
        <f t="shared" ca="1" si="63"/>
        <v>0|not present</v>
      </c>
    </row>
    <row r="54" spans="1:61" hidden="1" x14ac:dyDescent="0.35">
      <c r="A54" s="25" t="s">
        <v>357</v>
      </c>
      <c r="E54" t="s">
        <v>358</v>
      </c>
      <c r="F54" t="s">
        <v>358</v>
      </c>
      <c r="G54" t="s">
        <v>359</v>
      </c>
      <c r="H54">
        <v>4</v>
      </c>
      <c r="I54" s="18" t="s">
        <v>170</v>
      </c>
      <c r="K54" t="s">
        <v>56</v>
      </c>
      <c r="L54" t="s">
        <v>104</v>
      </c>
      <c r="M54">
        <f t="shared" ca="1" si="0"/>
        <v>0</v>
      </c>
      <c r="O54" t="str">
        <f t="shared" ca="1" si="47"/>
        <v>0|not present</v>
      </c>
      <c r="Q54" t="str">
        <f t="shared" ca="1" si="48"/>
        <v>true</v>
      </c>
      <c r="R54" t="s">
        <v>746</v>
      </c>
      <c r="S54" t="s">
        <v>747</v>
      </c>
      <c r="T54" t="s">
        <v>701</v>
      </c>
      <c r="U54" t="s">
        <v>702</v>
      </c>
      <c r="V54" t="s">
        <v>701</v>
      </c>
      <c r="X54" t="str">
        <f t="shared" ca="1" si="3"/>
        <v>4 hour</v>
      </c>
      <c r="Y54" t="str">
        <f t="shared" ca="1" si="4"/>
        <v>5 days</v>
      </c>
      <c r="Z54" t="str">
        <f t="shared" ca="1" si="49"/>
        <v>8 hours</v>
      </c>
      <c r="AA54" t="str">
        <f t="shared" ca="1" si="50"/>
        <v>10 days</v>
      </c>
      <c r="AB54" t="str">
        <f t="shared" ca="1" si="51"/>
        <v>16 hours</v>
      </c>
      <c r="AC54" t="str">
        <f t="shared" ca="1" si="52"/>
        <v>24 days</v>
      </c>
      <c r="AD54" t="str">
        <f t="shared" ca="1" si="9"/>
        <v>2 days</v>
      </c>
      <c r="AE54" t="str">
        <f t="shared" ca="1" si="53"/>
        <v>72 days</v>
      </c>
      <c r="AG54">
        <f t="shared" ca="1" si="11"/>
        <v>0</v>
      </c>
      <c r="AI54" t="str">
        <f t="shared" ca="1" si="54"/>
        <v>0|not present</v>
      </c>
      <c r="AJ54">
        <f t="shared" ca="1" si="13"/>
        <v>1</v>
      </c>
      <c r="AL54" t="str">
        <f t="shared" ca="1" si="55"/>
        <v>1|present</v>
      </c>
      <c r="AM54">
        <f t="shared" ca="1" si="15"/>
        <v>1</v>
      </c>
      <c r="AO54" t="str">
        <f t="shared" ca="1" si="56"/>
        <v>7|present</v>
      </c>
      <c r="AP54">
        <f t="shared" ca="1" si="17"/>
        <v>1</v>
      </c>
      <c r="AR54" t="str">
        <f t="shared" ca="1" si="57"/>
        <v>5|present</v>
      </c>
      <c r="AS54">
        <f t="shared" ca="1" si="19"/>
        <v>1</v>
      </c>
      <c r="AU54" t="str">
        <f t="shared" ca="1" si="58"/>
        <v>9|present</v>
      </c>
      <c r="AV54">
        <f t="shared" ca="1" si="21"/>
        <v>1</v>
      </c>
      <c r="AX54" t="str">
        <f t="shared" ca="1" si="59"/>
        <v>9|present</v>
      </c>
      <c r="AY54">
        <f t="shared" ca="1" si="23"/>
        <v>1</v>
      </c>
      <c r="BA54" t="str">
        <f t="shared" ca="1" si="60"/>
        <v>2|present</v>
      </c>
      <c r="BC54" t="str">
        <f t="shared" ca="1" si="61"/>
        <v>false</v>
      </c>
      <c r="BD54">
        <f t="shared" ca="1" si="26"/>
        <v>0</v>
      </c>
      <c r="BF54" t="str">
        <f t="shared" ca="1" si="62"/>
        <v>0|not present</v>
      </c>
      <c r="BG54">
        <f t="shared" ca="1" si="28"/>
        <v>0</v>
      </c>
      <c r="BI54" t="str">
        <f t="shared" ca="1" si="63"/>
        <v>0|not present</v>
      </c>
    </row>
    <row r="55" spans="1:61" hidden="1" x14ac:dyDescent="0.35">
      <c r="A55" s="25" t="s">
        <v>360</v>
      </c>
      <c r="E55" t="s">
        <v>361</v>
      </c>
      <c r="F55" t="s">
        <v>361</v>
      </c>
      <c r="G55" t="s">
        <v>362</v>
      </c>
      <c r="H55">
        <v>4</v>
      </c>
      <c r="I55" s="18" t="s">
        <v>170</v>
      </c>
      <c r="K55" t="s">
        <v>56</v>
      </c>
      <c r="L55" t="s">
        <v>104</v>
      </c>
      <c r="M55">
        <f t="shared" ca="1" si="0"/>
        <v>1</v>
      </c>
      <c r="O55" t="str">
        <f t="shared" ca="1" si="47"/>
        <v>2|present</v>
      </c>
      <c r="Q55" t="str">
        <f t="shared" ca="1" si="48"/>
        <v>false</v>
      </c>
      <c r="R55" t="s">
        <v>748</v>
      </c>
      <c r="S55" t="s">
        <v>749</v>
      </c>
      <c r="T55" t="s">
        <v>701</v>
      </c>
      <c r="U55" t="s">
        <v>702</v>
      </c>
      <c r="V55" t="s">
        <v>701</v>
      </c>
      <c r="X55" t="str">
        <f t="shared" ca="1" si="3"/>
        <v>2 hour</v>
      </c>
      <c r="Y55" t="str">
        <f t="shared" ca="1" si="4"/>
        <v>4 days</v>
      </c>
      <c r="Z55" t="str">
        <f t="shared" ca="1" si="49"/>
        <v>6 hours</v>
      </c>
      <c r="AA55" t="str">
        <f t="shared" ca="1" si="50"/>
        <v>9 days</v>
      </c>
      <c r="AB55" t="str">
        <f t="shared" ca="1" si="51"/>
        <v>12 hours</v>
      </c>
      <c r="AC55" t="str">
        <f t="shared" ca="1" si="52"/>
        <v>23 days</v>
      </c>
      <c r="AD55" t="str">
        <f t="shared" ca="1" si="9"/>
        <v>6 days</v>
      </c>
      <c r="AE55" t="str">
        <f t="shared" ca="1" si="53"/>
        <v>69 days</v>
      </c>
      <c r="AG55">
        <f t="shared" ca="1" si="11"/>
        <v>1</v>
      </c>
      <c r="AI55" t="str">
        <f t="shared" ca="1" si="54"/>
        <v>7|present</v>
      </c>
      <c r="AJ55">
        <f t="shared" ca="1" si="13"/>
        <v>0</v>
      </c>
      <c r="AL55" t="str">
        <f t="shared" ca="1" si="55"/>
        <v>0|not present</v>
      </c>
      <c r="AM55">
        <f t="shared" ca="1" si="15"/>
        <v>0</v>
      </c>
      <c r="AO55" t="str">
        <f t="shared" ca="1" si="56"/>
        <v>0|not present</v>
      </c>
      <c r="AP55">
        <f t="shared" ca="1" si="17"/>
        <v>1</v>
      </c>
      <c r="AR55" t="str">
        <f t="shared" ca="1" si="57"/>
        <v>9|present</v>
      </c>
      <c r="AS55">
        <f t="shared" ca="1" si="19"/>
        <v>1</v>
      </c>
      <c r="AU55" t="str">
        <f t="shared" ca="1" si="58"/>
        <v>3|present</v>
      </c>
      <c r="AV55">
        <f t="shared" ca="1" si="21"/>
        <v>1</v>
      </c>
      <c r="AX55" t="str">
        <f t="shared" ca="1" si="59"/>
        <v>9|present</v>
      </c>
      <c r="AY55">
        <f t="shared" ca="1" si="23"/>
        <v>0</v>
      </c>
      <c r="BA55" t="str">
        <f t="shared" ca="1" si="60"/>
        <v>0|not present</v>
      </c>
      <c r="BC55" t="str">
        <f t="shared" ca="1" si="61"/>
        <v>true</v>
      </c>
      <c r="BD55">
        <f t="shared" ca="1" si="26"/>
        <v>1</v>
      </c>
      <c r="BF55" t="str">
        <f t="shared" ca="1" si="62"/>
        <v>6|present</v>
      </c>
      <c r="BG55">
        <f t="shared" ca="1" si="28"/>
        <v>0</v>
      </c>
      <c r="BI55" t="str">
        <f t="shared" ca="1" si="63"/>
        <v>0|not present</v>
      </c>
    </row>
    <row r="56" spans="1:61" hidden="1" x14ac:dyDescent="0.35">
      <c r="A56" s="25" t="s">
        <v>363</v>
      </c>
      <c r="E56" t="s">
        <v>364</v>
      </c>
      <c r="F56" t="s">
        <v>364</v>
      </c>
      <c r="G56" t="s">
        <v>365</v>
      </c>
      <c r="H56">
        <v>4</v>
      </c>
      <c r="I56" s="18" t="s">
        <v>126</v>
      </c>
      <c r="K56" t="s">
        <v>56</v>
      </c>
      <c r="L56" t="s">
        <v>104</v>
      </c>
      <c r="M56">
        <f t="shared" ca="1" si="0"/>
        <v>0</v>
      </c>
      <c r="O56" t="str">
        <f t="shared" ca="1" si="47"/>
        <v>0|not present</v>
      </c>
      <c r="Q56" t="str">
        <f t="shared" ca="1" si="48"/>
        <v>true</v>
      </c>
      <c r="R56" t="s">
        <v>1092</v>
      </c>
      <c r="S56" t="s">
        <v>1093</v>
      </c>
      <c r="T56" t="s">
        <v>701</v>
      </c>
      <c r="U56" t="s">
        <v>702</v>
      </c>
      <c r="V56" t="s">
        <v>701</v>
      </c>
      <c r="X56" t="str">
        <f t="shared" ca="1" si="3"/>
        <v>6 hour</v>
      </c>
      <c r="Y56" t="str">
        <f t="shared" ca="1" si="4"/>
        <v>2 days</v>
      </c>
      <c r="Z56" t="str">
        <f t="shared" ca="1" si="49"/>
        <v>10 hours</v>
      </c>
      <c r="AA56" t="str">
        <f t="shared" ca="1" si="50"/>
        <v>7 days</v>
      </c>
      <c r="AB56" t="str">
        <f t="shared" ca="1" si="51"/>
        <v>20 hours</v>
      </c>
      <c r="AC56" t="str">
        <f t="shared" ca="1" si="52"/>
        <v>21 days</v>
      </c>
      <c r="AD56" t="str">
        <f t="shared" ca="1" si="9"/>
        <v>4 days</v>
      </c>
      <c r="AE56" t="str">
        <f t="shared" ca="1" si="53"/>
        <v>63 days</v>
      </c>
      <c r="AG56">
        <f t="shared" ca="1" si="11"/>
        <v>0</v>
      </c>
      <c r="AI56" t="str">
        <f t="shared" ca="1" si="54"/>
        <v>0|not present</v>
      </c>
      <c r="AJ56">
        <f t="shared" ca="1" si="13"/>
        <v>1</v>
      </c>
      <c r="AL56" t="str">
        <f t="shared" ca="1" si="55"/>
        <v>8|present</v>
      </c>
      <c r="AM56">
        <f t="shared" ca="1" si="15"/>
        <v>0</v>
      </c>
      <c r="AO56" t="str">
        <f t="shared" ca="1" si="56"/>
        <v>0|not present</v>
      </c>
      <c r="AP56">
        <f t="shared" ca="1" si="17"/>
        <v>0</v>
      </c>
      <c r="AR56" t="str">
        <f t="shared" ca="1" si="57"/>
        <v>0|not present</v>
      </c>
      <c r="AS56">
        <f t="shared" ca="1" si="19"/>
        <v>1</v>
      </c>
      <c r="AU56" t="str">
        <f t="shared" ca="1" si="58"/>
        <v>4|present</v>
      </c>
      <c r="AV56">
        <f t="shared" ca="1" si="21"/>
        <v>0</v>
      </c>
      <c r="AX56" t="str">
        <f t="shared" ca="1" si="59"/>
        <v>0|not present</v>
      </c>
      <c r="AY56">
        <f t="shared" ca="1" si="23"/>
        <v>1</v>
      </c>
      <c r="BA56" t="str">
        <f t="shared" ca="1" si="60"/>
        <v>8|present</v>
      </c>
      <c r="BC56" t="str">
        <f t="shared" ca="1" si="61"/>
        <v>false</v>
      </c>
      <c r="BD56">
        <f t="shared" ca="1" si="26"/>
        <v>0</v>
      </c>
      <c r="BF56" t="str">
        <f t="shared" ca="1" si="62"/>
        <v>0|not present</v>
      </c>
      <c r="BG56">
        <f t="shared" ca="1" si="28"/>
        <v>1</v>
      </c>
      <c r="BI56" t="str">
        <f t="shared" ca="1" si="63"/>
        <v>8|present</v>
      </c>
    </row>
    <row r="57" spans="1:61" hidden="1" x14ac:dyDescent="0.35">
      <c r="A57" s="25" t="s">
        <v>366</v>
      </c>
      <c r="E57" t="s">
        <v>367</v>
      </c>
      <c r="F57" t="s">
        <v>367</v>
      </c>
      <c r="G57" t="s">
        <v>368</v>
      </c>
      <c r="H57">
        <v>4</v>
      </c>
      <c r="I57" s="18" t="s">
        <v>55</v>
      </c>
      <c r="K57" t="s">
        <v>56</v>
      </c>
      <c r="L57" t="s">
        <v>104</v>
      </c>
      <c r="M57">
        <f t="shared" ca="1" si="0"/>
        <v>1</v>
      </c>
      <c r="O57" t="str">
        <f t="shared" ca="1" si="47"/>
        <v>6|present</v>
      </c>
      <c r="Q57" t="str">
        <f t="shared" ca="1" si="48"/>
        <v>false</v>
      </c>
      <c r="R57" t="s">
        <v>1094</v>
      </c>
      <c r="S57" t="s">
        <v>1095</v>
      </c>
      <c r="T57" t="s">
        <v>701</v>
      </c>
      <c r="U57" t="s">
        <v>702</v>
      </c>
      <c r="V57" t="s">
        <v>701</v>
      </c>
      <c r="X57" t="str">
        <f t="shared" ca="1" si="3"/>
        <v>3 hour</v>
      </c>
      <c r="Y57" t="str">
        <f t="shared" ca="1" si="4"/>
        <v>2 days</v>
      </c>
      <c r="Z57" t="str">
        <f t="shared" ca="1" si="49"/>
        <v>7 hours</v>
      </c>
      <c r="AA57" t="str">
        <f t="shared" ca="1" si="50"/>
        <v>7 days</v>
      </c>
      <c r="AB57" t="str">
        <f t="shared" ca="1" si="51"/>
        <v>14 hours</v>
      </c>
      <c r="AC57" t="str">
        <f t="shared" ca="1" si="52"/>
        <v>21 days</v>
      </c>
      <c r="AD57" t="str">
        <f t="shared" ca="1" si="9"/>
        <v>2 days</v>
      </c>
      <c r="AE57" t="str">
        <f t="shared" ca="1" si="53"/>
        <v>63 days</v>
      </c>
      <c r="AG57">
        <f t="shared" ca="1" si="11"/>
        <v>0</v>
      </c>
      <c r="AI57" t="str">
        <f t="shared" ca="1" si="54"/>
        <v>0|not present</v>
      </c>
      <c r="AJ57">
        <f t="shared" ca="1" si="13"/>
        <v>1</v>
      </c>
      <c r="AL57" t="str">
        <f t="shared" ca="1" si="55"/>
        <v>7|present</v>
      </c>
      <c r="AM57">
        <f t="shared" ca="1" si="15"/>
        <v>0</v>
      </c>
      <c r="AO57" t="str">
        <f t="shared" ca="1" si="56"/>
        <v>0|not present</v>
      </c>
      <c r="AP57">
        <f t="shared" ca="1" si="17"/>
        <v>1</v>
      </c>
      <c r="AR57" t="str">
        <f t="shared" ca="1" si="57"/>
        <v>6|present</v>
      </c>
      <c r="AS57">
        <f t="shared" ca="1" si="19"/>
        <v>1</v>
      </c>
      <c r="AU57" t="str">
        <f t="shared" ca="1" si="58"/>
        <v>8|present</v>
      </c>
      <c r="AV57">
        <f t="shared" ca="1" si="21"/>
        <v>1</v>
      </c>
      <c r="AX57" t="str">
        <f t="shared" ca="1" si="59"/>
        <v>2|present</v>
      </c>
      <c r="AY57">
        <f t="shared" ca="1" si="23"/>
        <v>0</v>
      </c>
      <c r="BA57" t="str">
        <f t="shared" ca="1" si="60"/>
        <v>0|not present</v>
      </c>
      <c r="BC57" t="str">
        <f t="shared" ca="1" si="61"/>
        <v>true</v>
      </c>
      <c r="BD57">
        <f t="shared" ca="1" si="26"/>
        <v>0</v>
      </c>
      <c r="BF57" t="str">
        <f t="shared" ca="1" si="62"/>
        <v>0|not present</v>
      </c>
      <c r="BG57">
        <f t="shared" ca="1" si="28"/>
        <v>0</v>
      </c>
      <c r="BI57" t="str">
        <f t="shared" ca="1" si="63"/>
        <v>0|not present</v>
      </c>
    </row>
    <row r="58" spans="1:61" hidden="1" x14ac:dyDescent="0.35">
      <c r="A58" s="25" t="s">
        <v>369</v>
      </c>
      <c r="E58" t="s">
        <v>370</v>
      </c>
      <c r="F58" t="s">
        <v>370</v>
      </c>
      <c r="G58" t="s">
        <v>371</v>
      </c>
      <c r="H58">
        <v>4</v>
      </c>
      <c r="I58" s="18" t="s">
        <v>541</v>
      </c>
      <c r="K58" t="s">
        <v>56</v>
      </c>
      <c r="L58" t="s">
        <v>104</v>
      </c>
      <c r="M58">
        <f t="shared" ca="1" si="0"/>
        <v>1</v>
      </c>
      <c r="O58" t="str">
        <f t="shared" ca="1" si="47"/>
        <v>8|present</v>
      </c>
      <c r="Q58" t="str">
        <f t="shared" ca="1" si="48"/>
        <v>false</v>
      </c>
      <c r="R58" t="s">
        <v>1096</v>
      </c>
      <c r="S58" t="s">
        <v>1097</v>
      </c>
      <c r="T58" t="s">
        <v>701</v>
      </c>
      <c r="U58" t="s">
        <v>702</v>
      </c>
      <c r="V58" t="s">
        <v>701</v>
      </c>
      <c r="X58" t="str">
        <f t="shared" ca="1" si="3"/>
        <v>4 hour</v>
      </c>
      <c r="Y58" t="str">
        <f t="shared" ca="1" si="4"/>
        <v>4 days</v>
      </c>
      <c r="Z58" t="str">
        <f t="shared" ca="1" si="49"/>
        <v>8 hours</v>
      </c>
      <c r="AA58" t="str">
        <f t="shared" ca="1" si="50"/>
        <v>9 days</v>
      </c>
      <c r="AB58" t="str">
        <f t="shared" ca="1" si="51"/>
        <v>16 hours</v>
      </c>
      <c r="AC58" t="str">
        <f t="shared" ca="1" si="52"/>
        <v>23 days</v>
      </c>
      <c r="AD58" t="str">
        <f t="shared" ca="1" si="9"/>
        <v>5 days</v>
      </c>
      <c r="AE58" t="str">
        <f t="shared" ca="1" si="53"/>
        <v>69 days</v>
      </c>
      <c r="AG58">
        <f t="shared" ca="1" si="11"/>
        <v>1</v>
      </c>
      <c r="AI58" t="str">
        <f t="shared" ca="1" si="54"/>
        <v>3|present</v>
      </c>
      <c r="AJ58">
        <f t="shared" ca="1" si="13"/>
        <v>1</v>
      </c>
      <c r="AL58" t="str">
        <f t="shared" ca="1" si="55"/>
        <v>6|present</v>
      </c>
      <c r="AM58">
        <f t="shared" ca="1" si="15"/>
        <v>0</v>
      </c>
      <c r="AO58" t="str">
        <f t="shared" ca="1" si="56"/>
        <v>0|not present</v>
      </c>
      <c r="AP58">
        <f t="shared" ca="1" si="17"/>
        <v>0</v>
      </c>
      <c r="AR58" t="str">
        <f t="shared" ca="1" si="57"/>
        <v>0|not present</v>
      </c>
      <c r="AS58">
        <f t="shared" ca="1" si="19"/>
        <v>0</v>
      </c>
      <c r="AU58" t="str">
        <f t="shared" ca="1" si="58"/>
        <v>0|not present</v>
      </c>
      <c r="AV58">
        <f t="shared" ca="1" si="21"/>
        <v>1</v>
      </c>
      <c r="AX58" t="str">
        <f t="shared" ca="1" si="59"/>
        <v>4|present</v>
      </c>
      <c r="AY58">
        <f t="shared" ca="1" si="23"/>
        <v>1</v>
      </c>
      <c r="BA58" t="str">
        <f t="shared" ca="1" si="60"/>
        <v>6|present</v>
      </c>
      <c r="BC58" t="str">
        <f t="shared" ca="1" si="61"/>
        <v>false</v>
      </c>
      <c r="BD58">
        <f t="shared" ca="1" si="26"/>
        <v>1</v>
      </c>
      <c r="BF58" t="str">
        <f t="shared" ca="1" si="62"/>
        <v>8|present</v>
      </c>
      <c r="BG58">
        <f t="shared" ca="1" si="28"/>
        <v>0</v>
      </c>
      <c r="BI58" t="str">
        <f t="shared" ca="1" si="63"/>
        <v>0|not present</v>
      </c>
    </row>
    <row r="59" spans="1:61" hidden="1" x14ac:dyDescent="0.35">
      <c r="A59" s="25" t="s">
        <v>372</v>
      </c>
      <c r="E59" t="s">
        <v>373</v>
      </c>
      <c r="F59" t="s">
        <v>373</v>
      </c>
      <c r="G59" t="s">
        <v>374</v>
      </c>
      <c r="H59">
        <v>4</v>
      </c>
      <c r="I59" s="18" t="s">
        <v>261</v>
      </c>
      <c r="K59" t="s">
        <v>56</v>
      </c>
      <c r="L59" t="s">
        <v>104</v>
      </c>
      <c r="M59">
        <f t="shared" ca="1" si="0"/>
        <v>0</v>
      </c>
      <c r="O59" t="str">
        <f t="shared" ca="1" si="47"/>
        <v>0|not present</v>
      </c>
      <c r="Q59" t="str">
        <f t="shared" ca="1" si="48"/>
        <v>true</v>
      </c>
      <c r="R59" t="s">
        <v>1098</v>
      </c>
      <c r="S59" t="s">
        <v>1099</v>
      </c>
      <c r="T59" t="s">
        <v>701</v>
      </c>
      <c r="U59" t="s">
        <v>702</v>
      </c>
      <c r="V59" t="s">
        <v>701</v>
      </c>
      <c r="X59" t="str">
        <f t="shared" ca="1" si="3"/>
        <v>2 hour</v>
      </c>
      <c r="Y59" t="str">
        <f t="shared" ca="1" si="4"/>
        <v>5 days</v>
      </c>
      <c r="Z59" t="str">
        <f t="shared" ca="1" si="49"/>
        <v>6 hours</v>
      </c>
      <c r="AA59" t="str">
        <f t="shared" ca="1" si="50"/>
        <v>10 days</v>
      </c>
      <c r="AB59" t="str">
        <f t="shared" ca="1" si="51"/>
        <v>12 hours</v>
      </c>
      <c r="AC59" t="str">
        <f t="shared" ca="1" si="52"/>
        <v>24 days</v>
      </c>
      <c r="AD59" t="str">
        <f t="shared" ca="1" si="9"/>
        <v>5 days</v>
      </c>
      <c r="AE59" t="str">
        <f t="shared" ca="1" si="53"/>
        <v>72 days</v>
      </c>
      <c r="AG59">
        <f t="shared" ca="1" si="11"/>
        <v>1</v>
      </c>
      <c r="AI59" t="str">
        <f t="shared" ca="1" si="54"/>
        <v>5|present</v>
      </c>
      <c r="AJ59">
        <f t="shared" ca="1" si="13"/>
        <v>1</v>
      </c>
      <c r="AL59" t="str">
        <f t="shared" ca="1" si="55"/>
        <v>2|present</v>
      </c>
      <c r="AM59">
        <f t="shared" ca="1" si="15"/>
        <v>1</v>
      </c>
      <c r="AO59" t="str">
        <f t="shared" ca="1" si="56"/>
        <v>5|present</v>
      </c>
      <c r="AP59">
        <f t="shared" ca="1" si="17"/>
        <v>0</v>
      </c>
      <c r="AR59" t="str">
        <f t="shared" ca="1" si="57"/>
        <v>0|not present</v>
      </c>
      <c r="AS59">
        <f t="shared" ca="1" si="19"/>
        <v>1</v>
      </c>
      <c r="AU59" t="str">
        <f t="shared" ca="1" si="58"/>
        <v>8|present</v>
      </c>
      <c r="AV59">
        <f t="shared" ca="1" si="21"/>
        <v>0</v>
      </c>
      <c r="AX59" t="str">
        <f t="shared" ca="1" si="59"/>
        <v>0|not present</v>
      </c>
      <c r="AY59">
        <f t="shared" ca="1" si="23"/>
        <v>0</v>
      </c>
      <c r="BA59" t="str">
        <f t="shared" ca="1" si="60"/>
        <v>0|not present</v>
      </c>
      <c r="BC59" t="str">
        <f t="shared" ca="1" si="61"/>
        <v>true</v>
      </c>
      <c r="BD59">
        <f t="shared" ca="1" si="26"/>
        <v>1</v>
      </c>
      <c r="BF59" t="str">
        <f t="shared" ca="1" si="62"/>
        <v>5|present</v>
      </c>
      <c r="BG59">
        <f t="shared" ca="1" si="28"/>
        <v>1</v>
      </c>
      <c r="BI59" t="str">
        <f t="shared" ca="1" si="63"/>
        <v>5|present</v>
      </c>
    </row>
    <row r="60" spans="1:61" hidden="1" x14ac:dyDescent="0.35">
      <c r="A60" s="25" t="s">
        <v>375</v>
      </c>
      <c r="E60" t="s">
        <v>376</v>
      </c>
      <c r="F60" t="s">
        <v>376</v>
      </c>
      <c r="G60" t="s">
        <v>377</v>
      </c>
      <c r="H60">
        <v>4</v>
      </c>
      <c r="I60" s="18" t="s">
        <v>384</v>
      </c>
      <c r="K60" t="s">
        <v>56</v>
      </c>
      <c r="L60" t="s">
        <v>104</v>
      </c>
      <c r="M60">
        <f t="shared" ca="1" si="0"/>
        <v>0</v>
      </c>
      <c r="O60" t="str">
        <f t="shared" ca="1" si="47"/>
        <v>0|not present</v>
      </c>
      <c r="Q60" t="str">
        <f t="shared" ca="1" si="48"/>
        <v>true</v>
      </c>
      <c r="R60" t="s">
        <v>1100</v>
      </c>
      <c r="S60" t="s">
        <v>1101</v>
      </c>
      <c r="T60" t="s">
        <v>701</v>
      </c>
      <c r="U60" t="s">
        <v>702</v>
      </c>
      <c r="V60" t="s">
        <v>701</v>
      </c>
      <c r="X60" t="str">
        <f t="shared" ca="1" si="3"/>
        <v>5 hour</v>
      </c>
      <c r="Y60" t="str">
        <f t="shared" ca="1" si="4"/>
        <v>3 days</v>
      </c>
      <c r="Z60" t="str">
        <f t="shared" ca="1" si="49"/>
        <v>9 hours</v>
      </c>
      <c r="AA60" t="str">
        <f t="shared" ca="1" si="50"/>
        <v>8 days</v>
      </c>
      <c r="AB60" t="str">
        <f t="shared" ca="1" si="51"/>
        <v>18 hours</v>
      </c>
      <c r="AC60" t="str">
        <f t="shared" ca="1" si="52"/>
        <v>22 days</v>
      </c>
      <c r="AD60" t="str">
        <f t="shared" ca="1" si="9"/>
        <v>6 days</v>
      </c>
      <c r="AE60" t="str">
        <f t="shared" ca="1" si="53"/>
        <v>66 days</v>
      </c>
      <c r="AG60">
        <f t="shared" ca="1" si="11"/>
        <v>0</v>
      </c>
      <c r="AI60" t="str">
        <f t="shared" ca="1" si="54"/>
        <v>0|not present</v>
      </c>
      <c r="AJ60">
        <f t="shared" ca="1" si="13"/>
        <v>0</v>
      </c>
      <c r="AL60" t="str">
        <f t="shared" ca="1" si="55"/>
        <v>0|not present</v>
      </c>
      <c r="AM60">
        <f t="shared" ca="1" si="15"/>
        <v>0</v>
      </c>
      <c r="AO60" t="str">
        <f t="shared" ca="1" si="56"/>
        <v>0|not present</v>
      </c>
      <c r="AP60">
        <f t="shared" ca="1" si="17"/>
        <v>0</v>
      </c>
      <c r="AR60" t="str">
        <f t="shared" ca="1" si="57"/>
        <v>0|not present</v>
      </c>
      <c r="AS60">
        <f t="shared" ca="1" si="19"/>
        <v>0</v>
      </c>
      <c r="AU60" t="str">
        <f t="shared" ca="1" si="58"/>
        <v>0|not present</v>
      </c>
      <c r="AV60">
        <f t="shared" ca="1" si="21"/>
        <v>0</v>
      </c>
      <c r="AX60" t="str">
        <f t="shared" ca="1" si="59"/>
        <v>0|not present</v>
      </c>
      <c r="AY60">
        <f t="shared" ca="1" si="23"/>
        <v>1</v>
      </c>
      <c r="BA60" t="str">
        <f t="shared" ca="1" si="60"/>
        <v>6|present</v>
      </c>
      <c r="BC60" t="str">
        <f t="shared" ca="1" si="61"/>
        <v>false</v>
      </c>
      <c r="BD60">
        <f t="shared" ca="1" si="26"/>
        <v>0</v>
      </c>
      <c r="BF60" t="str">
        <f t="shared" ca="1" si="62"/>
        <v>0|not present</v>
      </c>
      <c r="BG60">
        <f t="shared" ca="1" si="28"/>
        <v>1</v>
      </c>
      <c r="BI60" t="str">
        <f t="shared" ca="1" si="63"/>
        <v>9|present</v>
      </c>
    </row>
    <row r="61" spans="1:61" hidden="1" x14ac:dyDescent="0.35">
      <c r="A61" s="25" t="s">
        <v>378</v>
      </c>
      <c r="E61" t="s">
        <v>379</v>
      </c>
      <c r="F61" t="s">
        <v>379</v>
      </c>
      <c r="G61" t="s">
        <v>380</v>
      </c>
      <c r="H61">
        <v>4</v>
      </c>
      <c r="I61" s="18" t="s">
        <v>261</v>
      </c>
      <c r="K61" t="s">
        <v>56</v>
      </c>
      <c r="L61" t="s">
        <v>104</v>
      </c>
      <c r="M61">
        <f t="shared" ca="1" si="0"/>
        <v>0</v>
      </c>
      <c r="O61" t="str">
        <f t="shared" ca="1" si="47"/>
        <v>0|not present</v>
      </c>
      <c r="Q61" t="str">
        <f t="shared" ca="1" si="48"/>
        <v>true</v>
      </c>
      <c r="R61" t="s">
        <v>1102</v>
      </c>
      <c r="S61" t="s">
        <v>1103</v>
      </c>
      <c r="T61" t="s">
        <v>701</v>
      </c>
      <c r="U61" t="s">
        <v>702</v>
      </c>
      <c r="V61" t="s">
        <v>701</v>
      </c>
      <c r="X61" t="str">
        <f t="shared" ca="1" si="3"/>
        <v>5 hour</v>
      </c>
      <c r="Y61" t="str">
        <f t="shared" ca="1" si="4"/>
        <v>6 days</v>
      </c>
      <c r="Z61" t="str">
        <f t="shared" ca="1" si="49"/>
        <v>9 hours</v>
      </c>
      <c r="AA61" t="str">
        <f t="shared" ca="1" si="50"/>
        <v>11 days</v>
      </c>
      <c r="AB61" t="str">
        <f t="shared" ca="1" si="51"/>
        <v>18 hours</v>
      </c>
      <c r="AC61" t="str">
        <f t="shared" ca="1" si="52"/>
        <v>25 days</v>
      </c>
      <c r="AD61" t="str">
        <f t="shared" ca="1" si="9"/>
        <v>2 days</v>
      </c>
      <c r="AE61" t="str">
        <f t="shared" ca="1" si="53"/>
        <v>75 days</v>
      </c>
      <c r="AG61">
        <f t="shared" ca="1" si="11"/>
        <v>0</v>
      </c>
      <c r="AI61" t="str">
        <f t="shared" ca="1" si="54"/>
        <v>0|not present</v>
      </c>
      <c r="AJ61">
        <f t="shared" ca="1" si="13"/>
        <v>1</v>
      </c>
      <c r="AL61" t="str">
        <f t="shared" ca="1" si="55"/>
        <v>1|present</v>
      </c>
      <c r="AM61">
        <f t="shared" ca="1" si="15"/>
        <v>1</v>
      </c>
      <c r="AO61" t="str">
        <f t="shared" ca="1" si="56"/>
        <v>8|present</v>
      </c>
      <c r="AP61">
        <f t="shared" ca="1" si="17"/>
        <v>1</v>
      </c>
      <c r="AR61" t="str">
        <f t="shared" ca="1" si="57"/>
        <v>6|present</v>
      </c>
      <c r="AS61">
        <f t="shared" ca="1" si="19"/>
        <v>1</v>
      </c>
      <c r="AU61" t="str">
        <f t="shared" ca="1" si="58"/>
        <v>5|present</v>
      </c>
      <c r="AV61">
        <f t="shared" ca="1" si="21"/>
        <v>0</v>
      </c>
      <c r="AX61" t="str">
        <f t="shared" ca="1" si="59"/>
        <v>0|not present</v>
      </c>
      <c r="AY61">
        <f t="shared" ca="1" si="23"/>
        <v>1</v>
      </c>
      <c r="BA61" t="str">
        <f t="shared" ca="1" si="60"/>
        <v>4|present</v>
      </c>
      <c r="BC61" t="str">
        <f t="shared" ca="1" si="61"/>
        <v>false</v>
      </c>
      <c r="BD61">
        <f t="shared" ca="1" si="26"/>
        <v>1</v>
      </c>
      <c r="BF61" t="str">
        <f t="shared" ca="1" si="62"/>
        <v>3|present</v>
      </c>
      <c r="BG61">
        <f t="shared" ca="1" si="28"/>
        <v>1</v>
      </c>
      <c r="BI61" t="str">
        <f t="shared" ca="1" si="63"/>
        <v>1|present</v>
      </c>
    </row>
    <row r="62" spans="1:61" hidden="1" x14ac:dyDescent="0.35">
      <c r="A62" s="25" t="s">
        <v>381</v>
      </c>
      <c r="E62" t="s">
        <v>382</v>
      </c>
      <c r="F62" t="s">
        <v>382</v>
      </c>
      <c r="G62" t="s">
        <v>383</v>
      </c>
      <c r="H62">
        <v>4</v>
      </c>
      <c r="I62" s="18" t="s">
        <v>541</v>
      </c>
      <c r="K62" t="s">
        <v>77</v>
      </c>
      <c r="L62" t="s">
        <v>171</v>
      </c>
      <c r="M62">
        <f t="shared" ca="1" si="0"/>
        <v>0</v>
      </c>
      <c r="O62" t="str">
        <f t="shared" ca="1" si="47"/>
        <v>0|not present</v>
      </c>
      <c r="Q62" t="str">
        <f t="shared" ca="1" si="48"/>
        <v>true</v>
      </c>
      <c r="R62" t="s">
        <v>1104</v>
      </c>
      <c r="S62" t="s">
        <v>1105</v>
      </c>
      <c r="T62" t="s">
        <v>701</v>
      </c>
      <c r="U62" t="s">
        <v>702</v>
      </c>
      <c r="V62" t="s">
        <v>701</v>
      </c>
      <c r="X62" t="str">
        <f t="shared" ca="1" si="3"/>
        <v>4 hour</v>
      </c>
      <c r="Y62" t="str">
        <f t="shared" ca="1" si="4"/>
        <v>7 days</v>
      </c>
      <c r="Z62" t="str">
        <f t="shared" ca="1" si="49"/>
        <v>8 hours</v>
      </c>
      <c r="AA62" t="str">
        <f t="shared" ca="1" si="50"/>
        <v>12 days</v>
      </c>
      <c r="AB62" t="str">
        <f t="shared" ca="1" si="51"/>
        <v>16 hours</v>
      </c>
      <c r="AC62" t="str">
        <f t="shared" ca="1" si="52"/>
        <v>26 days</v>
      </c>
      <c r="AD62" t="str">
        <f t="shared" ca="1" si="9"/>
        <v>3 days</v>
      </c>
      <c r="AE62" t="str">
        <f t="shared" ca="1" si="53"/>
        <v>78 days</v>
      </c>
      <c r="AG62">
        <f t="shared" ca="1" si="11"/>
        <v>0</v>
      </c>
      <c r="AI62" t="str">
        <f t="shared" ca="1" si="54"/>
        <v>0|not present</v>
      </c>
      <c r="AJ62">
        <f t="shared" ca="1" si="13"/>
        <v>1</v>
      </c>
      <c r="AL62" t="str">
        <f t="shared" ca="1" si="55"/>
        <v>7|present</v>
      </c>
      <c r="AM62">
        <f t="shared" ca="1" si="15"/>
        <v>1</v>
      </c>
      <c r="AO62" t="str">
        <f t="shared" ca="1" si="56"/>
        <v>5|present</v>
      </c>
      <c r="AP62">
        <f t="shared" ca="1" si="17"/>
        <v>1</v>
      </c>
      <c r="AR62" t="str">
        <f t="shared" ca="1" si="57"/>
        <v>5|present</v>
      </c>
      <c r="AS62">
        <f t="shared" ca="1" si="19"/>
        <v>1</v>
      </c>
      <c r="AU62" t="str">
        <f t="shared" ca="1" si="58"/>
        <v>4|present</v>
      </c>
      <c r="AV62">
        <f t="shared" ca="1" si="21"/>
        <v>0</v>
      </c>
      <c r="AX62" t="str">
        <f t="shared" ca="1" si="59"/>
        <v>0|not present</v>
      </c>
      <c r="AY62">
        <f t="shared" ca="1" si="23"/>
        <v>0</v>
      </c>
      <c r="BA62" t="str">
        <f t="shared" ca="1" si="60"/>
        <v>0|not present</v>
      </c>
      <c r="BC62" t="str">
        <f t="shared" ca="1" si="61"/>
        <v>true</v>
      </c>
      <c r="BD62">
        <f t="shared" ca="1" si="26"/>
        <v>1</v>
      </c>
      <c r="BF62" t="str">
        <f t="shared" ca="1" si="62"/>
        <v>8|present</v>
      </c>
      <c r="BG62">
        <f t="shared" ca="1" si="28"/>
        <v>0</v>
      </c>
      <c r="BI62" t="str">
        <f t="shared" ca="1" si="63"/>
        <v>0|not present</v>
      </c>
    </row>
    <row r="63" spans="1:61" hidden="1" x14ac:dyDescent="0.35">
      <c r="A63" s="25" t="s">
        <v>385</v>
      </c>
      <c r="E63" t="s">
        <v>386</v>
      </c>
      <c r="F63" t="s">
        <v>386</v>
      </c>
      <c r="G63" t="s">
        <v>387</v>
      </c>
      <c r="H63">
        <v>4</v>
      </c>
      <c r="I63" s="18" t="s">
        <v>384</v>
      </c>
      <c r="K63" t="s">
        <v>77</v>
      </c>
      <c r="L63" t="s">
        <v>171</v>
      </c>
      <c r="M63">
        <f t="shared" ca="1" si="0"/>
        <v>1</v>
      </c>
      <c r="O63" t="str">
        <f t="shared" ca="1" si="47"/>
        <v>8|present</v>
      </c>
      <c r="Q63" t="str">
        <f t="shared" ca="1" si="48"/>
        <v>false</v>
      </c>
      <c r="R63" t="s">
        <v>750</v>
      </c>
      <c r="S63" t="s">
        <v>751</v>
      </c>
      <c r="T63" t="s">
        <v>701</v>
      </c>
      <c r="U63" t="s">
        <v>702</v>
      </c>
      <c r="V63" t="s">
        <v>701</v>
      </c>
      <c r="X63" t="str">
        <f t="shared" ca="1" si="3"/>
        <v>1 hour</v>
      </c>
      <c r="Y63" t="str">
        <f t="shared" ca="1" si="4"/>
        <v>7 days</v>
      </c>
      <c r="Z63" t="str">
        <f t="shared" ca="1" si="49"/>
        <v>5 hours</v>
      </c>
      <c r="AA63" t="str">
        <f t="shared" ca="1" si="50"/>
        <v>12 days</v>
      </c>
      <c r="AB63" t="str">
        <f t="shared" ca="1" si="51"/>
        <v>10 hours</v>
      </c>
      <c r="AC63" t="str">
        <f t="shared" ca="1" si="52"/>
        <v>26 days</v>
      </c>
      <c r="AD63" t="str">
        <f t="shared" ca="1" si="9"/>
        <v>2 days</v>
      </c>
      <c r="AE63" t="str">
        <f t="shared" ca="1" si="53"/>
        <v>78 days</v>
      </c>
      <c r="AG63">
        <f t="shared" ca="1" si="11"/>
        <v>1</v>
      </c>
      <c r="AI63" t="str">
        <f t="shared" ca="1" si="54"/>
        <v>5|present</v>
      </c>
      <c r="AJ63">
        <f t="shared" ca="1" si="13"/>
        <v>0</v>
      </c>
      <c r="AL63" t="str">
        <f t="shared" ca="1" si="55"/>
        <v>0|not present</v>
      </c>
      <c r="AM63">
        <f t="shared" ca="1" si="15"/>
        <v>1</v>
      </c>
      <c r="AO63" t="str">
        <f t="shared" ca="1" si="56"/>
        <v>8|present</v>
      </c>
      <c r="AP63">
        <f t="shared" ca="1" si="17"/>
        <v>0</v>
      </c>
      <c r="AR63" t="str">
        <f t="shared" ca="1" si="57"/>
        <v>0|not present</v>
      </c>
      <c r="AS63">
        <f t="shared" ca="1" si="19"/>
        <v>0</v>
      </c>
      <c r="AU63" t="str">
        <f t="shared" ca="1" si="58"/>
        <v>0|not present</v>
      </c>
      <c r="AV63">
        <f t="shared" ca="1" si="21"/>
        <v>1</v>
      </c>
      <c r="AX63" t="str">
        <f t="shared" ca="1" si="59"/>
        <v>9|present</v>
      </c>
      <c r="AY63">
        <f t="shared" ca="1" si="23"/>
        <v>0</v>
      </c>
      <c r="BA63" t="str">
        <f t="shared" ca="1" si="60"/>
        <v>0|not present</v>
      </c>
      <c r="BC63" t="str">
        <f t="shared" ca="1" si="61"/>
        <v>true</v>
      </c>
      <c r="BD63">
        <f t="shared" ca="1" si="26"/>
        <v>0</v>
      </c>
      <c r="BF63" t="str">
        <f t="shared" ca="1" si="62"/>
        <v>0|not present</v>
      </c>
      <c r="BG63">
        <f t="shared" ca="1" si="28"/>
        <v>1</v>
      </c>
      <c r="BI63" t="str">
        <f t="shared" ca="1" si="63"/>
        <v>7|present</v>
      </c>
    </row>
    <row r="64" spans="1:61" hidden="1" x14ac:dyDescent="0.35">
      <c r="A64" s="25" t="s">
        <v>388</v>
      </c>
      <c r="E64" t="s">
        <v>389</v>
      </c>
      <c r="F64" t="s">
        <v>389</v>
      </c>
      <c r="G64" t="s">
        <v>390</v>
      </c>
      <c r="H64">
        <v>4</v>
      </c>
      <c r="I64" s="18" t="s">
        <v>55</v>
      </c>
      <c r="K64" t="s">
        <v>77</v>
      </c>
      <c r="L64" t="s">
        <v>171</v>
      </c>
      <c r="M64">
        <f t="shared" ca="1" si="0"/>
        <v>1</v>
      </c>
      <c r="O64" t="str">
        <f t="shared" ca="1" si="47"/>
        <v>6|present</v>
      </c>
      <c r="Q64" t="str">
        <f t="shared" ca="1" si="48"/>
        <v>false</v>
      </c>
      <c r="R64" t="s">
        <v>752</v>
      </c>
      <c r="S64" t="s">
        <v>753</v>
      </c>
      <c r="T64" t="s">
        <v>701</v>
      </c>
      <c r="U64" t="s">
        <v>702</v>
      </c>
      <c r="V64" t="s">
        <v>701</v>
      </c>
      <c r="X64" t="str">
        <f t="shared" ca="1" si="3"/>
        <v>3 hour</v>
      </c>
      <c r="Y64" t="str">
        <f t="shared" ca="1" si="4"/>
        <v>7 days</v>
      </c>
      <c r="Z64" t="str">
        <f t="shared" ca="1" si="49"/>
        <v>7 hours</v>
      </c>
      <c r="AA64" t="str">
        <f t="shared" ca="1" si="50"/>
        <v>12 days</v>
      </c>
      <c r="AB64" t="str">
        <f t="shared" ca="1" si="51"/>
        <v>14 hours</v>
      </c>
      <c r="AC64" t="str">
        <f t="shared" ca="1" si="52"/>
        <v>26 days</v>
      </c>
      <c r="AD64" t="str">
        <f t="shared" ca="1" si="9"/>
        <v>6 days</v>
      </c>
      <c r="AE64" t="str">
        <f t="shared" ca="1" si="53"/>
        <v>78 days</v>
      </c>
      <c r="AG64">
        <f t="shared" ca="1" si="11"/>
        <v>1</v>
      </c>
      <c r="AI64" t="str">
        <f t="shared" ca="1" si="54"/>
        <v>1|present</v>
      </c>
      <c r="AJ64">
        <f t="shared" ca="1" si="13"/>
        <v>1</v>
      </c>
      <c r="AL64" t="str">
        <f t="shared" ca="1" si="55"/>
        <v>9|present</v>
      </c>
      <c r="AM64">
        <f t="shared" ca="1" si="15"/>
        <v>1</v>
      </c>
      <c r="AO64" t="str">
        <f t="shared" ca="1" si="56"/>
        <v>3|present</v>
      </c>
      <c r="AP64">
        <f t="shared" ca="1" si="17"/>
        <v>0</v>
      </c>
      <c r="AR64" t="str">
        <f t="shared" ca="1" si="57"/>
        <v>0|not present</v>
      </c>
      <c r="AS64">
        <f t="shared" ca="1" si="19"/>
        <v>1</v>
      </c>
      <c r="AU64" t="str">
        <f t="shared" ca="1" si="58"/>
        <v>4|present</v>
      </c>
      <c r="AV64">
        <f t="shared" ca="1" si="21"/>
        <v>0</v>
      </c>
      <c r="AX64" t="str">
        <f t="shared" ca="1" si="59"/>
        <v>0|not present</v>
      </c>
      <c r="AY64">
        <f t="shared" ca="1" si="23"/>
        <v>1</v>
      </c>
      <c r="BA64" t="str">
        <f t="shared" ca="1" si="60"/>
        <v>7|present</v>
      </c>
      <c r="BC64" t="str">
        <f t="shared" ca="1" si="61"/>
        <v>false</v>
      </c>
      <c r="BD64">
        <f t="shared" ca="1" si="26"/>
        <v>1</v>
      </c>
      <c r="BF64" t="str">
        <f t="shared" ca="1" si="62"/>
        <v>8|present</v>
      </c>
      <c r="BG64">
        <f t="shared" ca="1" si="28"/>
        <v>1</v>
      </c>
      <c r="BI64" t="str">
        <f t="shared" ca="1" si="63"/>
        <v>3|present</v>
      </c>
    </row>
    <row r="65" spans="1:61" hidden="1" x14ac:dyDescent="0.35">
      <c r="A65" s="25" t="s">
        <v>391</v>
      </c>
      <c r="E65" t="s">
        <v>392</v>
      </c>
      <c r="F65" t="s">
        <v>392</v>
      </c>
      <c r="G65" t="s">
        <v>393</v>
      </c>
      <c r="H65">
        <v>4</v>
      </c>
      <c r="I65" s="18" t="s">
        <v>541</v>
      </c>
      <c r="K65" t="s">
        <v>77</v>
      </c>
      <c r="L65" t="s">
        <v>171</v>
      </c>
      <c r="M65">
        <f t="shared" ca="1" si="0"/>
        <v>1</v>
      </c>
      <c r="O65" t="str">
        <f t="shared" ca="1" si="47"/>
        <v>7|present</v>
      </c>
      <c r="Q65" t="str">
        <f t="shared" ca="1" si="48"/>
        <v>false</v>
      </c>
      <c r="R65" t="s">
        <v>754</v>
      </c>
      <c r="S65" t="s">
        <v>755</v>
      </c>
      <c r="T65" t="s">
        <v>701</v>
      </c>
      <c r="U65" t="s">
        <v>702</v>
      </c>
      <c r="V65" t="s">
        <v>701</v>
      </c>
      <c r="X65" t="str">
        <f t="shared" ca="1" si="3"/>
        <v>5 hour</v>
      </c>
      <c r="Y65" t="str">
        <f t="shared" ca="1" si="4"/>
        <v>1 days</v>
      </c>
      <c r="Z65" t="str">
        <f t="shared" ca="1" si="49"/>
        <v>9 hours</v>
      </c>
      <c r="AA65" t="str">
        <f t="shared" ca="1" si="50"/>
        <v>6 days</v>
      </c>
      <c r="AB65" t="str">
        <f t="shared" ca="1" si="51"/>
        <v>18 hours</v>
      </c>
      <c r="AC65" t="str">
        <f t="shared" ca="1" si="52"/>
        <v>20 days</v>
      </c>
      <c r="AD65" t="str">
        <f t="shared" ca="1" si="9"/>
        <v>2 days</v>
      </c>
      <c r="AE65" t="str">
        <f t="shared" ca="1" si="53"/>
        <v>60 days</v>
      </c>
      <c r="AG65">
        <f t="shared" ca="1" si="11"/>
        <v>0</v>
      </c>
      <c r="AI65" t="str">
        <f t="shared" ca="1" si="54"/>
        <v>0|not present</v>
      </c>
      <c r="AJ65">
        <f t="shared" ca="1" si="13"/>
        <v>1</v>
      </c>
      <c r="AL65" t="str">
        <f t="shared" ca="1" si="55"/>
        <v>2|present</v>
      </c>
      <c r="AM65">
        <f t="shared" ca="1" si="15"/>
        <v>0</v>
      </c>
      <c r="AO65" t="str">
        <f t="shared" ca="1" si="56"/>
        <v>0|not present</v>
      </c>
      <c r="AP65">
        <f t="shared" ca="1" si="17"/>
        <v>0</v>
      </c>
      <c r="AR65" t="str">
        <f t="shared" ca="1" si="57"/>
        <v>0|not present</v>
      </c>
      <c r="AS65">
        <f t="shared" ca="1" si="19"/>
        <v>1</v>
      </c>
      <c r="AU65" t="str">
        <f t="shared" ca="1" si="58"/>
        <v>2|present</v>
      </c>
      <c r="AV65">
        <f t="shared" ca="1" si="21"/>
        <v>0</v>
      </c>
      <c r="AX65" t="str">
        <f t="shared" ca="1" si="59"/>
        <v>0|not present</v>
      </c>
      <c r="AY65">
        <f t="shared" ca="1" si="23"/>
        <v>1</v>
      </c>
      <c r="BA65" t="str">
        <f t="shared" ca="1" si="60"/>
        <v>4|present</v>
      </c>
      <c r="BC65" t="str">
        <f t="shared" ca="1" si="61"/>
        <v>false</v>
      </c>
      <c r="BD65">
        <f t="shared" ca="1" si="26"/>
        <v>1</v>
      </c>
      <c r="BF65" t="str">
        <f t="shared" ca="1" si="62"/>
        <v>8|present</v>
      </c>
      <c r="BG65">
        <f t="shared" ca="1" si="28"/>
        <v>0</v>
      </c>
      <c r="BI65" t="str">
        <f t="shared" ca="1" si="63"/>
        <v>0|not present</v>
      </c>
    </row>
    <row r="66" spans="1:61" hidden="1" x14ac:dyDescent="0.35">
      <c r="A66" s="25" t="s">
        <v>394</v>
      </c>
      <c r="E66" t="s">
        <v>395</v>
      </c>
      <c r="F66" t="s">
        <v>395</v>
      </c>
      <c r="G66" t="s">
        <v>396</v>
      </c>
      <c r="H66">
        <v>4</v>
      </c>
      <c r="I66" s="18" t="s">
        <v>146</v>
      </c>
      <c r="K66" t="s">
        <v>77</v>
      </c>
      <c r="L66" t="s">
        <v>171</v>
      </c>
      <c r="M66">
        <f t="shared" ca="1" si="0"/>
        <v>1</v>
      </c>
      <c r="O66" t="str">
        <f t="shared" ca="1" si="47"/>
        <v>6|present</v>
      </c>
      <c r="Q66" t="str">
        <f t="shared" ca="1" si="48"/>
        <v>false</v>
      </c>
      <c r="R66" t="s">
        <v>756</v>
      </c>
      <c r="S66" t="s">
        <v>757</v>
      </c>
      <c r="T66" t="s">
        <v>701</v>
      </c>
      <c r="U66" t="s">
        <v>702</v>
      </c>
      <c r="V66" t="s">
        <v>701</v>
      </c>
      <c r="X66" t="str">
        <f t="shared" ca="1" si="3"/>
        <v>2 hour</v>
      </c>
      <c r="Y66" t="str">
        <f t="shared" ca="1" si="4"/>
        <v>1 days</v>
      </c>
      <c r="Z66" t="str">
        <f t="shared" ca="1" si="49"/>
        <v>6 hours</v>
      </c>
      <c r="AA66" t="str">
        <f t="shared" ca="1" si="50"/>
        <v>6 days</v>
      </c>
      <c r="AB66" t="str">
        <f t="shared" ca="1" si="51"/>
        <v>12 hours</v>
      </c>
      <c r="AC66" t="str">
        <f t="shared" ca="1" si="52"/>
        <v>20 days</v>
      </c>
      <c r="AD66" t="str">
        <f t="shared" ca="1" si="9"/>
        <v>6 days</v>
      </c>
      <c r="AE66" t="str">
        <f t="shared" ca="1" si="53"/>
        <v>60 days</v>
      </c>
      <c r="AG66">
        <f t="shared" ca="1" si="11"/>
        <v>0</v>
      </c>
      <c r="AI66" t="str">
        <f t="shared" ca="1" si="54"/>
        <v>0|not present</v>
      </c>
      <c r="AJ66">
        <f t="shared" ca="1" si="13"/>
        <v>0</v>
      </c>
      <c r="AL66" t="str">
        <f t="shared" ca="1" si="55"/>
        <v>0|not present</v>
      </c>
      <c r="AM66">
        <f t="shared" ca="1" si="15"/>
        <v>1</v>
      </c>
      <c r="AO66" t="str">
        <f t="shared" ca="1" si="56"/>
        <v>3|present</v>
      </c>
      <c r="AP66">
        <f t="shared" ca="1" si="17"/>
        <v>1</v>
      </c>
      <c r="AR66" t="str">
        <f t="shared" ca="1" si="57"/>
        <v>2|present</v>
      </c>
      <c r="AS66">
        <f t="shared" ca="1" si="19"/>
        <v>1</v>
      </c>
      <c r="AU66" t="str">
        <f t="shared" ca="1" si="58"/>
        <v>6|present</v>
      </c>
      <c r="AV66">
        <f t="shared" ca="1" si="21"/>
        <v>1</v>
      </c>
      <c r="AX66" t="str">
        <f t="shared" ca="1" si="59"/>
        <v>4|present</v>
      </c>
      <c r="AY66">
        <f t="shared" ca="1" si="23"/>
        <v>1</v>
      </c>
      <c r="BA66" t="str">
        <f t="shared" ca="1" si="60"/>
        <v>5|present</v>
      </c>
      <c r="BC66" t="str">
        <f t="shared" ca="1" si="61"/>
        <v>false</v>
      </c>
      <c r="BD66">
        <f t="shared" ca="1" si="26"/>
        <v>1</v>
      </c>
      <c r="BF66" t="str">
        <f t="shared" ca="1" si="62"/>
        <v>2|present</v>
      </c>
      <c r="BG66">
        <f t="shared" ca="1" si="28"/>
        <v>0</v>
      </c>
      <c r="BI66" t="str">
        <f t="shared" ca="1" si="63"/>
        <v>0|not present</v>
      </c>
    </row>
    <row r="67" spans="1:61" hidden="1" x14ac:dyDescent="0.35">
      <c r="A67" s="25" t="s">
        <v>397</v>
      </c>
      <c r="E67" t="s">
        <v>398</v>
      </c>
      <c r="F67" t="s">
        <v>398</v>
      </c>
      <c r="G67" t="s">
        <v>399</v>
      </c>
      <c r="H67">
        <v>4</v>
      </c>
      <c r="I67" s="18" t="s">
        <v>384</v>
      </c>
      <c r="K67" t="s">
        <v>77</v>
      </c>
      <c r="L67" t="s">
        <v>171</v>
      </c>
      <c r="M67">
        <f t="shared" ca="1" si="0"/>
        <v>0</v>
      </c>
      <c r="O67" t="str">
        <f t="shared" ca="1" si="47"/>
        <v>0|not present</v>
      </c>
      <c r="Q67" t="str">
        <f t="shared" ca="1" si="48"/>
        <v>true</v>
      </c>
      <c r="R67" t="s">
        <v>1106</v>
      </c>
      <c r="S67" t="s">
        <v>1107</v>
      </c>
      <c r="T67" t="s">
        <v>701</v>
      </c>
      <c r="U67" t="s">
        <v>702</v>
      </c>
      <c r="V67" t="s">
        <v>701</v>
      </c>
      <c r="X67" t="str">
        <f t="shared" ca="1" si="3"/>
        <v>1 hour</v>
      </c>
      <c r="Y67" t="str">
        <f t="shared" ca="1" si="4"/>
        <v>5 days</v>
      </c>
      <c r="Z67" t="str">
        <f t="shared" ca="1" si="49"/>
        <v>5 hours</v>
      </c>
      <c r="AA67" t="str">
        <f t="shared" ca="1" si="50"/>
        <v>10 days</v>
      </c>
      <c r="AB67" t="str">
        <f t="shared" ca="1" si="51"/>
        <v>10 hours</v>
      </c>
      <c r="AC67" t="str">
        <f t="shared" ca="1" si="52"/>
        <v>24 days</v>
      </c>
      <c r="AD67" t="str">
        <f t="shared" ca="1" si="9"/>
        <v>2 days</v>
      </c>
      <c r="AE67" t="str">
        <f t="shared" ca="1" si="53"/>
        <v>72 days</v>
      </c>
      <c r="AG67">
        <f t="shared" ca="1" si="11"/>
        <v>0</v>
      </c>
      <c r="AI67" t="str">
        <f t="shared" ca="1" si="54"/>
        <v>0|not present</v>
      </c>
      <c r="AJ67">
        <f t="shared" ca="1" si="13"/>
        <v>1</v>
      </c>
      <c r="AL67" t="str">
        <f t="shared" ca="1" si="55"/>
        <v>3|present</v>
      </c>
      <c r="AM67">
        <f t="shared" ca="1" si="15"/>
        <v>1</v>
      </c>
      <c r="AO67" t="str">
        <f t="shared" ca="1" si="56"/>
        <v>9|present</v>
      </c>
      <c r="AP67">
        <f t="shared" ca="1" si="17"/>
        <v>1</v>
      </c>
      <c r="AR67" t="str">
        <f t="shared" ca="1" si="57"/>
        <v>1|present</v>
      </c>
      <c r="AS67">
        <f t="shared" ca="1" si="19"/>
        <v>1</v>
      </c>
      <c r="AU67" t="str">
        <f t="shared" ca="1" si="58"/>
        <v>8|present</v>
      </c>
      <c r="AV67">
        <f t="shared" ca="1" si="21"/>
        <v>1</v>
      </c>
      <c r="AX67" t="str">
        <f t="shared" ca="1" si="59"/>
        <v>9|present</v>
      </c>
      <c r="AY67">
        <f t="shared" ca="1" si="23"/>
        <v>0</v>
      </c>
      <c r="BA67" t="str">
        <f t="shared" ca="1" si="60"/>
        <v>0|not present</v>
      </c>
      <c r="BC67" t="str">
        <f t="shared" ca="1" si="61"/>
        <v>true</v>
      </c>
      <c r="BD67">
        <f t="shared" ca="1" si="26"/>
        <v>0</v>
      </c>
      <c r="BF67" t="str">
        <f t="shared" ca="1" si="62"/>
        <v>0|not present</v>
      </c>
      <c r="BG67">
        <f t="shared" ca="1" si="28"/>
        <v>0</v>
      </c>
      <c r="BI67" t="str">
        <f t="shared" ca="1" si="63"/>
        <v>0|not present</v>
      </c>
    </row>
    <row r="68" spans="1:61" hidden="1" x14ac:dyDescent="0.35">
      <c r="A68" s="25" t="s">
        <v>400</v>
      </c>
      <c r="E68" t="s">
        <v>401</v>
      </c>
      <c r="F68" t="s">
        <v>401</v>
      </c>
      <c r="G68" t="s">
        <v>402</v>
      </c>
      <c r="H68">
        <v>4</v>
      </c>
      <c r="I68" s="18" t="s">
        <v>146</v>
      </c>
      <c r="K68" t="s">
        <v>77</v>
      </c>
      <c r="L68" t="s">
        <v>171</v>
      </c>
      <c r="M68">
        <f t="shared" ref="M68:M95" ca="1" si="64">RANDBETWEEN(0,1)</f>
        <v>0</v>
      </c>
      <c r="O68" t="str">
        <f t="shared" ca="1" si="47"/>
        <v>0|not present</v>
      </c>
      <c r="Q68" t="str">
        <f t="shared" ca="1" si="48"/>
        <v>true</v>
      </c>
      <c r="R68" t="s">
        <v>1108</v>
      </c>
      <c r="S68" t="s">
        <v>1109</v>
      </c>
      <c r="T68" t="s">
        <v>701</v>
      </c>
      <c r="U68" t="s">
        <v>702</v>
      </c>
      <c r="V68" t="s">
        <v>701</v>
      </c>
      <c r="X68" t="str">
        <f t="shared" ref="X68:X95" ca="1" si="65">RANDBETWEEN(1,6) &amp; " hour"</f>
        <v>4 hour</v>
      </c>
      <c r="Y68" t="str">
        <f t="shared" ref="Y68:Y95" ca="1" si="66">RANDBETWEEN(1,7) &amp;" days"</f>
        <v>2 days</v>
      </c>
      <c r="Z68" t="str">
        <f t="shared" ca="1" si="49"/>
        <v>8 hours</v>
      </c>
      <c r="AA68" t="str">
        <f t="shared" ca="1" si="50"/>
        <v>7 days</v>
      </c>
      <c r="AB68" t="str">
        <f t="shared" ca="1" si="51"/>
        <v>16 hours</v>
      </c>
      <c r="AC68" t="str">
        <f t="shared" ca="1" si="52"/>
        <v>21 days</v>
      </c>
      <c r="AD68" t="str">
        <f t="shared" ref="AD68:AD95" ca="1" si="67">RANDBETWEEN(2,7) &amp; " days"</f>
        <v>5 days</v>
      </c>
      <c r="AE68" t="str">
        <f t="shared" ca="1" si="53"/>
        <v>63 days</v>
      </c>
      <c r="AG68">
        <f t="shared" ref="AG68:AG95" ca="1" si="68">RANDBETWEEN(0,1)</f>
        <v>1</v>
      </c>
      <c r="AI68" t="str">
        <f t="shared" ca="1" si="54"/>
        <v>6|present</v>
      </c>
      <c r="AJ68">
        <f t="shared" ref="AJ68:AJ95" ca="1" si="69">RANDBETWEEN(0,1)</f>
        <v>1</v>
      </c>
      <c r="AL68" t="str">
        <f t="shared" ca="1" si="55"/>
        <v>4|present</v>
      </c>
      <c r="AM68">
        <f t="shared" ref="AM68:AM95" ca="1" si="70">RANDBETWEEN(0,1)</f>
        <v>0</v>
      </c>
      <c r="AO68" t="str">
        <f t="shared" ca="1" si="56"/>
        <v>0|not present</v>
      </c>
      <c r="AP68">
        <f t="shared" ref="AP68:AP95" ca="1" si="71">RANDBETWEEN(0,1)</f>
        <v>1</v>
      </c>
      <c r="AR68" t="str">
        <f t="shared" ca="1" si="57"/>
        <v>3|present</v>
      </c>
      <c r="AS68">
        <f t="shared" ref="AS68:AS95" ca="1" si="72">RANDBETWEEN(0,1)</f>
        <v>1</v>
      </c>
      <c r="AU68" t="str">
        <f t="shared" ca="1" si="58"/>
        <v>3|present</v>
      </c>
      <c r="AV68">
        <f t="shared" ref="AV68:AV95" ca="1" si="73">RANDBETWEEN(0,1)</f>
        <v>1</v>
      </c>
      <c r="AX68" t="str">
        <f t="shared" ca="1" si="59"/>
        <v>6|present</v>
      </c>
      <c r="AY68">
        <f t="shared" ref="AY68:AY95" ca="1" si="74">RANDBETWEEN(0,1)</f>
        <v>0</v>
      </c>
      <c r="BA68" t="str">
        <f t="shared" ca="1" si="60"/>
        <v>0|not present</v>
      </c>
      <c r="BC68" t="str">
        <f t="shared" ca="1" si="61"/>
        <v>true</v>
      </c>
      <c r="BD68">
        <f t="shared" ref="BD68:BD95" ca="1" si="75">RANDBETWEEN(0,1)</f>
        <v>0</v>
      </c>
      <c r="BF68" t="str">
        <f t="shared" ca="1" si="62"/>
        <v>0|not present</v>
      </c>
      <c r="BG68">
        <f t="shared" ref="BG68:BG95" ca="1" si="76">RANDBETWEEN(0,1)</f>
        <v>1</v>
      </c>
      <c r="BI68" t="str">
        <f t="shared" ca="1" si="63"/>
        <v>9|present</v>
      </c>
    </row>
    <row r="69" spans="1:61" hidden="1" x14ac:dyDescent="0.35">
      <c r="A69" s="25" t="s">
        <v>403</v>
      </c>
      <c r="E69" t="s">
        <v>404</v>
      </c>
      <c r="F69" t="s">
        <v>404</v>
      </c>
      <c r="G69" t="s">
        <v>405</v>
      </c>
      <c r="H69">
        <v>4</v>
      </c>
      <c r="I69" s="18" t="s">
        <v>55</v>
      </c>
      <c r="K69" t="s">
        <v>77</v>
      </c>
      <c r="L69" t="s">
        <v>171</v>
      </c>
      <c r="M69">
        <f t="shared" ca="1" si="64"/>
        <v>0</v>
      </c>
      <c r="O69" t="str">
        <f t="shared" ca="1" si="47"/>
        <v>0|not present</v>
      </c>
      <c r="Q69" t="str">
        <f t="shared" ca="1" si="48"/>
        <v>true</v>
      </c>
      <c r="R69" t="s">
        <v>1110</v>
      </c>
      <c r="S69" t="s">
        <v>1111</v>
      </c>
      <c r="T69" t="s">
        <v>701</v>
      </c>
      <c r="U69" t="s">
        <v>702</v>
      </c>
      <c r="V69" t="s">
        <v>701</v>
      </c>
      <c r="X69" t="str">
        <f t="shared" ca="1" si="65"/>
        <v>5 hour</v>
      </c>
      <c r="Y69" t="str">
        <f t="shared" ca="1" si="66"/>
        <v>1 days</v>
      </c>
      <c r="Z69" t="str">
        <f t="shared" ca="1" si="49"/>
        <v>9 hours</v>
      </c>
      <c r="AA69" t="str">
        <f t="shared" ca="1" si="50"/>
        <v>6 days</v>
      </c>
      <c r="AB69" t="str">
        <f t="shared" ca="1" si="51"/>
        <v>18 hours</v>
      </c>
      <c r="AC69" t="str">
        <f t="shared" ca="1" si="52"/>
        <v>20 days</v>
      </c>
      <c r="AD69" t="str">
        <f t="shared" ca="1" si="67"/>
        <v>5 days</v>
      </c>
      <c r="AE69" t="str">
        <f t="shared" ca="1" si="53"/>
        <v>60 days</v>
      </c>
      <c r="AG69">
        <f t="shared" ca="1" si="68"/>
        <v>0</v>
      </c>
      <c r="AI69" t="str">
        <f t="shared" ca="1" si="54"/>
        <v>0|not present</v>
      </c>
      <c r="AJ69">
        <f t="shared" ca="1" si="69"/>
        <v>0</v>
      </c>
      <c r="AL69" t="str">
        <f t="shared" ca="1" si="55"/>
        <v>0|not present</v>
      </c>
      <c r="AM69">
        <f t="shared" ca="1" si="70"/>
        <v>0</v>
      </c>
      <c r="AO69" t="str">
        <f t="shared" ca="1" si="56"/>
        <v>0|not present</v>
      </c>
      <c r="AP69">
        <f t="shared" ca="1" si="71"/>
        <v>0</v>
      </c>
      <c r="AR69" t="str">
        <f t="shared" ca="1" si="57"/>
        <v>0|not present</v>
      </c>
      <c r="AS69">
        <f t="shared" ca="1" si="72"/>
        <v>1</v>
      </c>
      <c r="AU69" t="str">
        <f t="shared" ca="1" si="58"/>
        <v>5|present</v>
      </c>
      <c r="AV69">
        <f t="shared" ca="1" si="73"/>
        <v>1</v>
      </c>
      <c r="AX69" t="str">
        <f t="shared" ca="1" si="59"/>
        <v>4|present</v>
      </c>
      <c r="AY69">
        <f t="shared" ca="1" si="74"/>
        <v>0</v>
      </c>
      <c r="BA69" t="str">
        <f t="shared" ca="1" si="60"/>
        <v>0|not present</v>
      </c>
      <c r="BC69" t="str">
        <f t="shared" ca="1" si="61"/>
        <v>true</v>
      </c>
      <c r="BD69">
        <f t="shared" ca="1" si="75"/>
        <v>0</v>
      </c>
      <c r="BF69" t="str">
        <f t="shared" ca="1" si="62"/>
        <v>0|not present</v>
      </c>
      <c r="BG69">
        <f t="shared" ca="1" si="76"/>
        <v>0</v>
      </c>
      <c r="BI69" t="str">
        <f t="shared" ca="1" si="63"/>
        <v>0|not present</v>
      </c>
    </row>
    <row r="70" spans="1:61" hidden="1" x14ac:dyDescent="0.35">
      <c r="A70" s="25" t="s">
        <v>406</v>
      </c>
      <c r="E70" t="s">
        <v>407</v>
      </c>
      <c r="F70" t="s">
        <v>407</v>
      </c>
      <c r="G70" t="s">
        <v>408</v>
      </c>
      <c r="H70">
        <v>4</v>
      </c>
      <c r="I70" s="18" t="s">
        <v>55</v>
      </c>
      <c r="K70" t="s">
        <v>77</v>
      </c>
      <c r="L70" t="s">
        <v>171</v>
      </c>
      <c r="M70">
        <f t="shared" ca="1" si="64"/>
        <v>0</v>
      </c>
      <c r="O70" t="str">
        <f t="shared" ca="1" si="47"/>
        <v>0|not present</v>
      </c>
      <c r="Q70" t="str">
        <f t="shared" ca="1" si="48"/>
        <v>true</v>
      </c>
      <c r="R70" t="s">
        <v>1112</v>
      </c>
      <c r="S70" t="s">
        <v>1113</v>
      </c>
      <c r="T70" t="s">
        <v>701</v>
      </c>
      <c r="U70" t="s">
        <v>702</v>
      </c>
      <c r="V70" t="s">
        <v>701</v>
      </c>
      <c r="X70" t="str">
        <f t="shared" ca="1" si="65"/>
        <v>4 hour</v>
      </c>
      <c r="Y70" t="str">
        <f t="shared" ca="1" si="66"/>
        <v>5 days</v>
      </c>
      <c r="Z70" t="str">
        <f t="shared" ca="1" si="49"/>
        <v>8 hours</v>
      </c>
      <c r="AA70" t="str">
        <f t="shared" ca="1" si="50"/>
        <v>10 days</v>
      </c>
      <c r="AB70" t="str">
        <f t="shared" ca="1" si="51"/>
        <v>16 hours</v>
      </c>
      <c r="AC70" t="str">
        <f t="shared" ca="1" si="52"/>
        <v>24 days</v>
      </c>
      <c r="AD70" t="str">
        <f t="shared" ca="1" si="67"/>
        <v>7 days</v>
      </c>
      <c r="AE70" t="str">
        <f t="shared" ca="1" si="53"/>
        <v>72 days</v>
      </c>
      <c r="AG70">
        <f t="shared" ca="1" si="68"/>
        <v>1</v>
      </c>
      <c r="AI70" t="str">
        <f t="shared" ca="1" si="54"/>
        <v>1|present</v>
      </c>
      <c r="AJ70">
        <f t="shared" ca="1" si="69"/>
        <v>1</v>
      </c>
      <c r="AL70" t="str">
        <f t="shared" ca="1" si="55"/>
        <v>2|present</v>
      </c>
      <c r="AM70">
        <f t="shared" ca="1" si="70"/>
        <v>0</v>
      </c>
      <c r="AO70" t="str">
        <f t="shared" ca="1" si="56"/>
        <v>0|not present</v>
      </c>
      <c r="AP70">
        <f t="shared" ca="1" si="71"/>
        <v>0</v>
      </c>
      <c r="AR70" t="str">
        <f t="shared" ca="1" si="57"/>
        <v>0|not present</v>
      </c>
      <c r="AS70">
        <f t="shared" ca="1" si="72"/>
        <v>0</v>
      </c>
      <c r="AU70" t="str">
        <f t="shared" ca="1" si="58"/>
        <v>0|not present</v>
      </c>
      <c r="AV70">
        <f t="shared" ca="1" si="73"/>
        <v>0</v>
      </c>
      <c r="AX70" t="str">
        <f t="shared" ca="1" si="59"/>
        <v>0|not present</v>
      </c>
      <c r="AY70">
        <f t="shared" ca="1" si="74"/>
        <v>1</v>
      </c>
      <c r="BA70" t="str">
        <f t="shared" ca="1" si="60"/>
        <v>8|present</v>
      </c>
      <c r="BC70" t="str">
        <f t="shared" ca="1" si="61"/>
        <v>false</v>
      </c>
      <c r="BD70">
        <f t="shared" ca="1" si="75"/>
        <v>1</v>
      </c>
      <c r="BF70" t="str">
        <f t="shared" ca="1" si="62"/>
        <v>6|present</v>
      </c>
      <c r="BG70">
        <f t="shared" ca="1" si="76"/>
        <v>1</v>
      </c>
      <c r="BI70" t="str">
        <f t="shared" ca="1" si="63"/>
        <v>3|present</v>
      </c>
    </row>
    <row r="71" spans="1:61" hidden="1" x14ac:dyDescent="0.35">
      <c r="A71" s="25" t="s">
        <v>409</v>
      </c>
      <c r="E71" t="s">
        <v>410</v>
      </c>
      <c r="F71" t="s">
        <v>410</v>
      </c>
      <c r="G71" t="s">
        <v>411</v>
      </c>
      <c r="H71">
        <v>4</v>
      </c>
      <c r="I71" s="18" t="s">
        <v>55</v>
      </c>
      <c r="K71" t="s">
        <v>77</v>
      </c>
      <c r="L71" t="s">
        <v>78</v>
      </c>
      <c r="M71">
        <f t="shared" ca="1" si="64"/>
        <v>0</v>
      </c>
      <c r="O71" t="str">
        <f t="shared" ca="1" si="47"/>
        <v>0|not present</v>
      </c>
      <c r="Q71" t="str">
        <f t="shared" ca="1" si="48"/>
        <v>true</v>
      </c>
      <c r="R71" t="s">
        <v>1114</v>
      </c>
      <c r="S71" t="s">
        <v>1115</v>
      </c>
      <c r="T71" t="s">
        <v>701</v>
      </c>
      <c r="U71" t="s">
        <v>702</v>
      </c>
      <c r="V71" t="s">
        <v>701</v>
      </c>
      <c r="X71" t="str">
        <f t="shared" ca="1" si="65"/>
        <v>4 hour</v>
      </c>
      <c r="Y71" t="str">
        <f t="shared" ca="1" si="66"/>
        <v>1 days</v>
      </c>
      <c r="Z71" t="str">
        <f t="shared" ca="1" si="49"/>
        <v>8 hours</v>
      </c>
      <c r="AA71" t="str">
        <f t="shared" ca="1" si="50"/>
        <v>6 days</v>
      </c>
      <c r="AB71" t="str">
        <f t="shared" ca="1" si="51"/>
        <v>16 hours</v>
      </c>
      <c r="AC71" t="str">
        <f t="shared" ca="1" si="52"/>
        <v>20 days</v>
      </c>
      <c r="AD71" t="str">
        <f t="shared" ca="1" si="67"/>
        <v>5 days</v>
      </c>
      <c r="AE71" t="str">
        <f t="shared" ca="1" si="53"/>
        <v>60 days</v>
      </c>
      <c r="AG71">
        <f t="shared" ca="1" si="68"/>
        <v>0</v>
      </c>
      <c r="AI71" t="str">
        <f t="shared" ca="1" si="54"/>
        <v>0|not present</v>
      </c>
      <c r="AJ71">
        <f t="shared" ca="1" si="69"/>
        <v>1</v>
      </c>
      <c r="AL71" t="str">
        <f t="shared" ca="1" si="55"/>
        <v>9|present</v>
      </c>
      <c r="AM71">
        <f t="shared" ca="1" si="70"/>
        <v>0</v>
      </c>
      <c r="AO71" t="str">
        <f t="shared" ca="1" si="56"/>
        <v>0|not present</v>
      </c>
      <c r="AP71">
        <f t="shared" ca="1" si="71"/>
        <v>0</v>
      </c>
      <c r="AR71" t="str">
        <f t="shared" ca="1" si="57"/>
        <v>0|not present</v>
      </c>
      <c r="AS71">
        <f t="shared" ca="1" si="72"/>
        <v>1</v>
      </c>
      <c r="AU71" t="str">
        <f t="shared" ca="1" si="58"/>
        <v>7|present</v>
      </c>
      <c r="AV71">
        <f t="shared" ca="1" si="73"/>
        <v>0</v>
      </c>
      <c r="AX71" t="str">
        <f t="shared" ca="1" si="59"/>
        <v>0|not present</v>
      </c>
      <c r="AY71">
        <f t="shared" ca="1" si="74"/>
        <v>0</v>
      </c>
      <c r="BA71" t="str">
        <f t="shared" ca="1" si="60"/>
        <v>0|not present</v>
      </c>
      <c r="BC71" t="str">
        <f t="shared" ca="1" si="61"/>
        <v>true</v>
      </c>
      <c r="BD71">
        <f t="shared" ca="1" si="75"/>
        <v>0</v>
      </c>
      <c r="BF71" t="str">
        <f t="shared" ca="1" si="62"/>
        <v>0|not present</v>
      </c>
      <c r="BG71">
        <f t="shared" ca="1" si="76"/>
        <v>0</v>
      </c>
      <c r="BI71" t="str">
        <f t="shared" ca="1" si="63"/>
        <v>0|not present</v>
      </c>
    </row>
    <row r="72" spans="1:61" hidden="1" x14ac:dyDescent="0.35">
      <c r="A72" s="25" t="s">
        <v>412</v>
      </c>
      <c r="E72" t="s">
        <v>413</v>
      </c>
      <c r="F72" t="s">
        <v>413</v>
      </c>
      <c r="G72" t="s">
        <v>414</v>
      </c>
      <c r="H72">
        <v>4</v>
      </c>
      <c r="I72" s="18" t="s">
        <v>146</v>
      </c>
      <c r="K72" t="s">
        <v>77</v>
      </c>
      <c r="L72" t="s">
        <v>78</v>
      </c>
      <c r="M72">
        <f t="shared" ca="1" si="64"/>
        <v>0</v>
      </c>
      <c r="O72" t="str">
        <f t="shared" ca="1" si="47"/>
        <v>0|not present</v>
      </c>
      <c r="Q72" t="str">
        <f t="shared" ca="1" si="48"/>
        <v>true</v>
      </c>
      <c r="R72" t="s">
        <v>1116</v>
      </c>
      <c r="S72" t="s">
        <v>1117</v>
      </c>
      <c r="T72" t="s">
        <v>701</v>
      </c>
      <c r="U72" t="s">
        <v>702</v>
      </c>
      <c r="V72" t="s">
        <v>701</v>
      </c>
      <c r="X72" t="str">
        <f t="shared" ca="1" si="65"/>
        <v>4 hour</v>
      </c>
      <c r="Y72" t="str">
        <f t="shared" ca="1" si="66"/>
        <v>5 days</v>
      </c>
      <c r="Z72" t="str">
        <f t="shared" ca="1" si="49"/>
        <v>8 hours</v>
      </c>
      <c r="AA72" t="str">
        <f t="shared" ca="1" si="50"/>
        <v>10 days</v>
      </c>
      <c r="AB72" t="str">
        <f t="shared" ca="1" si="51"/>
        <v>16 hours</v>
      </c>
      <c r="AC72" t="str">
        <f t="shared" ca="1" si="52"/>
        <v>24 days</v>
      </c>
      <c r="AD72" t="str">
        <f t="shared" ca="1" si="67"/>
        <v>4 days</v>
      </c>
      <c r="AE72" t="str">
        <f t="shared" ca="1" si="53"/>
        <v>72 days</v>
      </c>
      <c r="AG72">
        <f t="shared" ca="1" si="68"/>
        <v>0</v>
      </c>
      <c r="AI72" t="str">
        <f t="shared" ca="1" si="54"/>
        <v>0|not present</v>
      </c>
      <c r="AJ72">
        <f t="shared" ca="1" si="69"/>
        <v>1</v>
      </c>
      <c r="AL72" t="str">
        <f t="shared" ca="1" si="55"/>
        <v>7|present</v>
      </c>
      <c r="AM72">
        <f t="shared" ca="1" si="70"/>
        <v>1</v>
      </c>
      <c r="AO72" t="str">
        <f t="shared" ca="1" si="56"/>
        <v>8|present</v>
      </c>
      <c r="AP72">
        <f t="shared" ca="1" si="71"/>
        <v>0</v>
      </c>
      <c r="AR72" t="str">
        <f t="shared" ca="1" si="57"/>
        <v>0|not present</v>
      </c>
      <c r="AS72">
        <f t="shared" ca="1" si="72"/>
        <v>1</v>
      </c>
      <c r="AU72" t="str">
        <f t="shared" ca="1" si="58"/>
        <v>3|present</v>
      </c>
      <c r="AV72">
        <f t="shared" ca="1" si="73"/>
        <v>0</v>
      </c>
      <c r="AX72" t="str">
        <f t="shared" ca="1" si="59"/>
        <v>0|not present</v>
      </c>
      <c r="AY72">
        <f t="shared" ca="1" si="74"/>
        <v>1</v>
      </c>
      <c r="BA72" t="str">
        <f t="shared" ca="1" si="60"/>
        <v>5|present</v>
      </c>
      <c r="BC72" t="str">
        <f t="shared" ca="1" si="61"/>
        <v>false</v>
      </c>
      <c r="BD72">
        <f t="shared" ca="1" si="75"/>
        <v>1</v>
      </c>
      <c r="BF72" t="str">
        <f t="shared" ca="1" si="62"/>
        <v>3|present</v>
      </c>
      <c r="BG72">
        <f t="shared" ca="1" si="76"/>
        <v>0</v>
      </c>
      <c r="BI72" t="str">
        <f t="shared" ca="1" si="63"/>
        <v>0|not present</v>
      </c>
    </row>
    <row r="73" spans="1:61" hidden="1" x14ac:dyDescent="0.35">
      <c r="A73" s="25" t="s">
        <v>415</v>
      </c>
      <c r="E73" t="s">
        <v>416</v>
      </c>
      <c r="F73" t="s">
        <v>416</v>
      </c>
      <c r="G73" t="s">
        <v>417</v>
      </c>
      <c r="H73">
        <v>4</v>
      </c>
      <c r="I73" s="18" t="s">
        <v>164</v>
      </c>
      <c r="K73" t="s">
        <v>77</v>
      </c>
      <c r="L73" t="s">
        <v>78</v>
      </c>
      <c r="M73">
        <f t="shared" ca="1" si="64"/>
        <v>1</v>
      </c>
      <c r="O73" t="str">
        <f t="shared" ca="1" si="47"/>
        <v>5|present</v>
      </c>
      <c r="Q73" t="str">
        <f t="shared" ca="1" si="48"/>
        <v>false</v>
      </c>
      <c r="R73" t="s">
        <v>1118</v>
      </c>
      <c r="S73" t="s">
        <v>1119</v>
      </c>
      <c r="T73" t="s">
        <v>701</v>
      </c>
      <c r="U73" t="s">
        <v>702</v>
      </c>
      <c r="V73" t="s">
        <v>701</v>
      </c>
      <c r="X73" t="str">
        <f t="shared" ca="1" si="65"/>
        <v>2 hour</v>
      </c>
      <c r="Y73" t="str">
        <f t="shared" ca="1" si="66"/>
        <v>6 days</v>
      </c>
      <c r="Z73" t="str">
        <f t="shared" ca="1" si="49"/>
        <v>6 hours</v>
      </c>
      <c r="AA73" t="str">
        <f t="shared" ca="1" si="50"/>
        <v>11 days</v>
      </c>
      <c r="AB73" t="str">
        <f t="shared" ca="1" si="51"/>
        <v>12 hours</v>
      </c>
      <c r="AC73" t="str">
        <f t="shared" ca="1" si="52"/>
        <v>25 days</v>
      </c>
      <c r="AD73" t="str">
        <f t="shared" ca="1" si="67"/>
        <v>3 days</v>
      </c>
      <c r="AE73" t="str">
        <f t="shared" ca="1" si="53"/>
        <v>75 days</v>
      </c>
      <c r="AG73">
        <f t="shared" ca="1" si="68"/>
        <v>0</v>
      </c>
      <c r="AI73" t="str">
        <f t="shared" ca="1" si="54"/>
        <v>0|not present</v>
      </c>
      <c r="AJ73">
        <f t="shared" ca="1" si="69"/>
        <v>1</v>
      </c>
      <c r="AL73" t="str">
        <f t="shared" ca="1" si="55"/>
        <v>4|present</v>
      </c>
      <c r="AM73">
        <f t="shared" ca="1" si="70"/>
        <v>0</v>
      </c>
      <c r="AO73" t="str">
        <f t="shared" ca="1" si="56"/>
        <v>0|not present</v>
      </c>
      <c r="AP73">
        <f t="shared" ca="1" si="71"/>
        <v>1</v>
      </c>
      <c r="AR73" t="str">
        <f t="shared" ca="1" si="57"/>
        <v>1|present</v>
      </c>
      <c r="AS73">
        <f t="shared" ca="1" si="72"/>
        <v>0</v>
      </c>
      <c r="AU73" t="str">
        <f t="shared" ca="1" si="58"/>
        <v>0|not present</v>
      </c>
      <c r="AV73">
        <f t="shared" ca="1" si="73"/>
        <v>1</v>
      </c>
      <c r="AX73" t="str">
        <f t="shared" ca="1" si="59"/>
        <v>1|present</v>
      </c>
      <c r="AY73">
        <f t="shared" ca="1" si="74"/>
        <v>0</v>
      </c>
      <c r="BA73" t="str">
        <f t="shared" ca="1" si="60"/>
        <v>0|not present</v>
      </c>
      <c r="BC73" t="str">
        <f t="shared" ca="1" si="61"/>
        <v>true</v>
      </c>
      <c r="BD73">
        <f t="shared" ca="1" si="75"/>
        <v>1</v>
      </c>
      <c r="BF73" t="str">
        <f t="shared" ca="1" si="62"/>
        <v>9|present</v>
      </c>
      <c r="BG73">
        <f t="shared" ca="1" si="76"/>
        <v>1</v>
      </c>
      <c r="BI73" t="str">
        <f t="shared" ca="1" si="63"/>
        <v>9|present</v>
      </c>
    </row>
    <row r="74" spans="1:61" hidden="1" x14ac:dyDescent="0.35">
      <c r="A74" s="25" t="s">
        <v>418</v>
      </c>
      <c r="E74" t="s">
        <v>419</v>
      </c>
      <c r="F74" t="s">
        <v>419</v>
      </c>
      <c r="G74" t="s">
        <v>420</v>
      </c>
      <c r="H74">
        <v>4</v>
      </c>
      <c r="I74" s="18" t="s">
        <v>146</v>
      </c>
      <c r="K74" t="s">
        <v>77</v>
      </c>
      <c r="L74" t="s">
        <v>78</v>
      </c>
      <c r="M74">
        <f t="shared" ca="1" si="64"/>
        <v>1</v>
      </c>
      <c r="O74" t="str">
        <f t="shared" ca="1" si="47"/>
        <v>6|present</v>
      </c>
      <c r="Q74" t="str">
        <f t="shared" ca="1" si="48"/>
        <v>false</v>
      </c>
      <c r="R74" t="s">
        <v>1120</v>
      </c>
      <c r="S74" t="s">
        <v>1121</v>
      </c>
      <c r="T74" t="s">
        <v>701</v>
      </c>
      <c r="U74" t="s">
        <v>702</v>
      </c>
      <c r="V74" t="s">
        <v>701</v>
      </c>
      <c r="X74" t="str">
        <f t="shared" ca="1" si="65"/>
        <v>5 hour</v>
      </c>
      <c r="Y74" t="str">
        <f t="shared" ca="1" si="66"/>
        <v>6 days</v>
      </c>
      <c r="Z74" t="str">
        <f t="shared" ca="1" si="49"/>
        <v>9 hours</v>
      </c>
      <c r="AA74" t="str">
        <f t="shared" ca="1" si="50"/>
        <v>11 days</v>
      </c>
      <c r="AB74" t="str">
        <f t="shared" ca="1" si="51"/>
        <v>18 hours</v>
      </c>
      <c r="AC74" t="str">
        <f t="shared" ca="1" si="52"/>
        <v>25 days</v>
      </c>
      <c r="AD74" t="str">
        <f t="shared" ca="1" si="67"/>
        <v>3 days</v>
      </c>
      <c r="AE74" t="str">
        <f t="shared" ca="1" si="53"/>
        <v>75 days</v>
      </c>
      <c r="AG74">
        <f t="shared" ca="1" si="68"/>
        <v>0</v>
      </c>
      <c r="AI74" t="str">
        <f t="shared" ca="1" si="54"/>
        <v>0|not present</v>
      </c>
      <c r="AJ74">
        <f t="shared" ca="1" si="69"/>
        <v>0</v>
      </c>
      <c r="AL74" t="str">
        <f t="shared" ca="1" si="55"/>
        <v>0|not present</v>
      </c>
      <c r="AM74">
        <f t="shared" ca="1" si="70"/>
        <v>1</v>
      </c>
      <c r="AO74" t="str">
        <f t="shared" ca="1" si="56"/>
        <v>7|present</v>
      </c>
      <c r="AP74">
        <f t="shared" ca="1" si="71"/>
        <v>1</v>
      </c>
      <c r="AR74" t="str">
        <f t="shared" ca="1" si="57"/>
        <v>4|present</v>
      </c>
      <c r="AS74">
        <f t="shared" ca="1" si="72"/>
        <v>1</v>
      </c>
      <c r="AU74" t="str">
        <f t="shared" ca="1" si="58"/>
        <v>5|present</v>
      </c>
      <c r="AV74">
        <f t="shared" ca="1" si="73"/>
        <v>1</v>
      </c>
      <c r="AX74" t="str">
        <f t="shared" ca="1" si="59"/>
        <v>7|present</v>
      </c>
      <c r="AY74">
        <f t="shared" ca="1" si="74"/>
        <v>1</v>
      </c>
      <c r="BA74" t="str">
        <f t="shared" ca="1" si="60"/>
        <v>4|present</v>
      </c>
      <c r="BC74" t="str">
        <f t="shared" ca="1" si="61"/>
        <v>false</v>
      </c>
      <c r="BD74">
        <f t="shared" ca="1" si="75"/>
        <v>1</v>
      </c>
      <c r="BF74" t="str">
        <f t="shared" ca="1" si="62"/>
        <v>6|present</v>
      </c>
      <c r="BG74">
        <f t="shared" ca="1" si="76"/>
        <v>1</v>
      </c>
      <c r="BI74" t="str">
        <f t="shared" ca="1" si="63"/>
        <v>6|present</v>
      </c>
    </row>
    <row r="75" spans="1:61" hidden="1" x14ac:dyDescent="0.35">
      <c r="A75" s="25" t="s">
        <v>421</v>
      </c>
      <c r="E75" t="s">
        <v>422</v>
      </c>
      <c r="F75" t="s">
        <v>422</v>
      </c>
      <c r="G75" t="s">
        <v>423</v>
      </c>
      <c r="H75">
        <v>5</v>
      </c>
      <c r="I75" s="18" t="s">
        <v>146</v>
      </c>
      <c r="K75" t="s">
        <v>77</v>
      </c>
      <c r="L75" t="s">
        <v>78</v>
      </c>
      <c r="M75">
        <f t="shared" ca="1" si="64"/>
        <v>0</v>
      </c>
      <c r="O75" t="str">
        <f t="shared" ref="O75" ca="1" si="77">IF(M75 = 1, RANDBETWEEN(1,9) &amp; "|" &amp; "present", 0 &amp; "|" &amp; "not present")</f>
        <v>0|not present</v>
      </c>
      <c r="Q75" t="str">
        <f t="shared" ref="Q75" ca="1" si="78">IF(M75 = 1, "false", "true")</f>
        <v>true</v>
      </c>
      <c r="R75" t="s">
        <v>1122</v>
      </c>
      <c r="S75" t="s">
        <v>1123</v>
      </c>
      <c r="T75" t="s">
        <v>701</v>
      </c>
      <c r="U75" t="s">
        <v>702</v>
      </c>
      <c r="V75" t="s">
        <v>701</v>
      </c>
      <c r="X75" t="str">
        <f t="shared" ca="1" si="65"/>
        <v>6 hour</v>
      </c>
      <c r="Y75" t="str">
        <f t="shared" ca="1" si="66"/>
        <v>6 days</v>
      </c>
      <c r="Z75" t="str">
        <f t="shared" ref="Z75" ca="1" si="79">SUM(INT(_xlfn.TEXTBEFORE(X75, " ")), 4) &amp; " hours"</f>
        <v>10 hours</v>
      </c>
      <c r="AA75" t="str">
        <f t="shared" ref="AA75" ca="1" si="80">SUM(INT(_xlfn.TEXTBEFORE(Y75, " ")), 5) &amp; " days"</f>
        <v>11 days</v>
      </c>
      <c r="AB75" t="str">
        <f t="shared" ref="AB75" ca="1" si="81">INT(_xlfn.TEXTBEFORE(Z75, " "))*2 &amp; " hours"</f>
        <v>20 hours</v>
      </c>
      <c r="AC75" t="str">
        <f t="shared" ref="AC75" ca="1" si="82">SUM(INT(_xlfn.TEXTBEFORE(AA75, " ")), 14) &amp; " days"</f>
        <v>25 days</v>
      </c>
      <c r="AD75" t="str">
        <f t="shared" ca="1" si="67"/>
        <v>2 days</v>
      </c>
      <c r="AE75" t="str">
        <f t="shared" ref="AE75" ca="1" si="83">INT(_xlfn.TEXTBEFORE(AC75, " "))*3 &amp; " days"</f>
        <v>75 days</v>
      </c>
      <c r="AG75">
        <f t="shared" ca="1" si="68"/>
        <v>0</v>
      </c>
      <c r="AI75" t="str">
        <f t="shared" ref="AI75" ca="1" si="84">IF(AG75 = 1, RANDBETWEEN(1,9) &amp; "|" &amp; "present", 0 &amp; "|" &amp; "not present")</f>
        <v>0|not present</v>
      </c>
      <c r="AJ75">
        <f t="shared" ca="1" si="69"/>
        <v>1</v>
      </c>
      <c r="AL75" t="str">
        <f t="shared" ref="AL75" ca="1" si="85">IF(AJ75 = 1, RANDBETWEEN(1,9) &amp; "|" &amp; "present", 0 &amp; "|" &amp; "not present")</f>
        <v>7|present</v>
      </c>
      <c r="AM75">
        <f t="shared" ca="1" si="70"/>
        <v>1</v>
      </c>
      <c r="AO75" t="str">
        <f t="shared" ref="AO75" ca="1" si="86">IF(AM75 = 1, RANDBETWEEN(1,9) &amp; "|" &amp; "present", 0 &amp; "|" &amp; "not present")</f>
        <v>5|present</v>
      </c>
      <c r="AP75">
        <f t="shared" ca="1" si="71"/>
        <v>1</v>
      </c>
      <c r="AR75" t="str">
        <f t="shared" ref="AR75" ca="1" si="87">IF(AP75 = 1, RANDBETWEEN(1,9) &amp; "|" &amp; "present", 0 &amp; "|" &amp; "not present")</f>
        <v>5|present</v>
      </c>
      <c r="AS75">
        <f t="shared" ca="1" si="72"/>
        <v>1</v>
      </c>
      <c r="AU75" t="str">
        <f t="shared" ref="AU75" ca="1" si="88">IF(AS75 = 1, RANDBETWEEN(1,9) &amp; "|" &amp; "present", 0 &amp; "|" &amp; "not present")</f>
        <v>9|present</v>
      </c>
      <c r="AV75">
        <f t="shared" ca="1" si="73"/>
        <v>0</v>
      </c>
      <c r="AX75" t="str">
        <f t="shared" ref="AX75" ca="1" si="89">IF(AV75 = 1, RANDBETWEEN(1,9) &amp; "|" &amp; "present", 0 &amp; "|" &amp; "not present")</f>
        <v>0|not present</v>
      </c>
      <c r="AY75">
        <f t="shared" ca="1" si="74"/>
        <v>1</v>
      </c>
      <c r="BA75" t="str">
        <f t="shared" ref="BA75" ca="1" si="90">IF(AY75 = 1, RANDBETWEEN(1,9) &amp; "|" &amp; "present", 0 &amp; "|" &amp; "not present")</f>
        <v>1|present</v>
      </c>
      <c r="BC75" t="str">
        <f t="shared" ref="BC75" ca="1" si="91">IF(AY75 = 1, "false", "true")</f>
        <v>false</v>
      </c>
      <c r="BD75">
        <f t="shared" ca="1" si="75"/>
        <v>0</v>
      </c>
      <c r="BF75" t="str">
        <f t="shared" ref="BF75" ca="1" si="92">IF(BD75 = 1, RANDBETWEEN(1,9) &amp; "|" &amp; "present", 0 &amp; "|" &amp; "not present")</f>
        <v>0|not present</v>
      </c>
      <c r="BG75">
        <f t="shared" ca="1" si="76"/>
        <v>1</v>
      </c>
      <c r="BI75" t="str">
        <f t="shared" ref="BI75" ca="1" si="93">IF(BG75 = 1, RANDBETWEEN(1,9) &amp; "|" &amp; "present", 0 &amp; "|" &amp; "not present")</f>
        <v>8|present</v>
      </c>
    </row>
    <row r="76" spans="1:61" hidden="1" x14ac:dyDescent="0.35">
      <c r="A76" s="25" t="s">
        <v>424</v>
      </c>
      <c r="E76" t="s">
        <v>425</v>
      </c>
      <c r="F76" t="s">
        <v>425</v>
      </c>
      <c r="G76" t="s">
        <v>426</v>
      </c>
      <c r="H76">
        <v>5</v>
      </c>
      <c r="I76" t="s">
        <v>154</v>
      </c>
      <c r="K76" t="s">
        <v>56</v>
      </c>
      <c r="L76" t="s">
        <v>57</v>
      </c>
      <c r="M76">
        <f t="shared" ca="1" si="64"/>
        <v>1</v>
      </c>
      <c r="O76" t="str">
        <f t="shared" ref="O76:O94" ca="1" si="94">IF(M76 = 1, RANDBETWEEN(1,9) &amp; "|" &amp; "present", 0 &amp; "|" &amp; "not present")</f>
        <v>2|present</v>
      </c>
      <c r="Q76" t="str">
        <f t="shared" ref="Q76:Q94" ca="1" si="95">IF(M76 = 1, "false", "true")</f>
        <v>false</v>
      </c>
      <c r="R76" t="s">
        <v>758</v>
      </c>
      <c r="S76" t="s">
        <v>759</v>
      </c>
      <c r="T76" t="s">
        <v>701</v>
      </c>
      <c r="U76" t="s">
        <v>702</v>
      </c>
      <c r="V76" t="s">
        <v>701</v>
      </c>
      <c r="X76" t="str">
        <f t="shared" ca="1" si="65"/>
        <v>1 hour</v>
      </c>
      <c r="Y76" t="str">
        <f t="shared" ca="1" si="66"/>
        <v>2 days</v>
      </c>
      <c r="Z76" t="str">
        <f t="shared" ref="Z76:Z94" ca="1" si="96">SUM(INT(_xlfn.TEXTBEFORE(X76, " ")), 4) &amp; " hours"</f>
        <v>5 hours</v>
      </c>
      <c r="AA76" t="str">
        <f t="shared" ref="AA76:AA94" ca="1" si="97">SUM(INT(_xlfn.TEXTBEFORE(Y76, " ")), 5) &amp; " days"</f>
        <v>7 days</v>
      </c>
      <c r="AB76" t="str">
        <f t="shared" ref="AB76:AB94" ca="1" si="98">INT(_xlfn.TEXTBEFORE(Z76, " "))*2 &amp; " hours"</f>
        <v>10 hours</v>
      </c>
      <c r="AC76" t="str">
        <f t="shared" ref="AC76:AC94" ca="1" si="99">SUM(INT(_xlfn.TEXTBEFORE(AA76, " ")), 14) &amp; " days"</f>
        <v>21 days</v>
      </c>
      <c r="AD76" t="str">
        <f t="shared" ca="1" si="67"/>
        <v>7 days</v>
      </c>
      <c r="AE76" t="str">
        <f t="shared" ref="AE76:AE94" ca="1" si="100">INT(_xlfn.TEXTBEFORE(AC76, " "))*3 &amp; " days"</f>
        <v>63 days</v>
      </c>
      <c r="AG76">
        <f t="shared" ca="1" si="68"/>
        <v>1</v>
      </c>
      <c r="AI76" t="str">
        <f t="shared" ref="AI76:AI94" ca="1" si="101">IF(AG76 = 1, RANDBETWEEN(1,9) &amp; "|" &amp; "present", 0 &amp; "|" &amp; "not present")</f>
        <v>4|present</v>
      </c>
      <c r="AJ76">
        <f t="shared" ca="1" si="69"/>
        <v>1</v>
      </c>
      <c r="AL76" t="str">
        <f t="shared" ref="AL76:AL94" ca="1" si="102">IF(AJ76 = 1, RANDBETWEEN(1,9) &amp; "|" &amp; "present", 0 &amp; "|" &amp; "not present")</f>
        <v>8|present</v>
      </c>
      <c r="AM76">
        <f t="shared" ca="1" si="70"/>
        <v>1</v>
      </c>
      <c r="AO76" t="str">
        <f t="shared" ref="AO76:AO94" ca="1" si="103">IF(AM76 = 1, RANDBETWEEN(1,9) &amp; "|" &amp; "present", 0 &amp; "|" &amp; "not present")</f>
        <v>6|present</v>
      </c>
      <c r="AP76">
        <f t="shared" ca="1" si="71"/>
        <v>1</v>
      </c>
      <c r="AR76" t="str">
        <f t="shared" ref="AR76:AR94" ca="1" si="104">IF(AP76 = 1, RANDBETWEEN(1,9) &amp; "|" &amp; "present", 0 &amp; "|" &amp; "not present")</f>
        <v>2|present</v>
      </c>
      <c r="AS76">
        <f t="shared" ca="1" si="72"/>
        <v>1</v>
      </c>
      <c r="AU76" t="str">
        <f t="shared" ref="AU76:AU94" ca="1" si="105">IF(AS76 = 1, RANDBETWEEN(1,9) &amp; "|" &amp; "present", 0 &amp; "|" &amp; "not present")</f>
        <v>1|present</v>
      </c>
      <c r="AV76">
        <f t="shared" ca="1" si="73"/>
        <v>1</v>
      </c>
      <c r="AX76" t="str">
        <f t="shared" ref="AX76:AX94" ca="1" si="106">IF(AV76 = 1, RANDBETWEEN(1,9) &amp; "|" &amp; "present", 0 &amp; "|" &amp; "not present")</f>
        <v>7|present</v>
      </c>
      <c r="AY76">
        <f t="shared" ca="1" si="74"/>
        <v>1</v>
      </c>
      <c r="BA76" t="str">
        <f t="shared" ref="BA76:BA94" ca="1" si="107">IF(AY76 = 1, RANDBETWEEN(1,9) &amp; "|" &amp; "present", 0 &amp; "|" &amp; "not present")</f>
        <v>8|present</v>
      </c>
      <c r="BC76" t="str">
        <f t="shared" ref="BC76:BC94" ca="1" si="108">IF(AY76 = 1, "false", "true")</f>
        <v>false</v>
      </c>
      <c r="BD76">
        <f t="shared" ca="1" si="75"/>
        <v>0</v>
      </c>
      <c r="BF76" t="str">
        <f t="shared" ref="BF76:BF94" ca="1" si="109">IF(BD76 = 1, RANDBETWEEN(1,9) &amp; "|" &amp; "present", 0 &amp; "|" &amp; "not present")</f>
        <v>0|not present</v>
      </c>
      <c r="BG76">
        <f t="shared" ca="1" si="76"/>
        <v>1</v>
      </c>
      <c r="BI76" t="str">
        <f t="shared" ref="BI76:BI94" ca="1" si="110">IF(BG76 = 1, RANDBETWEEN(1,9) &amp; "|" &amp; "present", 0 &amp; "|" &amp; "not present")</f>
        <v>3|present</v>
      </c>
    </row>
    <row r="77" spans="1:61" hidden="1" x14ac:dyDescent="0.35">
      <c r="A77" s="25" t="s">
        <v>427</v>
      </c>
      <c r="E77" t="s">
        <v>428</v>
      </c>
      <c r="F77" t="s">
        <v>428</v>
      </c>
      <c r="G77" t="s">
        <v>429</v>
      </c>
      <c r="H77">
        <v>5</v>
      </c>
      <c r="I77" t="s">
        <v>230</v>
      </c>
      <c r="K77" t="s">
        <v>77</v>
      </c>
      <c r="L77" t="s">
        <v>171</v>
      </c>
      <c r="M77">
        <f t="shared" ca="1" si="64"/>
        <v>1</v>
      </c>
      <c r="O77" t="str">
        <f t="shared" ca="1" si="94"/>
        <v>1|present</v>
      </c>
      <c r="Q77" t="str">
        <f t="shared" ca="1" si="95"/>
        <v>false</v>
      </c>
      <c r="R77" t="s">
        <v>760</v>
      </c>
      <c r="S77" t="s">
        <v>761</v>
      </c>
      <c r="T77" t="s">
        <v>701</v>
      </c>
      <c r="U77" t="s">
        <v>702</v>
      </c>
      <c r="V77" t="s">
        <v>701</v>
      </c>
      <c r="X77" t="str">
        <f t="shared" ca="1" si="65"/>
        <v>1 hour</v>
      </c>
      <c r="Y77" t="str">
        <f t="shared" ca="1" si="66"/>
        <v>7 days</v>
      </c>
      <c r="Z77" t="str">
        <f t="shared" ca="1" si="96"/>
        <v>5 hours</v>
      </c>
      <c r="AA77" t="str">
        <f t="shared" ca="1" si="97"/>
        <v>12 days</v>
      </c>
      <c r="AB77" t="str">
        <f t="shared" ca="1" si="98"/>
        <v>10 hours</v>
      </c>
      <c r="AC77" t="str">
        <f t="shared" ca="1" si="99"/>
        <v>26 days</v>
      </c>
      <c r="AD77" t="str">
        <f t="shared" ca="1" si="67"/>
        <v>3 days</v>
      </c>
      <c r="AE77" t="str">
        <f t="shared" ca="1" si="100"/>
        <v>78 days</v>
      </c>
      <c r="AG77">
        <f t="shared" ca="1" si="68"/>
        <v>0</v>
      </c>
      <c r="AI77" t="str">
        <f t="shared" ca="1" si="101"/>
        <v>0|not present</v>
      </c>
      <c r="AJ77">
        <f t="shared" ca="1" si="69"/>
        <v>1</v>
      </c>
      <c r="AL77" t="str">
        <f t="shared" ca="1" si="102"/>
        <v>4|present</v>
      </c>
      <c r="AM77">
        <f t="shared" ca="1" si="70"/>
        <v>0</v>
      </c>
      <c r="AO77" t="str">
        <f t="shared" ca="1" si="103"/>
        <v>0|not present</v>
      </c>
      <c r="AP77">
        <f t="shared" ca="1" si="71"/>
        <v>0</v>
      </c>
      <c r="AR77" t="str">
        <f t="shared" ca="1" si="104"/>
        <v>0|not present</v>
      </c>
      <c r="AS77">
        <f t="shared" ca="1" si="72"/>
        <v>0</v>
      </c>
      <c r="AU77" t="str">
        <f t="shared" ca="1" si="105"/>
        <v>0|not present</v>
      </c>
      <c r="AV77">
        <f t="shared" ca="1" si="73"/>
        <v>0</v>
      </c>
      <c r="AX77" t="str">
        <f t="shared" ca="1" si="106"/>
        <v>0|not present</v>
      </c>
      <c r="AY77">
        <f t="shared" ca="1" si="74"/>
        <v>1</v>
      </c>
      <c r="BA77" t="str">
        <f t="shared" ca="1" si="107"/>
        <v>3|present</v>
      </c>
      <c r="BC77" t="str">
        <f t="shared" ca="1" si="108"/>
        <v>false</v>
      </c>
      <c r="BD77">
        <f t="shared" ca="1" si="75"/>
        <v>0</v>
      </c>
      <c r="BF77" t="str">
        <f t="shared" ca="1" si="109"/>
        <v>0|not present</v>
      </c>
      <c r="BG77">
        <f t="shared" ca="1" si="76"/>
        <v>1</v>
      </c>
      <c r="BI77" t="str">
        <f t="shared" ca="1" si="110"/>
        <v>1|present</v>
      </c>
    </row>
    <row r="78" spans="1:61" hidden="1" x14ac:dyDescent="0.35">
      <c r="A78" s="25" t="s">
        <v>430</v>
      </c>
      <c r="E78" t="s">
        <v>431</v>
      </c>
      <c r="F78" t="s">
        <v>431</v>
      </c>
      <c r="G78" t="s">
        <v>432</v>
      </c>
      <c r="H78">
        <v>5</v>
      </c>
      <c r="I78" t="s">
        <v>1124</v>
      </c>
      <c r="K78" t="s">
        <v>77</v>
      </c>
      <c r="L78" t="s">
        <v>171</v>
      </c>
      <c r="M78">
        <f t="shared" ca="1" si="64"/>
        <v>0</v>
      </c>
      <c r="O78" t="str">
        <f t="shared" ca="1" si="94"/>
        <v>0|not present</v>
      </c>
      <c r="Q78" t="str">
        <f t="shared" ca="1" si="95"/>
        <v>true</v>
      </c>
      <c r="R78" t="s">
        <v>762</v>
      </c>
      <c r="S78" t="s">
        <v>763</v>
      </c>
      <c r="T78" t="s">
        <v>701</v>
      </c>
      <c r="U78" t="s">
        <v>702</v>
      </c>
      <c r="V78" t="s">
        <v>701</v>
      </c>
      <c r="X78" t="str">
        <f t="shared" ca="1" si="65"/>
        <v>2 hour</v>
      </c>
      <c r="Y78" t="str">
        <f t="shared" ca="1" si="66"/>
        <v>3 days</v>
      </c>
      <c r="Z78" t="str">
        <f t="shared" ca="1" si="96"/>
        <v>6 hours</v>
      </c>
      <c r="AA78" t="str">
        <f t="shared" ca="1" si="97"/>
        <v>8 days</v>
      </c>
      <c r="AB78" t="str">
        <f t="shared" ca="1" si="98"/>
        <v>12 hours</v>
      </c>
      <c r="AC78" t="str">
        <f t="shared" ca="1" si="99"/>
        <v>22 days</v>
      </c>
      <c r="AD78" t="str">
        <f t="shared" ca="1" si="67"/>
        <v>6 days</v>
      </c>
      <c r="AE78" t="str">
        <f t="shared" ca="1" si="100"/>
        <v>66 days</v>
      </c>
      <c r="AG78">
        <f t="shared" ca="1" si="68"/>
        <v>1</v>
      </c>
      <c r="AI78" t="str">
        <f t="shared" ca="1" si="101"/>
        <v>6|present</v>
      </c>
      <c r="AJ78">
        <f t="shared" ca="1" si="69"/>
        <v>1</v>
      </c>
      <c r="AL78" t="str">
        <f t="shared" ca="1" si="102"/>
        <v>3|present</v>
      </c>
      <c r="AM78">
        <f t="shared" ca="1" si="70"/>
        <v>0</v>
      </c>
      <c r="AO78" t="str">
        <f t="shared" ca="1" si="103"/>
        <v>0|not present</v>
      </c>
      <c r="AP78">
        <f t="shared" ca="1" si="71"/>
        <v>1</v>
      </c>
      <c r="AR78" t="str">
        <f t="shared" ca="1" si="104"/>
        <v>9|present</v>
      </c>
      <c r="AS78">
        <f t="shared" ca="1" si="72"/>
        <v>0</v>
      </c>
      <c r="AU78" t="str">
        <f t="shared" ca="1" si="105"/>
        <v>0|not present</v>
      </c>
      <c r="AV78">
        <f t="shared" ca="1" si="73"/>
        <v>1</v>
      </c>
      <c r="AX78" t="str">
        <f t="shared" ca="1" si="106"/>
        <v>6|present</v>
      </c>
      <c r="AY78">
        <f t="shared" ca="1" si="74"/>
        <v>0</v>
      </c>
      <c r="BA78" t="str">
        <f t="shared" ca="1" si="107"/>
        <v>0|not present</v>
      </c>
      <c r="BC78" t="str">
        <f t="shared" ca="1" si="108"/>
        <v>true</v>
      </c>
      <c r="BD78">
        <f t="shared" ca="1" si="75"/>
        <v>1</v>
      </c>
      <c r="BF78" t="str">
        <f t="shared" ca="1" si="109"/>
        <v>3|present</v>
      </c>
      <c r="BG78">
        <f t="shared" ca="1" si="76"/>
        <v>0</v>
      </c>
      <c r="BI78" t="str">
        <f t="shared" ca="1" si="110"/>
        <v>0|not present</v>
      </c>
    </row>
    <row r="79" spans="1:61" hidden="1" x14ac:dyDescent="0.35">
      <c r="A79" s="25" t="s">
        <v>433</v>
      </c>
      <c r="E79" t="s">
        <v>434</v>
      </c>
      <c r="F79" t="s">
        <v>434</v>
      </c>
      <c r="G79" t="s">
        <v>435</v>
      </c>
      <c r="H79">
        <v>5</v>
      </c>
      <c r="I79" t="s">
        <v>187</v>
      </c>
      <c r="K79" t="s">
        <v>77</v>
      </c>
      <c r="L79" t="s">
        <v>171</v>
      </c>
      <c r="M79">
        <f t="shared" ca="1" si="64"/>
        <v>1</v>
      </c>
      <c r="O79" t="str">
        <f t="shared" ca="1" si="94"/>
        <v>5|present</v>
      </c>
      <c r="Q79" t="str">
        <f t="shared" ca="1" si="95"/>
        <v>false</v>
      </c>
      <c r="R79" t="s">
        <v>764</v>
      </c>
      <c r="S79" t="s">
        <v>765</v>
      </c>
      <c r="T79" t="s">
        <v>701</v>
      </c>
      <c r="U79" t="s">
        <v>702</v>
      </c>
      <c r="V79" t="s">
        <v>701</v>
      </c>
      <c r="X79" t="str">
        <f t="shared" ca="1" si="65"/>
        <v>6 hour</v>
      </c>
      <c r="Y79" t="str">
        <f t="shared" ca="1" si="66"/>
        <v>2 days</v>
      </c>
      <c r="Z79" t="str">
        <f t="shared" ca="1" si="96"/>
        <v>10 hours</v>
      </c>
      <c r="AA79" t="str">
        <f t="shared" ca="1" si="97"/>
        <v>7 days</v>
      </c>
      <c r="AB79" t="str">
        <f t="shared" ca="1" si="98"/>
        <v>20 hours</v>
      </c>
      <c r="AC79" t="str">
        <f t="shared" ca="1" si="99"/>
        <v>21 days</v>
      </c>
      <c r="AD79" t="str">
        <f t="shared" ca="1" si="67"/>
        <v>3 days</v>
      </c>
      <c r="AE79" t="str">
        <f t="shared" ca="1" si="100"/>
        <v>63 days</v>
      </c>
      <c r="AG79">
        <f t="shared" ca="1" si="68"/>
        <v>0</v>
      </c>
      <c r="AI79" t="str">
        <f t="shared" ca="1" si="101"/>
        <v>0|not present</v>
      </c>
      <c r="AJ79">
        <f t="shared" ca="1" si="69"/>
        <v>1</v>
      </c>
      <c r="AL79" t="str">
        <f t="shared" ca="1" si="102"/>
        <v>2|present</v>
      </c>
      <c r="AM79">
        <f t="shared" ca="1" si="70"/>
        <v>1</v>
      </c>
      <c r="AO79" t="str">
        <f t="shared" ca="1" si="103"/>
        <v>3|present</v>
      </c>
      <c r="AP79">
        <f t="shared" ca="1" si="71"/>
        <v>0</v>
      </c>
      <c r="AR79" t="str">
        <f t="shared" ca="1" si="104"/>
        <v>0|not present</v>
      </c>
      <c r="AS79">
        <f t="shared" ca="1" si="72"/>
        <v>1</v>
      </c>
      <c r="AU79" t="str">
        <f t="shared" ca="1" si="105"/>
        <v>1|present</v>
      </c>
      <c r="AV79">
        <f t="shared" ca="1" si="73"/>
        <v>0</v>
      </c>
      <c r="AX79" t="str">
        <f t="shared" ca="1" si="106"/>
        <v>0|not present</v>
      </c>
      <c r="AY79">
        <f t="shared" ca="1" si="74"/>
        <v>0</v>
      </c>
      <c r="BA79" t="str">
        <f t="shared" ca="1" si="107"/>
        <v>0|not present</v>
      </c>
      <c r="BC79" t="str">
        <f t="shared" ca="1" si="108"/>
        <v>true</v>
      </c>
      <c r="BD79">
        <f t="shared" ca="1" si="75"/>
        <v>0</v>
      </c>
      <c r="BF79" t="str">
        <f t="shared" ca="1" si="109"/>
        <v>0|not present</v>
      </c>
      <c r="BG79">
        <f t="shared" ca="1" si="76"/>
        <v>0</v>
      </c>
      <c r="BI79" t="str">
        <f t="shared" ca="1" si="110"/>
        <v>0|not present</v>
      </c>
    </row>
    <row r="80" spans="1:61" hidden="1" x14ac:dyDescent="0.35">
      <c r="A80" s="25" t="s">
        <v>436</v>
      </c>
      <c r="E80" t="s">
        <v>437</v>
      </c>
      <c r="F80" t="s">
        <v>437</v>
      </c>
      <c r="G80" t="s">
        <v>438</v>
      </c>
      <c r="H80">
        <v>5</v>
      </c>
      <c r="I80" t="s">
        <v>64</v>
      </c>
      <c r="K80" t="s">
        <v>77</v>
      </c>
      <c r="L80" t="s">
        <v>78</v>
      </c>
      <c r="M80">
        <f t="shared" ca="1" si="64"/>
        <v>1</v>
      </c>
      <c r="O80" t="str">
        <f t="shared" ca="1" si="94"/>
        <v>1|present</v>
      </c>
      <c r="Q80" t="str">
        <f t="shared" ca="1" si="95"/>
        <v>false</v>
      </c>
      <c r="R80" t="s">
        <v>766</v>
      </c>
      <c r="S80" t="s">
        <v>767</v>
      </c>
      <c r="T80" t="s">
        <v>701</v>
      </c>
      <c r="U80" t="s">
        <v>702</v>
      </c>
      <c r="V80" t="s">
        <v>701</v>
      </c>
      <c r="X80" t="str">
        <f t="shared" ca="1" si="65"/>
        <v>4 hour</v>
      </c>
      <c r="Y80" t="str">
        <f t="shared" ca="1" si="66"/>
        <v>1 days</v>
      </c>
      <c r="Z80" t="str">
        <f t="shared" ca="1" si="96"/>
        <v>8 hours</v>
      </c>
      <c r="AA80" t="str">
        <f t="shared" ca="1" si="97"/>
        <v>6 days</v>
      </c>
      <c r="AB80" t="str">
        <f t="shared" ca="1" si="98"/>
        <v>16 hours</v>
      </c>
      <c r="AC80" t="str">
        <f t="shared" ca="1" si="99"/>
        <v>20 days</v>
      </c>
      <c r="AD80" t="str">
        <f t="shared" ca="1" si="67"/>
        <v>3 days</v>
      </c>
      <c r="AE80" t="str">
        <f t="shared" ca="1" si="100"/>
        <v>60 days</v>
      </c>
      <c r="AG80">
        <f t="shared" ca="1" si="68"/>
        <v>1</v>
      </c>
      <c r="AI80" t="str">
        <f t="shared" ca="1" si="101"/>
        <v>6|present</v>
      </c>
      <c r="AJ80">
        <f t="shared" ca="1" si="69"/>
        <v>0</v>
      </c>
      <c r="AL80" t="str">
        <f t="shared" ca="1" si="102"/>
        <v>0|not present</v>
      </c>
      <c r="AM80">
        <f t="shared" ca="1" si="70"/>
        <v>0</v>
      </c>
      <c r="AO80" t="str">
        <f t="shared" ca="1" si="103"/>
        <v>0|not present</v>
      </c>
      <c r="AP80">
        <f t="shared" ca="1" si="71"/>
        <v>0</v>
      </c>
      <c r="AR80" t="str">
        <f t="shared" ca="1" si="104"/>
        <v>0|not present</v>
      </c>
      <c r="AS80">
        <f t="shared" ca="1" si="72"/>
        <v>1</v>
      </c>
      <c r="AU80" t="str">
        <f t="shared" ca="1" si="105"/>
        <v>2|present</v>
      </c>
      <c r="AV80">
        <f t="shared" ca="1" si="73"/>
        <v>1</v>
      </c>
      <c r="AX80" t="str">
        <f t="shared" ca="1" si="106"/>
        <v>6|present</v>
      </c>
      <c r="AY80">
        <f t="shared" ca="1" si="74"/>
        <v>1</v>
      </c>
      <c r="BA80" t="str">
        <f t="shared" ca="1" si="107"/>
        <v>7|present</v>
      </c>
      <c r="BC80" t="str">
        <f t="shared" ca="1" si="108"/>
        <v>false</v>
      </c>
      <c r="BD80">
        <f t="shared" ca="1" si="75"/>
        <v>1</v>
      </c>
      <c r="BF80" t="str">
        <f t="shared" ca="1" si="109"/>
        <v>2|present</v>
      </c>
      <c r="BG80">
        <f t="shared" ca="1" si="76"/>
        <v>0</v>
      </c>
      <c r="BI80" t="str">
        <f t="shared" ca="1" si="110"/>
        <v>0|not present</v>
      </c>
    </row>
    <row r="81" spans="1:61" hidden="1" x14ac:dyDescent="0.35">
      <c r="A81" s="25" t="s">
        <v>439</v>
      </c>
      <c r="E81" t="s">
        <v>440</v>
      </c>
      <c r="F81" t="s">
        <v>440</v>
      </c>
      <c r="G81" t="s">
        <v>441</v>
      </c>
      <c r="H81">
        <v>5</v>
      </c>
      <c r="I81" t="s">
        <v>281</v>
      </c>
      <c r="K81" t="s">
        <v>56</v>
      </c>
      <c r="L81" t="s">
        <v>104</v>
      </c>
      <c r="M81">
        <f t="shared" ca="1" si="64"/>
        <v>0</v>
      </c>
      <c r="O81" t="str">
        <f t="shared" ca="1" si="94"/>
        <v>0|not present</v>
      </c>
      <c r="Q81" t="str">
        <f t="shared" ca="1" si="95"/>
        <v>true</v>
      </c>
      <c r="R81" t="s">
        <v>768</v>
      </c>
      <c r="S81" t="s">
        <v>769</v>
      </c>
      <c r="T81" t="s">
        <v>701</v>
      </c>
      <c r="U81" t="s">
        <v>702</v>
      </c>
      <c r="V81" t="s">
        <v>701</v>
      </c>
      <c r="X81" t="str">
        <f t="shared" ca="1" si="65"/>
        <v>5 hour</v>
      </c>
      <c r="Y81" t="str">
        <f t="shared" ca="1" si="66"/>
        <v>5 days</v>
      </c>
      <c r="Z81" t="str">
        <f t="shared" ca="1" si="96"/>
        <v>9 hours</v>
      </c>
      <c r="AA81" t="str">
        <f t="shared" ca="1" si="97"/>
        <v>10 days</v>
      </c>
      <c r="AB81" t="str">
        <f t="shared" ca="1" si="98"/>
        <v>18 hours</v>
      </c>
      <c r="AC81" t="str">
        <f t="shared" ca="1" si="99"/>
        <v>24 days</v>
      </c>
      <c r="AD81" t="str">
        <f t="shared" ca="1" si="67"/>
        <v>2 days</v>
      </c>
      <c r="AE81" t="str">
        <f t="shared" ca="1" si="100"/>
        <v>72 days</v>
      </c>
      <c r="AG81">
        <f t="shared" ca="1" si="68"/>
        <v>0</v>
      </c>
      <c r="AI81" t="str">
        <f t="shared" ca="1" si="101"/>
        <v>0|not present</v>
      </c>
      <c r="AJ81">
        <f t="shared" ca="1" si="69"/>
        <v>1</v>
      </c>
      <c r="AL81" t="str">
        <f t="shared" ca="1" si="102"/>
        <v>5|present</v>
      </c>
      <c r="AM81">
        <f t="shared" ca="1" si="70"/>
        <v>0</v>
      </c>
      <c r="AO81" t="str">
        <f t="shared" ca="1" si="103"/>
        <v>0|not present</v>
      </c>
      <c r="AP81">
        <f t="shared" ca="1" si="71"/>
        <v>1</v>
      </c>
      <c r="AR81" t="str">
        <f t="shared" ca="1" si="104"/>
        <v>6|present</v>
      </c>
      <c r="AS81">
        <f t="shared" ca="1" si="72"/>
        <v>1</v>
      </c>
      <c r="AU81" t="str">
        <f t="shared" ca="1" si="105"/>
        <v>6|present</v>
      </c>
      <c r="AV81">
        <f t="shared" ca="1" si="73"/>
        <v>1</v>
      </c>
      <c r="AX81" t="str">
        <f t="shared" ca="1" si="106"/>
        <v>7|present</v>
      </c>
      <c r="AY81">
        <f t="shared" ca="1" si="74"/>
        <v>0</v>
      </c>
      <c r="BA81" t="str">
        <f t="shared" ca="1" si="107"/>
        <v>0|not present</v>
      </c>
      <c r="BC81" t="str">
        <f t="shared" ca="1" si="108"/>
        <v>true</v>
      </c>
      <c r="BD81">
        <f t="shared" ca="1" si="75"/>
        <v>0</v>
      </c>
      <c r="BF81" t="str">
        <f t="shared" ca="1" si="109"/>
        <v>0|not present</v>
      </c>
      <c r="BG81">
        <f t="shared" ca="1" si="76"/>
        <v>1</v>
      </c>
      <c r="BI81" t="str">
        <f t="shared" ca="1" si="110"/>
        <v>7|present</v>
      </c>
    </row>
    <row r="82" spans="1:61" hidden="1" x14ac:dyDescent="0.35">
      <c r="A82" s="25" t="s">
        <v>442</v>
      </c>
      <c r="E82" t="s">
        <v>443</v>
      </c>
      <c r="F82" t="s">
        <v>443</v>
      </c>
      <c r="G82" t="s">
        <v>444</v>
      </c>
      <c r="H82">
        <v>5</v>
      </c>
      <c r="I82" t="s">
        <v>187</v>
      </c>
      <c r="K82" t="s">
        <v>56</v>
      </c>
      <c r="L82" t="s">
        <v>104</v>
      </c>
      <c r="M82">
        <f t="shared" ca="1" si="64"/>
        <v>1</v>
      </c>
      <c r="O82" t="str">
        <f t="shared" ca="1" si="94"/>
        <v>3|present</v>
      </c>
      <c r="Q82" t="str">
        <f t="shared" ca="1" si="95"/>
        <v>false</v>
      </c>
      <c r="R82" t="s">
        <v>770</v>
      </c>
      <c r="S82" t="s">
        <v>771</v>
      </c>
      <c r="T82" t="s">
        <v>701</v>
      </c>
      <c r="U82" t="s">
        <v>702</v>
      </c>
      <c r="V82" t="s">
        <v>701</v>
      </c>
      <c r="X82" t="str">
        <f t="shared" ca="1" si="65"/>
        <v>2 hour</v>
      </c>
      <c r="Y82" t="str">
        <f t="shared" ca="1" si="66"/>
        <v>1 days</v>
      </c>
      <c r="Z82" t="str">
        <f t="shared" ca="1" si="96"/>
        <v>6 hours</v>
      </c>
      <c r="AA82" t="str">
        <f t="shared" ca="1" si="97"/>
        <v>6 days</v>
      </c>
      <c r="AB82" t="str">
        <f t="shared" ca="1" si="98"/>
        <v>12 hours</v>
      </c>
      <c r="AC82" t="str">
        <f t="shared" ca="1" si="99"/>
        <v>20 days</v>
      </c>
      <c r="AD82" t="str">
        <f t="shared" ca="1" si="67"/>
        <v>4 days</v>
      </c>
      <c r="AE82" t="str">
        <f t="shared" ca="1" si="100"/>
        <v>60 days</v>
      </c>
      <c r="AG82">
        <f t="shared" ca="1" si="68"/>
        <v>1</v>
      </c>
      <c r="AI82" t="str">
        <f t="shared" ca="1" si="101"/>
        <v>9|present</v>
      </c>
      <c r="AJ82">
        <f t="shared" ca="1" si="69"/>
        <v>1</v>
      </c>
      <c r="AL82" t="str">
        <f t="shared" ca="1" si="102"/>
        <v>8|present</v>
      </c>
      <c r="AM82">
        <f t="shared" ca="1" si="70"/>
        <v>1</v>
      </c>
      <c r="AO82" t="str">
        <f t="shared" ca="1" si="103"/>
        <v>2|present</v>
      </c>
      <c r="AP82">
        <f t="shared" ca="1" si="71"/>
        <v>1</v>
      </c>
      <c r="AR82" t="str">
        <f t="shared" ca="1" si="104"/>
        <v>2|present</v>
      </c>
      <c r="AS82">
        <f t="shared" ca="1" si="72"/>
        <v>1</v>
      </c>
      <c r="AU82" t="str">
        <f t="shared" ca="1" si="105"/>
        <v>2|present</v>
      </c>
      <c r="AV82">
        <f t="shared" ca="1" si="73"/>
        <v>1</v>
      </c>
      <c r="AX82" t="str">
        <f t="shared" ca="1" si="106"/>
        <v>4|present</v>
      </c>
      <c r="AY82">
        <f t="shared" ca="1" si="74"/>
        <v>1</v>
      </c>
      <c r="BA82" t="str">
        <f t="shared" ca="1" si="107"/>
        <v>6|present</v>
      </c>
      <c r="BC82" t="str">
        <f t="shared" ca="1" si="108"/>
        <v>false</v>
      </c>
      <c r="BD82">
        <f t="shared" ca="1" si="75"/>
        <v>1</v>
      </c>
      <c r="BF82" t="str">
        <f t="shared" ca="1" si="109"/>
        <v>2|present</v>
      </c>
      <c r="BG82">
        <f t="shared" ca="1" si="76"/>
        <v>0</v>
      </c>
      <c r="BI82" t="str">
        <f t="shared" ca="1" si="110"/>
        <v>0|not present</v>
      </c>
    </row>
    <row r="83" spans="1:61" hidden="1" x14ac:dyDescent="0.35">
      <c r="A83" s="25" t="s">
        <v>445</v>
      </c>
      <c r="E83" t="s">
        <v>446</v>
      </c>
      <c r="F83" t="s">
        <v>446</v>
      </c>
      <c r="G83" t="s">
        <v>447</v>
      </c>
      <c r="H83">
        <v>5</v>
      </c>
      <c r="I83" t="s">
        <v>64</v>
      </c>
      <c r="K83" t="s">
        <v>56</v>
      </c>
      <c r="L83" t="s">
        <v>57</v>
      </c>
      <c r="M83">
        <f t="shared" ca="1" si="64"/>
        <v>1</v>
      </c>
      <c r="O83" t="str">
        <f t="shared" ca="1" si="94"/>
        <v>6|present</v>
      </c>
      <c r="Q83" t="str">
        <f t="shared" ca="1" si="95"/>
        <v>false</v>
      </c>
      <c r="R83" t="s">
        <v>772</v>
      </c>
      <c r="S83" t="s">
        <v>773</v>
      </c>
      <c r="T83" t="s">
        <v>701</v>
      </c>
      <c r="U83" t="s">
        <v>702</v>
      </c>
      <c r="V83" t="s">
        <v>701</v>
      </c>
      <c r="X83" t="str">
        <f t="shared" ca="1" si="65"/>
        <v>2 hour</v>
      </c>
      <c r="Y83" t="str">
        <f t="shared" ca="1" si="66"/>
        <v>5 days</v>
      </c>
      <c r="Z83" t="str">
        <f t="shared" ca="1" si="96"/>
        <v>6 hours</v>
      </c>
      <c r="AA83" t="str">
        <f t="shared" ca="1" si="97"/>
        <v>10 days</v>
      </c>
      <c r="AB83" t="str">
        <f t="shared" ca="1" si="98"/>
        <v>12 hours</v>
      </c>
      <c r="AC83" t="str">
        <f t="shared" ca="1" si="99"/>
        <v>24 days</v>
      </c>
      <c r="AD83" t="str">
        <f t="shared" ca="1" si="67"/>
        <v>6 days</v>
      </c>
      <c r="AE83" t="str">
        <f t="shared" ca="1" si="100"/>
        <v>72 days</v>
      </c>
      <c r="AG83">
        <f t="shared" ca="1" si="68"/>
        <v>1</v>
      </c>
      <c r="AI83" t="str">
        <f t="shared" ca="1" si="101"/>
        <v>5|present</v>
      </c>
      <c r="AJ83">
        <f t="shared" ca="1" si="69"/>
        <v>0</v>
      </c>
      <c r="AL83" t="str">
        <f t="shared" ca="1" si="102"/>
        <v>0|not present</v>
      </c>
      <c r="AM83">
        <f t="shared" ca="1" si="70"/>
        <v>1</v>
      </c>
      <c r="AO83" t="str">
        <f t="shared" ca="1" si="103"/>
        <v>7|present</v>
      </c>
      <c r="AP83">
        <f t="shared" ca="1" si="71"/>
        <v>0</v>
      </c>
      <c r="AR83" t="str">
        <f t="shared" ca="1" si="104"/>
        <v>0|not present</v>
      </c>
      <c r="AS83">
        <f t="shared" ca="1" si="72"/>
        <v>1</v>
      </c>
      <c r="AU83" t="str">
        <f t="shared" ca="1" si="105"/>
        <v>5|present</v>
      </c>
      <c r="AV83">
        <f t="shared" ca="1" si="73"/>
        <v>0</v>
      </c>
      <c r="AX83" t="str">
        <f t="shared" ca="1" si="106"/>
        <v>0|not present</v>
      </c>
      <c r="AY83">
        <f t="shared" ca="1" si="74"/>
        <v>0</v>
      </c>
      <c r="BA83" t="str">
        <f t="shared" ca="1" si="107"/>
        <v>0|not present</v>
      </c>
      <c r="BC83" t="str">
        <f t="shared" ca="1" si="108"/>
        <v>true</v>
      </c>
      <c r="BD83">
        <f t="shared" ca="1" si="75"/>
        <v>0</v>
      </c>
      <c r="BF83" t="str">
        <f t="shared" ca="1" si="109"/>
        <v>0|not present</v>
      </c>
      <c r="BG83">
        <f t="shared" ca="1" si="76"/>
        <v>1</v>
      </c>
      <c r="BI83" t="str">
        <f t="shared" ca="1" si="110"/>
        <v>3|present</v>
      </c>
    </row>
    <row r="84" spans="1:61" hidden="1" x14ac:dyDescent="0.35">
      <c r="A84" s="25" t="s">
        <v>448</v>
      </c>
      <c r="E84" t="s">
        <v>449</v>
      </c>
      <c r="F84" t="s">
        <v>449</v>
      </c>
      <c r="G84" t="s">
        <v>450</v>
      </c>
      <c r="H84">
        <v>5</v>
      </c>
      <c r="I84" t="s">
        <v>281</v>
      </c>
      <c r="K84" t="s">
        <v>77</v>
      </c>
      <c r="L84" t="s">
        <v>171</v>
      </c>
      <c r="M84">
        <f t="shared" ca="1" si="64"/>
        <v>0</v>
      </c>
      <c r="O84" t="str">
        <f t="shared" ca="1" si="94"/>
        <v>0|not present</v>
      </c>
      <c r="Q84" t="str">
        <f t="shared" ca="1" si="95"/>
        <v>true</v>
      </c>
      <c r="R84" t="s">
        <v>774</v>
      </c>
      <c r="S84" t="s">
        <v>775</v>
      </c>
      <c r="T84" t="s">
        <v>701</v>
      </c>
      <c r="U84" t="s">
        <v>702</v>
      </c>
      <c r="V84" t="s">
        <v>701</v>
      </c>
      <c r="X84" t="str">
        <f t="shared" ca="1" si="65"/>
        <v>6 hour</v>
      </c>
      <c r="Y84" t="str">
        <f t="shared" ca="1" si="66"/>
        <v>6 days</v>
      </c>
      <c r="Z84" t="str">
        <f t="shared" ca="1" si="96"/>
        <v>10 hours</v>
      </c>
      <c r="AA84" t="str">
        <f t="shared" ca="1" si="97"/>
        <v>11 days</v>
      </c>
      <c r="AB84" t="str">
        <f t="shared" ca="1" si="98"/>
        <v>20 hours</v>
      </c>
      <c r="AC84" t="str">
        <f t="shared" ca="1" si="99"/>
        <v>25 days</v>
      </c>
      <c r="AD84" t="str">
        <f t="shared" ca="1" si="67"/>
        <v>2 days</v>
      </c>
      <c r="AE84" t="str">
        <f t="shared" ca="1" si="100"/>
        <v>75 days</v>
      </c>
      <c r="AG84">
        <f t="shared" ca="1" si="68"/>
        <v>0</v>
      </c>
      <c r="AI84" t="str">
        <f t="shared" ca="1" si="101"/>
        <v>0|not present</v>
      </c>
      <c r="AJ84">
        <f t="shared" ca="1" si="69"/>
        <v>1</v>
      </c>
      <c r="AL84" t="str">
        <f t="shared" ca="1" si="102"/>
        <v>4|present</v>
      </c>
      <c r="AM84">
        <f t="shared" ca="1" si="70"/>
        <v>1</v>
      </c>
      <c r="AO84" t="str">
        <f t="shared" ca="1" si="103"/>
        <v>9|present</v>
      </c>
      <c r="AP84">
        <f t="shared" ca="1" si="71"/>
        <v>0</v>
      </c>
      <c r="AR84" t="str">
        <f t="shared" ca="1" si="104"/>
        <v>0|not present</v>
      </c>
      <c r="AS84">
        <f t="shared" ca="1" si="72"/>
        <v>1</v>
      </c>
      <c r="AU84" t="str">
        <f t="shared" ca="1" si="105"/>
        <v>1|present</v>
      </c>
      <c r="AV84">
        <f t="shared" ca="1" si="73"/>
        <v>0</v>
      </c>
      <c r="AX84" t="str">
        <f t="shared" ca="1" si="106"/>
        <v>0|not present</v>
      </c>
      <c r="AY84">
        <f t="shared" ca="1" si="74"/>
        <v>1</v>
      </c>
      <c r="BA84" t="str">
        <f t="shared" ca="1" si="107"/>
        <v>1|present</v>
      </c>
      <c r="BC84" t="str">
        <f t="shared" ca="1" si="108"/>
        <v>false</v>
      </c>
      <c r="BD84">
        <f t="shared" ca="1" si="75"/>
        <v>0</v>
      </c>
      <c r="BF84" t="str">
        <f t="shared" ca="1" si="109"/>
        <v>0|not present</v>
      </c>
      <c r="BG84">
        <f t="shared" ca="1" si="76"/>
        <v>1</v>
      </c>
      <c r="BI84" t="str">
        <f t="shared" ca="1" si="110"/>
        <v>3|present</v>
      </c>
    </row>
    <row r="85" spans="1:61" hidden="1" x14ac:dyDescent="0.35">
      <c r="A85" s="25" t="s">
        <v>451</v>
      </c>
      <c r="E85" t="s">
        <v>452</v>
      </c>
      <c r="F85" t="s">
        <v>452</v>
      </c>
      <c r="G85" t="s">
        <v>453</v>
      </c>
      <c r="H85">
        <v>5</v>
      </c>
      <c r="I85" t="s">
        <v>187</v>
      </c>
      <c r="K85" t="s">
        <v>77</v>
      </c>
      <c r="L85" t="s">
        <v>78</v>
      </c>
      <c r="M85">
        <f t="shared" ca="1" si="64"/>
        <v>0</v>
      </c>
      <c r="O85" t="str">
        <f t="shared" ca="1" si="94"/>
        <v>0|not present</v>
      </c>
      <c r="Q85" t="str">
        <f t="shared" ca="1" si="95"/>
        <v>true</v>
      </c>
      <c r="R85" t="s">
        <v>776</v>
      </c>
      <c r="S85" t="s">
        <v>777</v>
      </c>
      <c r="T85" t="s">
        <v>701</v>
      </c>
      <c r="U85" t="s">
        <v>702</v>
      </c>
      <c r="V85" t="s">
        <v>701</v>
      </c>
      <c r="X85" t="str">
        <f t="shared" ca="1" si="65"/>
        <v>1 hour</v>
      </c>
      <c r="Y85" t="str">
        <f t="shared" ca="1" si="66"/>
        <v>2 days</v>
      </c>
      <c r="Z85" t="str">
        <f t="shared" ca="1" si="96"/>
        <v>5 hours</v>
      </c>
      <c r="AA85" t="str">
        <f t="shared" ca="1" si="97"/>
        <v>7 days</v>
      </c>
      <c r="AB85" t="str">
        <f t="shared" ca="1" si="98"/>
        <v>10 hours</v>
      </c>
      <c r="AC85" t="str">
        <f t="shared" ca="1" si="99"/>
        <v>21 days</v>
      </c>
      <c r="AD85" t="str">
        <f t="shared" ca="1" si="67"/>
        <v>2 days</v>
      </c>
      <c r="AE85" t="str">
        <f t="shared" ca="1" si="100"/>
        <v>63 days</v>
      </c>
      <c r="AG85">
        <f t="shared" ca="1" si="68"/>
        <v>1</v>
      </c>
      <c r="AI85" t="str">
        <f t="shared" ca="1" si="101"/>
        <v>4|present</v>
      </c>
      <c r="AJ85">
        <f t="shared" ca="1" si="69"/>
        <v>1</v>
      </c>
      <c r="AL85" t="str">
        <f t="shared" ca="1" si="102"/>
        <v>6|present</v>
      </c>
      <c r="AM85">
        <f t="shared" ca="1" si="70"/>
        <v>0</v>
      </c>
      <c r="AO85" t="str">
        <f t="shared" ca="1" si="103"/>
        <v>0|not present</v>
      </c>
      <c r="AP85">
        <f t="shared" ca="1" si="71"/>
        <v>0</v>
      </c>
      <c r="AR85" t="str">
        <f t="shared" ca="1" si="104"/>
        <v>0|not present</v>
      </c>
      <c r="AS85">
        <f t="shared" ca="1" si="72"/>
        <v>1</v>
      </c>
      <c r="AU85" t="str">
        <f t="shared" ca="1" si="105"/>
        <v>3|present</v>
      </c>
      <c r="AV85">
        <f t="shared" ca="1" si="73"/>
        <v>1</v>
      </c>
      <c r="AX85" t="str">
        <f t="shared" ca="1" si="106"/>
        <v>8|present</v>
      </c>
      <c r="AY85">
        <f t="shared" ca="1" si="74"/>
        <v>0</v>
      </c>
      <c r="BA85" t="str">
        <f t="shared" ca="1" si="107"/>
        <v>0|not present</v>
      </c>
      <c r="BC85" t="str">
        <f t="shared" ca="1" si="108"/>
        <v>true</v>
      </c>
      <c r="BD85">
        <f t="shared" ca="1" si="75"/>
        <v>0</v>
      </c>
      <c r="BF85" t="str">
        <f t="shared" ca="1" si="109"/>
        <v>0|not present</v>
      </c>
      <c r="BG85">
        <f t="shared" ca="1" si="76"/>
        <v>0</v>
      </c>
      <c r="BI85" t="str">
        <f t="shared" ca="1" si="110"/>
        <v>0|not present</v>
      </c>
    </row>
    <row r="86" spans="1:61" hidden="1" x14ac:dyDescent="0.35">
      <c r="A86" s="25" t="s">
        <v>454</v>
      </c>
      <c r="E86" t="s">
        <v>455</v>
      </c>
      <c r="F86" t="s">
        <v>455</v>
      </c>
      <c r="G86" t="s">
        <v>456</v>
      </c>
      <c r="H86">
        <v>5</v>
      </c>
      <c r="I86" t="s">
        <v>64</v>
      </c>
      <c r="K86" t="s">
        <v>56</v>
      </c>
      <c r="L86" t="s">
        <v>104</v>
      </c>
      <c r="M86">
        <f t="shared" ca="1" si="64"/>
        <v>1</v>
      </c>
      <c r="O86" t="str">
        <f t="shared" ca="1" si="94"/>
        <v>7|present</v>
      </c>
      <c r="Q86" t="str">
        <f t="shared" ca="1" si="95"/>
        <v>false</v>
      </c>
      <c r="R86" t="s">
        <v>778</v>
      </c>
      <c r="S86" t="s">
        <v>779</v>
      </c>
      <c r="T86" t="s">
        <v>701</v>
      </c>
      <c r="U86" t="s">
        <v>702</v>
      </c>
      <c r="V86" t="s">
        <v>701</v>
      </c>
      <c r="X86" t="str">
        <f t="shared" ca="1" si="65"/>
        <v>5 hour</v>
      </c>
      <c r="Y86" t="str">
        <f t="shared" ca="1" si="66"/>
        <v>4 days</v>
      </c>
      <c r="Z86" t="str">
        <f t="shared" ca="1" si="96"/>
        <v>9 hours</v>
      </c>
      <c r="AA86" t="str">
        <f t="shared" ca="1" si="97"/>
        <v>9 days</v>
      </c>
      <c r="AB86" t="str">
        <f t="shared" ca="1" si="98"/>
        <v>18 hours</v>
      </c>
      <c r="AC86" t="str">
        <f t="shared" ca="1" si="99"/>
        <v>23 days</v>
      </c>
      <c r="AD86" t="str">
        <f t="shared" ca="1" si="67"/>
        <v>6 days</v>
      </c>
      <c r="AE86" t="str">
        <f t="shared" ca="1" si="100"/>
        <v>69 days</v>
      </c>
      <c r="AG86">
        <f t="shared" ca="1" si="68"/>
        <v>0</v>
      </c>
      <c r="AI86" t="str">
        <f t="shared" ca="1" si="101"/>
        <v>0|not present</v>
      </c>
      <c r="AJ86">
        <f t="shared" ca="1" si="69"/>
        <v>1</v>
      </c>
      <c r="AL86" t="str">
        <f t="shared" ca="1" si="102"/>
        <v>7|present</v>
      </c>
      <c r="AM86">
        <f t="shared" ca="1" si="70"/>
        <v>1</v>
      </c>
      <c r="AO86" t="str">
        <f t="shared" ca="1" si="103"/>
        <v>1|present</v>
      </c>
      <c r="AP86">
        <f t="shared" ca="1" si="71"/>
        <v>0</v>
      </c>
      <c r="AR86" t="str">
        <f t="shared" ca="1" si="104"/>
        <v>0|not present</v>
      </c>
      <c r="AS86">
        <f t="shared" ca="1" si="72"/>
        <v>0</v>
      </c>
      <c r="AU86" t="str">
        <f t="shared" ca="1" si="105"/>
        <v>0|not present</v>
      </c>
      <c r="AV86">
        <f t="shared" ca="1" si="73"/>
        <v>1</v>
      </c>
      <c r="AX86" t="str">
        <f t="shared" ca="1" si="106"/>
        <v>9|present</v>
      </c>
      <c r="AY86">
        <f t="shared" ca="1" si="74"/>
        <v>1</v>
      </c>
      <c r="BA86" t="str">
        <f t="shared" ca="1" si="107"/>
        <v>4|present</v>
      </c>
      <c r="BC86" t="str">
        <f t="shared" ca="1" si="108"/>
        <v>false</v>
      </c>
      <c r="BD86">
        <f t="shared" ca="1" si="75"/>
        <v>1</v>
      </c>
      <c r="BF86" t="str">
        <f t="shared" ca="1" si="109"/>
        <v>7|present</v>
      </c>
      <c r="BG86">
        <f t="shared" ca="1" si="76"/>
        <v>1</v>
      </c>
      <c r="BI86" t="str">
        <f t="shared" ca="1" si="110"/>
        <v>5|present</v>
      </c>
    </row>
    <row r="87" spans="1:61" hidden="1" x14ac:dyDescent="0.35">
      <c r="A87" s="25" t="s">
        <v>457</v>
      </c>
      <c r="E87" t="s">
        <v>458</v>
      </c>
      <c r="F87" t="s">
        <v>458</v>
      </c>
      <c r="G87" t="s">
        <v>459</v>
      </c>
      <c r="H87">
        <v>5</v>
      </c>
      <c r="I87" t="s">
        <v>281</v>
      </c>
      <c r="K87" t="s">
        <v>77</v>
      </c>
      <c r="L87" t="s">
        <v>171</v>
      </c>
      <c r="M87">
        <f t="shared" ca="1" si="64"/>
        <v>1</v>
      </c>
      <c r="O87" t="str">
        <f t="shared" ca="1" si="94"/>
        <v>8|present</v>
      </c>
      <c r="Q87" t="str">
        <f t="shared" ca="1" si="95"/>
        <v>false</v>
      </c>
      <c r="R87" t="s">
        <v>780</v>
      </c>
      <c r="S87" t="s">
        <v>781</v>
      </c>
      <c r="T87" t="s">
        <v>701</v>
      </c>
      <c r="U87" t="s">
        <v>702</v>
      </c>
      <c r="V87" t="s">
        <v>701</v>
      </c>
      <c r="X87" t="str">
        <f t="shared" ca="1" si="65"/>
        <v>3 hour</v>
      </c>
      <c r="Y87" t="str">
        <f t="shared" ca="1" si="66"/>
        <v>5 days</v>
      </c>
      <c r="Z87" t="str">
        <f t="shared" ca="1" si="96"/>
        <v>7 hours</v>
      </c>
      <c r="AA87" t="str">
        <f t="shared" ca="1" si="97"/>
        <v>10 days</v>
      </c>
      <c r="AB87" t="str">
        <f t="shared" ca="1" si="98"/>
        <v>14 hours</v>
      </c>
      <c r="AC87" t="str">
        <f t="shared" ca="1" si="99"/>
        <v>24 days</v>
      </c>
      <c r="AD87" t="str">
        <f t="shared" ca="1" si="67"/>
        <v>5 days</v>
      </c>
      <c r="AE87" t="str">
        <f t="shared" ca="1" si="100"/>
        <v>72 days</v>
      </c>
      <c r="AG87">
        <f t="shared" ca="1" si="68"/>
        <v>0</v>
      </c>
      <c r="AI87" t="str">
        <f t="shared" ca="1" si="101"/>
        <v>0|not present</v>
      </c>
      <c r="AJ87">
        <f t="shared" ca="1" si="69"/>
        <v>0</v>
      </c>
      <c r="AL87" t="str">
        <f t="shared" ca="1" si="102"/>
        <v>0|not present</v>
      </c>
      <c r="AM87">
        <f t="shared" ca="1" si="70"/>
        <v>0</v>
      </c>
      <c r="AO87" t="str">
        <f t="shared" ca="1" si="103"/>
        <v>0|not present</v>
      </c>
      <c r="AP87">
        <f t="shared" ca="1" si="71"/>
        <v>0</v>
      </c>
      <c r="AR87" t="str">
        <f t="shared" ca="1" si="104"/>
        <v>0|not present</v>
      </c>
      <c r="AS87">
        <f t="shared" ca="1" si="72"/>
        <v>0</v>
      </c>
      <c r="AU87" t="str">
        <f t="shared" ca="1" si="105"/>
        <v>0|not present</v>
      </c>
      <c r="AV87">
        <f t="shared" ca="1" si="73"/>
        <v>1</v>
      </c>
      <c r="AX87" t="str">
        <f t="shared" ca="1" si="106"/>
        <v>6|present</v>
      </c>
      <c r="AY87">
        <f t="shared" ca="1" si="74"/>
        <v>0</v>
      </c>
      <c r="BA87" t="str">
        <f t="shared" ca="1" si="107"/>
        <v>0|not present</v>
      </c>
      <c r="BC87" t="str">
        <f t="shared" ca="1" si="108"/>
        <v>true</v>
      </c>
      <c r="BD87">
        <f t="shared" ca="1" si="75"/>
        <v>1</v>
      </c>
      <c r="BF87" t="str">
        <f t="shared" ca="1" si="109"/>
        <v>7|present</v>
      </c>
      <c r="BG87">
        <f t="shared" ca="1" si="76"/>
        <v>0</v>
      </c>
      <c r="BI87" t="str">
        <f t="shared" ca="1" si="110"/>
        <v>0|not present</v>
      </c>
    </row>
    <row r="88" spans="1:61" hidden="1" x14ac:dyDescent="0.35">
      <c r="A88" s="25" t="s">
        <v>460</v>
      </c>
      <c r="E88" t="s">
        <v>461</v>
      </c>
      <c r="F88" t="s">
        <v>461</v>
      </c>
      <c r="G88" t="s">
        <v>462</v>
      </c>
      <c r="H88">
        <v>5</v>
      </c>
      <c r="I88" t="s">
        <v>154</v>
      </c>
      <c r="K88" t="s">
        <v>77</v>
      </c>
      <c r="L88" t="s">
        <v>78</v>
      </c>
      <c r="M88">
        <f t="shared" ca="1" si="64"/>
        <v>1</v>
      </c>
      <c r="O88" t="str">
        <f t="shared" ca="1" si="94"/>
        <v>1|present</v>
      </c>
      <c r="Q88" t="str">
        <f t="shared" ca="1" si="95"/>
        <v>false</v>
      </c>
      <c r="R88" t="s">
        <v>782</v>
      </c>
      <c r="S88" t="s">
        <v>783</v>
      </c>
      <c r="T88" t="s">
        <v>701</v>
      </c>
      <c r="U88" t="s">
        <v>702</v>
      </c>
      <c r="V88" t="s">
        <v>701</v>
      </c>
      <c r="X88" t="str">
        <f t="shared" ca="1" si="65"/>
        <v>3 hour</v>
      </c>
      <c r="Y88" t="str">
        <f t="shared" ca="1" si="66"/>
        <v>5 days</v>
      </c>
      <c r="Z88" t="str">
        <f t="shared" ca="1" si="96"/>
        <v>7 hours</v>
      </c>
      <c r="AA88" t="str">
        <f t="shared" ca="1" si="97"/>
        <v>10 days</v>
      </c>
      <c r="AB88" t="str">
        <f t="shared" ca="1" si="98"/>
        <v>14 hours</v>
      </c>
      <c r="AC88" t="str">
        <f t="shared" ca="1" si="99"/>
        <v>24 days</v>
      </c>
      <c r="AD88" t="str">
        <f t="shared" ca="1" si="67"/>
        <v>7 days</v>
      </c>
      <c r="AE88" t="str">
        <f t="shared" ca="1" si="100"/>
        <v>72 days</v>
      </c>
      <c r="AG88">
        <f t="shared" ca="1" si="68"/>
        <v>1</v>
      </c>
      <c r="AI88" t="str">
        <f t="shared" ca="1" si="101"/>
        <v>3|present</v>
      </c>
      <c r="AJ88">
        <f t="shared" ca="1" si="69"/>
        <v>1</v>
      </c>
      <c r="AL88" t="str">
        <f t="shared" ca="1" si="102"/>
        <v>8|present</v>
      </c>
      <c r="AM88">
        <f t="shared" ca="1" si="70"/>
        <v>1</v>
      </c>
      <c r="AO88" t="str">
        <f t="shared" ca="1" si="103"/>
        <v>9|present</v>
      </c>
      <c r="AP88">
        <f t="shared" ca="1" si="71"/>
        <v>1</v>
      </c>
      <c r="AR88" t="str">
        <f t="shared" ca="1" si="104"/>
        <v>7|present</v>
      </c>
      <c r="AS88">
        <f t="shared" ca="1" si="72"/>
        <v>1</v>
      </c>
      <c r="AU88" t="str">
        <f t="shared" ca="1" si="105"/>
        <v>4|present</v>
      </c>
      <c r="AV88">
        <f t="shared" ca="1" si="73"/>
        <v>1</v>
      </c>
      <c r="AX88" t="str">
        <f t="shared" ca="1" si="106"/>
        <v>8|present</v>
      </c>
      <c r="AY88">
        <f t="shared" ca="1" si="74"/>
        <v>1</v>
      </c>
      <c r="BA88" t="str">
        <f t="shared" ca="1" si="107"/>
        <v>8|present</v>
      </c>
      <c r="BC88" t="str">
        <f t="shared" ca="1" si="108"/>
        <v>false</v>
      </c>
      <c r="BD88">
        <f t="shared" ca="1" si="75"/>
        <v>0</v>
      </c>
      <c r="BF88" t="str">
        <f t="shared" ca="1" si="109"/>
        <v>0|not present</v>
      </c>
      <c r="BG88">
        <f t="shared" ca="1" si="76"/>
        <v>0</v>
      </c>
      <c r="BI88" t="str">
        <f t="shared" ca="1" si="110"/>
        <v>0|not present</v>
      </c>
    </row>
    <row r="89" spans="1:61" hidden="1" x14ac:dyDescent="0.35">
      <c r="A89" s="25" t="s">
        <v>463</v>
      </c>
      <c r="E89" t="s">
        <v>464</v>
      </c>
      <c r="F89" t="s">
        <v>464</v>
      </c>
      <c r="G89" t="s">
        <v>465</v>
      </c>
      <c r="H89">
        <v>5</v>
      </c>
      <c r="I89" t="s">
        <v>230</v>
      </c>
      <c r="K89" t="s">
        <v>56</v>
      </c>
      <c r="L89" t="s">
        <v>57</v>
      </c>
      <c r="M89">
        <f t="shared" ca="1" si="64"/>
        <v>0</v>
      </c>
      <c r="O89" t="str">
        <f t="shared" ca="1" si="94"/>
        <v>0|not present</v>
      </c>
      <c r="Q89" t="str">
        <f t="shared" ca="1" si="95"/>
        <v>true</v>
      </c>
      <c r="R89" t="s">
        <v>784</v>
      </c>
      <c r="S89" t="s">
        <v>785</v>
      </c>
      <c r="T89" t="s">
        <v>701</v>
      </c>
      <c r="U89" t="s">
        <v>702</v>
      </c>
      <c r="V89" t="s">
        <v>701</v>
      </c>
      <c r="X89" t="str">
        <f t="shared" ca="1" si="65"/>
        <v>2 hour</v>
      </c>
      <c r="Y89" t="str">
        <f t="shared" ca="1" si="66"/>
        <v>3 days</v>
      </c>
      <c r="Z89" t="str">
        <f t="shared" ca="1" si="96"/>
        <v>6 hours</v>
      </c>
      <c r="AA89" t="str">
        <f t="shared" ca="1" si="97"/>
        <v>8 days</v>
      </c>
      <c r="AB89" t="str">
        <f t="shared" ca="1" si="98"/>
        <v>12 hours</v>
      </c>
      <c r="AC89" t="str">
        <f t="shared" ca="1" si="99"/>
        <v>22 days</v>
      </c>
      <c r="AD89" t="str">
        <f t="shared" ca="1" si="67"/>
        <v>2 days</v>
      </c>
      <c r="AE89" t="str">
        <f t="shared" ca="1" si="100"/>
        <v>66 days</v>
      </c>
      <c r="AG89">
        <f t="shared" ca="1" si="68"/>
        <v>1</v>
      </c>
      <c r="AI89" t="str">
        <f t="shared" ca="1" si="101"/>
        <v>6|present</v>
      </c>
      <c r="AJ89">
        <f t="shared" ca="1" si="69"/>
        <v>0</v>
      </c>
      <c r="AL89" t="str">
        <f t="shared" ca="1" si="102"/>
        <v>0|not present</v>
      </c>
      <c r="AM89">
        <f t="shared" ca="1" si="70"/>
        <v>1</v>
      </c>
      <c r="AO89" t="str">
        <f t="shared" ca="1" si="103"/>
        <v>2|present</v>
      </c>
      <c r="AP89">
        <f t="shared" ca="1" si="71"/>
        <v>1</v>
      </c>
      <c r="AR89" t="str">
        <f t="shared" ca="1" si="104"/>
        <v>5|present</v>
      </c>
      <c r="AS89">
        <f t="shared" ca="1" si="72"/>
        <v>0</v>
      </c>
      <c r="AU89" t="str">
        <f t="shared" ca="1" si="105"/>
        <v>0|not present</v>
      </c>
      <c r="AV89">
        <f t="shared" ca="1" si="73"/>
        <v>1</v>
      </c>
      <c r="AX89" t="str">
        <f t="shared" ca="1" si="106"/>
        <v>5|present</v>
      </c>
      <c r="AY89">
        <f t="shared" ca="1" si="74"/>
        <v>0</v>
      </c>
      <c r="BA89" t="str">
        <f t="shared" ca="1" si="107"/>
        <v>0|not present</v>
      </c>
      <c r="BC89" t="str">
        <f t="shared" ca="1" si="108"/>
        <v>true</v>
      </c>
      <c r="BD89">
        <f t="shared" ca="1" si="75"/>
        <v>1</v>
      </c>
      <c r="BF89" t="str">
        <f t="shared" ca="1" si="109"/>
        <v>7|present</v>
      </c>
      <c r="BG89">
        <f t="shared" ca="1" si="76"/>
        <v>1</v>
      </c>
      <c r="BI89" t="str">
        <f t="shared" ca="1" si="110"/>
        <v>1|present</v>
      </c>
    </row>
    <row r="90" spans="1:61" hidden="1" x14ac:dyDescent="0.35">
      <c r="A90" s="25" t="s">
        <v>466</v>
      </c>
      <c r="E90" t="s">
        <v>467</v>
      </c>
      <c r="F90" t="s">
        <v>467</v>
      </c>
      <c r="G90" t="s">
        <v>468</v>
      </c>
      <c r="H90">
        <v>5</v>
      </c>
      <c r="I90" t="s">
        <v>154</v>
      </c>
      <c r="K90" t="s">
        <v>56</v>
      </c>
      <c r="L90" t="s">
        <v>104</v>
      </c>
      <c r="M90">
        <f t="shared" ca="1" si="64"/>
        <v>1</v>
      </c>
      <c r="O90" t="str">
        <f t="shared" ca="1" si="94"/>
        <v>1|present</v>
      </c>
      <c r="Q90" t="str">
        <f t="shared" ca="1" si="95"/>
        <v>false</v>
      </c>
      <c r="R90" t="s">
        <v>786</v>
      </c>
      <c r="S90" t="s">
        <v>787</v>
      </c>
      <c r="T90" t="s">
        <v>701</v>
      </c>
      <c r="U90" t="s">
        <v>702</v>
      </c>
      <c r="V90" t="s">
        <v>701</v>
      </c>
      <c r="X90" t="str">
        <f t="shared" ca="1" si="65"/>
        <v>3 hour</v>
      </c>
      <c r="Y90" t="str">
        <f t="shared" ca="1" si="66"/>
        <v>2 days</v>
      </c>
      <c r="Z90" t="str">
        <f t="shared" ca="1" si="96"/>
        <v>7 hours</v>
      </c>
      <c r="AA90" t="str">
        <f t="shared" ca="1" si="97"/>
        <v>7 days</v>
      </c>
      <c r="AB90" t="str">
        <f t="shared" ca="1" si="98"/>
        <v>14 hours</v>
      </c>
      <c r="AC90" t="str">
        <f t="shared" ca="1" si="99"/>
        <v>21 days</v>
      </c>
      <c r="AD90" t="str">
        <f t="shared" ca="1" si="67"/>
        <v>4 days</v>
      </c>
      <c r="AE90" t="str">
        <f t="shared" ca="1" si="100"/>
        <v>63 days</v>
      </c>
      <c r="AG90">
        <f t="shared" ca="1" si="68"/>
        <v>0</v>
      </c>
      <c r="AI90" t="str">
        <f t="shared" ca="1" si="101"/>
        <v>0|not present</v>
      </c>
      <c r="AJ90">
        <f t="shared" ca="1" si="69"/>
        <v>1</v>
      </c>
      <c r="AL90" t="str">
        <f t="shared" ca="1" si="102"/>
        <v>2|present</v>
      </c>
      <c r="AM90">
        <f t="shared" ca="1" si="70"/>
        <v>1</v>
      </c>
      <c r="AO90" t="str">
        <f t="shared" ca="1" si="103"/>
        <v>2|present</v>
      </c>
      <c r="AP90">
        <f t="shared" ca="1" si="71"/>
        <v>0</v>
      </c>
      <c r="AR90" t="str">
        <f t="shared" ca="1" si="104"/>
        <v>0|not present</v>
      </c>
      <c r="AS90">
        <f t="shared" ca="1" si="72"/>
        <v>0</v>
      </c>
      <c r="AU90" t="str">
        <f t="shared" ca="1" si="105"/>
        <v>0|not present</v>
      </c>
      <c r="AV90">
        <f t="shared" ca="1" si="73"/>
        <v>0</v>
      </c>
      <c r="AX90" t="str">
        <f t="shared" ca="1" si="106"/>
        <v>0|not present</v>
      </c>
      <c r="AY90">
        <f t="shared" ca="1" si="74"/>
        <v>0</v>
      </c>
      <c r="BA90" t="str">
        <f t="shared" ca="1" si="107"/>
        <v>0|not present</v>
      </c>
      <c r="BC90" t="str">
        <f t="shared" ca="1" si="108"/>
        <v>true</v>
      </c>
      <c r="BD90">
        <f t="shared" ca="1" si="75"/>
        <v>0</v>
      </c>
      <c r="BF90" t="str">
        <f t="shared" ca="1" si="109"/>
        <v>0|not present</v>
      </c>
      <c r="BG90">
        <f t="shared" ca="1" si="76"/>
        <v>0</v>
      </c>
      <c r="BI90" t="str">
        <f t="shared" ca="1" si="110"/>
        <v>0|not present</v>
      </c>
    </row>
    <row r="91" spans="1:61" hidden="1" x14ac:dyDescent="0.35">
      <c r="A91" s="25" t="s">
        <v>469</v>
      </c>
      <c r="E91" t="s">
        <v>470</v>
      </c>
      <c r="F91" t="s">
        <v>470</v>
      </c>
      <c r="G91" t="s">
        <v>471</v>
      </c>
      <c r="H91">
        <v>5</v>
      </c>
      <c r="I91" t="s">
        <v>230</v>
      </c>
      <c r="K91" t="s">
        <v>56</v>
      </c>
      <c r="L91" t="s">
        <v>104</v>
      </c>
      <c r="M91">
        <f t="shared" ca="1" si="64"/>
        <v>0</v>
      </c>
      <c r="O91" t="str">
        <f t="shared" ca="1" si="94"/>
        <v>0|not present</v>
      </c>
      <c r="Q91" t="str">
        <f t="shared" ca="1" si="95"/>
        <v>true</v>
      </c>
      <c r="R91" t="s">
        <v>788</v>
      </c>
      <c r="S91" t="s">
        <v>789</v>
      </c>
      <c r="T91" t="s">
        <v>701</v>
      </c>
      <c r="U91" t="s">
        <v>702</v>
      </c>
      <c r="V91" t="s">
        <v>701</v>
      </c>
      <c r="X91" t="str">
        <f t="shared" ca="1" si="65"/>
        <v>5 hour</v>
      </c>
      <c r="Y91" t="str">
        <f t="shared" ca="1" si="66"/>
        <v>6 days</v>
      </c>
      <c r="Z91" t="str">
        <f t="shared" ca="1" si="96"/>
        <v>9 hours</v>
      </c>
      <c r="AA91" t="str">
        <f t="shared" ca="1" si="97"/>
        <v>11 days</v>
      </c>
      <c r="AB91" t="str">
        <f t="shared" ca="1" si="98"/>
        <v>18 hours</v>
      </c>
      <c r="AC91" t="str">
        <f t="shared" ca="1" si="99"/>
        <v>25 days</v>
      </c>
      <c r="AD91" t="str">
        <f t="shared" ca="1" si="67"/>
        <v>4 days</v>
      </c>
      <c r="AE91" t="str">
        <f t="shared" ca="1" si="100"/>
        <v>75 days</v>
      </c>
      <c r="AG91">
        <f t="shared" ca="1" si="68"/>
        <v>0</v>
      </c>
      <c r="AI91" t="str">
        <f t="shared" ca="1" si="101"/>
        <v>0|not present</v>
      </c>
      <c r="AJ91">
        <f t="shared" ca="1" si="69"/>
        <v>0</v>
      </c>
      <c r="AL91" t="str">
        <f t="shared" ca="1" si="102"/>
        <v>0|not present</v>
      </c>
      <c r="AM91">
        <f t="shared" ca="1" si="70"/>
        <v>0</v>
      </c>
      <c r="AO91" t="str">
        <f t="shared" ca="1" si="103"/>
        <v>0|not present</v>
      </c>
      <c r="AP91">
        <f t="shared" ca="1" si="71"/>
        <v>1</v>
      </c>
      <c r="AR91" t="str">
        <f t="shared" ca="1" si="104"/>
        <v>4|present</v>
      </c>
      <c r="AS91">
        <f t="shared" ca="1" si="72"/>
        <v>1</v>
      </c>
      <c r="AU91" t="str">
        <f t="shared" ca="1" si="105"/>
        <v>1|present</v>
      </c>
      <c r="AV91">
        <f t="shared" ca="1" si="73"/>
        <v>0</v>
      </c>
      <c r="AX91" t="str">
        <f t="shared" ca="1" si="106"/>
        <v>0|not present</v>
      </c>
      <c r="AY91">
        <f t="shared" ca="1" si="74"/>
        <v>1</v>
      </c>
      <c r="BA91" t="str">
        <f t="shared" ca="1" si="107"/>
        <v>8|present</v>
      </c>
      <c r="BC91" t="str">
        <f t="shared" ca="1" si="108"/>
        <v>false</v>
      </c>
      <c r="BD91">
        <f t="shared" ca="1" si="75"/>
        <v>0</v>
      </c>
      <c r="BF91" t="str">
        <f t="shared" ca="1" si="109"/>
        <v>0|not present</v>
      </c>
      <c r="BG91">
        <f t="shared" ca="1" si="76"/>
        <v>0</v>
      </c>
      <c r="BI91" t="str">
        <f t="shared" ca="1" si="110"/>
        <v>0|not present</v>
      </c>
    </row>
    <row r="92" spans="1:61" hidden="1" x14ac:dyDescent="0.35">
      <c r="A92" s="25" t="s">
        <v>472</v>
      </c>
      <c r="E92" t="s">
        <v>473</v>
      </c>
      <c r="F92" t="s">
        <v>473</v>
      </c>
      <c r="G92" t="s">
        <v>474</v>
      </c>
      <c r="H92">
        <v>5</v>
      </c>
      <c r="I92" t="s">
        <v>154</v>
      </c>
      <c r="K92" t="s">
        <v>77</v>
      </c>
      <c r="L92" t="s">
        <v>78</v>
      </c>
      <c r="M92">
        <f t="shared" ca="1" si="64"/>
        <v>1</v>
      </c>
      <c r="O92" t="str">
        <f t="shared" ca="1" si="94"/>
        <v>8|present</v>
      </c>
      <c r="Q92" t="str">
        <f t="shared" ca="1" si="95"/>
        <v>false</v>
      </c>
      <c r="R92" t="s">
        <v>790</v>
      </c>
      <c r="S92" t="s">
        <v>791</v>
      </c>
      <c r="T92" t="s">
        <v>701</v>
      </c>
      <c r="U92" t="s">
        <v>702</v>
      </c>
      <c r="V92" t="s">
        <v>701</v>
      </c>
      <c r="X92" t="str">
        <f t="shared" ca="1" si="65"/>
        <v>1 hour</v>
      </c>
      <c r="Y92" t="str">
        <f t="shared" ca="1" si="66"/>
        <v>5 days</v>
      </c>
      <c r="Z92" t="str">
        <f t="shared" ca="1" si="96"/>
        <v>5 hours</v>
      </c>
      <c r="AA92" t="str">
        <f t="shared" ca="1" si="97"/>
        <v>10 days</v>
      </c>
      <c r="AB92" t="str">
        <f t="shared" ca="1" si="98"/>
        <v>10 hours</v>
      </c>
      <c r="AC92" t="str">
        <f t="shared" ca="1" si="99"/>
        <v>24 days</v>
      </c>
      <c r="AD92" t="str">
        <f t="shared" ca="1" si="67"/>
        <v>7 days</v>
      </c>
      <c r="AE92" t="str">
        <f t="shared" ca="1" si="100"/>
        <v>72 days</v>
      </c>
      <c r="AG92">
        <f t="shared" ca="1" si="68"/>
        <v>1</v>
      </c>
      <c r="AI92" t="str">
        <f t="shared" ca="1" si="101"/>
        <v>9|present</v>
      </c>
      <c r="AJ92">
        <f t="shared" ca="1" si="69"/>
        <v>0</v>
      </c>
      <c r="AL92" t="str">
        <f t="shared" ca="1" si="102"/>
        <v>0|not present</v>
      </c>
      <c r="AM92">
        <f t="shared" ca="1" si="70"/>
        <v>1</v>
      </c>
      <c r="AO92" t="str">
        <f t="shared" ca="1" si="103"/>
        <v>2|present</v>
      </c>
      <c r="AP92">
        <f t="shared" ca="1" si="71"/>
        <v>0</v>
      </c>
      <c r="AR92" t="str">
        <f t="shared" ca="1" si="104"/>
        <v>0|not present</v>
      </c>
      <c r="AS92">
        <f t="shared" ca="1" si="72"/>
        <v>1</v>
      </c>
      <c r="AU92" t="str">
        <f t="shared" ca="1" si="105"/>
        <v>9|present</v>
      </c>
      <c r="AV92">
        <f t="shared" ca="1" si="73"/>
        <v>1</v>
      </c>
      <c r="AX92" t="str">
        <f t="shared" ca="1" si="106"/>
        <v>2|present</v>
      </c>
      <c r="AY92">
        <f t="shared" ca="1" si="74"/>
        <v>0</v>
      </c>
      <c r="BA92" t="str">
        <f t="shared" ca="1" si="107"/>
        <v>0|not present</v>
      </c>
      <c r="BC92" t="str">
        <f t="shared" ca="1" si="108"/>
        <v>true</v>
      </c>
      <c r="BD92">
        <f t="shared" ca="1" si="75"/>
        <v>0</v>
      </c>
      <c r="BF92" t="str">
        <f t="shared" ca="1" si="109"/>
        <v>0|not present</v>
      </c>
      <c r="BG92">
        <f t="shared" ca="1" si="76"/>
        <v>0</v>
      </c>
      <c r="BI92" t="str">
        <f t="shared" ca="1" si="110"/>
        <v>0|not present</v>
      </c>
    </row>
    <row r="93" spans="1:61" hidden="1" x14ac:dyDescent="0.35">
      <c r="A93" s="25" t="s">
        <v>475</v>
      </c>
      <c r="E93" t="s">
        <v>476</v>
      </c>
      <c r="F93" t="s">
        <v>476</v>
      </c>
      <c r="G93" t="s">
        <v>477</v>
      </c>
      <c r="H93">
        <v>5</v>
      </c>
      <c r="I93" t="s">
        <v>230</v>
      </c>
      <c r="K93" t="s">
        <v>77</v>
      </c>
      <c r="L93" t="s">
        <v>78</v>
      </c>
      <c r="M93">
        <f t="shared" ca="1" si="64"/>
        <v>0</v>
      </c>
      <c r="O93" t="str">
        <f t="shared" ca="1" si="94"/>
        <v>0|not present</v>
      </c>
      <c r="Q93" t="str">
        <f t="shared" ca="1" si="95"/>
        <v>true</v>
      </c>
      <c r="R93" t="s">
        <v>792</v>
      </c>
      <c r="S93" t="s">
        <v>793</v>
      </c>
      <c r="T93" t="s">
        <v>701</v>
      </c>
      <c r="U93" t="s">
        <v>702</v>
      </c>
      <c r="V93" t="s">
        <v>701</v>
      </c>
      <c r="X93" t="str">
        <f t="shared" ca="1" si="65"/>
        <v>5 hour</v>
      </c>
      <c r="Y93" t="str">
        <f t="shared" ca="1" si="66"/>
        <v>6 days</v>
      </c>
      <c r="Z93" t="str">
        <f t="shared" ca="1" si="96"/>
        <v>9 hours</v>
      </c>
      <c r="AA93" t="str">
        <f t="shared" ca="1" si="97"/>
        <v>11 days</v>
      </c>
      <c r="AB93" t="str">
        <f t="shared" ca="1" si="98"/>
        <v>18 hours</v>
      </c>
      <c r="AC93" t="str">
        <f t="shared" ca="1" si="99"/>
        <v>25 days</v>
      </c>
      <c r="AD93" t="str">
        <f t="shared" ca="1" si="67"/>
        <v>3 days</v>
      </c>
      <c r="AE93" t="str">
        <f t="shared" ca="1" si="100"/>
        <v>75 days</v>
      </c>
      <c r="AG93">
        <f t="shared" ca="1" si="68"/>
        <v>0</v>
      </c>
      <c r="AI93" t="str">
        <f t="shared" ca="1" si="101"/>
        <v>0|not present</v>
      </c>
      <c r="AJ93">
        <f t="shared" ca="1" si="69"/>
        <v>0</v>
      </c>
      <c r="AL93" t="str">
        <f t="shared" ca="1" si="102"/>
        <v>0|not present</v>
      </c>
      <c r="AM93">
        <f t="shared" ca="1" si="70"/>
        <v>1</v>
      </c>
      <c r="AO93" t="str">
        <f t="shared" ca="1" si="103"/>
        <v>5|present</v>
      </c>
      <c r="AP93">
        <f t="shared" ca="1" si="71"/>
        <v>1</v>
      </c>
      <c r="AR93" t="str">
        <f t="shared" ca="1" si="104"/>
        <v>3|present</v>
      </c>
      <c r="AS93">
        <f t="shared" ca="1" si="72"/>
        <v>1</v>
      </c>
      <c r="AU93" t="str">
        <f t="shared" ca="1" si="105"/>
        <v>7|present</v>
      </c>
      <c r="AV93">
        <f t="shared" ca="1" si="73"/>
        <v>0</v>
      </c>
      <c r="AX93" t="str">
        <f t="shared" ca="1" si="106"/>
        <v>0|not present</v>
      </c>
      <c r="AY93">
        <f t="shared" ca="1" si="74"/>
        <v>0</v>
      </c>
      <c r="BA93" t="str">
        <f t="shared" ca="1" si="107"/>
        <v>0|not present</v>
      </c>
      <c r="BC93" t="str">
        <f t="shared" ca="1" si="108"/>
        <v>true</v>
      </c>
      <c r="BD93">
        <f t="shared" ca="1" si="75"/>
        <v>0</v>
      </c>
      <c r="BF93" t="str">
        <f t="shared" ca="1" si="109"/>
        <v>0|not present</v>
      </c>
      <c r="BG93">
        <f t="shared" ca="1" si="76"/>
        <v>0</v>
      </c>
      <c r="BI93" t="str">
        <f t="shared" ca="1" si="110"/>
        <v>0|not present</v>
      </c>
    </row>
    <row r="94" spans="1:61" hidden="1" x14ac:dyDescent="0.35">
      <c r="A94" s="25" t="s">
        <v>478</v>
      </c>
      <c r="E94" t="s">
        <v>479</v>
      </c>
      <c r="F94" t="s">
        <v>479</v>
      </c>
      <c r="G94" t="s">
        <v>480</v>
      </c>
      <c r="H94">
        <v>5</v>
      </c>
      <c r="I94" t="s">
        <v>154</v>
      </c>
      <c r="K94" t="s">
        <v>77</v>
      </c>
      <c r="L94" t="s">
        <v>78</v>
      </c>
      <c r="M94">
        <f t="shared" ca="1" si="64"/>
        <v>0</v>
      </c>
      <c r="O94" t="str">
        <f t="shared" ca="1" si="94"/>
        <v>0|not present</v>
      </c>
      <c r="Q94" t="str">
        <f t="shared" ca="1" si="95"/>
        <v>true</v>
      </c>
      <c r="R94" t="s">
        <v>794</v>
      </c>
      <c r="S94" t="s">
        <v>795</v>
      </c>
      <c r="T94" t="s">
        <v>701</v>
      </c>
      <c r="U94" t="s">
        <v>702</v>
      </c>
      <c r="V94" t="s">
        <v>701</v>
      </c>
      <c r="X94" t="str">
        <f t="shared" ca="1" si="65"/>
        <v>4 hour</v>
      </c>
      <c r="Y94" t="str">
        <f t="shared" ca="1" si="66"/>
        <v>5 days</v>
      </c>
      <c r="Z94" t="str">
        <f t="shared" ca="1" si="96"/>
        <v>8 hours</v>
      </c>
      <c r="AA94" t="str">
        <f t="shared" ca="1" si="97"/>
        <v>10 days</v>
      </c>
      <c r="AB94" t="str">
        <f t="shared" ca="1" si="98"/>
        <v>16 hours</v>
      </c>
      <c r="AC94" t="str">
        <f t="shared" ca="1" si="99"/>
        <v>24 days</v>
      </c>
      <c r="AD94" t="str">
        <f t="shared" ca="1" si="67"/>
        <v>7 days</v>
      </c>
      <c r="AE94" t="str">
        <f t="shared" ca="1" si="100"/>
        <v>72 days</v>
      </c>
      <c r="AG94">
        <f t="shared" ca="1" si="68"/>
        <v>0</v>
      </c>
      <c r="AI94" t="str">
        <f t="shared" ca="1" si="101"/>
        <v>0|not present</v>
      </c>
      <c r="AJ94">
        <f t="shared" ca="1" si="69"/>
        <v>0</v>
      </c>
      <c r="AL94" t="str">
        <f t="shared" ca="1" si="102"/>
        <v>0|not present</v>
      </c>
      <c r="AM94">
        <f t="shared" ca="1" si="70"/>
        <v>0</v>
      </c>
      <c r="AO94" t="str">
        <f t="shared" ca="1" si="103"/>
        <v>0|not present</v>
      </c>
      <c r="AP94">
        <f t="shared" ca="1" si="71"/>
        <v>1</v>
      </c>
      <c r="AR94" t="str">
        <f t="shared" ca="1" si="104"/>
        <v>5|present</v>
      </c>
      <c r="AS94">
        <f t="shared" ca="1" si="72"/>
        <v>0</v>
      </c>
      <c r="AU94" t="str">
        <f t="shared" ca="1" si="105"/>
        <v>0|not present</v>
      </c>
      <c r="AV94">
        <f t="shared" ca="1" si="73"/>
        <v>0</v>
      </c>
      <c r="AX94" t="str">
        <f t="shared" ca="1" si="106"/>
        <v>0|not present</v>
      </c>
      <c r="AY94">
        <f t="shared" ca="1" si="74"/>
        <v>0</v>
      </c>
      <c r="BA94" t="str">
        <f t="shared" ca="1" si="107"/>
        <v>0|not present</v>
      </c>
      <c r="BC94" t="str">
        <f t="shared" ca="1" si="108"/>
        <v>true</v>
      </c>
      <c r="BD94">
        <f t="shared" ca="1" si="75"/>
        <v>1</v>
      </c>
      <c r="BF94" t="str">
        <f t="shared" ca="1" si="109"/>
        <v>3|present</v>
      </c>
      <c r="BG94">
        <f t="shared" ca="1" si="76"/>
        <v>0</v>
      </c>
      <c r="BI94" t="str">
        <f t="shared" ca="1" si="110"/>
        <v>0|not present</v>
      </c>
    </row>
    <row r="95" spans="1:61" hidden="1" x14ac:dyDescent="0.35">
      <c r="A95" s="25" t="s">
        <v>481</v>
      </c>
      <c r="E95" t="s">
        <v>482</v>
      </c>
      <c r="F95" t="s">
        <v>482</v>
      </c>
      <c r="G95" t="s">
        <v>483</v>
      </c>
      <c r="H95">
        <v>5</v>
      </c>
      <c r="I95" t="s">
        <v>230</v>
      </c>
      <c r="K95" t="s">
        <v>77</v>
      </c>
      <c r="L95" t="s">
        <v>171</v>
      </c>
      <c r="M95">
        <f t="shared" ca="1" si="64"/>
        <v>1</v>
      </c>
      <c r="O95" t="str">
        <f t="shared" ref="O95" ca="1" si="111">IF(M95 = 1, RANDBETWEEN(1,9) &amp; "|" &amp; "present", 0 &amp; "|" &amp; "not present")</f>
        <v>3|present</v>
      </c>
      <c r="Q95" t="str">
        <f t="shared" ref="Q95" ca="1" si="112">IF(M95 = 1, "false", "true")</f>
        <v>false</v>
      </c>
      <c r="R95" t="s">
        <v>796</v>
      </c>
      <c r="S95" t="s">
        <v>797</v>
      </c>
      <c r="T95" t="s">
        <v>701</v>
      </c>
      <c r="U95" t="s">
        <v>702</v>
      </c>
      <c r="V95" t="s">
        <v>701</v>
      </c>
      <c r="X95" t="str">
        <f t="shared" ca="1" si="65"/>
        <v>1 hour</v>
      </c>
      <c r="Y95" t="str">
        <f t="shared" ca="1" si="66"/>
        <v>2 days</v>
      </c>
      <c r="Z95" t="str">
        <f t="shared" ref="Z95" ca="1" si="113">SUM(INT(_xlfn.TEXTBEFORE(X95, " ")), 4) &amp; " hours"</f>
        <v>5 hours</v>
      </c>
      <c r="AA95" t="str">
        <f t="shared" ref="AA95" ca="1" si="114">SUM(INT(_xlfn.TEXTBEFORE(Y95, " ")), 5) &amp; " days"</f>
        <v>7 days</v>
      </c>
      <c r="AB95" t="str">
        <f t="shared" ref="AB95" ca="1" si="115">INT(_xlfn.TEXTBEFORE(Z95, " "))*2 &amp; " hours"</f>
        <v>10 hours</v>
      </c>
      <c r="AC95" t="str">
        <f t="shared" ref="AC95" ca="1" si="116">SUM(INT(_xlfn.TEXTBEFORE(AA95, " ")), 14) &amp; " days"</f>
        <v>21 days</v>
      </c>
      <c r="AD95" t="str">
        <f t="shared" ca="1" si="67"/>
        <v>4 days</v>
      </c>
      <c r="AE95" t="str">
        <f t="shared" ref="AE95" ca="1" si="117">INT(_xlfn.TEXTBEFORE(AC95, " "))*3 &amp; " days"</f>
        <v>63 days</v>
      </c>
      <c r="AG95">
        <f t="shared" ca="1" si="68"/>
        <v>0</v>
      </c>
      <c r="AI95" t="str">
        <f t="shared" ref="AI95" ca="1" si="118">IF(AG95 = 1, RANDBETWEEN(1,9) &amp; "|" &amp; "present", 0 &amp; "|" &amp; "not present")</f>
        <v>0|not present</v>
      </c>
      <c r="AJ95">
        <f t="shared" ca="1" si="69"/>
        <v>0</v>
      </c>
      <c r="AL95" t="str">
        <f t="shared" ref="AL95" ca="1" si="119">IF(AJ95 = 1, RANDBETWEEN(1,9) &amp; "|" &amp; "present", 0 &amp; "|" &amp; "not present")</f>
        <v>0|not present</v>
      </c>
      <c r="AM95">
        <f t="shared" ca="1" si="70"/>
        <v>1</v>
      </c>
      <c r="AO95" t="str">
        <f t="shared" ref="AO95" ca="1" si="120">IF(AM95 = 1, RANDBETWEEN(1,9) &amp; "|" &amp; "present", 0 &amp; "|" &amp; "not present")</f>
        <v>6|present</v>
      </c>
      <c r="AP95">
        <f t="shared" ca="1" si="71"/>
        <v>0</v>
      </c>
      <c r="AR95" t="str">
        <f t="shared" ref="AR95" ca="1" si="121">IF(AP95 = 1, RANDBETWEEN(1,9) &amp; "|" &amp; "present", 0 &amp; "|" &amp; "not present")</f>
        <v>0|not present</v>
      </c>
      <c r="AS95">
        <f t="shared" ca="1" si="72"/>
        <v>0</v>
      </c>
      <c r="AU95" t="str">
        <f t="shared" ref="AU95" ca="1" si="122">IF(AS95 = 1, RANDBETWEEN(1,9) &amp; "|" &amp; "present", 0 &amp; "|" &amp; "not present")</f>
        <v>0|not present</v>
      </c>
      <c r="AV95">
        <f t="shared" ca="1" si="73"/>
        <v>0</v>
      </c>
      <c r="AX95" t="str">
        <f t="shared" ref="AX95" ca="1" si="123">IF(AV95 = 1, RANDBETWEEN(1,9) &amp; "|" &amp; "present", 0 &amp; "|" &amp; "not present")</f>
        <v>0|not present</v>
      </c>
      <c r="AY95">
        <f t="shared" ca="1" si="74"/>
        <v>1</v>
      </c>
      <c r="BA95" t="str">
        <f t="shared" ref="BA95" ca="1" si="124">IF(AY95 = 1, RANDBETWEEN(1,9) &amp; "|" &amp; "present", 0 &amp; "|" &amp; "not present")</f>
        <v>2|present</v>
      </c>
      <c r="BC95" t="str">
        <f t="shared" ref="BC95" ca="1" si="125">IF(AY95 = 1, "false", "true")</f>
        <v>false</v>
      </c>
      <c r="BD95">
        <f t="shared" ca="1" si="75"/>
        <v>0</v>
      </c>
      <c r="BF95" t="str">
        <f t="shared" ref="BF95" ca="1" si="126">IF(BD95 = 1, RANDBETWEEN(1,9) &amp; "|" &amp; "present", 0 &amp; "|" &amp; "not present")</f>
        <v>0|not present</v>
      </c>
      <c r="BG95">
        <f t="shared" ca="1" si="76"/>
        <v>0</v>
      </c>
      <c r="BI95" t="str">
        <f t="shared" ref="BI95" ca="1" si="127">IF(BG95 = 1, RANDBETWEEN(1,9) &amp; "|" &amp; "present", 0 &amp; "|" &amp; "not present")</f>
        <v>0|not present</v>
      </c>
    </row>
  </sheetData>
  <autoFilter ref="A2:CA95" xr:uid="{017BF81A-F309-4472-9A2A-991F498B1036}">
    <filterColumn colId="0">
      <filters>
        <filter val="2956b7ca374811ee92da00090faa0001"/>
      </filters>
    </filterColumn>
  </autoFilter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9ABB-3174-401E-9A11-3AE4634777A9}">
  <dimension ref="A1:O8"/>
  <sheetViews>
    <sheetView zoomScale="80" zoomScaleNormal="80" workbookViewId="0">
      <selection activeCell="A25" sqref="A2:A25"/>
    </sheetView>
  </sheetViews>
  <sheetFormatPr defaultRowHeight="14.5" x14ac:dyDescent="0.35"/>
  <cols>
    <col min="1" max="1" width="23" bestFit="1" customWidth="1"/>
    <col min="7" max="7" width="23" bestFit="1" customWidth="1"/>
  </cols>
  <sheetData>
    <row r="1" spans="1:15" x14ac:dyDescent="0.35">
      <c r="B1" t="s">
        <v>57</v>
      </c>
      <c r="C1" t="s">
        <v>104</v>
      </c>
      <c r="D1" t="s">
        <v>171</v>
      </c>
      <c r="E1" t="s">
        <v>78</v>
      </c>
      <c r="H1" t="s">
        <v>57</v>
      </c>
      <c r="J1" t="s">
        <v>104</v>
      </c>
      <c r="L1" t="s">
        <v>171</v>
      </c>
      <c r="N1" t="s">
        <v>78</v>
      </c>
    </row>
    <row r="2" spans="1:15" x14ac:dyDescent="0.35">
      <c r="A2" t="s">
        <v>154</v>
      </c>
      <c r="B2">
        <f>H3+I3</f>
        <v>1</v>
      </c>
      <c r="C2">
        <f>J3+K3</f>
        <v>1</v>
      </c>
      <c r="D2">
        <f>L3+M3</f>
        <v>0</v>
      </c>
      <c r="E2">
        <f>N3+O3</f>
        <v>2</v>
      </c>
      <c r="H2" t="s">
        <v>539</v>
      </c>
      <c r="I2" t="s">
        <v>540</v>
      </c>
      <c r="J2" t="s">
        <v>539</v>
      </c>
      <c r="K2" t="s">
        <v>540</v>
      </c>
      <c r="L2" t="s">
        <v>539</v>
      </c>
      <c r="M2" t="s">
        <v>540</v>
      </c>
      <c r="N2" t="s">
        <v>539</v>
      </c>
      <c r="O2" t="s">
        <v>540</v>
      </c>
    </row>
    <row r="3" spans="1:15" x14ac:dyDescent="0.35">
      <c r="A3" s="9" t="s">
        <v>230</v>
      </c>
      <c r="B3">
        <f t="shared" ref="B3:B7" si="0">H4+I4</f>
        <v>2</v>
      </c>
      <c r="C3">
        <f t="shared" ref="C3:C7" si="1">J4+K4</f>
        <v>1</v>
      </c>
      <c r="D3">
        <f t="shared" ref="D3:D7" si="2">L4+M4</f>
        <v>1</v>
      </c>
      <c r="E3">
        <f t="shared" ref="E3:E7" si="3">N4+O4</f>
        <v>1</v>
      </c>
      <c r="G3" t="s">
        <v>154</v>
      </c>
      <c r="H3">
        <v>1</v>
      </c>
      <c r="J3">
        <v>1</v>
      </c>
      <c r="N3">
        <v>1</v>
      </c>
      <c r="O3">
        <v>1</v>
      </c>
    </row>
    <row r="4" spans="1:15" x14ac:dyDescent="0.35">
      <c r="A4" t="s">
        <v>1124</v>
      </c>
      <c r="B4">
        <f t="shared" si="0"/>
        <v>1</v>
      </c>
      <c r="C4">
        <f t="shared" si="1"/>
        <v>1</v>
      </c>
      <c r="D4">
        <f t="shared" si="2"/>
        <v>1</v>
      </c>
      <c r="E4">
        <f t="shared" si="3"/>
        <v>1</v>
      </c>
      <c r="G4" s="9" t="s">
        <v>230</v>
      </c>
      <c r="H4">
        <v>1</v>
      </c>
      <c r="I4">
        <v>1</v>
      </c>
      <c r="K4">
        <v>1</v>
      </c>
      <c r="M4">
        <v>1</v>
      </c>
      <c r="O4">
        <v>1</v>
      </c>
    </row>
    <row r="5" spans="1:15" x14ac:dyDescent="0.35">
      <c r="A5" s="9" t="s">
        <v>187</v>
      </c>
      <c r="B5">
        <f t="shared" si="0"/>
        <v>0</v>
      </c>
      <c r="C5">
        <f t="shared" si="1"/>
        <v>1</v>
      </c>
      <c r="D5">
        <f t="shared" si="2"/>
        <v>2</v>
      </c>
      <c r="E5">
        <f t="shared" si="3"/>
        <v>1</v>
      </c>
      <c r="G5" t="s">
        <v>1124</v>
      </c>
      <c r="H5">
        <v>1</v>
      </c>
      <c r="J5">
        <v>1</v>
      </c>
      <c r="M5">
        <v>1</v>
      </c>
      <c r="N5">
        <v>1</v>
      </c>
    </row>
    <row r="6" spans="1:15" x14ac:dyDescent="0.35">
      <c r="A6" t="s">
        <v>64</v>
      </c>
      <c r="B6">
        <f t="shared" si="0"/>
        <v>1</v>
      </c>
      <c r="C6">
        <f t="shared" si="1"/>
        <v>1</v>
      </c>
      <c r="D6">
        <f t="shared" si="2"/>
        <v>0</v>
      </c>
      <c r="E6">
        <f t="shared" si="3"/>
        <v>0</v>
      </c>
      <c r="G6" s="9" t="s">
        <v>187</v>
      </c>
      <c r="K6">
        <v>1</v>
      </c>
      <c r="L6">
        <v>2</v>
      </c>
      <c r="N6">
        <v>1</v>
      </c>
    </row>
    <row r="7" spans="1:15" x14ac:dyDescent="0.35">
      <c r="A7" s="9" t="s">
        <v>281</v>
      </c>
      <c r="B7">
        <f t="shared" si="0"/>
        <v>1</v>
      </c>
      <c r="C7">
        <f t="shared" si="1"/>
        <v>0</v>
      </c>
      <c r="D7">
        <f t="shared" si="2"/>
        <v>0</v>
      </c>
      <c r="E7">
        <f t="shared" si="3"/>
        <v>1</v>
      </c>
      <c r="G7" t="s">
        <v>64</v>
      </c>
      <c r="I7">
        <v>1</v>
      </c>
      <c r="J7">
        <v>1</v>
      </c>
    </row>
    <row r="8" spans="1:15" x14ac:dyDescent="0.35">
      <c r="G8" s="9" t="s">
        <v>281</v>
      </c>
      <c r="I8">
        <v>1</v>
      </c>
      <c r="O8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0EAD-C922-4596-9628-1717186C0C0A}">
  <dimension ref="A1:O11"/>
  <sheetViews>
    <sheetView zoomScale="90" zoomScaleNormal="90" workbookViewId="0">
      <selection activeCell="A25" sqref="A2:A25"/>
    </sheetView>
  </sheetViews>
  <sheetFormatPr defaultRowHeight="14.5" x14ac:dyDescent="0.35"/>
  <cols>
    <col min="1" max="1" width="23" bestFit="1" customWidth="1"/>
    <col min="7" max="7" width="23" bestFit="1" customWidth="1"/>
  </cols>
  <sheetData>
    <row r="1" spans="1:15" x14ac:dyDescent="0.35">
      <c r="B1" t="s">
        <v>57</v>
      </c>
      <c r="C1" t="s">
        <v>104</v>
      </c>
      <c r="D1" t="s">
        <v>171</v>
      </c>
      <c r="E1" t="s">
        <v>78</v>
      </c>
      <c r="H1" t="s">
        <v>57</v>
      </c>
      <c r="J1" t="s">
        <v>104</v>
      </c>
      <c r="L1" t="s">
        <v>171</v>
      </c>
      <c r="N1" t="s">
        <v>78</v>
      </c>
    </row>
    <row r="2" spans="1:15" x14ac:dyDescent="0.35">
      <c r="A2" t="s">
        <v>541</v>
      </c>
      <c r="B2">
        <v>1</v>
      </c>
      <c r="C2" s="1">
        <v>1</v>
      </c>
      <c r="E2" s="1">
        <v>2</v>
      </c>
      <c r="H2" t="s">
        <v>539</v>
      </c>
      <c r="I2" t="s">
        <v>540</v>
      </c>
      <c r="J2" t="s">
        <v>539</v>
      </c>
      <c r="K2" t="s">
        <v>540</v>
      </c>
      <c r="L2" t="s">
        <v>539</v>
      </c>
      <c r="M2" t="s">
        <v>540</v>
      </c>
      <c r="N2" t="s">
        <v>539</v>
      </c>
      <c r="O2" t="s">
        <v>540</v>
      </c>
    </row>
    <row r="3" spans="1:15" x14ac:dyDescent="0.35">
      <c r="A3" s="9" t="s">
        <v>126</v>
      </c>
      <c r="B3">
        <v>2</v>
      </c>
      <c r="C3" s="1">
        <v>1</v>
      </c>
      <c r="D3" s="1">
        <v>1</v>
      </c>
      <c r="E3" s="1">
        <v>1</v>
      </c>
      <c r="G3" s="18" t="s">
        <v>126</v>
      </c>
      <c r="H3">
        <v>1</v>
      </c>
      <c r="I3">
        <v>1</v>
      </c>
      <c r="J3">
        <v>1</v>
      </c>
      <c r="K3" s="1">
        <v>1</v>
      </c>
      <c r="L3" s="1"/>
      <c r="M3">
        <v>1</v>
      </c>
      <c r="N3" s="1"/>
      <c r="O3">
        <v>1</v>
      </c>
    </row>
    <row r="4" spans="1:15" x14ac:dyDescent="0.35">
      <c r="A4" t="s">
        <v>76</v>
      </c>
      <c r="B4" s="1">
        <v>1</v>
      </c>
      <c r="D4" s="1">
        <v>1</v>
      </c>
      <c r="E4" s="1">
        <v>1</v>
      </c>
      <c r="G4" s="18" t="s">
        <v>55</v>
      </c>
      <c r="H4">
        <v>1</v>
      </c>
      <c r="I4" s="1">
        <v>1</v>
      </c>
      <c r="J4" s="1"/>
      <c r="K4" s="1">
        <v>1</v>
      </c>
      <c r="L4" s="1"/>
      <c r="M4" s="1">
        <v>3</v>
      </c>
      <c r="N4" s="1">
        <v>1</v>
      </c>
      <c r="O4">
        <v>1</v>
      </c>
    </row>
    <row r="5" spans="1:15" x14ac:dyDescent="0.35">
      <c r="A5" s="9" t="s">
        <v>261</v>
      </c>
      <c r="C5">
        <v>1</v>
      </c>
      <c r="D5" s="1">
        <v>2</v>
      </c>
      <c r="E5">
        <v>1</v>
      </c>
      <c r="G5" s="18" t="s">
        <v>541</v>
      </c>
      <c r="H5">
        <v>1</v>
      </c>
      <c r="J5">
        <v>1</v>
      </c>
      <c r="K5" s="1">
        <v>1</v>
      </c>
      <c r="L5" s="1">
        <v>1</v>
      </c>
      <c r="M5" s="1">
        <v>1</v>
      </c>
      <c r="N5">
        <v>1</v>
      </c>
      <c r="O5">
        <v>1</v>
      </c>
    </row>
    <row r="6" spans="1:15" x14ac:dyDescent="0.35">
      <c r="A6" t="s">
        <v>146</v>
      </c>
      <c r="B6">
        <v>1</v>
      </c>
      <c r="C6" s="1">
        <v>1</v>
      </c>
      <c r="G6" s="18" t="s">
        <v>261</v>
      </c>
      <c r="I6" s="1">
        <v>1</v>
      </c>
      <c r="J6" s="1"/>
      <c r="K6" s="1">
        <v>2</v>
      </c>
      <c r="L6">
        <v>2</v>
      </c>
      <c r="M6" s="1"/>
      <c r="N6">
        <v>1</v>
      </c>
      <c r="O6" s="1"/>
    </row>
    <row r="7" spans="1:15" x14ac:dyDescent="0.35">
      <c r="A7" s="9" t="s">
        <v>55</v>
      </c>
      <c r="B7" s="1">
        <v>1</v>
      </c>
      <c r="E7">
        <v>1</v>
      </c>
      <c r="G7" s="18" t="s">
        <v>76</v>
      </c>
      <c r="H7">
        <v>1</v>
      </c>
      <c r="I7" s="1">
        <v>1</v>
      </c>
      <c r="J7">
        <v>1</v>
      </c>
      <c r="K7" s="1"/>
      <c r="L7">
        <v>1</v>
      </c>
      <c r="M7" s="1"/>
      <c r="N7" s="1"/>
      <c r="O7">
        <v>1</v>
      </c>
    </row>
    <row r="8" spans="1:15" x14ac:dyDescent="0.35">
      <c r="A8" t="s">
        <v>384</v>
      </c>
      <c r="C8" s="26">
        <v>2</v>
      </c>
      <c r="E8" s="1">
        <v>1</v>
      </c>
      <c r="G8" s="18" t="s">
        <v>146</v>
      </c>
      <c r="H8">
        <v>1</v>
      </c>
      <c r="J8">
        <v>1</v>
      </c>
      <c r="K8">
        <v>1</v>
      </c>
      <c r="L8" s="1"/>
      <c r="M8" s="1">
        <v>2</v>
      </c>
      <c r="N8" s="1"/>
      <c r="O8" s="1">
        <v>3</v>
      </c>
    </row>
    <row r="9" spans="1:15" x14ac:dyDescent="0.35">
      <c r="A9" s="9" t="s">
        <v>164</v>
      </c>
      <c r="C9" s="1">
        <v>1</v>
      </c>
      <c r="D9" s="26">
        <v>2</v>
      </c>
      <c r="E9" s="1">
        <v>1</v>
      </c>
      <c r="G9" s="18" t="s">
        <v>170</v>
      </c>
      <c r="J9" s="1">
        <v>2</v>
      </c>
      <c r="K9" s="1"/>
      <c r="L9">
        <v>1</v>
      </c>
      <c r="M9" s="1"/>
      <c r="N9">
        <v>2</v>
      </c>
      <c r="O9" s="1"/>
    </row>
    <row r="10" spans="1:15" x14ac:dyDescent="0.35">
      <c r="A10" t="s">
        <v>170</v>
      </c>
      <c r="D10">
        <v>1</v>
      </c>
      <c r="E10" s="1">
        <v>2</v>
      </c>
      <c r="G10" s="18" t="s">
        <v>164</v>
      </c>
      <c r="H10" s="1">
        <v>1</v>
      </c>
      <c r="I10" s="1">
        <v>1</v>
      </c>
      <c r="J10">
        <v>1</v>
      </c>
      <c r="K10" s="1"/>
      <c r="L10">
        <v>1</v>
      </c>
      <c r="M10">
        <v>1</v>
      </c>
      <c r="N10">
        <v>1</v>
      </c>
      <c r="O10" s="1">
        <v>1</v>
      </c>
    </row>
    <row r="11" spans="1:15" x14ac:dyDescent="0.35">
      <c r="G11" s="18" t="s">
        <v>384</v>
      </c>
      <c r="H11" s="1"/>
      <c r="I11" s="1">
        <v>2</v>
      </c>
      <c r="J11" s="32">
        <v>1</v>
      </c>
      <c r="K11" s="1">
        <v>1</v>
      </c>
      <c r="L11" s="1">
        <v>1</v>
      </c>
      <c r="M11" s="1">
        <v>1</v>
      </c>
      <c r="N11" s="1"/>
      <c r="O11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84C4-5100-4524-B2B3-EA05F679911C}">
  <dimension ref="B2:D149"/>
  <sheetViews>
    <sheetView topLeftCell="A133" workbookViewId="0">
      <selection activeCell="B123" activeCellId="10" sqref="B3 B8 B15 B20 B39 B44 B50 B72 B77 B104 B123"/>
    </sheetView>
  </sheetViews>
  <sheetFormatPr defaultRowHeight="14.5" x14ac:dyDescent="0.35"/>
  <cols>
    <col min="2" max="2" width="15.26953125" bestFit="1" customWidth="1"/>
    <col min="3" max="3" width="20" bestFit="1" customWidth="1"/>
  </cols>
  <sheetData>
    <row r="2" spans="2:4" x14ac:dyDescent="0.35">
      <c r="B2" s="17" t="s">
        <v>538</v>
      </c>
      <c r="C2" t="s">
        <v>1125</v>
      </c>
    </row>
    <row r="3" spans="2:4" x14ac:dyDescent="0.35">
      <c r="B3" s="21" t="s">
        <v>243</v>
      </c>
      <c r="C3" s="1">
        <v>1</v>
      </c>
      <c r="D3">
        <v>4</v>
      </c>
    </row>
    <row r="4" spans="2:4" x14ac:dyDescent="0.35">
      <c r="B4" s="19">
        <v>3</v>
      </c>
    </row>
    <row r="5" spans="2:4" x14ac:dyDescent="0.35">
      <c r="B5" s="20" t="s">
        <v>1126</v>
      </c>
    </row>
    <row r="6" spans="2:4" x14ac:dyDescent="0.35">
      <c r="B6" s="19">
        <v>5</v>
      </c>
      <c r="C6">
        <v>1</v>
      </c>
    </row>
    <row r="7" spans="2:4" x14ac:dyDescent="0.35">
      <c r="B7" s="20" t="s">
        <v>264</v>
      </c>
      <c r="C7">
        <v>1</v>
      </c>
    </row>
    <row r="8" spans="2:4" x14ac:dyDescent="0.35">
      <c r="B8" s="18" t="s">
        <v>259</v>
      </c>
      <c r="C8">
        <v>3</v>
      </c>
      <c r="D8">
        <v>4</v>
      </c>
    </row>
    <row r="9" spans="2:4" x14ac:dyDescent="0.35">
      <c r="B9" s="19">
        <v>3</v>
      </c>
    </row>
    <row r="10" spans="2:4" x14ac:dyDescent="0.35">
      <c r="B10" s="20" t="s">
        <v>1126</v>
      </c>
    </row>
    <row r="11" spans="2:4" x14ac:dyDescent="0.35">
      <c r="B11" s="19">
        <v>5</v>
      </c>
      <c r="C11">
        <v>3</v>
      </c>
    </row>
    <row r="12" spans="2:4" x14ac:dyDescent="0.35">
      <c r="B12" s="20" t="s">
        <v>115</v>
      </c>
      <c r="C12">
        <v>1</v>
      </c>
    </row>
    <row r="13" spans="2:4" x14ac:dyDescent="0.35">
      <c r="B13" s="20" t="s">
        <v>93</v>
      </c>
      <c r="C13">
        <v>1</v>
      </c>
    </row>
    <row r="14" spans="2:4" x14ac:dyDescent="0.35">
      <c r="B14" s="20" t="s">
        <v>150</v>
      </c>
      <c r="C14">
        <v>1</v>
      </c>
    </row>
    <row r="15" spans="2:4" x14ac:dyDescent="0.35">
      <c r="B15" s="21" t="s">
        <v>144</v>
      </c>
      <c r="C15" s="1">
        <v>1</v>
      </c>
      <c r="D15">
        <v>4</v>
      </c>
    </row>
    <row r="16" spans="2:4" x14ac:dyDescent="0.35">
      <c r="B16" s="19">
        <v>3</v>
      </c>
    </row>
    <row r="17" spans="2:4" x14ac:dyDescent="0.35">
      <c r="B17" s="20" t="s">
        <v>1126</v>
      </c>
    </row>
    <row r="18" spans="2:4" x14ac:dyDescent="0.35">
      <c r="B18" s="19">
        <v>5</v>
      </c>
      <c r="C18">
        <v>1</v>
      </c>
    </row>
    <row r="19" spans="2:4" x14ac:dyDescent="0.35">
      <c r="B19" s="20" t="s">
        <v>263</v>
      </c>
      <c r="C19">
        <v>1</v>
      </c>
    </row>
    <row r="20" spans="2:4" x14ac:dyDescent="0.35">
      <c r="B20" s="18" t="s">
        <v>210</v>
      </c>
      <c r="C20">
        <v>1</v>
      </c>
      <c r="D20">
        <v>4</v>
      </c>
    </row>
    <row r="21" spans="2:4" x14ac:dyDescent="0.35">
      <c r="B21" s="19">
        <v>3</v>
      </c>
    </row>
    <row r="22" spans="2:4" x14ac:dyDescent="0.35">
      <c r="B22" s="20" t="s">
        <v>1126</v>
      </c>
    </row>
    <row r="23" spans="2:4" x14ac:dyDescent="0.35">
      <c r="B23" s="19">
        <v>5</v>
      </c>
      <c r="C23">
        <v>1</v>
      </c>
    </row>
    <row r="24" spans="2:4" x14ac:dyDescent="0.35">
      <c r="B24" s="20" t="s">
        <v>253</v>
      </c>
      <c r="C24">
        <v>1</v>
      </c>
    </row>
    <row r="25" spans="2:4" x14ac:dyDescent="0.35">
      <c r="B25" s="18" t="s">
        <v>197</v>
      </c>
      <c r="C25">
        <v>3</v>
      </c>
    </row>
    <row r="26" spans="2:4" x14ac:dyDescent="0.35">
      <c r="B26" s="19">
        <v>3</v>
      </c>
      <c r="C26">
        <v>1</v>
      </c>
    </row>
    <row r="27" spans="2:4" x14ac:dyDescent="0.35">
      <c r="B27" s="20" t="s">
        <v>199</v>
      </c>
      <c r="C27">
        <v>1</v>
      </c>
    </row>
    <row r="28" spans="2:4" x14ac:dyDescent="0.35">
      <c r="B28" s="20" t="s">
        <v>1126</v>
      </c>
    </row>
    <row r="29" spans="2:4" x14ac:dyDescent="0.35">
      <c r="B29" s="19">
        <v>4</v>
      </c>
      <c r="C29">
        <v>1</v>
      </c>
    </row>
    <row r="30" spans="2:4" x14ac:dyDescent="0.35">
      <c r="B30" s="20" t="s">
        <v>200</v>
      </c>
      <c r="C30">
        <v>1</v>
      </c>
    </row>
    <row r="31" spans="2:4" x14ac:dyDescent="0.35">
      <c r="B31" s="19">
        <v>5</v>
      </c>
      <c r="C31">
        <v>1</v>
      </c>
    </row>
    <row r="32" spans="2:4" x14ac:dyDescent="0.35">
      <c r="B32" s="20" t="s">
        <v>193</v>
      </c>
      <c r="C32">
        <v>1</v>
      </c>
    </row>
    <row r="33" spans="2:4" x14ac:dyDescent="0.35">
      <c r="B33" s="18" t="s">
        <v>203</v>
      </c>
      <c r="C33">
        <v>2</v>
      </c>
    </row>
    <row r="34" spans="2:4" x14ac:dyDescent="0.35">
      <c r="B34" s="19">
        <v>3</v>
      </c>
    </row>
    <row r="35" spans="2:4" x14ac:dyDescent="0.35">
      <c r="B35" s="20" t="s">
        <v>1126</v>
      </c>
    </row>
    <row r="36" spans="2:4" x14ac:dyDescent="0.35">
      <c r="B36" s="19">
        <v>4</v>
      </c>
      <c r="C36">
        <v>2</v>
      </c>
    </row>
    <row r="37" spans="2:4" x14ac:dyDescent="0.35">
      <c r="B37" s="20" t="s">
        <v>206</v>
      </c>
      <c r="C37">
        <v>1</v>
      </c>
    </row>
    <row r="38" spans="2:4" x14ac:dyDescent="0.35">
      <c r="B38" s="20" t="s">
        <v>208</v>
      </c>
      <c r="C38">
        <v>1</v>
      </c>
    </row>
    <row r="39" spans="2:4" x14ac:dyDescent="0.35">
      <c r="B39" s="18" t="s">
        <v>250</v>
      </c>
      <c r="C39">
        <v>1</v>
      </c>
      <c r="D39">
        <v>4</v>
      </c>
    </row>
    <row r="40" spans="2:4" x14ac:dyDescent="0.35">
      <c r="B40" s="19">
        <v>3</v>
      </c>
    </row>
    <row r="41" spans="2:4" x14ac:dyDescent="0.35">
      <c r="B41" s="20" t="s">
        <v>1126</v>
      </c>
    </row>
    <row r="42" spans="2:4" x14ac:dyDescent="0.35">
      <c r="B42" s="19">
        <v>5</v>
      </c>
      <c r="C42">
        <v>1</v>
      </c>
    </row>
    <row r="43" spans="2:4" x14ac:dyDescent="0.35">
      <c r="B43" s="20" t="s">
        <v>246</v>
      </c>
      <c r="C43">
        <v>1</v>
      </c>
    </row>
    <row r="44" spans="2:4" x14ac:dyDescent="0.35">
      <c r="B44" s="18" t="s">
        <v>110</v>
      </c>
      <c r="C44">
        <v>2</v>
      </c>
      <c r="D44">
        <v>4</v>
      </c>
    </row>
    <row r="45" spans="2:4" x14ac:dyDescent="0.35">
      <c r="B45" s="19">
        <v>3</v>
      </c>
    </row>
    <row r="46" spans="2:4" x14ac:dyDescent="0.35">
      <c r="B46" s="20" t="s">
        <v>1126</v>
      </c>
    </row>
    <row r="47" spans="2:4" x14ac:dyDescent="0.35">
      <c r="B47" s="19">
        <v>5</v>
      </c>
      <c r="C47">
        <v>2</v>
      </c>
    </row>
    <row r="48" spans="2:4" x14ac:dyDescent="0.35">
      <c r="B48" s="20" t="s">
        <v>201</v>
      </c>
      <c r="C48">
        <v>1</v>
      </c>
    </row>
    <row r="49" spans="2:4" x14ac:dyDescent="0.35">
      <c r="B49" s="20" t="s">
        <v>213</v>
      </c>
      <c r="C49">
        <v>1</v>
      </c>
    </row>
    <row r="50" spans="2:4" x14ac:dyDescent="0.35">
      <c r="B50" s="18" t="s">
        <v>233</v>
      </c>
      <c r="C50">
        <v>1</v>
      </c>
      <c r="D50">
        <v>4</v>
      </c>
    </row>
    <row r="51" spans="2:4" x14ac:dyDescent="0.35">
      <c r="B51" s="19">
        <v>3</v>
      </c>
    </row>
    <row r="52" spans="2:4" x14ac:dyDescent="0.35">
      <c r="B52" s="20" t="s">
        <v>1126</v>
      </c>
    </row>
    <row r="53" spans="2:4" x14ac:dyDescent="0.35">
      <c r="B53" s="19">
        <v>4</v>
      </c>
      <c r="C53">
        <v>1</v>
      </c>
    </row>
    <row r="54" spans="2:4" x14ac:dyDescent="0.35">
      <c r="B54" s="20" t="s">
        <v>237</v>
      </c>
      <c r="C54">
        <v>1</v>
      </c>
    </row>
    <row r="55" spans="2:4" x14ac:dyDescent="0.35">
      <c r="B55" s="18" t="s">
        <v>74</v>
      </c>
      <c r="C55">
        <v>2</v>
      </c>
    </row>
    <row r="56" spans="2:4" x14ac:dyDescent="0.35">
      <c r="B56" s="19">
        <v>3</v>
      </c>
    </row>
    <row r="57" spans="2:4" x14ac:dyDescent="0.35">
      <c r="B57" s="20" t="s">
        <v>1126</v>
      </c>
    </row>
    <row r="58" spans="2:4" x14ac:dyDescent="0.35">
      <c r="B58" s="19">
        <v>4</v>
      </c>
      <c r="C58">
        <v>1</v>
      </c>
    </row>
    <row r="59" spans="2:4" x14ac:dyDescent="0.35">
      <c r="B59" s="20" t="s">
        <v>84</v>
      </c>
      <c r="C59">
        <v>1</v>
      </c>
    </row>
    <row r="60" spans="2:4" x14ac:dyDescent="0.35">
      <c r="B60" s="19">
        <v>5</v>
      </c>
      <c r="C60">
        <v>1</v>
      </c>
    </row>
    <row r="61" spans="2:4" x14ac:dyDescent="0.35">
      <c r="B61" s="20" t="s">
        <v>217</v>
      </c>
      <c r="C61">
        <v>1</v>
      </c>
    </row>
    <row r="62" spans="2:4" x14ac:dyDescent="0.35">
      <c r="B62" s="18" t="s">
        <v>215</v>
      </c>
      <c r="C62">
        <v>6</v>
      </c>
    </row>
    <row r="63" spans="2:4" x14ac:dyDescent="0.35">
      <c r="B63" s="19">
        <v>3</v>
      </c>
    </row>
    <row r="64" spans="2:4" x14ac:dyDescent="0.35">
      <c r="B64" s="20" t="s">
        <v>1126</v>
      </c>
    </row>
    <row r="65" spans="2:4" x14ac:dyDescent="0.35">
      <c r="B65" s="19">
        <v>4</v>
      </c>
      <c r="C65">
        <v>4</v>
      </c>
    </row>
    <row r="66" spans="2:4" x14ac:dyDescent="0.35">
      <c r="B66" s="20" t="s">
        <v>218</v>
      </c>
      <c r="C66">
        <v>1</v>
      </c>
    </row>
    <row r="67" spans="2:4" x14ac:dyDescent="0.35">
      <c r="B67" s="20" t="s">
        <v>220</v>
      </c>
      <c r="C67">
        <v>1</v>
      </c>
    </row>
    <row r="68" spans="2:4" x14ac:dyDescent="0.35">
      <c r="B68" s="20" t="s">
        <v>221</v>
      </c>
      <c r="C68">
        <v>2</v>
      </c>
    </row>
    <row r="69" spans="2:4" x14ac:dyDescent="0.35">
      <c r="B69" s="19">
        <v>5</v>
      </c>
      <c r="C69">
        <v>2</v>
      </c>
    </row>
    <row r="70" spans="2:4" x14ac:dyDescent="0.35">
      <c r="B70" s="20" t="s">
        <v>135</v>
      </c>
      <c r="C70">
        <v>1</v>
      </c>
    </row>
    <row r="71" spans="2:4" x14ac:dyDescent="0.35">
      <c r="B71" s="20" t="s">
        <v>219</v>
      </c>
      <c r="C71">
        <v>1</v>
      </c>
    </row>
    <row r="72" spans="2:4" x14ac:dyDescent="0.35">
      <c r="B72" s="18" t="s">
        <v>228</v>
      </c>
      <c r="C72">
        <v>1</v>
      </c>
      <c r="D72">
        <v>4</v>
      </c>
    </row>
    <row r="73" spans="2:4" x14ac:dyDescent="0.35">
      <c r="B73" s="19">
        <v>3</v>
      </c>
    </row>
    <row r="74" spans="2:4" x14ac:dyDescent="0.35">
      <c r="B74" s="20" t="s">
        <v>1126</v>
      </c>
    </row>
    <row r="75" spans="2:4" x14ac:dyDescent="0.35">
      <c r="B75" s="19">
        <v>5</v>
      </c>
      <c r="C75">
        <v>1</v>
      </c>
    </row>
    <row r="76" spans="2:4" x14ac:dyDescent="0.35">
      <c r="B76" s="20" t="s">
        <v>189</v>
      </c>
      <c r="C76">
        <v>1</v>
      </c>
    </row>
    <row r="77" spans="2:4" x14ac:dyDescent="0.35">
      <c r="B77" s="18" t="s">
        <v>53</v>
      </c>
      <c r="C77">
        <v>1</v>
      </c>
      <c r="D77">
        <v>4</v>
      </c>
    </row>
    <row r="78" spans="2:4" x14ac:dyDescent="0.35">
      <c r="B78" s="19">
        <v>3</v>
      </c>
    </row>
    <row r="79" spans="2:4" x14ac:dyDescent="0.35">
      <c r="B79" s="20" t="s">
        <v>1126</v>
      </c>
    </row>
    <row r="80" spans="2:4" x14ac:dyDescent="0.35">
      <c r="B80" s="19">
        <v>5</v>
      </c>
      <c r="C80">
        <v>1</v>
      </c>
    </row>
    <row r="81" spans="2:3" x14ac:dyDescent="0.35">
      <c r="B81" s="20" t="s">
        <v>166</v>
      </c>
      <c r="C81">
        <v>1</v>
      </c>
    </row>
    <row r="82" spans="2:3" x14ac:dyDescent="0.35">
      <c r="B82" s="18" t="s">
        <v>102</v>
      </c>
      <c r="C82">
        <v>1</v>
      </c>
    </row>
    <row r="83" spans="2:3" x14ac:dyDescent="0.35">
      <c r="B83" s="19">
        <v>3</v>
      </c>
    </row>
    <row r="84" spans="2:3" x14ac:dyDescent="0.35">
      <c r="B84" s="20" t="s">
        <v>1126</v>
      </c>
    </row>
    <row r="85" spans="2:3" x14ac:dyDescent="0.35">
      <c r="B85" s="19">
        <v>4</v>
      </c>
      <c r="C85">
        <v>1</v>
      </c>
    </row>
    <row r="86" spans="2:3" x14ac:dyDescent="0.35">
      <c r="B86" s="20" t="s">
        <v>108</v>
      </c>
      <c r="C86">
        <v>1</v>
      </c>
    </row>
    <row r="87" spans="2:3" x14ac:dyDescent="0.35">
      <c r="B87" s="18" t="s">
        <v>168</v>
      </c>
      <c r="C87">
        <v>4</v>
      </c>
    </row>
    <row r="88" spans="2:3" x14ac:dyDescent="0.35">
      <c r="B88" s="19">
        <v>3</v>
      </c>
      <c r="C88">
        <v>1</v>
      </c>
    </row>
    <row r="89" spans="2:3" x14ac:dyDescent="0.35">
      <c r="B89" s="20" t="s">
        <v>174</v>
      </c>
      <c r="C89">
        <v>1</v>
      </c>
    </row>
    <row r="90" spans="2:3" x14ac:dyDescent="0.35">
      <c r="B90" s="20" t="s">
        <v>1126</v>
      </c>
    </row>
    <row r="91" spans="2:3" x14ac:dyDescent="0.35">
      <c r="B91" s="19">
        <v>4</v>
      </c>
      <c r="C91">
        <v>2</v>
      </c>
    </row>
    <row r="92" spans="2:3" x14ac:dyDescent="0.35">
      <c r="B92" s="20" t="s">
        <v>176</v>
      </c>
      <c r="C92">
        <v>1</v>
      </c>
    </row>
    <row r="93" spans="2:3" x14ac:dyDescent="0.35">
      <c r="B93" s="20" t="s">
        <v>177</v>
      </c>
      <c r="C93">
        <v>1</v>
      </c>
    </row>
    <row r="94" spans="2:3" x14ac:dyDescent="0.35">
      <c r="B94" s="19">
        <v>5</v>
      </c>
      <c r="C94">
        <v>1</v>
      </c>
    </row>
    <row r="95" spans="2:3" x14ac:dyDescent="0.35">
      <c r="B95" s="20" t="s">
        <v>192</v>
      </c>
      <c r="C95">
        <v>1</v>
      </c>
    </row>
    <row r="96" spans="2:3" x14ac:dyDescent="0.35">
      <c r="B96" s="18" t="s">
        <v>180</v>
      </c>
    </row>
    <row r="97" spans="2:4" x14ac:dyDescent="0.35">
      <c r="B97" s="19">
        <v>3</v>
      </c>
    </row>
    <row r="98" spans="2:4" x14ac:dyDescent="0.35">
      <c r="B98" s="20" t="s">
        <v>1126</v>
      </c>
    </row>
    <row r="99" spans="2:4" x14ac:dyDescent="0.35">
      <c r="B99" s="18" t="s">
        <v>255</v>
      </c>
      <c r="C99">
        <v>1</v>
      </c>
    </row>
    <row r="100" spans="2:4" x14ac:dyDescent="0.35">
      <c r="B100" s="19">
        <v>3</v>
      </c>
    </row>
    <row r="101" spans="2:4" x14ac:dyDescent="0.35">
      <c r="B101" s="20" t="s">
        <v>1126</v>
      </c>
    </row>
    <row r="102" spans="2:4" x14ac:dyDescent="0.35">
      <c r="B102" s="19">
        <v>4</v>
      </c>
      <c r="C102">
        <v>1</v>
      </c>
    </row>
    <row r="103" spans="2:4" x14ac:dyDescent="0.35">
      <c r="B103" s="20" t="s">
        <v>257</v>
      </c>
      <c r="C103">
        <v>1</v>
      </c>
    </row>
    <row r="104" spans="2:4" x14ac:dyDescent="0.35">
      <c r="B104" s="18" t="s">
        <v>239</v>
      </c>
      <c r="C104">
        <v>1</v>
      </c>
      <c r="D104">
        <v>4</v>
      </c>
    </row>
    <row r="105" spans="2:4" x14ac:dyDescent="0.35">
      <c r="B105" s="19">
        <v>3</v>
      </c>
    </row>
    <row r="106" spans="2:4" x14ac:dyDescent="0.35">
      <c r="B106" s="20" t="s">
        <v>1126</v>
      </c>
    </row>
    <row r="107" spans="2:4" x14ac:dyDescent="0.35">
      <c r="B107" s="19">
        <v>5</v>
      </c>
      <c r="C107">
        <v>1</v>
      </c>
    </row>
    <row r="108" spans="2:4" x14ac:dyDescent="0.35">
      <c r="B108" s="20" t="s">
        <v>65</v>
      </c>
      <c r="C108">
        <v>1</v>
      </c>
    </row>
    <row r="109" spans="2:4" x14ac:dyDescent="0.35">
      <c r="B109" s="18" t="s">
        <v>152</v>
      </c>
      <c r="C109">
        <v>6</v>
      </c>
    </row>
    <row r="110" spans="2:4" x14ac:dyDescent="0.35">
      <c r="B110" s="19">
        <v>3</v>
      </c>
      <c r="C110">
        <v>2</v>
      </c>
    </row>
    <row r="111" spans="2:4" x14ac:dyDescent="0.35">
      <c r="B111" s="20" t="s">
        <v>157</v>
      </c>
      <c r="C111">
        <v>1</v>
      </c>
    </row>
    <row r="112" spans="2:4" x14ac:dyDescent="0.35">
      <c r="B112" s="20" t="s">
        <v>165</v>
      </c>
      <c r="C112">
        <v>1</v>
      </c>
    </row>
    <row r="113" spans="2:4" x14ac:dyDescent="0.35">
      <c r="B113" s="20" t="s">
        <v>1126</v>
      </c>
    </row>
    <row r="114" spans="2:4" x14ac:dyDescent="0.35">
      <c r="B114" s="19">
        <v>4</v>
      </c>
      <c r="C114">
        <v>2</v>
      </c>
    </row>
    <row r="115" spans="2:4" x14ac:dyDescent="0.35">
      <c r="B115" s="20" t="s">
        <v>155</v>
      </c>
      <c r="C115">
        <v>1</v>
      </c>
    </row>
    <row r="116" spans="2:4" x14ac:dyDescent="0.35">
      <c r="B116" s="20" t="s">
        <v>158</v>
      </c>
      <c r="C116">
        <v>1</v>
      </c>
    </row>
    <row r="117" spans="2:4" x14ac:dyDescent="0.35">
      <c r="B117" s="19">
        <v>5</v>
      </c>
      <c r="C117">
        <v>2</v>
      </c>
    </row>
    <row r="118" spans="2:4" x14ac:dyDescent="0.35">
      <c r="B118" s="20" t="s">
        <v>120</v>
      </c>
      <c r="C118">
        <v>1</v>
      </c>
    </row>
    <row r="119" spans="2:4" x14ac:dyDescent="0.35">
      <c r="B119" s="20" t="s">
        <v>241</v>
      </c>
      <c r="C119">
        <v>1</v>
      </c>
    </row>
    <row r="120" spans="2:4" x14ac:dyDescent="0.35">
      <c r="B120" s="18" t="s">
        <v>266</v>
      </c>
    </row>
    <row r="121" spans="2:4" x14ac:dyDescent="0.35">
      <c r="B121" s="19">
        <v>3</v>
      </c>
    </row>
    <row r="122" spans="2:4" x14ac:dyDescent="0.35">
      <c r="B122" s="20" t="s">
        <v>1126</v>
      </c>
    </row>
    <row r="123" spans="2:4" x14ac:dyDescent="0.35">
      <c r="B123" s="18" t="s">
        <v>270</v>
      </c>
      <c r="C123">
        <v>1</v>
      </c>
      <c r="D123">
        <v>4</v>
      </c>
    </row>
    <row r="124" spans="2:4" x14ac:dyDescent="0.35">
      <c r="B124" s="19">
        <v>3</v>
      </c>
    </row>
    <row r="125" spans="2:4" x14ac:dyDescent="0.35">
      <c r="B125" s="20" t="s">
        <v>1126</v>
      </c>
    </row>
    <row r="126" spans="2:4" x14ac:dyDescent="0.35">
      <c r="B126" s="19">
        <v>4</v>
      </c>
      <c r="C126">
        <v>1</v>
      </c>
    </row>
    <row r="127" spans="2:4" x14ac:dyDescent="0.35">
      <c r="B127" s="20" t="s">
        <v>274</v>
      </c>
      <c r="C127">
        <v>1</v>
      </c>
    </row>
    <row r="128" spans="2:4" x14ac:dyDescent="0.35">
      <c r="B128" s="18" t="s">
        <v>124</v>
      </c>
      <c r="C128">
        <v>2</v>
      </c>
    </row>
    <row r="129" spans="2:3" x14ac:dyDescent="0.35">
      <c r="B129" s="19">
        <v>3</v>
      </c>
    </row>
    <row r="130" spans="2:3" x14ac:dyDescent="0.35">
      <c r="B130" s="20" t="s">
        <v>1126</v>
      </c>
    </row>
    <row r="131" spans="2:3" x14ac:dyDescent="0.35">
      <c r="B131" s="19">
        <v>4</v>
      </c>
      <c r="C131">
        <v>1</v>
      </c>
    </row>
    <row r="132" spans="2:3" x14ac:dyDescent="0.35">
      <c r="B132" s="20" t="s">
        <v>130</v>
      </c>
      <c r="C132">
        <v>1</v>
      </c>
    </row>
    <row r="133" spans="2:3" x14ac:dyDescent="0.35">
      <c r="B133" s="19">
        <v>5</v>
      </c>
      <c r="C133">
        <v>1</v>
      </c>
    </row>
    <row r="134" spans="2:3" x14ac:dyDescent="0.35">
      <c r="B134" s="20" t="s">
        <v>231</v>
      </c>
      <c r="C134">
        <v>1</v>
      </c>
    </row>
    <row r="135" spans="2:3" x14ac:dyDescent="0.35">
      <c r="B135" s="18" t="s">
        <v>139</v>
      </c>
    </row>
    <row r="136" spans="2:3" x14ac:dyDescent="0.35">
      <c r="B136" s="19">
        <v>3</v>
      </c>
    </row>
    <row r="137" spans="2:3" x14ac:dyDescent="0.35">
      <c r="B137" s="20" t="s">
        <v>1126</v>
      </c>
    </row>
    <row r="138" spans="2:3" x14ac:dyDescent="0.35">
      <c r="B138" s="18" t="s">
        <v>184</v>
      </c>
      <c r="C138">
        <v>6</v>
      </c>
    </row>
    <row r="139" spans="2:3" x14ac:dyDescent="0.35">
      <c r="B139" s="19">
        <v>3</v>
      </c>
      <c r="C139">
        <v>1</v>
      </c>
    </row>
    <row r="140" spans="2:3" x14ac:dyDescent="0.35">
      <c r="B140" s="20" t="s">
        <v>186</v>
      </c>
      <c r="C140">
        <v>1</v>
      </c>
    </row>
    <row r="141" spans="2:3" x14ac:dyDescent="0.35">
      <c r="B141" s="20" t="s">
        <v>1126</v>
      </c>
    </row>
    <row r="142" spans="2:3" x14ac:dyDescent="0.35">
      <c r="B142" s="19">
        <v>4</v>
      </c>
      <c r="C142">
        <v>1</v>
      </c>
    </row>
    <row r="143" spans="2:3" x14ac:dyDescent="0.35">
      <c r="B143" s="20" t="s">
        <v>188</v>
      </c>
      <c r="C143">
        <v>1</v>
      </c>
    </row>
    <row r="144" spans="2:3" x14ac:dyDescent="0.35">
      <c r="B144" s="19">
        <v>5</v>
      </c>
      <c r="C144">
        <v>4</v>
      </c>
    </row>
    <row r="145" spans="2:3" x14ac:dyDescent="0.35">
      <c r="B145" s="20" t="s">
        <v>162</v>
      </c>
      <c r="C145">
        <v>1</v>
      </c>
    </row>
    <row r="146" spans="2:3" x14ac:dyDescent="0.35">
      <c r="B146" s="20" t="s">
        <v>262</v>
      </c>
      <c r="C146">
        <v>1</v>
      </c>
    </row>
    <row r="147" spans="2:3" x14ac:dyDescent="0.35">
      <c r="B147" s="20" t="s">
        <v>191</v>
      </c>
      <c r="C147">
        <v>1</v>
      </c>
    </row>
    <row r="148" spans="2:3" x14ac:dyDescent="0.35">
      <c r="B148" s="20" t="s">
        <v>178</v>
      </c>
      <c r="C148">
        <v>1</v>
      </c>
    </row>
    <row r="149" spans="2:3" x14ac:dyDescent="0.35">
      <c r="B149" s="18" t="s">
        <v>537</v>
      </c>
      <c r="C14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D6AC-2124-4E3D-A173-B5310ED35961}">
  <dimension ref="A1:G16"/>
  <sheetViews>
    <sheetView workbookViewId="0">
      <selection activeCell="G17" sqref="G17"/>
    </sheetView>
  </sheetViews>
  <sheetFormatPr defaultRowHeight="14.5" x14ac:dyDescent="0.35"/>
  <cols>
    <col min="1" max="1" width="11.1796875" bestFit="1" customWidth="1"/>
  </cols>
  <sheetData>
    <row r="1" spans="1:7" x14ac:dyDescent="0.35">
      <c r="A1" s="22" t="s">
        <v>243</v>
      </c>
      <c r="B1">
        <v>4</v>
      </c>
      <c r="C1" t="s">
        <v>170</v>
      </c>
    </row>
    <row r="2" spans="1:7" x14ac:dyDescent="0.35">
      <c r="A2" s="23" t="s">
        <v>259</v>
      </c>
      <c r="B2">
        <v>4</v>
      </c>
      <c r="C2" t="s">
        <v>164</v>
      </c>
    </row>
    <row r="3" spans="1:7" x14ac:dyDescent="0.35">
      <c r="A3" s="22" t="s">
        <v>144</v>
      </c>
      <c r="B3">
        <v>4</v>
      </c>
      <c r="C3" t="s">
        <v>384</v>
      </c>
    </row>
    <row r="4" spans="1:7" x14ac:dyDescent="0.35">
      <c r="A4" s="23" t="s">
        <v>210</v>
      </c>
      <c r="B4">
        <v>4</v>
      </c>
      <c r="C4" t="s">
        <v>55</v>
      </c>
    </row>
    <row r="5" spans="1:7" x14ac:dyDescent="0.35">
      <c r="A5" s="23" t="s">
        <v>250</v>
      </c>
      <c r="B5">
        <v>4</v>
      </c>
      <c r="C5" t="s">
        <v>146</v>
      </c>
    </row>
    <row r="6" spans="1:7" x14ac:dyDescent="0.35">
      <c r="A6" s="23" t="s">
        <v>110</v>
      </c>
      <c r="B6">
        <v>4</v>
      </c>
      <c r="C6" t="s">
        <v>261</v>
      </c>
    </row>
    <row r="7" spans="1:7" x14ac:dyDescent="0.35">
      <c r="A7" s="23" t="s">
        <v>233</v>
      </c>
      <c r="B7">
        <v>4</v>
      </c>
      <c r="C7" t="s">
        <v>146</v>
      </c>
    </row>
    <row r="8" spans="1:7" x14ac:dyDescent="0.35">
      <c r="A8" s="23" t="s">
        <v>228</v>
      </c>
      <c r="B8">
        <v>4</v>
      </c>
      <c r="C8" t="s">
        <v>1127</v>
      </c>
    </row>
    <row r="9" spans="1:7" x14ac:dyDescent="0.35">
      <c r="A9" s="23" t="s">
        <v>53</v>
      </c>
      <c r="B9">
        <v>4</v>
      </c>
      <c r="C9" t="s">
        <v>1128</v>
      </c>
    </row>
    <row r="10" spans="1:7" x14ac:dyDescent="0.35">
      <c r="A10" s="23" t="s">
        <v>239</v>
      </c>
      <c r="B10">
        <v>4</v>
      </c>
      <c r="C10" t="s">
        <v>1032</v>
      </c>
    </row>
    <row r="11" spans="1:7" x14ac:dyDescent="0.35">
      <c r="A11" s="23" t="s">
        <v>270</v>
      </c>
      <c r="B11">
        <v>4</v>
      </c>
      <c r="C11" t="s">
        <v>1128</v>
      </c>
    </row>
    <row r="16" spans="1:7" x14ac:dyDescent="0.35">
      <c r="G1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static_data</vt:lpstr>
      <vt:lpstr>Sheet6</vt:lpstr>
      <vt:lpstr>Sheet4</vt:lpstr>
      <vt:lpstr>msa_reportingdata</vt:lpstr>
      <vt:lpstr>Sheet7</vt:lpstr>
      <vt:lpstr>Sheet5</vt:lpstr>
      <vt:lpstr>vendor entity</vt:lpstr>
      <vt:lpstr>vendor group</vt:lpstr>
      <vt:lpstr>Sheet2</vt:lpstr>
      <vt:lpstr>BF Levels</vt:lpstr>
      <vt:lpstr>msa_reportingdata (2)</vt:lpstr>
      <vt:lpstr>level5 CP</vt:lpstr>
      <vt:lpstr>LEVEL 4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2024-02-27T07:17:32Z</dcterms:modified>
  <cp:category/>
  <cp:contentStatus/>
</cp:coreProperties>
</file>