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ron/pythonProject/novatel_data_parser/temp/curves/the_end/"/>
    </mc:Choice>
  </mc:AlternateContent>
  <xr:revisionPtr revIDLastSave="0" documentId="13_ncr:1_{131D3BD2-459D-D044-91D1-5922195AAB76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X9" i="1" s="1"/>
  <c r="Y9" i="1" s="1"/>
  <c r="U10" i="1"/>
  <c r="X10" i="1" s="1"/>
  <c r="Y10" i="1" s="1"/>
  <c r="U11" i="1"/>
  <c r="X11" i="1" s="1"/>
  <c r="Y11" i="1" s="1"/>
  <c r="U12" i="1"/>
  <c r="X12" i="1" s="1"/>
  <c r="Y12" i="1" s="1"/>
  <c r="U13" i="1"/>
  <c r="X13" i="1" s="1"/>
  <c r="Y13" i="1" s="1"/>
  <c r="U2" i="1"/>
  <c r="X8" i="1"/>
  <c r="Y8" i="1" s="1"/>
  <c r="X7" i="1"/>
  <c r="Y7" i="1" s="1"/>
  <c r="X6" i="1"/>
  <c r="Y6" i="1" s="1"/>
  <c r="X5" i="1"/>
  <c r="Y5" i="1" s="1"/>
  <c r="V5" i="1"/>
  <c r="W5" i="1" s="1"/>
  <c r="X4" i="1"/>
  <c r="Y4" i="1" s="1"/>
  <c r="X3" i="1"/>
  <c r="Y3" i="1" s="1"/>
  <c r="V3" i="1"/>
  <c r="W3" i="1" s="1"/>
  <c r="X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T2" i="1"/>
  <c r="S2" i="1"/>
  <c r="V10" i="1" l="1"/>
  <c r="W10" i="1" s="1"/>
  <c r="X39" i="1"/>
  <c r="Y2" i="1"/>
  <c r="X38" i="1"/>
  <c r="V8" i="1"/>
  <c r="W8" i="1" s="1"/>
  <c r="V13" i="1"/>
  <c r="W13" i="1" s="1"/>
  <c r="V6" i="1"/>
  <c r="W6" i="1" s="1"/>
  <c r="V11" i="1"/>
  <c r="W11" i="1" s="1"/>
  <c r="V4" i="1"/>
  <c r="W4" i="1" s="1"/>
  <c r="V9" i="1"/>
  <c r="W9" i="1" s="1"/>
  <c r="V2" i="1"/>
  <c r="V7" i="1"/>
  <c r="W7" i="1" s="1"/>
  <c r="V12" i="1"/>
  <c r="W12" i="1" s="1"/>
  <c r="V39" i="1" l="1"/>
  <c r="W2" i="1"/>
  <c r="V38" i="1"/>
  <c r="Y39" i="1"/>
  <c r="Y38" i="1"/>
  <c r="W39" i="1" l="1"/>
  <c r="W38" i="1"/>
</calcChain>
</file>

<file path=xl/sharedStrings.xml><?xml version="1.0" encoding="utf-8"?>
<sst xmlns="http://schemas.openxmlformats.org/spreadsheetml/2006/main" count="26" uniqueCount="26">
  <si>
    <t>Время</t>
  </si>
  <si>
    <t>Скорость</t>
  </si>
  <si>
    <t>Пикет</t>
  </si>
  <si>
    <t>pic_diff</t>
  </si>
  <si>
    <t>pic_cum</t>
  </si>
  <si>
    <t>Высота</t>
  </si>
  <si>
    <t>Wko_ptr</t>
  </si>
  <si>
    <t>Расстояние</t>
  </si>
  <si>
    <t>кв_скорости</t>
  </si>
  <si>
    <t>delta_v_qv</t>
  </si>
  <si>
    <t>delta_h</t>
  </si>
  <si>
    <t>left_part</t>
  </si>
  <si>
    <t>right_part</t>
  </si>
  <si>
    <t>Ускорение</t>
  </si>
  <si>
    <t>Несглаженное ускорение</t>
  </si>
  <si>
    <t>Wko</t>
  </si>
  <si>
    <t>othcet</t>
  </si>
  <si>
    <t>нач уск</t>
  </si>
  <si>
    <t>фильт уск</t>
  </si>
  <si>
    <t>уравн_эксп</t>
  </si>
  <si>
    <t>ош_отч_абс</t>
  </si>
  <si>
    <t>ош_отч_отн</t>
  </si>
  <si>
    <t>ош_птр_абс</t>
  </si>
  <si>
    <t>ош_птр_отн</t>
  </si>
  <si>
    <t>Среднее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</si>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</sst>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Эксперимент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intercept val="244.78"/>
            <c:dispRSqr val="1"/>
            <c:dispEq val="1"/>
            <c:trendlineLbl>
              <c:layout>
                <c:manualLayout>
                  <c:x val="-0.12024300087489063"/>
                  <c:y val="-6.31430446194225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Sheet1!$C$2:$C$13</c:f>
              <c:numCache>
                <c:formatCode>General</c:formatCode>
                <c:ptCount val="12"/>
                <c:pt idx="0">
                  <c:v>50.507362402091807</c:v>
                </c:pt>
                <c:pt idx="1">
                  <c:v>47.514620884048171</c:v>
                </c:pt>
                <c:pt idx="2">
                  <c:v>45.435092066132498</c:v>
                </c:pt>
                <c:pt idx="3">
                  <c:v>43.404016327360679</c:v>
                </c:pt>
                <c:pt idx="4">
                  <c:v>42.208628362086642</c:v>
                </c:pt>
                <c:pt idx="5">
                  <c:v>40.255077549945007</c:v>
                </c:pt>
                <c:pt idx="6">
                  <c:v>37.974774639844952</c:v>
                </c:pt>
                <c:pt idx="7">
                  <c:v>36.860787847532613</c:v>
                </c:pt>
                <c:pt idx="8">
                  <c:v>35.402605848770037</c:v>
                </c:pt>
                <c:pt idx="9">
                  <c:v>33.273476545598832</c:v>
                </c:pt>
                <c:pt idx="10">
                  <c:v>29.224535241157909</c:v>
                </c:pt>
                <c:pt idx="11">
                  <c:v>27.936908080981748</c:v>
                </c:pt>
              </c:numCache>
            </c:numRef>
          </c:xVal>
          <c:yVal>
            <c:numRef>
              <c:f>Sheet1!$Q$2:$Q$13</c:f>
              <c:numCache>
                <c:formatCode>General</c:formatCode>
                <c:ptCount val="12"/>
                <c:pt idx="0">
                  <c:v>2277.2052762036078</c:v>
                </c:pt>
                <c:pt idx="1">
                  <c:v>1924.6236693386909</c:v>
                </c:pt>
                <c:pt idx="2">
                  <c:v>2407.4503195165262</c:v>
                </c:pt>
                <c:pt idx="3">
                  <c:v>2574.4707077792768</c:v>
                </c:pt>
                <c:pt idx="4">
                  <c:v>2075.4832334231769</c:v>
                </c:pt>
                <c:pt idx="5">
                  <c:v>2003.132089989113</c:v>
                </c:pt>
                <c:pt idx="6">
                  <c:v>2200.8685577097158</c:v>
                </c:pt>
                <c:pt idx="7">
                  <c:v>1612.551285003771</c:v>
                </c:pt>
                <c:pt idx="8">
                  <c:v>1262.4668487530571</c:v>
                </c:pt>
                <c:pt idx="9">
                  <c:v>1504.2149714406089</c:v>
                </c:pt>
                <c:pt idx="10">
                  <c:v>1417.390135524797</c:v>
                </c:pt>
                <c:pt idx="11">
                  <c:v>1077.259669778331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6-1542-9E6F-BBC8B78A24E4}"/>
            </c:ext>
          </c:extLst>
        </c:ser>
        <c:ser>
          <c:idx val="1"/>
          <c:order val="1"/>
          <c:tx>
            <c:v>ПТР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Sheet1!$C$2:$C$13</c:f>
              <c:numCache>
                <c:formatCode>General</c:formatCode>
                <c:ptCount val="12"/>
                <c:pt idx="0">
                  <c:v>50.507362402091807</c:v>
                </c:pt>
                <c:pt idx="1">
                  <c:v>47.514620884048171</c:v>
                </c:pt>
                <c:pt idx="2">
                  <c:v>45.435092066132498</c:v>
                </c:pt>
                <c:pt idx="3">
                  <c:v>43.404016327360679</c:v>
                </c:pt>
                <c:pt idx="4">
                  <c:v>42.208628362086642</c:v>
                </c:pt>
                <c:pt idx="5">
                  <c:v>40.255077549945007</c:v>
                </c:pt>
                <c:pt idx="6">
                  <c:v>37.974774639844952</c:v>
                </c:pt>
                <c:pt idx="7">
                  <c:v>36.860787847532613</c:v>
                </c:pt>
                <c:pt idx="8">
                  <c:v>35.402605848770037</c:v>
                </c:pt>
                <c:pt idx="9">
                  <c:v>33.273476545598832</c:v>
                </c:pt>
                <c:pt idx="10">
                  <c:v>29.224535241157909</c:v>
                </c:pt>
                <c:pt idx="11">
                  <c:v>27.936908080981748</c:v>
                </c:pt>
              </c:numCache>
            </c:numRef>
          </c:xVal>
          <c:yVal>
            <c:numRef>
              <c:f>Sheet1!$H$2:$H$13</c:f>
              <c:numCache>
                <c:formatCode>General</c:formatCode>
                <c:ptCount val="12"/>
                <c:pt idx="0">
                  <c:v>1972.695870935697</c:v>
                </c:pt>
                <c:pt idx="1">
                  <c:v>1787.702133255885</c:v>
                </c:pt>
                <c:pt idx="2">
                  <c:v>1701.027703197663</c:v>
                </c:pt>
                <c:pt idx="3">
                  <c:v>1597.5569003701</c:v>
                </c:pt>
                <c:pt idx="4">
                  <c:v>1518.196288482236</c:v>
                </c:pt>
                <c:pt idx="5">
                  <c:v>1437.555814122019</c:v>
                </c:pt>
                <c:pt idx="6">
                  <c:v>1355.984016968097</c:v>
                </c:pt>
                <c:pt idx="7">
                  <c:v>1273.8454709466289</c:v>
                </c:pt>
                <c:pt idx="8">
                  <c:v>1183.4698753717969</c:v>
                </c:pt>
                <c:pt idx="9">
                  <c:v>1095.5565267578429</c:v>
                </c:pt>
                <c:pt idx="10">
                  <c:v>953.07952362210949</c:v>
                </c:pt>
                <c:pt idx="11">
                  <c:v>884.49206010180797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B6-1542-9E6F-BBC8B78A24E4}"/>
            </c:ext>
          </c:extLst>
        </c:ser>
        <c:ser>
          <c:idx val="2"/>
          <c:order val="2"/>
          <c:tx>
            <c:v>Отчет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Sheet1!$C$2:$C$13</c:f>
              <c:numCache>
                <c:formatCode>General</c:formatCode>
                <c:ptCount val="12"/>
                <c:pt idx="0">
                  <c:v>50.507362402091807</c:v>
                </c:pt>
                <c:pt idx="1">
                  <c:v>47.514620884048171</c:v>
                </c:pt>
                <c:pt idx="2">
                  <c:v>45.435092066132498</c:v>
                </c:pt>
                <c:pt idx="3">
                  <c:v>43.404016327360679</c:v>
                </c:pt>
                <c:pt idx="4">
                  <c:v>42.208628362086642</c:v>
                </c:pt>
                <c:pt idx="5">
                  <c:v>40.255077549945007</c:v>
                </c:pt>
                <c:pt idx="6">
                  <c:v>37.974774639844952</c:v>
                </c:pt>
                <c:pt idx="7">
                  <c:v>36.860787847532613</c:v>
                </c:pt>
                <c:pt idx="8">
                  <c:v>35.402605848770037</c:v>
                </c:pt>
                <c:pt idx="9">
                  <c:v>33.273476545598832</c:v>
                </c:pt>
                <c:pt idx="10">
                  <c:v>29.224535241157909</c:v>
                </c:pt>
                <c:pt idx="11">
                  <c:v>27.936908080981748</c:v>
                </c:pt>
              </c:numCache>
            </c:numRef>
          </c:xVal>
          <c:yVal>
            <c:numRef>
              <c:f>Sheet1!$R$2:$R$13</c:f>
              <c:numCache>
                <c:formatCode>General</c:formatCode>
                <c:ptCount val="12"/>
                <c:pt idx="0">
                  <c:v>1674.5255874595471</c:v>
                </c:pt>
                <c:pt idx="1">
                  <c:v>1537.4507734694851</c:v>
                </c:pt>
                <c:pt idx="2">
                  <c:v>1447.1566232052819</c:v>
                </c:pt>
                <c:pt idx="3">
                  <c:v>1362.886995685117</c:v>
                </c:pt>
                <c:pt idx="4">
                  <c:v>1315.101364228417</c:v>
                </c:pt>
                <c:pt idx="5">
                  <c:v>1239.896971476388</c:v>
                </c:pt>
                <c:pt idx="6">
                  <c:v>1156.6475848413841</c:v>
                </c:pt>
                <c:pt idx="7">
                  <c:v>1117.753760695153</c:v>
                </c:pt>
                <c:pt idx="8">
                  <c:v>1068.6040016572149</c:v>
                </c:pt>
                <c:pt idx="9">
                  <c:v>1000.425899689792</c:v>
                </c:pt>
                <c:pt idx="10">
                  <c:v>882.51924563531236</c:v>
                </c:pt>
                <c:pt idx="11">
                  <c:v>848.24993235748434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B6-1542-9E6F-BBC8B78A2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836719"/>
        <c:axId val="113055007"/>
      </c:scatterChart>
      <c:valAx>
        <c:axId val="52783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13055007"/>
        <c:crosses val="autoZero"/>
        <c:crossBetween val="midCat"/>
      </c:valAx>
      <c:valAx>
        <c:axId val="113055007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52783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Расчетное ускорение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Sheet1!$C$2:$C$13</c:f>
              <c:numCache>
                <c:formatCode>General</c:formatCode>
                <c:ptCount val="12"/>
                <c:pt idx="0">
                  <c:v>50.507362402091807</c:v>
                </c:pt>
                <c:pt idx="1">
                  <c:v>47.514620884048171</c:v>
                </c:pt>
                <c:pt idx="2">
                  <c:v>45.435092066132498</c:v>
                </c:pt>
                <c:pt idx="3">
                  <c:v>43.404016327360679</c:v>
                </c:pt>
                <c:pt idx="4">
                  <c:v>42.208628362086642</c:v>
                </c:pt>
                <c:pt idx="5">
                  <c:v>40.255077549945007</c:v>
                </c:pt>
                <c:pt idx="6">
                  <c:v>37.974774639844952</c:v>
                </c:pt>
                <c:pt idx="7">
                  <c:v>36.860787847532613</c:v>
                </c:pt>
                <c:pt idx="8">
                  <c:v>35.402605848770037</c:v>
                </c:pt>
                <c:pt idx="9">
                  <c:v>33.273476545598832</c:v>
                </c:pt>
                <c:pt idx="10">
                  <c:v>29.224535241157909</c:v>
                </c:pt>
                <c:pt idx="11">
                  <c:v>27.936908080981748</c:v>
                </c:pt>
              </c:numCache>
            </c:numRef>
          </c:xVal>
          <c:yVal>
            <c:numRef>
              <c:f>Sheet1!$S$2:$S$13</c:f>
              <c:numCache>
                <c:formatCode>General</c:formatCode>
                <c:ptCount val="12"/>
                <c:pt idx="0">
                  <c:v>6.989569003475872E-2</c:v>
                </c:pt>
                <c:pt idx="1">
                  <c:v>2.768114994408203E-2</c:v>
                </c:pt>
                <c:pt idx="2">
                  <c:v>0.1175857719882292</c:v>
                </c:pt>
                <c:pt idx="3">
                  <c:v>0.1058457377586187</c:v>
                </c:pt>
                <c:pt idx="4">
                  <c:v>5.2903535898449268E-2</c:v>
                </c:pt>
                <c:pt idx="5">
                  <c:v>7.7162771797511881E-2</c:v>
                </c:pt>
                <c:pt idx="6">
                  <c:v>0.1023955596911362</c:v>
                </c:pt>
                <c:pt idx="7">
                  <c:v>2.0037816389046271E-2</c:v>
                </c:pt>
                <c:pt idx="8">
                  <c:v>2.9022821933899691E-2</c:v>
                </c:pt>
                <c:pt idx="9">
                  <c:v>9.4059547753287093E-2</c:v>
                </c:pt>
                <c:pt idx="10">
                  <c:v>5.5632767454705703E-2</c:v>
                </c:pt>
                <c:pt idx="11">
                  <c:v>1.4522683725342029E-2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C-7A48-BD57-0348C55459E1}"/>
            </c:ext>
          </c:extLst>
        </c:ser>
        <c:ser>
          <c:idx val="1"/>
          <c:order val="1"/>
          <c:tx>
            <c:v>Ускорение (фильтрация по Калману)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Sheet1!$C$2:$C$13</c:f>
              <c:numCache>
                <c:formatCode>General</c:formatCode>
                <c:ptCount val="12"/>
                <c:pt idx="0">
                  <c:v>50.507362402091807</c:v>
                </c:pt>
                <c:pt idx="1">
                  <c:v>47.514620884048171</c:v>
                </c:pt>
                <c:pt idx="2">
                  <c:v>45.435092066132498</c:v>
                </c:pt>
                <c:pt idx="3">
                  <c:v>43.404016327360679</c:v>
                </c:pt>
                <c:pt idx="4">
                  <c:v>42.208628362086642</c:v>
                </c:pt>
                <c:pt idx="5">
                  <c:v>40.255077549945007</c:v>
                </c:pt>
                <c:pt idx="6">
                  <c:v>37.974774639844952</c:v>
                </c:pt>
                <c:pt idx="7">
                  <c:v>36.860787847532613</c:v>
                </c:pt>
                <c:pt idx="8">
                  <c:v>35.402605848770037</c:v>
                </c:pt>
                <c:pt idx="9">
                  <c:v>33.273476545598832</c:v>
                </c:pt>
                <c:pt idx="10">
                  <c:v>29.224535241157909</c:v>
                </c:pt>
                <c:pt idx="11">
                  <c:v>27.936908080981748</c:v>
                </c:pt>
              </c:numCache>
            </c:numRef>
          </c:xVal>
          <c:yVal>
            <c:numRef>
              <c:f>Sheet1!$T$2:$T$13</c:f>
              <c:numCache>
                <c:formatCode>General</c:formatCode>
                <c:ptCount val="12"/>
                <c:pt idx="0">
                  <c:v>8.593227457372106E-2</c:v>
                </c:pt>
                <c:pt idx="1">
                  <c:v>7.2627308276931743E-2</c:v>
                </c:pt>
                <c:pt idx="2">
                  <c:v>9.0847181868548163E-2</c:v>
                </c:pt>
                <c:pt idx="3">
                  <c:v>9.7149838029406674E-2</c:v>
                </c:pt>
                <c:pt idx="4">
                  <c:v>7.8320122015968968E-2</c:v>
                </c:pt>
                <c:pt idx="5">
                  <c:v>7.5589890188268422E-2</c:v>
                </c:pt>
                <c:pt idx="6">
                  <c:v>8.3051643687159088E-2</c:v>
                </c:pt>
                <c:pt idx="7">
                  <c:v>6.0850991886934762E-2</c:v>
                </c:pt>
                <c:pt idx="8">
                  <c:v>4.7640258443511579E-2</c:v>
                </c:pt>
                <c:pt idx="9">
                  <c:v>5.6762829110966383E-2</c:v>
                </c:pt>
                <c:pt idx="10">
                  <c:v>5.3486420208482918E-2</c:v>
                </c:pt>
                <c:pt idx="11">
                  <c:v>4.0651308293521933E-2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1-FC47-A5FC-BB6DB7B51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51007"/>
        <c:axId val="114043519"/>
      </c:scatterChart>
      <c:valAx>
        <c:axId val="15965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14043519"/>
        <c:crosses val="autoZero"/>
        <c:crossBetween val="midCat"/>
      </c:valAx>
      <c:valAx>
        <c:axId val="1140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5965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Эксперимент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intercept val="244.78"/>
            <c:dispRSqr val="1"/>
            <c:dispEq val="1"/>
            <c:trendlineLbl>
              <c:layout>
                <c:manualLayout>
                  <c:x val="-0.12024300087489063"/>
                  <c:y val="-6.31430446194225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Sheet1!$C$2:$C$13</c:f>
              <c:numCache>
                <c:formatCode>General</c:formatCode>
                <c:ptCount val="12"/>
                <c:pt idx="0">
                  <c:v>50.507362402091807</c:v>
                </c:pt>
                <c:pt idx="1">
                  <c:v>47.514620884048171</c:v>
                </c:pt>
                <c:pt idx="2">
                  <c:v>45.435092066132498</c:v>
                </c:pt>
                <c:pt idx="3">
                  <c:v>43.404016327360679</c:v>
                </c:pt>
                <c:pt idx="4">
                  <c:v>42.208628362086642</c:v>
                </c:pt>
                <c:pt idx="5">
                  <c:v>40.255077549945007</c:v>
                </c:pt>
                <c:pt idx="6">
                  <c:v>37.974774639844952</c:v>
                </c:pt>
                <c:pt idx="7">
                  <c:v>36.860787847532613</c:v>
                </c:pt>
                <c:pt idx="8">
                  <c:v>35.402605848770037</c:v>
                </c:pt>
                <c:pt idx="9">
                  <c:v>33.273476545598832</c:v>
                </c:pt>
                <c:pt idx="10">
                  <c:v>29.224535241157909</c:v>
                </c:pt>
                <c:pt idx="11">
                  <c:v>27.936908080981748</c:v>
                </c:pt>
              </c:numCache>
            </c:numRef>
          </c:xVal>
          <c:yVal>
            <c:numRef>
              <c:f>Sheet1!$Q$2:$Q$13</c:f>
              <c:numCache>
                <c:formatCode>General</c:formatCode>
                <c:ptCount val="12"/>
                <c:pt idx="0">
                  <c:v>2277.2052762036078</c:v>
                </c:pt>
                <c:pt idx="1">
                  <c:v>1924.6236693386909</c:v>
                </c:pt>
                <c:pt idx="2">
                  <c:v>2407.4503195165262</c:v>
                </c:pt>
                <c:pt idx="3">
                  <c:v>2574.4707077792768</c:v>
                </c:pt>
                <c:pt idx="4">
                  <c:v>2075.4832334231769</c:v>
                </c:pt>
                <c:pt idx="5">
                  <c:v>2003.132089989113</c:v>
                </c:pt>
                <c:pt idx="6">
                  <c:v>2200.8685577097158</c:v>
                </c:pt>
                <c:pt idx="7">
                  <c:v>1612.551285003771</c:v>
                </c:pt>
                <c:pt idx="8">
                  <c:v>1262.4668487530571</c:v>
                </c:pt>
                <c:pt idx="9">
                  <c:v>1504.2149714406089</c:v>
                </c:pt>
                <c:pt idx="10">
                  <c:v>1417.390135524797</c:v>
                </c:pt>
                <c:pt idx="11">
                  <c:v>1077.259669778331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3D-6A46-878C-C2D8A1710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836719"/>
        <c:axId val="113055007"/>
      </c:scatterChart>
      <c:valAx>
        <c:axId val="52783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13055007"/>
        <c:crosses val="autoZero"/>
        <c:crossBetween val="midCat"/>
      </c:valAx>
      <c:valAx>
        <c:axId val="113055007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52783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349250</xdr:colOff>
      <xdr:row>0</xdr:row>
      <xdr:rowOff>82550</xdr:rowOff>
    </xdr:from>
    <xdr:to>
      <xdr:col>39</xdr:col>
      <xdr:colOff>304800</xdr:colOff>
      <xdr:row>20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36F9AB-BF09-0EFD-16B2-8EA4A5135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368300</xdr:colOff>
      <xdr:row>20</xdr:row>
      <xdr:rowOff>152400</xdr:rowOff>
    </xdr:from>
    <xdr:to>
      <xdr:col>39</xdr:col>
      <xdr:colOff>349250</xdr:colOff>
      <xdr:row>39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5D8E580-0220-9945-B443-81E409C28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42</xdr:row>
      <xdr:rowOff>0</xdr:rowOff>
    </xdr:from>
    <xdr:to>
      <xdr:col>39</xdr:col>
      <xdr:colOff>628650</xdr:colOff>
      <xdr:row>62</xdr:row>
      <xdr:rowOff>31750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A874227-B290-D64B-A0DE-7A6539750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0.89278</cdr:x>
      <cdr:y>0.79835</cdr:y>
    </cdr:from>
    <cdr:to>
      <cdr:x>0.9978</cdr:x>
      <cdr:y>0.99008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97A62B-B3CA-8469-CB7D-55C6BD273622}"/>
            </a:ext>
          </a:extLst>
        </cdr:cNvPr>
        <cdr:cNvSpPr txBox="1"/>
      </cdr:nvSpPr>
      <cdr:spPr>
        <a:xfrm xmlns:a="http://schemas.openxmlformats.org/drawingml/2006/main">
          <a:off x="7772383" y="3067061"/>
          <a:ext cx="914314" cy="736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0.05835</cdr:x>
      <cdr:y>0.02645</cdr:y>
    </cdr:from>
    <cdr:to>
      <cdr:x>0.16338</cdr:x>
      <cdr:y>0.26447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663E47F-24BB-099A-FB61-062A9EFAC8A2}"/>
            </a:ext>
          </a:extLst>
        </cdr:cNvPr>
        <cdr:cNvSpPr txBox="1"/>
      </cdr:nvSpPr>
      <cdr:spPr>
        <a:xfrm xmlns:a="http://schemas.openxmlformats.org/drawingml/2006/main">
          <a:off x="508000" y="101600"/>
          <a:ext cx="914401" cy="9144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effectLst/>
              <a:latin typeface="Times" pitchFamily="2" charset="0"/>
              <a:ea typeface="+mn-ea"/>
              <a:cs typeface="+mn-cs"/>
            </a:rPr>
            <a:t>W</a:t>
          </a:r>
          <a:r>
            <a:rPr lang="en-US" sz="1600" i="1" baseline="-25000">
              <a:effectLst/>
              <a:latin typeface="Times" pitchFamily="2" charset="0"/>
              <a:ea typeface="+mn-ea"/>
              <a:cs typeface="+mn-cs"/>
            </a:rPr>
            <a:t>k</a:t>
          </a:r>
          <a:r>
            <a:rPr lang="en-US" sz="1600" baseline="-25000">
              <a:effectLst/>
              <a:latin typeface="Times" pitchFamily="2" charset="0"/>
              <a:ea typeface="+mn-ea"/>
              <a:cs typeface="+mn-cs"/>
            </a:rPr>
            <a:t>0</a:t>
          </a:r>
          <a:r>
            <a:rPr lang="en-US" sz="1600">
              <a:effectLst/>
              <a:latin typeface="Times" pitchFamily="2" charset="0"/>
              <a:ea typeface="+mn-ea"/>
              <a:cs typeface="+mn-cs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Н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0.05818</cdr:x>
      <cdr:y>0.02822</cdr:y>
    </cdr:from>
    <cdr:to>
      <cdr:x>0.16291</cdr:x>
      <cdr:y>0.28219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80A042F-569F-741C-1191-D63FF5800701}"/>
            </a:ext>
          </a:extLst>
        </cdr:cNvPr>
        <cdr:cNvSpPr txBox="1"/>
      </cdr:nvSpPr>
      <cdr:spPr>
        <a:xfrm xmlns:a="http://schemas.openxmlformats.org/drawingml/2006/main">
          <a:off x="508000" y="101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600" i="1">
              <a:latin typeface="Times" pitchFamily="2" charset="0"/>
            </a:rPr>
            <a:t>а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м/с</a:t>
          </a:r>
          <a:r>
            <a:rPr lang="ru-RU" sz="1600" baseline="30000">
              <a:effectLst/>
              <a:latin typeface="Times" pitchFamily="2" charset="0"/>
              <a:ea typeface="+mn-ea"/>
              <a:cs typeface="+mn-cs"/>
            </a:rPr>
            <a:t>2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0.88217</cdr:x>
      <cdr:y>0.79365</cdr:y>
    </cdr:from>
    <cdr:to>
      <cdr:x>0.98689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FF2A0D8-D623-2DE5-CC29-635EAAF62CB5}"/>
            </a:ext>
          </a:extLst>
        </cdr:cNvPr>
        <cdr:cNvSpPr txBox="1"/>
      </cdr:nvSpPr>
      <cdr:spPr>
        <a:xfrm xmlns:a="http://schemas.openxmlformats.org/drawingml/2006/main">
          <a:off x="7702447" y="2857498"/>
          <a:ext cx="914336" cy="742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0.89278</cdr:x>
      <cdr:y>0.79835</cdr:y>
    </cdr:from>
    <cdr:to>
      <cdr:x>0.9978</cdr:x>
      <cdr:y>0.99008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97A62B-B3CA-8469-CB7D-55C6BD273622}"/>
            </a:ext>
          </a:extLst>
        </cdr:cNvPr>
        <cdr:cNvSpPr txBox="1"/>
      </cdr:nvSpPr>
      <cdr:spPr>
        <a:xfrm xmlns:a="http://schemas.openxmlformats.org/drawingml/2006/main">
          <a:off x="7772383" y="3067061"/>
          <a:ext cx="914314" cy="736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latin typeface="Times" pitchFamily="2" charset="0"/>
            </a:rPr>
            <a:t>V</a:t>
          </a:r>
          <a:r>
            <a:rPr lang="ru-RU" sz="1600" i="0">
              <a:latin typeface="Times" pitchFamily="2" charset="0"/>
            </a:rPr>
            <a:t>, </a:t>
          </a:r>
          <a:r>
            <a:rPr lang="ru-RU" sz="1600" i="0">
              <a:effectLst/>
              <a:latin typeface="Times" pitchFamily="2" charset="0"/>
              <a:ea typeface="+mn-ea"/>
              <a:cs typeface="+mn-cs"/>
            </a:rPr>
            <a:t>км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/ч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0.05835</cdr:x>
      <cdr:y>0.02645</cdr:y>
    </cdr:from>
    <cdr:to>
      <cdr:x>0.16338</cdr:x>
      <cdr:y>0.26447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663E47F-24BB-099A-FB61-062A9EFAC8A2}"/>
            </a:ext>
          </a:extLst>
        </cdr:cNvPr>
        <cdr:cNvSpPr txBox="1"/>
      </cdr:nvSpPr>
      <cdr:spPr>
        <a:xfrm xmlns:a="http://schemas.openxmlformats.org/drawingml/2006/main">
          <a:off x="508000" y="101600"/>
          <a:ext cx="914401" cy="9144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i="1">
              <a:effectLst/>
              <a:latin typeface="Times" pitchFamily="2" charset="0"/>
              <a:ea typeface="+mn-ea"/>
              <a:cs typeface="+mn-cs"/>
            </a:rPr>
            <a:t>W</a:t>
          </a:r>
          <a:r>
            <a:rPr lang="en-US" sz="1600" i="1" baseline="-25000">
              <a:effectLst/>
              <a:latin typeface="Times" pitchFamily="2" charset="0"/>
              <a:ea typeface="+mn-ea"/>
              <a:cs typeface="+mn-cs"/>
            </a:rPr>
            <a:t>k</a:t>
          </a:r>
          <a:r>
            <a:rPr lang="en-US" sz="1600" baseline="-25000">
              <a:effectLst/>
              <a:latin typeface="Times" pitchFamily="2" charset="0"/>
              <a:ea typeface="+mn-ea"/>
              <a:cs typeface="+mn-cs"/>
            </a:rPr>
            <a:t>0</a:t>
          </a:r>
          <a:r>
            <a:rPr lang="en-US" sz="1600">
              <a:effectLst/>
              <a:latin typeface="Times" pitchFamily="2" charset="0"/>
              <a:ea typeface="+mn-ea"/>
              <a:cs typeface="+mn-cs"/>
            </a:rPr>
            <a:t>, </a:t>
          </a:r>
          <a:r>
            <a:rPr lang="ru-RU" sz="1600">
              <a:effectLst/>
              <a:latin typeface="Times" pitchFamily="2" charset="0"/>
              <a:ea typeface="+mn-ea"/>
              <a:cs typeface="+mn-cs"/>
            </a:rPr>
            <a:t>Н</a:t>
          </a:r>
          <a:r>
            <a:rPr lang="ru-RU" sz="1600">
              <a:effectLst/>
              <a:latin typeface="Times" pitchFamily="2" charset="0"/>
            </a:rPr>
            <a:t> </a:t>
          </a:r>
          <a:endParaRPr lang="ru-RU" sz="1600" i="1">
            <a:latin typeface="Times" pitchFamily="2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1">
        <v>3633</v>
      </c>
      <c r="B2">
        <v>1.8</v>
      </c>
      <c r="C2">
        <v>50.507362402091807</v>
      </c>
      <c r="D2">
        <v>6497.0281230062246</v>
      </c>
      <c r="E2">
        <v>42.321181304752827</v>
      </c>
      <c r="F2">
        <v>149.7566976994276</v>
      </c>
      <c r="G2">
        <v>151.136</v>
      </c>
      <c r="H2">
        <v>1972.695870935697</v>
      </c>
      <c r="I2">
        <v>46.41154520958662</v>
      </c>
      <c r="J2">
        <v>196.83593030989491</v>
      </c>
      <c r="K2">
        <v>-10.356405654120181</v>
      </c>
      <c r="L2">
        <v>0.20900000000000321</v>
      </c>
      <c r="M2">
        <v>-0.1115714377462808</v>
      </c>
      <c r="N2">
        <v>4.1675747711522083E-2</v>
      </c>
      <c r="O2">
        <v>-8.593227457372106E-2</v>
      </c>
      <c r="P2">
        <v>-6.989569003475872E-2</v>
      </c>
      <c r="Q2">
        <v>2277.2052762036078</v>
      </c>
      <c r="R2">
        <v>1674.5255874595471</v>
      </c>
      <c r="S2">
        <f>-1*P2</f>
        <v>6.989569003475872E-2</v>
      </c>
      <c r="T2">
        <f>-1*O2</f>
        <v>8.593227457372106E-2</v>
      </c>
      <c r="U2">
        <f>0.2914*C2^2+29.613*C2+244.78</f>
        <v>2483.8140744093962</v>
      </c>
      <c r="V2">
        <f>ABS(U2-R2)</f>
        <v>809.28848694984913</v>
      </c>
      <c r="W2">
        <f>V2/R2*100</f>
        <v>48.329418971592744</v>
      </c>
      <c r="X2">
        <f>ABS(U2-H2)</f>
        <v>511.11820347369917</v>
      </c>
      <c r="Y2">
        <f>X2/H2*100</f>
        <v>25.90963011603322</v>
      </c>
    </row>
    <row r="3" spans="1:25" x14ac:dyDescent="0.2">
      <c r="A3" s="1">
        <v>3669</v>
      </c>
      <c r="B3">
        <v>3.2</v>
      </c>
      <c r="C3">
        <v>47.514620884048171</v>
      </c>
      <c r="D3">
        <v>6597.061788380146</v>
      </c>
      <c r="E3">
        <v>44.758962616324418</v>
      </c>
      <c r="F3">
        <v>249.790363073349</v>
      </c>
      <c r="G3">
        <v>151.47200000000001</v>
      </c>
      <c r="H3">
        <v>1787.702133255885</v>
      </c>
      <c r="I3">
        <v>44.758962616324418</v>
      </c>
      <c r="J3">
        <v>174.20055538231691</v>
      </c>
      <c r="K3">
        <v>-6.2538836393501072</v>
      </c>
      <c r="L3">
        <v>0.2040000000000077</v>
      </c>
      <c r="M3">
        <v>-6.9861802796443717E-2</v>
      </c>
      <c r="N3">
        <v>4.2180652852361687E-2</v>
      </c>
      <c r="O3">
        <v>-7.2627308276931743E-2</v>
      </c>
      <c r="P3">
        <v>-2.768114994408203E-2</v>
      </c>
      <c r="Q3">
        <v>1924.6236693386909</v>
      </c>
      <c r="R3">
        <v>1537.4507734694851</v>
      </c>
      <c r="S3">
        <f t="shared" ref="S3:S13" si="0">-1*P3</f>
        <v>2.768114994408203E-2</v>
      </c>
      <c r="T3">
        <f t="shared" ref="T3:T13" si="1">-1*O3</f>
        <v>7.2627308276931743E-2</v>
      </c>
      <c r="U3">
        <f t="shared" ref="U3:U13" si="2">0.2914*C3^2+29.613*C3+244.78</f>
        <v>2309.706530465075</v>
      </c>
      <c r="V3">
        <f t="shared" ref="V3:V13" si="3">ABS(U3-R3)</f>
        <v>772.25575699558999</v>
      </c>
      <c r="W3">
        <f t="shared" ref="W3:W13" si="4">V3/R3*100</f>
        <v>50.229624929901377</v>
      </c>
      <c r="X3">
        <f t="shared" ref="X3:X13" si="5">ABS(U3-H3)</f>
        <v>522.00439720919007</v>
      </c>
      <c r="Y3">
        <f t="shared" ref="Y3:Y13" si="6">X3/H3*100</f>
        <v>29.199741248754908</v>
      </c>
    </row>
    <row r="4" spans="1:25" x14ac:dyDescent="0.2">
      <c r="A4" s="1">
        <v>3689</v>
      </c>
      <c r="B4">
        <v>4.2</v>
      </c>
      <c r="C4">
        <v>45.435092066132498</v>
      </c>
      <c r="D4">
        <v>6648.5169918239117</v>
      </c>
      <c r="E4">
        <v>3.137069553136826</v>
      </c>
      <c r="F4">
        <v>301.24556651711458</v>
      </c>
      <c r="G4">
        <v>151.68299999999999</v>
      </c>
      <c r="H4">
        <v>1701.027703197663</v>
      </c>
      <c r="I4">
        <v>46.812573805451393</v>
      </c>
      <c r="J4">
        <v>159.28607955693951</v>
      </c>
      <c r="K4">
        <v>-14.914475825377369</v>
      </c>
      <c r="L4">
        <v>0.21099999999998431</v>
      </c>
      <c r="M4">
        <v>-0.1592998911719799</v>
      </c>
      <c r="N4">
        <v>4.1714119183750641E-2</v>
      </c>
      <c r="O4">
        <v>-9.0847181868548163E-2</v>
      </c>
      <c r="P4">
        <v>-0.1175857719882292</v>
      </c>
      <c r="Q4">
        <v>2407.4503195165262</v>
      </c>
      <c r="R4">
        <v>1447.1566232052819</v>
      </c>
      <c r="S4">
        <f t="shared" si="0"/>
        <v>0.1175857719882292</v>
      </c>
      <c r="T4">
        <f t="shared" si="1"/>
        <v>9.0847181868548163E-2</v>
      </c>
      <c r="U4">
        <f t="shared" si="2"/>
        <v>2191.8002693886642</v>
      </c>
      <c r="V4">
        <f t="shared" si="3"/>
        <v>744.64364618338232</v>
      </c>
      <c r="W4">
        <f t="shared" si="4"/>
        <v>51.455636124173218</v>
      </c>
      <c r="X4">
        <f t="shared" si="5"/>
        <v>490.77256619100126</v>
      </c>
      <c r="Y4">
        <f t="shared" si="6"/>
        <v>28.851532827385849</v>
      </c>
    </row>
    <row r="5" spans="1:25" x14ac:dyDescent="0.2">
      <c r="A5" s="1">
        <v>3710</v>
      </c>
      <c r="B5">
        <v>5.2</v>
      </c>
      <c r="C5">
        <v>43.404016327360679</v>
      </c>
      <c r="D5">
        <v>6700.3816531300536</v>
      </c>
      <c r="E5">
        <v>3.680906049907207</v>
      </c>
      <c r="F5">
        <v>353.11022782325739</v>
      </c>
      <c r="G5">
        <v>151.892</v>
      </c>
      <c r="H5">
        <v>1597.5569003701</v>
      </c>
      <c r="I5">
        <v>47.495003566145897</v>
      </c>
      <c r="J5">
        <v>145.3633204742124</v>
      </c>
      <c r="K5">
        <v>-13.92275908272714</v>
      </c>
      <c r="L5">
        <v>0.20900000000000321</v>
      </c>
      <c r="M5">
        <v>-0.1465707762642551</v>
      </c>
      <c r="N5">
        <v>4.0725038505636482E-2</v>
      </c>
      <c r="O5">
        <v>-9.7149838029406674E-2</v>
      </c>
      <c r="P5">
        <v>-0.1058457377586187</v>
      </c>
      <c r="Q5">
        <v>2574.4707077792768</v>
      </c>
      <c r="R5">
        <v>1362.886995685117</v>
      </c>
      <c r="S5">
        <f t="shared" si="0"/>
        <v>0.1058457377586187</v>
      </c>
      <c r="T5">
        <f t="shared" si="1"/>
        <v>9.7149838029406674E-2</v>
      </c>
      <c r="U5">
        <f t="shared" si="2"/>
        <v>2079.0741112590958</v>
      </c>
      <c r="V5">
        <f t="shared" si="3"/>
        <v>716.18711557397887</v>
      </c>
      <c r="W5">
        <f t="shared" si="4"/>
        <v>52.549266215131432</v>
      </c>
      <c r="X5">
        <f t="shared" si="5"/>
        <v>481.51721088899581</v>
      </c>
      <c r="Y5">
        <f t="shared" si="6"/>
        <v>30.140848866005619</v>
      </c>
    </row>
    <row r="6" spans="1:25" x14ac:dyDescent="0.2">
      <c r="A6" s="1">
        <v>3731</v>
      </c>
      <c r="B6">
        <v>5.8000000000000007</v>
      </c>
      <c r="C6">
        <v>42.208628362086642</v>
      </c>
      <c r="D6">
        <v>6747.2068708091974</v>
      </c>
      <c r="E6">
        <v>43.135882385075092</v>
      </c>
      <c r="F6">
        <v>399.9354455024004</v>
      </c>
      <c r="G6">
        <v>152.065</v>
      </c>
      <c r="H6">
        <v>1518.196288482236</v>
      </c>
      <c r="I6">
        <v>44.368470564484603</v>
      </c>
      <c r="J6">
        <v>137.46669044820561</v>
      </c>
      <c r="K6">
        <v>-7.8966300260067328</v>
      </c>
      <c r="L6">
        <v>0.17300000000000179</v>
      </c>
      <c r="M6">
        <v>-8.8989207037572626E-2</v>
      </c>
      <c r="N6">
        <v>3.6085671139123351E-2</v>
      </c>
      <c r="O6">
        <v>-7.8320122015968968E-2</v>
      </c>
      <c r="P6">
        <v>-5.2903535898449268E-2</v>
      </c>
      <c r="Q6">
        <v>2075.4832334231769</v>
      </c>
      <c r="R6">
        <v>1315.101364228417</v>
      </c>
      <c r="S6">
        <f t="shared" si="0"/>
        <v>5.2903535898449268E-2</v>
      </c>
      <c r="T6">
        <f t="shared" si="1"/>
        <v>7.8320122015968968E-2</v>
      </c>
      <c r="U6">
        <f t="shared" si="2"/>
        <v>2013.8531166984999</v>
      </c>
      <c r="V6">
        <f t="shared" si="3"/>
        <v>698.75175247008292</v>
      </c>
      <c r="W6">
        <f t="shared" si="4"/>
        <v>53.132919748741003</v>
      </c>
      <c r="X6">
        <f t="shared" si="5"/>
        <v>495.65682821626388</v>
      </c>
      <c r="Y6">
        <f t="shared" si="6"/>
        <v>32.647743376568229</v>
      </c>
    </row>
    <row r="7" spans="1:25" x14ac:dyDescent="0.2">
      <c r="A7" s="1">
        <v>3754</v>
      </c>
      <c r="B7">
        <v>6.8000000000000007</v>
      </c>
      <c r="C7">
        <v>40.255077549945007</v>
      </c>
      <c r="D7">
        <v>6798.666288882494</v>
      </c>
      <c r="E7">
        <v>2.3202611654996872</v>
      </c>
      <c r="F7">
        <v>451.39486357569689</v>
      </c>
      <c r="G7">
        <v>152.33600000000001</v>
      </c>
      <c r="H7">
        <v>1437.555814122019</v>
      </c>
      <c r="I7">
        <v>48.043054684996598</v>
      </c>
      <c r="J7">
        <v>125.03636331420419</v>
      </c>
      <c r="K7">
        <v>-12.43032713400142</v>
      </c>
      <c r="L7">
        <v>0.27100000000001501</v>
      </c>
      <c r="M7">
        <v>-0.1293665360737698</v>
      </c>
      <c r="N7">
        <v>5.2203764276257912E-2</v>
      </c>
      <c r="O7">
        <v>-7.5589890188268422E-2</v>
      </c>
      <c r="P7">
        <v>-7.7162771797511881E-2</v>
      </c>
      <c r="Q7">
        <v>2003.132089989113</v>
      </c>
      <c r="R7">
        <v>1239.896971476388</v>
      </c>
      <c r="S7">
        <f t="shared" si="0"/>
        <v>7.7162771797511881E-2</v>
      </c>
      <c r="T7">
        <f t="shared" si="1"/>
        <v>7.5589890188268422E-2</v>
      </c>
      <c r="U7">
        <f t="shared" si="2"/>
        <v>1909.0589391425995</v>
      </c>
      <c r="V7">
        <f t="shared" si="3"/>
        <v>669.16196766621147</v>
      </c>
      <c r="W7">
        <f t="shared" si="4"/>
        <v>53.969158975315288</v>
      </c>
      <c r="X7">
        <f t="shared" si="5"/>
        <v>471.50312502058046</v>
      </c>
      <c r="Y7">
        <f t="shared" si="6"/>
        <v>32.798943901078999</v>
      </c>
    </row>
    <row r="8" spans="1:25" x14ac:dyDescent="0.2">
      <c r="A8" s="1">
        <v>3777</v>
      </c>
      <c r="B8">
        <v>8</v>
      </c>
      <c r="C8">
        <v>37.974774639844952</v>
      </c>
      <c r="D8">
        <v>6851.2070579975843</v>
      </c>
      <c r="E8">
        <v>2.727611698210239</v>
      </c>
      <c r="F8">
        <v>503.93563269078732</v>
      </c>
      <c r="G8">
        <v>152.524</v>
      </c>
      <c r="H8">
        <v>1355.984016968097</v>
      </c>
      <c r="I8">
        <v>50.220507949590683</v>
      </c>
      <c r="J8">
        <v>111.2718756903558</v>
      </c>
      <c r="K8">
        <v>-13.764487623848421</v>
      </c>
      <c r="L8">
        <v>0.1879999999999882</v>
      </c>
      <c r="M8">
        <v>-0.1370405058195017</v>
      </c>
      <c r="N8">
        <v>3.4644946128365502E-2</v>
      </c>
      <c r="O8">
        <v>-8.3051643687159088E-2</v>
      </c>
      <c r="P8">
        <v>-0.1023955596911362</v>
      </c>
      <c r="Q8">
        <v>2200.8685577097158</v>
      </c>
      <c r="R8">
        <v>1156.6475848413841</v>
      </c>
      <c r="S8">
        <f t="shared" si="0"/>
        <v>0.1023955596911362</v>
      </c>
      <c r="T8">
        <f t="shared" si="1"/>
        <v>8.3051643687159088E-2</v>
      </c>
      <c r="U8">
        <f t="shared" si="2"/>
        <v>1789.5501359168877</v>
      </c>
      <c r="V8">
        <f t="shared" si="3"/>
        <v>632.90255107550365</v>
      </c>
      <c r="W8">
        <f t="shared" si="4"/>
        <v>54.718702513202956</v>
      </c>
      <c r="X8">
        <f t="shared" si="5"/>
        <v>433.56611894879074</v>
      </c>
      <c r="Y8">
        <f t="shared" si="6"/>
        <v>31.974279454872917</v>
      </c>
    </row>
    <row r="9" spans="1:25" x14ac:dyDescent="0.2">
      <c r="A9" s="1">
        <v>3800</v>
      </c>
      <c r="B9">
        <v>8.6</v>
      </c>
      <c r="C9">
        <v>36.860787847532613</v>
      </c>
      <c r="D9">
        <v>6898.5718975514174</v>
      </c>
      <c r="E9">
        <v>2.0472892671823502</v>
      </c>
      <c r="F9">
        <v>551.30047224462032</v>
      </c>
      <c r="G9">
        <v>152.774</v>
      </c>
      <c r="H9">
        <v>1273.8454709466289</v>
      </c>
      <c r="I9">
        <v>45.044578388333321</v>
      </c>
      <c r="J9">
        <v>104.8393272176549</v>
      </c>
      <c r="K9">
        <v>-6.432548472700887</v>
      </c>
      <c r="L9">
        <v>0.25</v>
      </c>
      <c r="M9">
        <v>-7.1402027756207576E-2</v>
      </c>
      <c r="N9">
        <v>5.1364211367161308E-2</v>
      </c>
      <c r="O9">
        <v>-6.0850991886934762E-2</v>
      </c>
      <c r="P9">
        <v>-2.0037816389046271E-2</v>
      </c>
      <c r="Q9">
        <v>1612.551285003771</v>
      </c>
      <c r="R9">
        <v>1117.753760695153</v>
      </c>
      <c r="S9">
        <f t="shared" si="0"/>
        <v>2.0037816389046271E-2</v>
      </c>
      <c r="T9">
        <f t="shared" si="1"/>
        <v>6.0850991886934762E-2</v>
      </c>
      <c r="U9">
        <f t="shared" si="2"/>
        <v>1732.2688426968548</v>
      </c>
      <c r="V9">
        <f t="shared" si="3"/>
        <v>614.51508200170178</v>
      </c>
      <c r="W9">
        <f t="shared" si="4"/>
        <v>54.97767966528896</v>
      </c>
      <c r="X9">
        <f t="shared" si="5"/>
        <v>458.4233717502259</v>
      </c>
      <c r="Y9">
        <f t="shared" si="6"/>
        <v>35.987361277781922</v>
      </c>
    </row>
    <row r="10" spans="1:25" x14ac:dyDescent="0.2">
      <c r="A10" s="1">
        <v>3825</v>
      </c>
      <c r="B10">
        <v>9.4</v>
      </c>
      <c r="C10">
        <v>35.402605848770037</v>
      </c>
      <c r="D10">
        <v>6946.7577601224184</v>
      </c>
      <c r="E10">
        <v>42.043994784355156</v>
      </c>
      <c r="F10">
        <v>599.48633481562138</v>
      </c>
      <c r="G10">
        <v>153.07499999999999</v>
      </c>
      <c r="H10">
        <v>1183.4698753717969</v>
      </c>
      <c r="I10">
        <v>44.091284044086933</v>
      </c>
      <c r="J10">
        <v>96.708680623716575</v>
      </c>
      <c r="K10">
        <v>-8.1306465939383372</v>
      </c>
      <c r="L10">
        <v>0.30099999999998772</v>
      </c>
      <c r="M10">
        <v>-9.2202424699272686E-2</v>
      </c>
      <c r="N10">
        <v>6.3179602765372989E-2</v>
      </c>
      <c r="O10">
        <v>-4.7640258443511579E-2</v>
      </c>
      <c r="P10">
        <v>-2.9022821933899691E-2</v>
      </c>
      <c r="Q10">
        <v>1262.4668487530571</v>
      </c>
      <c r="R10">
        <v>1068.6040016572149</v>
      </c>
      <c r="S10">
        <f t="shared" si="0"/>
        <v>2.9022821933899691E-2</v>
      </c>
      <c r="T10">
        <f t="shared" si="1"/>
        <v>4.7640258443511579E-2</v>
      </c>
      <c r="U10">
        <f t="shared" si="2"/>
        <v>1658.3819545570402</v>
      </c>
      <c r="V10">
        <f t="shared" si="3"/>
        <v>589.77795289982532</v>
      </c>
      <c r="W10">
        <f t="shared" si="4"/>
        <v>55.191441542908734</v>
      </c>
      <c r="X10">
        <f t="shared" si="5"/>
        <v>474.91207918524333</v>
      </c>
      <c r="Y10">
        <f t="shared" si="6"/>
        <v>40.128784776718184</v>
      </c>
    </row>
    <row r="11" spans="1:25" x14ac:dyDescent="0.2">
      <c r="A11" s="1">
        <v>3853</v>
      </c>
      <c r="B11">
        <v>10.6</v>
      </c>
      <c r="C11">
        <v>33.273476545598832</v>
      </c>
      <c r="D11">
        <v>6997.6733416989446</v>
      </c>
      <c r="E11">
        <v>1.774317361414433</v>
      </c>
      <c r="F11">
        <v>650.40191639214754</v>
      </c>
      <c r="G11">
        <v>153.19900000000001</v>
      </c>
      <c r="H11">
        <v>1095.5565267578429</v>
      </c>
      <c r="I11">
        <v>47.774297401309013</v>
      </c>
      <c r="J11">
        <v>85.426253196799053</v>
      </c>
      <c r="K11">
        <v>-11.28242742691752</v>
      </c>
      <c r="L11">
        <v>0.12400000000002361</v>
      </c>
      <c r="M11">
        <v>-0.1180805165185787</v>
      </c>
      <c r="N11">
        <v>2.4020968765291612E-2</v>
      </c>
      <c r="O11">
        <v>-5.6762829110966383E-2</v>
      </c>
      <c r="P11">
        <v>-9.4059547753287093E-2</v>
      </c>
      <c r="Q11">
        <v>1504.2149714406089</v>
      </c>
      <c r="R11">
        <v>1000.425899689792</v>
      </c>
      <c r="S11">
        <f t="shared" si="0"/>
        <v>9.4059547753287093E-2</v>
      </c>
      <c r="T11">
        <f t="shared" si="1"/>
        <v>5.6762829110966383E-2</v>
      </c>
      <c r="U11">
        <f t="shared" si="2"/>
        <v>1552.7234648976705</v>
      </c>
      <c r="V11">
        <f t="shared" si="3"/>
        <v>552.29756520787851</v>
      </c>
      <c r="W11">
        <f t="shared" si="4"/>
        <v>55.206244198509125</v>
      </c>
      <c r="X11">
        <f t="shared" si="5"/>
        <v>457.16693813982761</v>
      </c>
      <c r="Y11">
        <f t="shared" si="6"/>
        <v>41.729196711807624</v>
      </c>
    </row>
    <row r="12" spans="1:25" x14ac:dyDescent="0.2">
      <c r="A12" s="1">
        <v>3912</v>
      </c>
      <c r="B12">
        <v>13</v>
      </c>
      <c r="C12">
        <v>29.224535241157909</v>
      </c>
      <c r="D12">
        <v>7098.6792672201991</v>
      </c>
      <c r="E12">
        <v>2.1816679015755649</v>
      </c>
      <c r="F12">
        <v>751.40784191340208</v>
      </c>
      <c r="G12">
        <v>153.673</v>
      </c>
      <c r="H12">
        <v>953.07952362210949</v>
      </c>
      <c r="I12">
        <v>96.634160473942757</v>
      </c>
      <c r="J12">
        <v>65.900729943030896</v>
      </c>
      <c r="K12">
        <v>-19.52552325376816</v>
      </c>
      <c r="L12">
        <v>0.47399999999998949</v>
      </c>
      <c r="M12">
        <v>-0.10102805859752451</v>
      </c>
      <c r="N12">
        <v>4.5395291142818837E-2</v>
      </c>
      <c r="O12">
        <v>-5.3486420208482918E-2</v>
      </c>
      <c r="P12">
        <v>-5.5632767454705703E-2</v>
      </c>
      <c r="Q12">
        <v>1417.390135524797</v>
      </c>
      <c r="R12">
        <v>882.51924563531236</v>
      </c>
      <c r="S12">
        <f t="shared" si="0"/>
        <v>5.5632767454705703E-2</v>
      </c>
      <c r="T12">
        <f t="shared" si="1"/>
        <v>5.3486420208482918E-2</v>
      </c>
      <c r="U12">
        <f t="shared" si="2"/>
        <v>1359.0831683583829</v>
      </c>
      <c r="V12">
        <f t="shared" si="3"/>
        <v>476.5639227230705</v>
      </c>
      <c r="W12">
        <f t="shared" si="4"/>
        <v>54.000400000342118</v>
      </c>
      <c r="X12">
        <f t="shared" si="5"/>
        <v>406.00364473627337</v>
      </c>
      <c r="Y12">
        <f t="shared" si="6"/>
        <v>42.599136239260076</v>
      </c>
    </row>
    <row r="13" spans="1:25" x14ac:dyDescent="0.2">
      <c r="A13" s="1">
        <v>3943</v>
      </c>
      <c r="B13">
        <v>13.8</v>
      </c>
      <c r="C13">
        <v>27.936908080981748</v>
      </c>
      <c r="D13">
        <v>7145.7732421755791</v>
      </c>
      <c r="E13">
        <v>42.316966682672501</v>
      </c>
      <c r="F13">
        <v>798.50181686878204</v>
      </c>
      <c r="G13">
        <v>153.91</v>
      </c>
      <c r="H13">
        <v>884.49206010180797</v>
      </c>
      <c r="I13">
        <v>44.498634576797492</v>
      </c>
      <c r="J13">
        <v>60.22151490163759</v>
      </c>
      <c r="K13">
        <v>-5.6792150413933058</v>
      </c>
      <c r="L13">
        <v>0.2369999999999948</v>
      </c>
      <c r="M13">
        <v>-6.3813362987485536E-2</v>
      </c>
      <c r="N13">
        <v>4.9290679262143512E-2</v>
      </c>
      <c r="O13">
        <v>-4.0651308293521933E-2</v>
      </c>
      <c r="P13">
        <v>-1.4522683725342029E-2</v>
      </c>
      <c r="Q13">
        <v>1077.259669778331</v>
      </c>
      <c r="R13">
        <v>848.24993235748434</v>
      </c>
      <c r="S13">
        <f t="shared" si="0"/>
        <v>1.4522683725342029E-2</v>
      </c>
      <c r="T13">
        <f t="shared" si="1"/>
        <v>4.0651308293521933E-2</v>
      </c>
      <c r="U13">
        <f t="shared" si="2"/>
        <v>1299.5048597748025</v>
      </c>
      <c r="V13">
        <f t="shared" si="3"/>
        <v>451.25492741731819</v>
      </c>
      <c r="W13">
        <f t="shared" si="4"/>
        <v>53.198345228649245</v>
      </c>
      <c r="X13">
        <f t="shared" si="5"/>
        <v>415.01279967299456</v>
      </c>
      <c r="Y13">
        <f t="shared" si="6"/>
        <v>46.921031673842862</v>
      </c>
    </row>
    <row r="38" spans="21:25" x14ac:dyDescent="0.2">
      <c r="U38" t="s">
        <v>24</v>
      </c>
      <c r="V38">
        <f>AVERAGE(V2:V36)</f>
        <v>643.96672726369934</v>
      </c>
      <c r="W38">
        <f>AVERAGE(W2:W36)</f>
        <v>53.079903176146352</v>
      </c>
      <c r="X38">
        <f>AVERAGE(X2:X36)</f>
        <v>468.13810695275714</v>
      </c>
      <c r="Y38">
        <f>AVERAGE(Y2:Y36)</f>
        <v>34.907352539175868</v>
      </c>
    </row>
    <row r="39" spans="21:25" x14ac:dyDescent="0.2">
      <c r="U39" t="s">
        <v>25</v>
      </c>
      <c r="V39">
        <f>MAX(V2:V36)</f>
        <v>809.28848694984913</v>
      </c>
      <c r="W39">
        <f>MAX(W2:W36)</f>
        <v>55.206244198509125</v>
      </c>
      <c r="X39">
        <f>MAX(X2:X36)</f>
        <v>522.00439720919007</v>
      </c>
      <c r="Y39">
        <f>MAX(Y2:Y36)</f>
        <v>46.921031673842862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2022-10-30T11:12:10Z</dcterms:created>
  <dcterms:modified xsi:type="dcterms:W3CDTF">2022-11-07T17:00:32Z</dcterms:modified>
</cp:coreProperties>
</file>