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ron/pythonProject/novatel_data_parser/temp/curves/the_end/"/>
    </mc:Choice>
  </mc:AlternateContent>
  <xr:revisionPtr revIDLastSave="0" documentId="13_ncr:1_{C4134824-C8E6-3F4B-9307-ACA9851FF0C3}" xr6:coauthVersionLast="47" xr6:coauthVersionMax="47" xr10:uidLastSave="{00000000-0000-0000-0000-000000000000}"/>
  <bookViews>
    <workbookView xWindow="0" yWindow="500" windowWidth="35840" windowHeight="20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X10" i="1" s="1"/>
  <c r="Y10" i="1" s="1"/>
  <c r="U11" i="1"/>
  <c r="V11" i="1" s="1"/>
  <c r="W11" i="1" s="1"/>
  <c r="U12" i="1"/>
  <c r="X12" i="1" s="1"/>
  <c r="Y12" i="1" s="1"/>
  <c r="U13" i="1"/>
  <c r="X13" i="1" s="1"/>
  <c r="Y13" i="1" s="1"/>
  <c r="U14" i="1"/>
  <c r="X14" i="1" s="1"/>
  <c r="Y14" i="1" s="1"/>
  <c r="U15" i="1"/>
  <c r="U16" i="1"/>
  <c r="U17" i="1"/>
  <c r="U18" i="1"/>
  <c r="U19" i="1"/>
  <c r="U20" i="1"/>
  <c r="X20" i="1" s="1"/>
  <c r="Y20" i="1" s="1"/>
  <c r="U21" i="1"/>
  <c r="X21" i="1" s="1"/>
  <c r="Y21" i="1" s="1"/>
  <c r="U22" i="1"/>
  <c r="X22" i="1" s="1"/>
  <c r="Y22" i="1" s="1"/>
  <c r="U23" i="1"/>
  <c r="X23" i="1" s="1"/>
  <c r="Y23" i="1" s="1"/>
  <c r="U24" i="1"/>
  <c r="U25" i="1"/>
  <c r="X25" i="1" s="1"/>
  <c r="Y25" i="1" s="1"/>
  <c r="U26" i="1"/>
  <c r="V26" i="1" s="1"/>
  <c r="W26" i="1" s="1"/>
  <c r="U27" i="1"/>
  <c r="U28" i="1"/>
  <c r="U29" i="1"/>
  <c r="U30" i="1"/>
  <c r="U31" i="1"/>
  <c r="X31" i="1" s="1"/>
  <c r="Y31" i="1" s="1"/>
  <c r="U32" i="1"/>
  <c r="V32" i="1" s="1"/>
  <c r="W32" i="1" s="1"/>
  <c r="U33" i="1"/>
  <c r="U34" i="1"/>
  <c r="U35" i="1"/>
  <c r="U36" i="1"/>
  <c r="X36" i="1" s="1"/>
  <c r="U37" i="1"/>
  <c r="V37" i="1" s="1"/>
  <c r="W37" i="1" s="1"/>
  <c r="U38" i="1"/>
  <c r="V38" i="1" s="1"/>
  <c r="W38" i="1" s="1"/>
  <c r="U39" i="1"/>
  <c r="U40" i="1"/>
  <c r="U2" i="1"/>
  <c r="X38" i="1"/>
  <c r="Y38" i="1" s="1"/>
  <c r="X39" i="1"/>
  <c r="Y39" i="1" s="1"/>
  <c r="V39" i="1"/>
  <c r="W39" i="1" s="1"/>
  <c r="V40" i="1"/>
  <c r="W40" i="1"/>
  <c r="X40" i="1"/>
  <c r="Y40" i="1"/>
  <c r="X35" i="1"/>
  <c r="Y35" i="1" s="1"/>
  <c r="X34" i="1"/>
  <c r="Y34" i="1" s="1"/>
  <c r="X33" i="1"/>
  <c r="Y33" i="1" s="1"/>
  <c r="X30" i="1"/>
  <c r="Y30" i="1" s="1"/>
  <c r="V29" i="1"/>
  <c r="W29" i="1" s="1"/>
  <c r="X28" i="1"/>
  <c r="Y28" i="1" s="1"/>
  <c r="V27" i="1"/>
  <c r="W27" i="1" s="1"/>
  <c r="X24" i="1"/>
  <c r="Y24" i="1" s="1"/>
  <c r="V24" i="1"/>
  <c r="W24" i="1" s="1"/>
  <c r="X19" i="1"/>
  <c r="Y19" i="1" s="1"/>
  <c r="V19" i="1"/>
  <c r="W19" i="1" s="1"/>
  <c r="X18" i="1"/>
  <c r="Y18" i="1" s="1"/>
  <c r="X17" i="1"/>
  <c r="Y17" i="1" s="1"/>
  <c r="X16" i="1"/>
  <c r="Y16" i="1" s="1"/>
  <c r="X15" i="1"/>
  <c r="Y15" i="1" s="1"/>
  <c r="V14" i="1"/>
  <c r="W14" i="1" s="1"/>
  <c r="X9" i="1"/>
  <c r="Y9" i="1" s="1"/>
  <c r="X8" i="1"/>
  <c r="Y8" i="1" s="1"/>
  <c r="X7" i="1"/>
  <c r="Y7" i="1" s="1"/>
  <c r="V7" i="1"/>
  <c r="W7" i="1" s="1"/>
  <c r="X6" i="1"/>
  <c r="Y6" i="1" s="1"/>
  <c r="V5" i="1"/>
  <c r="W5" i="1" s="1"/>
  <c r="X4" i="1"/>
  <c r="Y4" i="1" s="1"/>
  <c r="X3" i="1"/>
  <c r="Y3" i="1" s="1"/>
  <c r="X2" i="1"/>
  <c r="V2" i="1"/>
  <c r="X26" i="1" l="1"/>
  <c r="Y26" i="1" s="1"/>
  <c r="X37" i="1"/>
  <c r="Y37" i="1" s="1"/>
  <c r="V12" i="1"/>
  <c r="W12" i="1" s="1"/>
  <c r="V31" i="1"/>
  <c r="W31" i="1" s="1"/>
  <c r="V36" i="1"/>
  <c r="W36" i="1" s="1"/>
  <c r="W2" i="1"/>
  <c r="V3" i="1"/>
  <c r="V15" i="1"/>
  <c r="W15" i="1" s="1"/>
  <c r="V20" i="1"/>
  <c r="W20" i="1" s="1"/>
  <c r="Y2" i="1"/>
  <c r="V17" i="1"/>
  <c r="W17" i="1" s="1"/>
  <c r="V10" i="1"/>
  <c r="W10" i="1" s="1"/>
  <c r="V22" i="1"/>
  <c r="W22" i="1" s="1"/>
  <c r="V34" i="1"/>
  <c r="W34" i="1" s="1"/>
  <c r="X29" i="1"/>
  <c r="Y29" i="1" s="1"/>
  <c r="V13" i="1"/>
  <c r="W13" i="1" s="1"/>
  <c r="V25" i="1"/>
  <c r="W25" i="1" s="1"/>
  <c r="X27" i="1"/>
  <c r="Y27" i="1" s="1"/>
  <c r="V30" i="1"/>
  <c r="W30" i="1" s="1"/>
  <c r="X32" i="1"/>
  <c r="Y32" i="1" s="1"/>
  <c r="V23" i="1"/>
  <c r="W23" i="1" s="1"/>
  <c r="X11" i="1"/>
  <c r="Y11" i="1" s="1"/>
  <c r="X5" i="1"/>
  <c r="Y5" i="1" s="1"/>
  <c r="V8" i="1"/>
  <c r="W8" i="1" s="1"/>
  <c r="V6" i="1"/>
  <c r="W6" i="1" s="1"/>
  <c r="V18" i="1"/>
  <c r="W18" i="1" s="1"/>
  <c r="V35" i="1"/>
  <c r="W35" i="1" s="1"/>
  <c r="V28" i="1"/>
  <c r="W28" i="1" s="1"/>
  <c r="V4" i="1"/>
  <c r="W4" i="1" s="1"/>
  <c r="V16" i="1"/>
  <c r="W16" i="1" s="1"/>
  <c r="V9" i="1"/>
  <c r="W9" i="1" s="1"/>
  <c r="V21" i="1"/>
  <c r="W21" i="1" s="1"/>
  <c r="V33" i="1"/>
  <c r="W33" i="1" s="1"/>
  <c r="X42" i="1" l="1"/>
  <c r="W3" i="1"/>
  <c r="V43" i="1"/>
  <c r="V42" i="1"/>
  <c r="X43" i="1"/>
  <c r="Y43" i="1"/>
  <c r="Y42" i="1"/>
  <c r="W42" i="1"/>
  <c r="W43" i="1"/>
  <c r="S3" i="1" l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T2" i="1"/>
  <c r="S2" i="1"/>
</calcChain>
</file>

<file path=xl/sharedStrings.xml><?xml version="1.0" encoding="utf-8"?>
<sst xmlns="http://schemas.openxmlformats.org/spreadsheetml/2006/main" count="26" uniqueCount="26">
  <si>
    <t>Время</t>
  </si>
  <si>
    <t>Скорость</t>
  </si>
  <si>
    <t>Пикет</t>
  </si>
  <si>
    <t>pic_diff</t>
  </si>
  <si>
    <t>pic_cum</t>
  </si>
  <si>
    <t>Высота</t>
  </si>
  <si>
    <t>Wko_ptr</t>
  </si>
  <si>
    <t>Расстояние</t>
  </si>
  <si>
    <t>кв_скорости</t>
  </si>
  <si>
    <t>delta_v_qv</t>
  </si>
  <si>
    <t>delta_h</t>
  </si>
  <si>
    <t>left_part</t>
  </si>
  <si>
    <t>right_part</t>
  </si>
  <si>
    <t>Ускорение</t>
  </si>
  <si>
    <t>Несглаженное ускорение</t>
  </si>
  <si>
    <t>Wko</t>
  </si>
  <si>
    <t>othcet</t>
  </si>
  <si>
    <t>нач уск</t>
  </si>
  <si>
    <t>фильт уск</t>
  </si>
  <si>
    <t>уравн_эксп</t>
  </si>
  <si>
    <t>ош_отч_абс</t>
  </si>
  <si>
    <t>ош_отч_отн</t>
  </si>
  <si>
    <t>ош_птр_абс</t>
  </si>
  <si>
    <t>ош_птр_отн</t>
  </si>
  <si>
    <t>Среднее</t>
  </si>
  <si>
    <t>Макс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</si>
</sst>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Эксперимент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accent1"/>
                </a:solidFill>
                <a:prstDash val="solid"/>
              </a:ln>
              <a:effectLst/>
            </c:spPr>
            <c:trendlineType val="poly"/>
            <c:order val="2"/>
            <c:intercept val="244.78"/>
            <c:dispRSqr val="1"/>
            <c:dispEq val="1"/>
            <c:trendlineLbl>
              <c:layout>
                <c:manualLayout>
                  <c:x val="-0.21793245436454456"/>
                  <c:y val="-2.56452061139416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" pitchFamily="2" charset="0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Sheet1!$C$2:$C$40</c:f>
              <c:numCache>
                <c:formatCode>General</c:formatCode>
                <c:ptCount val="39"/>
                <c:pt idx="0">
                  <c:v>60.996185854930708</c:v>
                </c:pt>
                <c:pt idx="1">
                  <c:v>60.003000236454938</c:v>
                </c:pt>
                <c:pt idx="2">
                  <c:v>59.756365633990022</c:v>
                </c:pt>
                <c:pt idx="3">
                  <c:v>58.533163434589582</c:v>
                </c:pt>
                <c:pt idx="4">
                  <c:v>58.290517157294332</c:v>
                </c:pt>
                <c:pt idx="5">
                  <c:v>57.087256583742189</c:v>
                </c:pt>
                <c:pt idx="6">
                  <c:v>56.610605400352597</c:v>
                </c:pt>
                <c:pt idx="7">
                  <c:v>55.900614031730314</c:v>
                </c:pt>
                <c:pt idx="8">
                  <c:v>54.96326496562979</c:v>
                </c:pt>
                <c:pt idx="9">
                  <c:v>54.267232735101302</c:v>
                </c:pt>
                <c:pt idx="10">
                  <c:v>53.577182992327309</c:v>
                </c:pt>
                <c:pt idx="11">
                  <c:v>52.215030970042797</c:v>
                </c:pt>
                <c:pt idx="12">
                  <c:v>51.098184108499993</c:v>
                </c:pt>
                <c:pt idx="13">
                  <c:v>50.876808898776247</c:v>
                </c:pt>
                <c:pt idx="14">
                  <c:v>48.272154609297047</c:v>
                </c:pt>
                <c:pt idx="15">
                  <c:v>46.796976877731261</c:v>
                </c:pt>
                <c:pt idx="16">
                  <c:v>45.763220123889717</c:v>
                </c:pt>
                <c:pt idx="17">
                  <c:v>44.544647807712998</c:v>
                </c:pt>
                <c:pt idx="18">
                  <c:v>43.745560680827388</c:v>
                </c:pt>
                <c:pt idx="19">
                  <c:v>42.957109087727531</c:v>
                </c:pt>
                <c:pt idx="20">
                  <c:v>42.179293028413447</c:v>
                </c:pt>
                <c:pt idx="21">
                  <c:v>41.602910552974777</c:v>
                </c:pt>
                <c:pt idx="22">
                  <c:v>40.468093065360947</c:v>
                </c:pt>
                <c:pt idx="23">
                  <c:v>39.909658053185773</c:v>
                </c:pt>
                <c:pt idx="24">
                  <c:v>39.357205528765071</c:v>
                </c:pt>
                <c:pt idx="25">
                  <c:v>38.270247943187172</c:v>
                </c:pt>
                <c:pt idx="26">
                  <c:v>36.858195530666777</c:v>
                </c:pt>
                <c:pt idx="27">
                  <c:v>36.168122625085253</c:v>
                </c:pt>
                <c:pt idx="28">
                  <c:v>35.152954892561233</c:v>
                </c:pt>
                <c:pt idx="29">
                  <c:v>34.489470821444087</c:v>
                </c:pt>
                <c:pt idx="30">
                  <c:v>33.353965450161077</c:v>
                </c:pt>
                <c:pt idx="31">
                  <c:v>32.719729096954786</c:v>
                </c:pt>
                <c:pt idx="32">
                  <c:v>31.788316192993651</c:v>
                </c:pt>
                <c:pt idx="33">
                  <c:v>30.880833240050482</c:v>
                </c:pt>
                <c:pt idx="34">
                  <c:v>28.577869570512089</c:v>
                </c:pt>
                <c:pt idx="35">
                  <c:v>26.832011471425641</c:v>
                </c:pt>
                <c:pt idx="36">
                  <c:v>25.077488838330719</c:v>
                </c:pt>
                <c:pt idx="37">
                  <c:v>23.564947761669451</c:v>
                </c:pt>
                <c:pt idx="38">
                  <c:v>21.959299438767658</c:v>
                </c:pt>
              </c:numCache>
            </c:numRef>
          </c:xVal>
          <c:yVal>
            <c:numRef>
              <c:f>Sheet1!$Q$2:$Q$40</c:f>
              <c:numCache>
                <c:formatCode>General</c:formatCode>
                <c:ptCount val="39"/>
                <c:pt idx="0">
                  <c:v>3030.0862749147809</c:v>
                </c:pt>
                <c:pt idx="1">
                  <c:v>3092.03394272273</c:v>
                </c:pt>
                <c:pt idx="2">
                  <c:v>2481.456843561702</c:v>
                </c:pt>
                <c:pt idx="3">
                  <c:v>2791.4560321007662</c:v>
                </c:pt>
                <c:pt idx="4">
                  <c:v>2036.484857677714</c:v>
                </c:pt>
                <c:pt idx="5">
                  <c:v>2639.9161608572249</c:v>
                </c:pt>
                <c:pt idx="6">
                  <c:v>2229.6216540129531</c:v>
                </c:pt>
                <c:pt idx="7">
                  <c:v>2073.187491387599</c:v>
                </c:pt>
                <c:pt idx="8">
                  <c:v>2223.616244300043</c:v>
                </c:pt>
                <c:pt idx="9">
                  <c:v>1673.8683161737231</c:v>
                </c:pt>
                <c:pt idx="10">
                  <c:v>1594.6132279499709</c:v>
                </c:pt>
                <c:pt idx="11">
                  <c:v>1899.5296124140959</c:v>
                </c:pt>
                <c:pt idx="12">
                  <c:v>2562.3209362431899</c:v>
                </c:pt>
                <c:pt idx="13">
                  <c:v>2467.78824521571</c:v>
                </c:pt>
                <c:pt idx="14">
                  <c:v>2784.8663878922339</c:v>
                </c:pt>
                <c:pt idx="15">
                  <c:v>2586.4692666348778</c:v>
                </c:pt>
                <c:pt idx="16">
                  <c:v>2768.998175919337</c:v>
                </c:pt>
                <c:pt idx="17">
                  <c:v>2383.210225551622</c:v>
                </c:pt>
                <c:pt idx="18">
                  <c:v>2287.1512131879131</c:v>
                </c:pt>
                <c:pt idx="19">
                  <c:v>2178.0764318403221</c:v>
                </c:pt>
                <c:pt idx="20">
                  <c:v>2155.9989274609161</c:v>
                </c:pt>
                <c:pt idx="21">
                  <c:v>1720.6001838761299</c:v>
                </c:pt>
                <c:pt idx="22">
                  <c:v>1923.2964832332159</c:v>
                </c:pt>
                <c:pt idx="23">
                  <c:v>1531.6628356002459</c:v>
                </c:pt>
                <c:pt idx="24">
                  <c:v>1041.553453883261</c:v>
                </c:pt>
                <c:pt idx="25">
                  <c:v>1333.806334474054</c:v>
                </c:pt>
                <c:pt idx="26">
                  <c:v>1120.7117932432459</c:v>
                </c:pt>
                <c:pt idx="27">
                  <c:v>898.08703246480343</c:v>
                </c:pt>
                <c:pt idx="28">
                  <c:v>1037.132911294859</c:v>
                </c:pt>
                <c:pt idx="29">
                  <c:v>865.26958079839153</c:v>
                </c:pt>
                <c:pt idx="30">
                  <c:v>1016.501406487983</c:v>
                </c:pt>
                <c:pt idx="31">
                  <c:v>1004.537642469662</c:v>
                </c:pt>
                <c:pt idx="32">
                  <c:v>1276.9975766037901</c:v>
                </c:pt>
                <c:pt idx="33">
                  <c:v>1374.742647081868</c:v>
                </c:pt>
                <c:pt idx="34">
                  <c:v>1398.6186062780309</c:v>
                </c:pt>
                <c:pt idx="35">
                  <c:v>1340.513035476233</c:v>
                </c:pt>
                <c:pt idx="36">
                  <c:v>1387.699322169165</c:v>
                </c:pt>
                <c:pt idx="37">
                  <c:v>1399.3468313793239</c:v>
                </c:pt>
                <c:pt idx="38">
                  <c:v>1385.788591170515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D3-414D-967A-C0D824FA09F5}"/>
            </c:ext>
          </c:extLst>
        </c:ser>
        <c:ser>
          <c:idx val="1"/>
          <c:order val="1"/>
          <c:tx>
            <c:v>ПТР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Sheet1!$C$2:$C$40</c:f>
              <c:numCache>
                <c:formatCode>General</c:formatCode>
                <c:ptCount val="39"/>
                <c:pt idx="0">
                  <c:v>60.996185854930708</c:v>
                </c:pt>
                <c:pt idx="1">
                  <c:v>60.003000236454938</c:v>
                </c:pt>
                <c:pt idx="2">
                  <c:v>59.756365633990022</c:v>
                </c:pt>
                <c:pt idx="3">
                  <c:v>58.533163434589582</c:v>
                </c:pt>
                <c:pt idx="4">
                  <c:v>58.290517157294332</c:v>
                </c:pt>
                <c:pt idx="5">
                  <c:v>57.087256583742189</c:v>
                </c:pt>
                <c:pt idx="6">
                  <c:v>56.610605400352597</c:v>
                </c:pt>
                <c:pt idx="7">
                  <c:v>55.900614031730314</c:v>
                </c:pt>
                <c:pt idx="8">
                  <c:v>54.96326496562979</c:v>
                </c:pt>
                <c:pt idx="9">
                  <c:v>54.267232735101302</c:v>
                </c:pt>
                <c:pt idx="10">
                  <c:v>53.577182992327309</c:v>
                </c:pt>
                <c:pt idx="11">
                  <c:v>52.215030970042797</c:v>
                </c:pt>
                <c:pt idx="12">
                  <c:v>51.098184108499993</c:v>
                </c:pt>
                <c:pt idx="13">
                  <c:v>50.876808898776247</c:v>
                </c:pt>
                <c:pt idx="14">
                  <c:v>48.272154609297047</c:v>
                </c:pt>
                <c:pt idx="15">
                  <c:v>46.796976877731261</c:v>
                </c:pt>
                <c:pt idx="16">
                  <c:v>45.763220123889717</c:v>
                </c:pt>
                <c:pt idx="17">
                  <c:v>44.544647807712998</c:v>
                </c:pt>
                <c:pt idx="18">
                  <c:v>43.745560680827388</c:v>
                </c:pt>
                <c:pt idx="19">
                  <c:v>42.957109087727531</c:v>
                </c:pt>
                <c:pt idx="20">
                  <c:v>42.179293028413447</c:v>
                </c:pt>
                <c:pt idx="21">
                  <c:v>41.602910552974777</c:v>
                </c:pt>
                <c:pt idx="22">
                  <c:v>40.468093065360947</c:v>
                </c:pt>
                <c:pt idx="23">
                  <c:v>39.909658053185773</c:v>
                </c:pt>
                <c:pt idx="24">
                  <c:v>39.357205528765071</c:v>
                </c:pt>
                <c:pt idx="25">
                  <c:v>38.270247943187172</c:v>
                </c:pt>
                <c:pt idx="26">
                  <c:v>36.858195530666777</c:v>
                </c:pt>
                <c:pt idx="27">
                  <c:v>36.168122625085253</c:v>
                </c:pt>
                <c:pt idx="28">
                  <c:v>35.152954892561233</c:v>
                </c:pt>
                <c:pt idx="29">
                  <c:v>34.489470821444087</c:v>
                </c:pt>
                <c:pt idx="30">
                  <c:v>33.353965450161077</c:v>
                </c:pt>
                <c:pt idx="31">
                  <c:v>32.719729096954786</c:v>
                </c:pt>
                <c:pt idx="32">
                  <c:v>31.788316192993651</c:v>
                </c:pt>
                <c:pt idx="33">
                  <c:v>30.880833240050482</c:v>
                </c:pt>
                <c:pt idx="34">
                  <c:v>28.577869570512089</c:v>
                </c:pt>
                <c:pt idx="35">
                  <c:v>26.832011471425641</c:v>
                </c:pt>
                <c:pt idx="36">
                  <c:v>25.077488838330719</c:v>
                </c:pt>
                <c:pt idx="37">
                  <c:v>23.564947761669451</c:v>
                </c:pt>
                <c:pt idx="38">
                  <c:v>21.959299438767658</c:v>
                </c:pt>
              </c:numCache>
            </c:numRef>
          </c:xVal>
          <c:yVal>
            <c:numRef>
              <c:f>Sheet1!$H$2:$H$40</c:f>
              <c:numCache>
                <c:formatCode>General</c:formatCode>
                <c:ptCount val="39"/>
                <c:pt idx="0">
                  <c:v>2639.239035881079</c:v>
                </c:pt>
                <c:pt idx="1">
                  <c:v>2610.178037120987</c:v>
                </c:pt>
                <c:pt idx="2">
                  <c:v>2569.064046594483</c:v>
                </c:pt>
                <c:pt idx="3">
                  <c:v>2504.263871390433</c:v>
                </c:pt>
                <c:pt idx="4">
                  <c:v>2466.3616136721498</c:v>
                </c:pt>
                <c:pt idx="5">
                  <c:v>2415.1860529056089</c:v>
                </c:pt>
                <c:pt idx="6">
                  <c:v>2387.960726582965</c:v>
                </c:pt>
                <c:pt idx="7">
                  <c:v>2349.4692053300469</c:v>
                </c:pt>
                <c:pt idx="8">
                  <c:v>2305.7880131871821</c:v>
                </c:pt>
                <c:pt idx="9">
                  <c:v>2260.8740795788849</c:v>
                </c:pt>
                <c:pt idx="10">
                  <c:v>2218.4699645976871</c:v>
                </c:pt>
                <c:pt idx="11">
                  <c:v>2131.9877682000001</c:v>
                </c:pt>
                <c:pt idx="12">
                  <c:v>2105.520325500363</c:v>
                </c:pt>
                <c:pt idx="13">
                  <c:v>2091.5130204257198</c:v>
                </c:pt>
                <c:pt idx="14">
                  <c:v>2029.4156376855001</c:v>
                </c:pt>
                <c:pt idx="15">
                  <c:v>1952.2971978537951</c:v>
                </c:pt>
                <c:pt idx="16">
                  <c:v>1908.196362396819</c:v>
                </c:pt>
                <c:pt idx="17">
                  <c:v>1852.310245791859</c:v>
                </c:pt>
                <c:pt idx="18">
                  <c:v>1811.7316910846489</c:v>
                </c:pt>
                <c:pt idx="19">
                  <c:v>1779.5397398247001</c:v>
                </c:pt>
                <c:pt idx="20">
                  <c:v>1734.455116797119</c:v>
                </c:pt>
                <c:pt idx="21">
                  <c:v>1713.7793870765779</c:v>
                </c:pt>
                <c:pt idx="22">
                  <c:v>1684.6444005298979</c:v>
                </c:pt>
                <c:pt idx="23">
                  <c:v>1648.89015957324</c:v>
                </c:pt>
                <c:pt idx="24">
                  <c:v>1609.721900051072</c:v>
                </c:pt>
                <c:pt idx="25">
                  <c:v>1566.092453475916</c:v>
                </c:pt>
                <c:pt idx="26">
                  <c:v>1502.9165322660349</c:v>
                </c:pt>
                <c:pt idx="27">
                  <c:v>1467.3207796945931</c:v>
                </c:pt>
                <c:pt idx="28">
                  <c:v>1427.7741842998601</c:v>
                </c:pt>
                <c:pt idx="29">
                  <c:v>1395.3477414660219</c:v>
                </c:pt>
                <c:pt idx="30">
                  <c:v>1369.5628800989809</c:v>
                </c:pt>
                <c:pt idx="31">
                  <c:v>1342.0861235572941</c:v>
                </c:pt>
                <c:pt idx="32">
                  <c:v>1326.3722093966101</c:v>
                </c:pt>
                <c:pt idx="33">
                  <c:v>1305.4165405972899</c:v>
                </c:pt>
                <c:pt idx="34">
                  <c:v>1246.1335959766179</c:v>
                </c:pt>
                <c:pt idx="35">
                  <c:v>1178.183170812116</c:v>
                </c:pt>
                <c:pt idx="36">
                  <c:v>1165.0825244016801</c:v>
                </c:pt>
                <c:pt idx="37">
                  <c:v>1130.690787868929</c:v>
                </c:pt>
                <c:pt idx="38">
                  <c:v>1098.004967625126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D3-414D-967A-C0D824FA09F5}"/>
            </c:ext>
          </c:extLst>
        </c:ser>
        <c:ser>
          <c:idx val="2"/>
          <c:order val="2"/>
          <c:tx>
            <c:v>Расчет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Sheet1!$C$2:$C$40</c:f>
              <c:numCache>
                <c:formatCode>General</c:formatCode>
                <c:ptCount val="39"/>
                <c:pt idx="0">
                  <c:v>60.996185854930708</c:v>
                </c:pt>
                <c:pt idx="1">
                  <c:v>60.003000236454938</c:v>
                </c:pt>
                <c:pt idx="2">
                  <c:v>59.756365633990022</c:v>
                </c:pt>
                <c:pt idx="3">
                  <c:v>58.533163434589582</c:v>
                </c:pt>
                <c:pt idx="4">
                  <c:v>58.290517157294332</c:v>
                </c:pt>
                <c:pt idx="5">
                  <c:v>57.087256583742189</c:v>
                </c:pt>
                <c:pt idx="6">
                  <c:v>56.610605400352597</c:v>
                </c:pt>
                <c:pt idx="7">
                  <c:v>55.900614031730314</c:v>
                </c:pt>
                <c:pt idx="8">
                  <c:v>54.96326496562979</c:v>
                </c:pt>
                <c:pt idx="9">
                  <c:v>54.267232735101302</c:v>
                </c:pt>
                <c:pt idx="10">
                  <c:v>53.577182992327309</c:v>
                </c:pt>
                <c:pt idx="11">
                  <c:v>52.215030970042797</c:v>
                </c:pt>
                <c:pt idx="12">
                  <c:v>51.098184108499993</c:v>
                </c:pt>
                <c:pt idx="13">
                  <c:v>50.876808898776247</c:v>
                </c:pt>
                <c:pt idx="14">
                  <c:v>48.272154609297047</c:v>
                </c:pt>
                <c:pt idx="15">
                  <c:v>46.796976877731261</c:v>
                </c:pt>
                <c:pt idx="16">
                  <c:v>45.763220123889717</c:v>
                </c:pt>
                <c:pt idx="17">
                  <c:v>44.544647807712998</c:v>
                </c:pt>
                <c:pt idx="18">
                  <c:v>43.745560680827388</c:v>
                </c:pt>
                <c:pt idx="19">
                  <c:v>42.957109087727531</c:v>
                </c:pt>
                <c:pt idx="20">
                  <c:v>42.179293028413447</c:v>
                </c:pt>
                <c:pt idx="21">
                  <c:v>41.602910552974777</c:v>
                </c:pt>
                <c:pt idx="22">
                  <c:v>40.468093065360947</c:v>
                </c:pt>
                <c:pt idx="23">
                  <c:v>39.909658053185773</c:v>
                </c:pt>
                <c:pt idx="24">
                  <c:v>39.357205528765071</c:v>
                </c:pt>
                <c:pt idx="25">
                  <c:v>38.270247943187172</c:v>
                </c:pt>
                <c:pt idx="26">
                  <c:v>36.858195530666777</c:v>
                </c:pt>
                <c:pt idx="27">
                  <c:v>36.168122625085253</c:v>
                </c:pt>
                <c:pt idx="28">
                  <c:v>35.152954892561233</c:v>
                </c:pt>
                <c:pt idx="29">
                  <c:v>34.489470821444087</c:v>
                </c:pt>
                <c:pt idx="30">
                  <c:v>33.353965450161077</c:v>
                </c:pt>
                <c:pt idx="31">
                  <c:v>32.719729096954786</c:v>
                </c:pt>
                <c:pt idx="32">
                  <c:v>31.788316192993651</c:v>
                </c:pt>
                <c:pt idx="33">
                  <c:v>30.880833240050482</c:v>
                </c:pt>
                <c:pt idx="34">
                  <c:v>28.577869570512089</c:v>
                </c:pt>
                <c:pt idx="35">
                  <c:v>26.832011471425641</c:v>
                </c:pt>
                <c:pt idx="36">
                  <c:v>25.077488838330719</c:v>
                </c:pt>
                <c:pt idx="37">
                  <c:v>23.564947761669451</c:v>
                </c:pt>
                <c:pt idx="38">
                  <c:v>21.959299438767658</c:v>
                </c:pt>
              </c:numCache>
            </c:numRef>
          </c:xVal>
          <c:yVal>
            <c:numRef>
              <c:f>Sheet1!$R$2:$R$40</c:f>
              <c:numCache>
                <c:formatCode>General</c:formatCode>
                <c:ptCount val="39"/>
                <c:pt idx="0">
                  <c:v>2221.3432621785851</c:v>
                </c:pt>
                <c:pt idx="1">
                  <c:v>2165.1363873976979</c:v>
                </c:pt>
                <c:pt idx="2">
                  <c:v>2151.3223097640521</c:v>
                </c:pt>
                <c:pt idx="3">
                  <c:v>2083.6546872142221</c:v>
                </c:pt>
                <c:pt idx="4">
                  <c:v>2070.398508488408</c:v>
                </c:pt>
                <c:pt idx="5">
                  <c:v>2005.4793486748631</c:v>
                </c:pt>
                <c:pt idx="6">
                  <c:v>1980.1387528708051</c:v>
                </c:pt>
                <c:pt idx="7">
                  <c:v>1942.7885431998011</c:v>
                </c:pt>
                <c:pt idx="8">
                  <c:v>1894.202950074641</c:v>
                </c:pt>
                <c:pt idx="9">
                  <c:v>1858.6594087550479</c:v>
                </c:pt>
                <c:pt idx="10">
                  <c:v>1823.8705250095611</c:v>
                </c:pt>
                <c:pt idx="11">
                  <c:v>1756.510304458659</c:v>
                </c:pt>
                <c:pt idx="12">
                  <c:v>1702.580912544207</c:v>
                </c:pt>
                <c:pt idx="13">
                  <c:v>1692.0304452809819</c:v>
                </c:pt>
                <c:pt idx="14">
                  <c:v>1571.3525058698269</c:v>
                </c:pt>
                <c:pt idx="15">
                  <c:v>1505.8313596707151</c:v>
                </c:pt>
                <c:pt idx="16">
                  <c:v>1461.134231201788</c:v>
                </c:pt>
                <c:pt idx="17">
                  <c:v>1409.7350034942499</c:v>
                </c:pt>
                <c:pt idx="18">
                  <c:v>1376.78673790216</c:v>
                </c:pt>
                <c:pt idx="19">
                  <c:v>1344.8647978153811</c:v>
                </c:pt>
                <c:pt idx="20">
                  <c:v>1313.9455559573321</c:v>
                </c:pt>
                <c:pt idx="21">
                  <c:v>1291.400111734989</c:v>
                </c:pt>
                <c:pt idx="22">
                  <c:v>1247.9231619763691</c:v>
                </c:pt>
                <c:pt idx="23">
                  <c:v>1226.9725276643089</c:v>
                </c:pt>
                <c:pt idx="24">
                  <c:v>1206.534535950482</c:v>
                </c:pt>
                <c:pt idx="25">
                  <c:v>1167.15933203186</c:v>
                </c:pt>
                <c:pt idx="26">
                  <c:v>1117.664611606152</c:v>
                </c:pt>
                <c:pt idx="27">
                  <c:v>1094.1576514028591</c:v>
                </c:pt>
                <c:pt idx="28">
                  <c:v>1060.3894388298691</c:v>
                </c:pt>
                <c:pt idx="29">
                  <c:v>1038.8425394294429</c:v>
                </c:pt>
                <c:pt idx="30">
                  <c:v>1002.925848584801</c:v>
                </c:pt>
                <c:pt idx="31">
                  <c:v>983.39168161036673</c:v>
                </c:pt>
                <c:pt idx="32">
                  <c:v>955.38942506940703</c:v>
                </c:pt>
                <c:pt idx="33">
                  <c:v>928.89025804526977</c:v>
                </c:pt>
                <c:pt idx="34">
                  <c:v>865.11403909647242</c:v>
                </c:pt>
                <c:pt idx="35">
                  <c:v>820.08525085392102</c:v>
                </c:pt>
                <c:pt idx="36">
                  <c:v>777.71703594930204</c:v>
                </c:pt>
                <c:pt idx="37">
                  <c:v>743.51275235650098</c:v>
                </c:pt>
                <c:pt idx="38">
                  <c:v>709.55411485110426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7D3-414D-967A-C0D824FA0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92207"/>
        <c:axId val="546900863"/>
      </c:scatterChart>
      <c:valAx>
        <c:axId val="546492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546900863"/>
        <c:crosses val="autoZero"/>
        <c:crossBetween val="midCat"/>
      </c:valAx>
      <c:valAx>
        <c:axId val="546900863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546492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Расчетное ускорение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Sheet1!$C$2:$C$40</c:f>
              <c:numCache>
                <c:formatCode>General</c:formatCode>
                <c:ptCount val="39"/>
                <c:pt idx="0">
                  <c:v>60.996185854930708</c:v>
                </c:pt>
                <c:pt idx="1">
                  <c:v>60.003000236454938</c:v>
                </c:pt>
                <c:pt idx="2">
                  <c:v>59.756365633990022</c:v>
                </c:pt>
                <c:pt idx="3">
                  <c:v>58.533163434589582</c:v>
                </c:pt>
                <c:pt idx="4">
                  <c:v>58.290517157294332</c:v>
                </c:pt>
                <c:pt idx="5">
                  <c:v>57.087256583742189</c:v>
                </c:pt>
                <c:pt idx="6">
                  <c:v>56.610605400352597</c:v>
                </c:pt>
                <c:pt idx="7">
                  <c:v>55.900614031730314</c:v>
                </c:pt>
                <c:pt idx="8">
                  <c:v>54.96326496562979</c:v>
                </c:pt>
                <c:pt idx="9">
                  <c:v>54.267232735101302</c:v>
                </c:pt>
                <c:pt idx="10">
                  <c:v>53.577182992327309</c:v>
                </c:pt>
                <c:pt idx="11">
                  <c:v>52.215030970042797</c:v>
                </c:pt>
                <c:pt idx="12">
                  <c:v>51.098184108499993</c:v>
                </c:pt>
                <c:pt idx="13">
                  <c:v>50.876808898776247</c:v>
                </c:pt>
                <c:pt idx="14">
                  <c:v>48.272154609297047</c:v>
                </c:pt>
                <c:pt idx="15">
                  <c:v>46.796976877731261</c:v>
                </c:pt>
                <c:pt idx="16">
                  <c:v>45.763220123889717</c:v>
                </c:pt>
                <c:pt idx="17">
                  <c:v>44.544647807712998</c:v>
                </c:pt>
                <c:pt idx="18">
                  <c:v>43.745560680827388</c:v>
                </c:pt>
                <c:pt idx="19">
                  <c:v>42.957109087727531</c:v>
                </c:pt>
                <c:pt idx="20">
                  <c:v>42.179293028413447</c:v>
                </c:pt>
                <c:pt idx="21">
                  <c:v>41.602910552974777</c:v>
                </c:pt>
                <c:pt idx="22">
                  <c:v>40.468093065360947</c:v>
                </c:pt>
                <c:pt idx="23">
                  <c:v>39.909658053185773</c:v>
                </c:pt>
                <c:pt idx="24">
                  <c:v>39.357205528765071</c:v>
                </c:pt>
                <c:pt idx="25">
                  <c:v>38.270247943187172</c:v>
                </c:pt>
                <c:pt idx="26">
                  <c:v>36.858195530666777</c:v>
                </c:pt>
                <c:pt idx="27">
                  <c:v>36.168122625085253</c:v>
                </c:pt>
                <c:pt idx="28">
                  <c:v>35.152954892561233</c:v>
                </c:pt>
                <c:pt idx="29">
                  <c:v>34.489470821444087</c:v>
                </c:pt>
                <c:pt idx="30">
                  <c:v>33.353965450161077</c:v>
                </c:pt>
                <c:pt idx="31">
                  <c:v>32.719729096954786</c:v>
                </c:pt>
                <c:pt idx="32">
                  <c:v>31.788316192993651</c:v>
                </c:pt>
                <c:pt idx="33">
                  <c:v>30.880833240050482</c:v>
                </c:pt>
                <c:pt idx="34">
                  <c:v>28.577869570512089</c:v>
                </c:pt>
                <c:pt idx="35">
                  <c:v>26.832011471425641</c:v>
                </c:pt>
                <c:pt idx="36">
                  <c:v>25.077488838330719</c:v>
                </c:pt>
                <c:pt idx="37">
                  <c:v>23.564947761669451</c:v>
                </c:pt>
                <c:pt idx="38">
                  <c:v>21.959299438767658</c:v>
                </c:pt>
              </c:numCache>
            </c:numRef>
          </c:xVal>
          <c:yVal>
            <c:numRef>
              <c:f>Sheet1!$S$2:$S$40</c:f>
              <c:numCache>
                <c:formatCode>General</c:formatCode>
                <c:ptCount val="39"/>
                <c:pt idx="0">
                  <c:v>1.498686933161146E-2</c:v>
                </c:pt>
                <c:pt idx="1">
                  <c:v>3.5228923003167469E-2</c:v>
                </c:pt>
                <c:pt idx="2">
                  <c:v>-2.745652645537185E-2</c:v>
                </c:pt>
                <c:pt idx="3">
                  <c:v>5.4231309098288071E-2</c:v>
                </c:pt>
                <c:pt idx="4">
                  <c:v>-3.0820994041248561E-2</c:v>
                </c:pt>
                <c:pt idx="5">
                  <c:v>6.8465120575073812E-2</c:v>
                </c:pt>
                <c:pt idx="6">
                  <c:v>-1.0250683424681531E-3</c:v>
                </c:pt>
                <c:pt idx="7">
                  <c:v>1.467671929636705E-2</c:v>
                </c:pt>
                <c:pt idx="8">
                  <c:v>3.253737753598037E-2</c:v>
                </c:pt>
                <c:pt idx="9">
                  <c:v>-9.0914466801384174E-3</c:v>
                </c:pt>
                <c:pt idx="10">
                  <c:v>1.6037804478184259E-2</c:v>
                </c:pt>
                <c:pt idx="11">
                  <c:v>3.7838306586154509E-2</c:v>
                </c:pt>
                <c:pt idx="12">
                  <c:v>6.0456649393941582E-2</c:v>
                </c:pt>
                <c:pt idx="13">
                  <c:v>1.8741237832294508E-2</c:v>
                </c:pt>
                <c:pt idx="14">
                  <c:v>-7.7121159662194476E-3</c:v>
                </c:pt>
                <c:pt idx="15">
                  <c:v>4.5261210845800332E-3</c:v>
                </c:pt>
                <c:pt idx="16">
                  <c:v>3.7319859894605407E-2</c:v>
                </c:pt>
                <c:pt idx="17">
                  <c:v>-1.0819673930753001E-2</c:v>
                </c:pt>
                <c:pt idx="18">
                  <c:v>1.619365170385393E-2</c:v>
                </c:pt>
                <c:pt idx="19">
                  <c:v>1.439039257493548E-2</c:v>
                </c:pt>
                <c:pt idx="20">
                  <c:v>2.043030115228198E-2</c:v>
                </c:pt>
                <c:pt idx="21">
                  <c:v>-1.369712067507084E-2</c:v>
                </c:pt>
                <c:pt idx="22">
                  <c:v>3.6502005069005777E-2</c:v>
                </c:pt>
                <c:pt idx="23">
                  <c:v>-1.332563875755772E-2</c:v>
                </c:pt>
                <c:pt idx="24">
                  <c:v>-2.53349224107897E-2</c:v>
                </c:pt>
                <c:pt idx="25">
                  <c:v>4.1852242261520678E-2</c:v>
                </c:pt>
                <c:pt idx="26">
                  <c:v>-3.020438612173877E-3</c:v>
                </c:pt>
                <c:pt idx="27">
                  <c:v>-5.7588518301520484E-3</c:v>
                </c:pt>
                <c:pt idx="28">
                  <c:v>2.7802648904415191E-2</c:v>
                </c:pt>
                <c:pt idx="29">
                  <c:v>-2.3378736293495771E-3</c:v>
                </c:pt>
                <c:pt idx="30">
                  <c:v>2.9378352211103551E-2</c:v>
                </c:pt>
                <c:pt idx="31">
                  <c:v>1.341342349866706E-2</c:v>
                </c:pt>
                <c:pt idx="32">
                  <c:v>4.3836100131275972E-2</c:v>
                </c:pt>
                <c:pt idx="33">
                  <c:v>2.685735606542905E-2</c:v>
                </c:pt>
                <c:pt idx="34">
                  <c:v>1.933794221990727E-2</c:v>
                </c:pt>
                <c:pt idx="35">
                  <c:v>1.010022109451709E-2</c:v>
                </c:pt>
                <c:pt idx="36">
                  <c:v>2.1900579030315271E-2</c:v>
                </c:pt>
                <c:pt idx="37">
                  <c:v>1.8014601926668469E-2</c:v>
                </c:pt>
                <c:pt idx="38">
                  <c:v>1.500768397987984E-2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09-B743-B48C-09694EDF6587}"/>
            </c:ext>
          </c:extLst>
        </c:ser>
        <c:ser>
          <c:idx val="1"/>
          <c:order val="1"/>
          <c:tx>
            <c:v>Ускорение (фильтрация по Калману)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Sheet1!$C$2:$C$40</c:f>
              <c:numCache>
                <c:formatCode>General</c:formatCode>
                <c:ptCount val="39"/>
                <c:pt idx="0">
                  <c:v>60.996185854930708</c:v>
                </c:pt>
                <c:pt idx="1">
                  <c:v>60.003000236454938</c:v>
                </c:pt>
                <c:pt idx="2">
                  <c:v>59.756365633990022</c:v>
                </c:pt>
                <c:pt idx="3">
                  <c:v>58.533163434589582</c:v>
                </c:pt>
                <c:pt idx="4">
                  <c:v>58.290517157294332</c:v>
                </c:pt>
                <c:pt idx="5">
                  <c:v>57.087256583742189</c:v>
                </c:pt>
                <c:pt idx="6">
                  <c:v>56.610605400352597</c:v>
                </c:pt>
                <c:pt idx="7">
                  <c:v>55.900614031730314</c:v>
                </c:pt>
                <c:pt idx="8">
                  <c:v>54.96326496562979</c:v>
                </c:pt>
                <c:pt idx="9">
                  <c:v>54.267232735101302</c:v>
                </c:pt>
                <c:pt idx="10">
                  <c:v>53.577182992327309</c:v>
                </c:pt>
                <c:pt idx="11">
                  <c:v>52.215030970042797</c:v>
                </c:pt>
                <c:pt idx="12">
                  <c:v>51.098184108499993</c:v>
                </c:pt>
                <c:pt idx="13">
                  <c:v>50.876808898776247</c:v>
                </c:pt>
                <c:pt idx="14">
                  <c:v>48.272154609297047</c:v>
                </c:pt>
                <c:pt idx="15">
                  <c:v>46.796976877731261</c:v>
                </c:pt>
                <c:pt idx="16">
                  <c:v>45.763220123889717</c:v>
                </c:pt>
                <c:pt idx="17">
                  <c:v>44.544647807712998</c:v>
                </c:pt>
                <c:pt idx="18">
                  <c:v>43.745560680827388</c:v>
                </c:pt>
                <c:pt idx="19">
                  <c:v>42.957109087727531</c:v>
                </c:pt>
                <c:pt idx="20">
                  <c:v>42.179293028413447</c:v>
                </c:pt>
                <c:pt idx="21">
                  <c:v>41.602910552974777</c:v>
                </c:pt>
                <c:pt idx="22">
                  <c:v>40.468093065360947</c:v>
                </c:pt>
                <c:pt idx="23">
                  <c:v>39.909658053185773</c:v>
                </c:pt>
                <c:pt idx="24">
                  <c:v>39.357205528765071</c:v>
                </c:pt>
                <c:pt idx="25">
                  <c:v>38.270247943187172</c:v>
                </c:pt>
                <c:pt idx="26">
                  <c:v>36.858195530666777</c:v>
                </c:pt>
                <c:pt idx="27">
                  <c:v>36.168122625085253</c:v>
                </c:pt>
                <c:pt idx="28">
                  <c:v>35.152954892561233</c:v>
                </c:pt>
                <c:pt idx="29">
                  <c:v>34.489470821444087</c:v>
                </c:pt>
                <c:pt idx="30">
                  <c:v>33.353965450161077</c:v>
                </c:pt>
                <c:pt idx="31">
                  <c:v>32.719729096954786</c:v>
                </c:pt>
                <c:pt idx="32">
                  <c:v>31.788316192993651</c:v>
                </c:pt>
                <c:pt idx="33">
                  <c:v>30.880833240050482</c:v>
                </c:pt>
                <c:pt idx="34">
                  <c:v>28.577869570512089</c:v>
                </c:pt>
                <c:pt idx="35">
                  <c:v>26.832011471425641</c:v>
                </c:pt>
                <c:pt idx="36">
                  <c:v>25.077488838330719</c:v>
                </c:pt>
                <c:pt idx="37">
                  <c:v>23.564947761669451</c:v>
                </c:pt>
                <c:pt idx="38">
                  <c:v>21.959299438767658</c:v>
                </c:pt>
              </c:numCache>
            </c:numRef>
          </c:xVal>
          <c:yVal>
            <c:numRef>
              <c:f>Sheet1!$T$2:$T$40</c:f>
              <c:numCache>
                <c:formatCode>General</c:formatCode>
                <c:ptCount val="39"/>
                <c:pt idx="0">
                  <c:v>2.858571957466775E-2</c:v>
                </c:pt>
                <c:pt idx="1">
                  <c:v>2.9170131535120089E-2</c:v>
                </c:pt>
                <c:pt idx="2">
                  <c:v>2.34099702222802E-2</c:v>
                </c:pt>
                <c:pt idx="3">
                  <c:v>2.6334490868875151E-2</c:v>
                </c:pt>
                <c:pt idx="4">
                  <c:v>1.921212129884636E-2</c:v>
                </c:pt>
                <c:pt idx="5">
                  <c:v>2.4904869442049289E-2</c:v>
                </c:pt>
                <c:pt idx="6">
                  <c:v>2.103416654729201E-2</c:v>
                </c:pt>
                <c:pt idx="7">
                  <c:v>1.955837256026036E-2</c:v>
                </c:pt>
                <c:pt idx="8">
                  <c:v>2.0977511738679649E-2</c:v>
                </c:pt>
                <c:pt idx="9">
                  <c:v>1.5791210529940789E-2</c:v>
                </c:pt>
                <c:pt idx="10">
                  <c:v>1.504352101839595E-2</c:v>
                </c:pt>
                <c:pt idx="11">
                  <c:v>1.7920090683151851E-2</c:v>
                </c:pt>
                <c:pt idx="12">
                  <c:v>2.4172839021162171E-2</c:v>
                </c:pt>
                <c:pt idx="13">
                  <c:v>2.3281021181280281E-2</c:v>
                </c:pt>
                <c:pt idx="14">
                  <c:v>2.6272324414077688E-2</c:v>
                </c:pt>
                <c:pt idx="15">
                  <c:v>2.4400653458819609E-2</c:v>
                </c:pt>
                <c:pt idx="16">
                  <c:v>2.6122624301125819E-2</c:v>
                </c:pt>
                <c:pt idx="17">
                  <c:v>2.248311533539266E-2</c:v>
                </c:pt>
                <c:pt idx="18">
                  <c:v>2.1576898237621819E-2</c:v>
                </c:pt>
                <c:pt idx="19">
                  <c:v>2.0547890866418131E-2</c:v>
                </c:pt>
                <c:pt idx="20">
                  <c:v>2.0339612523216189E-2</c:v>
                </c:pt>
                <c:pt idx="21">
                  <c:v>1.6232077206378589E-2</c:v>
                </c:pt>
                <c:pt idx="22">
                  <c:v>1.8144306445596371E-2</c:v>
                </c:pt>
                <c:pt idx="23">
                  <c:v>1.444964939245515E-2</c:v>
                </c:pt>
                <c:pt idx="24">
                  <c:v>9.8259759800307621E-3</c:v>
                </c:pt>
                <c:pt idx="25">
                  <c:v>1.258307862711372E-2</c:v>
                </c:pt>
                <c:pt idx="26">
                  <c:v>1.0572752766445721E-2</c:v>
                </c:pt>
                <c:pt idx="27">
                  <c:v>8.4725191741962594E-3</c:v>
                </c:pt>
                <c:pt idx="28">
                  <c:v>9.7842727480647075E-3</c:v>
                </c:pt>
                <c:pt idx="29">
                  <c:v>8.1629205735697322E-3</c:v>
                </c:pt>
                <c:pt idx="30">
                  <c:v>9.5896359102639883E-3</c:v>
                </c:pt>
                <c:pt idx="31">
                  <c:v>9.4767702119779411E-3</c:v>
                </c:pt>
                <c:pt idx="32">
                  <c:v>1.204714694909236E-2</c:v>
                </c:pt>
                <c:pt idx="33">
                  <c:v>1.296927025548932E-2</c:v>
                </c:pt>
                <c:pt idx="34">
                  <c:v>1.319451515356633E-2</c:v>
                </c:pt>
                <c:pt idx="35">
                  <c:v>1.2646349391285221E-2</c:v>
                </c:pt>
                <c:pt idx="36">
                  <c:v>1.309150303933174E-2</c:v>
                </c:pt>
                <c:pt idx="37">
                  <c:v>1.3201385201691739E-2</c:v>
                </c:pt>
                <c:pt idx="38">
                  <c:v>1.3073477275193529E-2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3E-2C47-9CFF-8D1882BB1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651007"/>
        <c:axId val="114043519"/>
      </c:scatterChart>
      <c:valAx>
        <c:axId val="159651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114043519"/>
        <c:crosses val="autoZero"/>
        <c:crossBetween val="midCat"/>
      </c:valAx>
      <c:valAx>
        <c:axId val="11404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1596510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Эксперимент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accent1"/>
                </a:solidFill>
                <a:prstDash val="solid"/>
              </a:ln>
              <a:effectLst/>
            </c:spPr>
            <c:trendlineType val="poly"/>
            <c:order val="2"/>
            <c:intercept val="244.78"/>
            <c:dispRSqr val="1"/>
            <c:dispEq val="1"/>
            <c:trendlineLbl>
              <c:layout>
                <c:manualLayout>
                  <c:x val="-0.21793245436454456"/>
                  <c:y val="-2.56452061139416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" pitchFamily="2" charset="0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Sheet1!$C$2:$C$40</c:f>
              <c:numCache>
                <c:formatCode>General</c:formatCode>
                <c:ptCount val="39"/>
                <c:pt idx="0">
                  <c:v>60.996185854930708</c:v>
                </c:pt>
                <c:pt idx="1">
                  <c:v>60.003000236454938</c:v>
                </c:pt>
                <c:pt idx="2">
                  <c:v>59.756365633990022</c:v>
                </c:pt>
                <c:pt idx="3">
                  <c:v>58.533163434589582</c:v>
                </c:pt>
                <c:pt idx="4">
                  <c:v>58.290517157294332</c:v>
                </c:pt>
                <c:pt idx="5">
                  <c:v>57.087256583742189</c:v>
                </c:pt>
                <c:pt idx="6">
                  <c:v>56.610605400352597</c:v>
                </c:pt>
                <c:pt idx="7">
                  <c:v>55.900614031730314</c:v>
                </c:pt>
                <c:pt idx="8">
                  <c:v>54.96326496562979</c:v>
                </c:pt>
                <c:pt idx="9">
                  <c:v>54.267232735101302</c:v>
                </c:pt>
                <c:pt idx="10">
                  <c:v>53.577182992327309</c:v>
                </c:pt>
                <c:pt idx="11">
                  <c:v>52.215030970042797</c:v>
                </c:pt>
                <c:pt idx="12">
                  <c:v>51.098184108499993</c:v>
                </c:pt>
                <c:pt idx="13">
                  <c:v>50.876808898776247</c:v>
                </c:pt>
                <c:pt idx="14">
                  <c:v>48.272154609297047</c:v>
                </c:pt>
                <c:pt idx="15">
                  <c:v>46.796976877731261</c:v>
                </c:pt>
                <c:pt idx="16">
                  <c:v>45.763220123889717</c:v>
                </c:pt>
                <c:pt idx="17">
                  <c:v>44.544647807712998</c:v>
                </c:pt>
                <c:pt idx="18">
                  <c:v>43.745560680827388</c:v>
                </c:pt>
                <c:pt idx="19">
                  <c:v>42.957109087727531</c:v>
                </c:pt>
                <c:pt idx="20">
                  <c:v>42.179293028413447</c:v>
                </c:pt>
                <c:pt idx="21">
                  <c:v>41.602910552974777</c:v>
                </c:pt>
                <c:pt idx="22">
                  <c:v>40.468093065360947</c:v>
                </c:pt>
                <c:pt idx="23">
                  <c:v>39.909658053185773</c:v>
                </c:pt>
                <c:pt idx="24">
                  <c:v>39.357205528765071</c:v>
                </c:pt>
                <c:pt idx="25">
                  <c:v>38.270247943187172</c:v>
                </c:pt>
                <c:pt idx="26">
                  <c:v>36.858195530666777</c:v>
                </c:pt>
                <c:pt idx="27">
                  <c:v>36.168122625085253</c:v>
                </c:pt>
                <c:pt idx="28">
                  <c:v>35.152954892561233</c:v>
                </c:pt>
                <c:pt idx="29">
                  <c:v>34.489470821444087</c:v>
                </c:pt>
                <c:pt idx="30">
                  <c:v>33.353965450161077</c:v>
                </c:pt>
                <c:pt idx="31">
                  <c:v>32.719729096954786</c:v>
                </c:pt>
                <c:pt idx="32">
                  <c:v>31.788316192993651</c:v>
                </c:pt>
                <c:pt idx="33">
                  <c:v>30.880833240050482</c:v>
                </c:pt>
                <c:pt idx="34">
                  <c:v>28.577869570512089</c:v>
                </c:pt>
                <c:pt idx="35">
                  <c:v>26.832011471425641</c:v>
                </c:pt>
                <c:pt idx="36">
                  <c:v>25.077488838330719</c:v>
                </c:pt>
                <c:pt idx="37">
                  <c:v>23.564947761669451</c:v>
                </c:pt>
                <c:pt idx="38">
                  <c:v>21.959299438767658</c:v>
                </c:pt>
              </c:numCache>
            </c:numRef>
          </c:xVal>
          <c:yVal>
            <c:numRef>
              <c:f>Sheet1!$Q$2:$Q$40</c:f>
              <c:numCache>
                <c:formatCode>General</c:formatCode>
                <c:ptCount val="39"/>
                <c:pt idx="0">
                  <c:v>3030.0862749147809</c:v>
                </c:pt>
                <c:pt idx="1">
                  <c:v>3092.03394272273</c:v>
                </c:pt>
                <c:pt idx="2">
                  <c:v>2481.456843561702</c:v>
                </c:pt>
                <c:pt idx="3">
                  <c:v>2791.4560321007662</c:v>
                </c:pt>
                <c:pt idx="4">
                  <c:v>2036.484857677714</c:v>
                </c:pt>
                <c:pt idx="5">
                  <c:v>2639.9161608572249</c:v>
                </c:pt>
                <c:pt idx="6">
                  <c:v>2229.6216540129531</c:v>
                </c:pt>
                <c:pt idx="7">
                  <c:v>2073.187491387599</c:v>
                </c:pt>
                <c:pt idx="8">
                  <c:v>2223.616244300043</c:v>
                </c:pt>
                <c:pt idx="9">
                  <c:v>1673.8683161737231</c:v>
                </c:pt>
                <c:pt idx="10">
                  <c:v>1594.6132279499709</c:v>
                </c:pt>
                <c:pt idx="11">
                  <c:v>1899.5296124140959</c:v>
                </c:pt>
                <c:pt idx="12">
                  <c:v>2562.3209362431899</c:v>
                </c:pt>
                <c:pt idx="13">
                  <c:v>2467.78824521571</c:v>
                </c:pt>
                <c:pt idx="14">
                  <c:v>2784.8663878922339</c:v>
                </c:pt>
                <c:pt idx="15">
                  <c:v>2586.4692666348778</c:v>
                </c:pt>
                <c:pt idx="16">
                  <c:v>2768.998175919337</c:v>
                </c:pt>
                <c:pt idx="17">
                  <c:v>2383.210225551622</c:v>
                </c:pt>
                <c:pt idx="18">
                  <c:v>2287.1512131879131</c:v>
                </c:pt>
                <c:pt idx="19">
                  <c:v>2178.0764318403221</c:v>
                </c:pt>
                <c:pt idx="20">
                  <c:v>2155.9989274609161</c:v>
                </c:pt>
                <c:pt idx="21">
                  <c:v>1720.6001838761299</c:v>
                </c:pt>
                <c:pt idx="22">
                  <c:v>1923.2964832332159</c:v>
                </c:pt>
                <c:pt idx="23">
                  <c:v>1531.6628356002459</c:v>
                </c:pt>
                <c:pt idx="24">
                  <c:v>1041.553453883261</c:v>
                </c:pt>
                <c:pt idx="25">
                  <c:v>1333.806334474054</c:v>
                </c:pt>
                <c:pt idx="26">
                  <c:v>1120.7117932432459</c:v>
                </c:pt>
                <c:pt idx="27">
                  <c:v>898.08703246480343</c:v>
                </c:pt>
                <c:pt idx="28">
                  <c:v>1037.132911294859</c:v>
                </c:pt>
                <c:pt idx="29">
                  <c:v>865.26958079839153</c:v>
                </c:pt>
                <c:pt idx="30">
                  <c:v>1016.501406487983</c:v>
                </c:pt>
                <c:pt idx="31">
                  <c:v>1004.537642469662</c:v>
                </c:pt>
                <c:pt idx="32">
                  <c:v>1276.9975766037901</c:v>
                </c:pt>
                <c:pt idx="33">
                  <c:v>1374.742647081868</c:v>
                </c:pt>
                <c:pt idx="34">
                  <c:v>1398.6186062780309</c:v>
                </c:pt>
                <c:pt idx="35">
                  <c:v>1340.513035476233</c:v>
                </c:pt>
                <c:pt idx="36">
                  <c:v>1387.699322169165</c:v>
                </c:pt>
                <c:pt idx="37">
                  <c:v>1399.3468313793239</c:v>
                </c:pt>
                <c:pt idx="38">
                  <c:v>1385.788591170515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2F-664C-8722-07A673F34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92207"/>
        <c:axId val="546900863"/>
      </c:scatterChart>
      <c:valAx>
        <c:axId val="546492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546900863"/>
        <c:crosses val="autoZero"/>
        <c:crossBetween val="midCat"/>
      </c:valAx>
      <c:valAx>
        <c:axId val="546900863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546492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158750</xdr:colOff>
      <xdr:row>6</xdr:row>
      <xdr:rowOff>44450</xdr:rowOff>
    </xdr:from>
    <xdr:to>
      <xdr:col>41</xdr:col>
      <xdr:colOff>127000</xdr:colOff>
      <xdr:row>26</xdr:row>
      <xdr:rowOff>12700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399A9DB-DB34-9ED8-8265-3C14E84893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139700</xdr:colOff>
      <xdr:row>26</xdr:row>
      <xdr:rowOff>25400</xdr:rowOff>
    </xdr:from>
    <xdr:to>
      <xdr:col>41</xdr:col>
      <xdr:colOff>120650</xdr:colOff>
      <xdr:row>45</xdr:row>
      <xdr:rowOff>6350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42E954A-E48B-0D4B-AB9E-219C15EA2E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0</xdr:colOff>
      <xdr:row>46</xdr:row>
      <xdr:rowOff>0</xdr:rowOff>
    </xdr:from>
    <xdr:to>
      <xdr:col>40</xdr:col>
      <xdr:colOff>641350</xdr:colOff>
      <xdr:row>65</xdr:row>
      <xdr:rowOff>158750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1C89B96-8E39-D842-AA34-B8E2D82E23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0.87109</cdr:x>
      <cdr:y>0.80504</cdr:y>
    </cdr:from>
    <cdr:to>
      <cdr:x>0.97596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38ACC4D-CED2-DA20-7C58-29947876957A}"/>
            </a:ext>
          </a:extLst>
        </cdr:cNvPr>
        <cdr:cNvSpPr txBox="1"/>
      </cdr:nvSpPr>
      <cdr:spPr>
        <a:xfrm xmlns:a="http://schemas.openxmlformats.org/drawingml/2006/main">
          <a:off x="7594600" y="3041649"/>
          <a:ext cx="914337" cy="7366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i="1">
              <a:latin typeface="Times" pitchFamily="2" charset="0"/>
            </a:rPr>
            <a:t>V</a:t>
          </a:r>
          <a:r>
            <a:rPr lang="ru-RU" sz="1600" i="0">
              <a:latin typeface="Times" pitchFamily="2" charset="0"/>
            </a:rPr>
            <a:t>, </a:t>
          </a:r>
          <a:r>
            <a:rPr lang="ru-RU" sz="1600" i="0">
              <a:effectLst/>
              <a:latin typeface="Times" pitchFamily="2" charset="0"/>
              <a:ea typeface="+mn-ea"/>
              <a:cs typeface="+mn-cs"/>
            </a:rPr>
            <a:t>км</a:t>
          </a:r>
          <a:r>
            <a:rPr lang="ru-RU" sz="1600">
              <a:effectLst/>
              <a:latin typeface="Times" pitchFamily="2" charset="0"/>
              <a:ea typeface="+mn-ea"/>
              <a:cs typeface="+mn-cs"/>
            </a:rPr>
            <a:t>/ч</a:t>
          </a:r>
          <a:r>
            <a:rPr lang="ru-RU" sz="1600">
              <a:effectLst/>
              <a:latin typeface="Times" pitchFamily="2" charset="0"/>
            </a:rPr>
            <a:t> </a:t>
          </a:r>
          <a:endParaRPr lang="ru-RU" sz="1600" i="1">
            <a:latin typeface="Times" pitchFamily="2" charset="0"/>
          </a:endParaRPr>
        </a:p>
      </cdr:txBody>
    </cdr:sp>
  </cdr:relSizeAnchor>
  <cdr:relSizeAnchor xmlns:cdr="http://schemas.openxmlformats.org/drawingml/2006/chartDrawing">
    <cdr:from>
      <cdr:x>0.03787</cdr:x>
      <cdr:y>0.02016</cdr:y>
    </cdr:from>
    <cdr:to>
      <cdr:x>0.14276</cdr:x>
      <cdr:y>0.26219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9D5A89A2-B8AF-BD9B-99DC-10AABAD84A07}"/>
            </a:ext>
          </a:extLst>
        </cdr:cNvPr>
        <cdr:cNvSpPr txBox="1"/>
      </cdr:nvSpPr>
      <cdr:spPr>
        <a:xfrm xmlns:a="http://schemas.openxmlformats.org/drawingml/2006/main">
          <a:off x="330200" y="76186"/>
          <a:ext cx="914424" cy="9144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i="1">
              <a:effectLst/>
              <a:latin typeface="Times" pitchFamily="2" charset="0"/>
              <a:ea typeface="+mn-ea"/>
              <a:cs typeface="+mn-cs"/>
            </a:rPr>
            <a:t>W</a:t>
          </a:r>
          <a:r>
            <a:rPr lang="en-US" sz="1600" i="1" baseline="-25000">
              <a:effectLst/>
              <a:latin typeface="Times" pitchFamily="2" charset="0"/>
              <a:ea typeface="+mn-ea"/>
              <a:cs typeface="+mn-cs"/>
            </a:rPr>
            <a:t>k</a:t>
          </a:r>
          <a:r>
            <a:rPr lang="en-US" sz="1600" baseline="-25000">
              <a:effectLst/>
              <a:latin typeface="Times" pitchFamily="2" charset="0"/>
              <a:ea typeface="+mn-ea"/>
              <a:cs typeface="+mn-cs"/>
            </a:rPr>
            <a:t>0</a:t>
          </a:r>
          <a:r>
            <a:rPr lang="en-US" sz="1600">
              <a:effectLst/>
              <a:latin typeface="Times" pitchFamily="2" charset="0"/>
              <a:ea typeface="+mn-ea"/>
              <a:cs typeface="+mn-cs"/>
            </a:rPr>
            <a:t>, </a:t>
          </a:r>
          <a:r>
            <a:rPr lang="ru-RU" sz="1600">
              <a:effectLst/>
              <a:latin typeface="Times" pitchFamily="2" charset="0"/>
              <a:ea typeface="+mn-ea"/>
              <a:cs typeface="+mn-cs"/>
            </a:rPr>
            <a:t>Н</a:t>
          </a:r>
          <a:r>
            <a:rPr lang="ru-RU" sz="1600">
              <a:effectLst/>
              <a:latin typeface="Times" pitchFamily="2" charset="0"/>
            </a:rPr>
            <a:t> </a:t>
          </a:r>
          <a:endParaRPr lang="ru-RU" sz="1600" i="1">
            <a:latin typeface="Times" pitchFamily="2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0.05818</cdr:x>
      <cdr:y>0.02822</cdr:y>
    </cdr:from>
    <cdr:to>
      <cdr:x>0.16291</cdr:x>
      <cdr:y>0.28219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80A042F-569F-741C-1191-D63FF5800701}"/>
            </a:ext>
          </a:extLst>
        </cdr:cNvPr>
        <cdr:cNvSpPr txBox="1"/>
      </cdr:nvSpPr>
      <cdr:spPr>
        <a:xfrm xmlns:a="http://schemas.openxmlformats.org/drawingml/2006/main">
          <a:off x="508000" y="1016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600" i="1">
              <a:latin typeface="Times" pitchFamily="2" charset="0"/>
            </a:rPr>
            <a:t>а</a:t>
          </a:r>
          <a:r>
            <a:rPr lang="ru-RU" sz="1600" i="0">
              <a:latin typeface="Times" pitchFamily="2" charset="0"/>
            </a:rPr>
            <a:t>, </a:t>
          </a:r>
          <a:r>
            <a:rPr lang="ru-RU" sz="1600">
              <a:effectLst/>
              <a:latin typeface="Times" pitchFamily="2" charset="0"/>
              <a:ea typeface="+mn-ea"/>
              <a:cs typeface="+mn-cs"/>
            </a:rPr>
            <a:t>м/с</a:t>
          </a:r>
          <a:r>
            <a:rPr lang="ru-RU" sz="1600" baseline="30000">
              <a:effectLst/>
              <a:latin typeface="Times" pitchFamily="2" charset="0"/>
              <a:ea typeface="+mn-ea"/>
              <a:cs typeface="+mn-cs"/>
            </a:rPr>
            <a:t>2</a:t>
          </a:r>
          <a:r>
            <a:rPr lang="ru-RU" sz="1600">
              <a:effectLst/>
              <a:latin typeface="Times" pitchFamily="2" charset="0"/>
            </a:rPr>
            <a:t> </a:t>
          </a:r>
          <a:endParaRPr lang="ru-RU" sz="1600" i="1">
            <a:latin typeface="Times" pitchFamily="2" charset="0"/>
          </a:endParaRPr>
        </a:p>
      </cdr:txBody>
    </cdr:sp>
  </cdr:relSizeAnchor>
  <cdr:relSizeAnchor xmlns:cdr="http://schemas.openxmlformats.org/drawingml/2006/chartDrawing">
    <cdr:from>
      <cdr:x>0.88217</cdr:x>
      <cdr:y>0.5679</cdr:y>
    </cdr:from>
    <cdr:to>
      <cdr:x>0.98689</cdr:x>
      <cdr:y>0.77425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2FF2A0D8-D623-2DE5-CC29-635EAAF62CB5}"/>
            </a:ext>
          </a:extLst>
        </cdr:cNvPr>
        <cdr:cNvSpPr txBox="1"/>
      </cdr:nvSpPr>
      <cdr:spPr>
        <a:xfrm xmlns:a="http://schemas.openxmlformats.org/drawingml/2006/main">
          <a:off x="7702487" y="2044700"/>
          <a:ext cx="914336" cy="7429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i="1">
              <a:latin typeface="Times" pitchFamily="2" charset="0"/>
            </a:rPr>
            <a:t>V</a:t>
          </a:r>
          <a:r>
            <a:rPr lang="ru-RU" sz="1600" i="0">
              <a:latin typeface="Times" pitchFamily="2" charset="0"/>
            </a:rPr>
            <a:t>, </a:t>
          </a:r>
          <a:r>
            <a:rPr lang="ru-RU" sz="1600" i="0">
              <a:effectLst/>
              <a:latin typeface="Times" pitchFamily="2" charset="0"/>
              <a:ea typeface="+mn-ea"/>
              <a:cs typeface="+mn-cs"/>
            </a:rPr>
            <a:t>км</a:t>
          </a:r>
          <a:r>
            <a:rPr lang="ru-RU" sz="1600">
              <a:effectLst/>
              <a:latin typeface="Times" pitchFamily="2" charset="0"/>
              <a:ea typeface="+mn-ea"/>
              <a:cs typeface="+mn-cs"/>
            </a:rPr>
            <a:t>/ч</a:t>
          </a:r>
          <a:r>
            <a:rPr lang="ru-RU" sz="1600">
              <a:effectLst/>
              <a:latin typeface="Times" pitchFamily="2" charset="0"/>
            </a:rPr>
            <a:t> </a:t>
          </a:r>
          <a:endParaRPr lang="ru-RU" sz="1600" i="1">
            <a:latin typeface="Times" pitchFamily="2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0.87109</cdr:x>
      <cdr:y>0.80504</cdr:y>
    </cdr:from>
    <cdr:to>
      <cdr:x>0.97596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38ACC4D-CED2-DA20-7C58-29947876957A}"/>
            </a:ext>
          </a:extLst>
        </cdr:cNvPr>
        <cdr:cNvSpPr txBox="1"/>
      </cdr:nvSpPr>
      <cdr:spPr>
        <a:xfrm xmlns:a="http://schemas.openxmlformats.org/drawingml/2006/main">
          <a:off x="7594600" y="3041649"/>
          <a:ext cx="914337" cy="7366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i="1">
              <a:latin typeface="Times" pitchFamily="2" charset="0"/>
            </a:rPr>
            <a:t>V</a:t>
          </a:r>
          <a:r>
            <a:rPr lang="ru-RU" sz="1600" i="0">
              <a:latin typeface="Times" pitchFamily="2" charset="0"/>
            </a:rPr>
            <a:t>, </a:t>
          </a:r>
          <a:r>
            <a:rPr lang="ru-RU" sz="1600" i="0">
              <a:effectLst/>
              <a:latin typeface="Times" pitchFamily="2" charset="0"/>
              <a:ea typeface="+mn-ea"/>
              <a:cs typeface="+mn-cs"/>
            </a:rPr>
            <a:t>км</a:t>
          </a:r>
          <a:r>
            <a:rPr lang="ru-RU" sz="1600">
              <a:effectLst/>
              <a:latin typeface="Times" pitchFamily="2" charset="0"/>
              <a:ea typeface="+mn-ea"/>
              <a:cs typeface="+mn-cs"/>
            </a:rPr>
            <a:t>/ч</a:t>
          </a:r>
          <a:r>
            <a:rPr lang="ru-RU" sz="1600">
              <a:effectLst/>
              <a:latin typeface="Times" pitchFamily="2" charset="0"/>
            </a:rPr>
            <a:t> </a:t>
          </a:r>
          <a:endParaRPr lang="ru-RU" sz="1600" i="1">
            <a:latin typeface="Times" pitchFamily="2" charset="0"/>
          </a:endParaRPr>
        </a:p>
      </cdr:txBody>
    </cdr:sp>
  </cdr:relSizeAnchor>
  <cdr:relSizeAnchor xmlns:cdr="http://schemas.openxmlformats.org/drawingml/2006/chartDrawing">
    <cdr:from>
      <cdr:x>0.03787</cdr:x>
      <cdr:y>0.02016</cdr:y>
    </cdr:from>
    <cdr:to>
      <cdr:x>0.14276</cdr:x>
      <cdr:y>0.26219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9D5A89A2-B8AF-BD9B-99DC-10AABAD84A07}"/>
            </a:ext>
          </a:extLst>
        </cdr:cNvPr>
        <cdr:cNvSpPr txBox="1"/>
      </cdr:nvSpPr>
      <cdr:spPr>
        <a:xfrm xmlns:a="http://schemas.openxmlformats.org/drawingml/2006/main">
          <a:off x="330200" y="76186"/>
          <a:ext cx="914424" cy="9144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i="1">
              <a:effectLst/>
              <a:latin typeface="Times" pitchFamily="2" charset="0"/>
              <a:ea typeface="+mn-ea"/>
              <a:cs typeface="+mn-cs"/>
            </a:rPr>
            <a:t>W</a:t>
          </a:r>
          <a:r>
            <a:rPr lang="en-US" sz="1600" i="1" baseline="-25000">
              <a:effectLst/>
              <a:latin typeface="Times" pitchFamily="2" charset="0"/>
              <a:ea typeface="+mn-ea"/>
              <a:cs typeface="+mn-cs"/>
            </a:rPr>
            <a:t>k</a:t>
          </a:r>
          <a:r>
            <a:rPr lang="en-US" sz="1600" baseline="-25000">
              <a:effectLst/>
              <a:latin typeface="Times" pitchFamily="2" charset="0"/>
              <a:ea typeface="+mn-ea"/>
              <a:cs typeface="+mn-cs"/>
            </a:rPr>
            <a:t>0</a:t>
          </a:r>
          <a:r>
            <a:rPr lang="en-US" sz="1600">
              <a:effectLst/>
              <a:latin typeface="Times" pitchFamily="2" charset="0"/>
              <a:ea typeface="+mn-ea"/>
              <a:cs typeface="+mn-cs"/>
            </a:rPr>
            <a:t>, </a:t>
          </a:r>
          <a:r>
            <a:rPr lang="ru-RU" sz="1600">
              <a:effectLst/>
              <a:latin typeface="Times" pitchFamily="2" charset="0"/>
              <a:ea typeface="+mn-ea"/>
              <a:cs typeface="+mn-cs"/>
            </a:rPr>
            <a:t>Н</a:t>
          </a:r>
          <a:r>
            <a:rPr lang="ru-RU" sz="1600">
              <a:effectLst/>
              <a:latin typeface="Times" pitchFamily="2" charset="0"/>
            </a:rPr>
            <a:t> </a:t>
          </a:r>
          <a:endParaRPr lang="ru-RU" sz="1600" i="1">
            <a:latin typeface="Times" pitchFamily="2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"/>
  <sheetViews>
    <sheetView tabSelected="1" topLeftCell="Q25" workbookViewId="0">
      <selection activeCell="AC47" sqref="AC47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">
      <c r="A2" s="1">
        <v>1069</v>
      </c>
      <c r="B2">
        <v>1.6</v>
      </c>
      <c r="C2">
        <v>60.996185854930708</v>
      </c>
      <c r="D2">
        <v>5499.4349608719349</v>
      </c>
      <c r="E2">
        <v>3.9559852629899979</v>
      </c>
      <c r="F2">
        <v>153.53194347023961</v>
      </c>
      <c r="G2">
        <v>146.97999999999999</v>
      </c>
      <c r="H2">
        <v>2639.239035881079</v>
      </c>
      <c r="I2">
        <v>98.521783366799355</v>
      </c>
      <c r="J2">
        <v>287.07829389268898</v>
      </c>
      <c r="K2">
        <v>-11.9486510929313</v>
      </c>
      <c r="L2">
        <v>0.48599999999999</v>
      </c>
      <c r="M2">
        <v>-6.0639640720094042E-2</v>
      </c>
      <c r="N2">
        <v>4.5652771388482581E-2</v>
      </c>
      <c r="O2">
        <v>-2.858571957466775E-2</v>
      </c>
      <c r="P2">
        <v>-1.498686933161146E-2</v>
      </c>
      <c r="Q2">
        <v>3030.0862749147809</v>
      </c>
      <c r="R2">
        <v>2221.3432621785851</v>
      </c>
      <c r="S2">
        <f>-1*P2</f>
        <v>1.498686933161146E-2</v>
      </c>
      <c r="T2">
        <f>-1*O2</f>
        <v>2.858571957466775E-2</v>
      </c>
      <c r="U2">
        <f>0.1853*C2^2+28.761*C2+244.78</f>
        <v>2688.5063792174283</v>
      </c>
      <c r="V2">
        <f>ABS(U2-R2)</f>
        <v>467.16311703884321</v>
      </c>
      <c r="W2">
        <f>V2/R2*100</f>
        <v>21.030658565604689</v>
      </c>
      <c r="X2">
        <f>ABS(U2-H2)</f>
        <v>49.267343336349313</v>
      </c>
      <c r="Y2">
        <f>X2/H2*100</f>
        <v>1.8667253199330613</v>
      </c>
    </row>
    <row r="3" spans="1:25" x14ac:dyDescent="0.2">
      <c r="A3" s="1">
        <v>1084</v>
      </c>
      <c r="B3">
        <v>2.4</v>
      </c>
      <c r="C3">
        <v>60.003000236454938</v>
      </c>
      <c r="D3">
        <v>5551.7027580887079</v>
      </c>
      <c r="E3">
        <v>4.4998217523097992</v>
      </c>
      <c r="F3">
        <v>205.7997406870127</v>
      </c>
      <c r="G3">
        <v>147.29499999999999</v>
      </c>
      <c r="H3">
        <v>2610.178037120987</v>
      </c>
      <c r="I3">
        <v>48.855648450553417</v>
      </c>
      <c r="J3">
        <v>277.80555843950708</v>
      </c>
      <c r="K3">
        <v>-9.2727354531818946</v>
      </c>
      <c r="L3">
        <v>0.31499999999999773</v>
      </c>
      <c r="M3">
        <v>-9.4899318167548111E-2</v>
      </c>
      <c r="N3">
        <v>5.9670395164380642E-2</v>
      </c>
      <c r="O3">
        <v>-2.9170131535120089E-2</v>
      </c>
      <c r="P3">
        <v>-3.5228923003167469E-2</v>
      </c>
      <c r="Q3">
        <v>3092.03394272273</v>
      </c>
      <c r="R3">
        <v>2165.1363873976979</v>
      </c>
      <c r="S3">
        <f t="shared" ref="S3:S40" si="0">-1*P3</f>
        <v>3.5228923003167469E-2</v>
      </c>
      <c r="T3">
        <f t="shared" ref="T3:T40" si="1">-1*O3</f>
        <v>2.9170131535120089E-2</v>
      </c>
      <c r="U3">
        <f t="shared" ref="U3:U40" si="2">0.1853*C3^2+28.761*C3+244.78</f>
        <v>2637.6730047264555</v>
      </c>
      <c r="V3">
        <f t="shared" ref="V3:V36" si="3">ABS(U3-R3)</f>
        <v>472.53661732875753</v>
      </c>
      <c r="W3">
        <f t="shared" ref="W3:W36" si="4">V3/R3*100</f>
        <v>21.824796815534778</v>
      </c>
      <c r="X3">
        <f t="shared" ref="X3:X36" si="5">ABS(U3-H3)</f>
        <v>27.494967605468446</v>
      </c>
      <c r="Y3">
        <f t="shared" ref="Y3:Y35" si="6">X3/H3*100</f>
        <v>1.0533751803304288</v>
      </c>
    </row>
    <row r="4" spans="1:25" x14ac:dyDescent="0.2">
      <c r="A4" s="1">
        <v>1098</v>
      </c>
      <c r="B4">
        <v>2.6</v>
      </c>
      <c r="C4">
        <v>59.756365633990022</v>
      </c>
      <c r="D4">
        <v>5597.8371167629957</v>
      </c>
      <c r="E4">
        <v>46.134358674287803</v>
      </c>
      <c r="F4">
        <v>251.9340993613005</v>
      </c>
      <c r="G4">
        <v>147.55500000000001</v>
      </c>
      <c r="H4">
        <v>2569.064046594483</v>
      </c>
      <c r="I4">
        <v>46.134358674287803</v>
      </c>
      <c r="J4">
        <v>275.52648408820238</v>
      </c>
      <c r="K4">
        <v>-2.2790743513046441</v>
      </c>
      <c r="L4">
        <v>0.26000000000001933</v>
      </c>
      <c r="M4">
        <v>-2.4700401358075531E-2</v>
      </c>
      <c r="N4">
        <v>5.2156927813447378E-2</v>
      </c>
      <c r="O4">
        <v>-2.34099702222802E-2</v>
      </c>
      <c r="P4">
        <v>2.745652645537185E-2</v>
      </c>
      <c r="Q4">
        <v>2481.456843561702</v>
      </c>
      <c r="R4">
        <v>2151.3223097640521</v>
      </c>
      <c r="S4">
        <f t="shared" si="0"/>
        <v>-2.745652645537185E-2</v>
      </c>
      <c r="T4">
        <f t="shared" si="1"/>
        <v>2.34099702222802E-2</v>
      </c>
      <c r="U4">
        <f t="shared" si="2"/>
        <v>2625.106377219196</v>
      </c>
      <c r="V4">
        <f t="shared" si="3"/>
        <v>473.78406745514394</v>
      </c>
      <c r="W4">
        <f t="shared" si="4"/>
        <v>22.022923543571977</v>
      </c>
      <c r="X4">
        <f t="shared" si="5"/>
        <v>56.042330624713031</v>
      </c>
      <c r="Y4">
        <f t="shared" si="6"/>
        <v>2.1814298751719323</v>
      </c>
    </row>
    <row r="5" spans="1:25" x14ac:dyDescent="0.2">
      <c r="A5" s="1">
        <v>1116</v>
      </c>
      <c r="B5">
        <v>3.6</v>
      </c>
      <c r="C5">
        <v>58.533163434589582</v>
      </c>
      <c r="D5">
        <v>5652.9921920672059</v>
      </c>
      <c r="E5">
        <v>3.275662817060947</v>
      </c>
      <c r="F5">
        <v>307.08917466551071</v>
      </c>
      <c r="G5">
        <v>147.84700000000001</v>
      </c>
      <c r="H5">
        <v>2504.263871390433</v>
      </c>
      <c r="I5">
        <v>53.10357141494751</v>
      </c>
      <c r="J5">
        <v>264.36197697996721</v>
      </c>
      <c r="K5">
        <v>-11.164507108235229</v>
      </c>
      <c r="L5">
        <v>0.29200000000000159</v>
      </c>
      <c r="M5">
        <v>-0.1051201153778958</v>
      </c>
      <c r="N5">
        <v>5.0888806279607769E-2</v>
      </c>
      <c r="O5">
        <v>-2.6334490868875151E-2</v>
      </c>
      <c r="P5">
        <v>-5.4231309098288071E-2</v>
      </c>
      <c r="Q5">
        <v>2791.4560321007662</v>
      </c>
      <c r="R5">
        <v>2083.6546872142221</v>
      </c>
      <c r="S5">
        <f t="shared" si="0"/>
        <v>5.4231309098288071E-2</v>
      </c>
      <c r="T5">
        <f t="shared" si="1"/>
        <v>2.6334490868875151E-2</v>
      </c>
      <c r="U5">
        <f t="shared" si="2"/>
        <v>2563.1144289158988</v>
      </c>
      <c r="V5">
        <f t="shared" si="3"/>
        <v>479.45974170167665</v>
      </c>
      <c r="W5">
        <f t="shared" si="4"/>
        <v>23.010518232399562</v>
      </c>
      <c r="X5">
        <f t="shared" si="5"/>
        <v>58.850557525465774</v>
      </c>
      <c r="Y5">
        <f t="shared" si="6"/>
        <v>2.350014237628657</v>
      </c>
    </row>
    <row r="6" spans="1:25" x14ac:dyDescent="0.2">
      <c r="A6" s="1">
        <v>1130</v>
      </c>
      <c r="B6">
        <v>3.8</v>
      </c>
      <c r="C6">
        <v>58.290517157294332</v>
      </c>
      <c r="D6">
        <v>5697.0813687965274</v>
      </c>
      <c r="E6">
        <v>44.08917672932148</v>
      </c>
      <c r="F6">
        <v>351.17835139483208</v>
      </c>
      <c r="G6">
        <v>148.11199999999999</v>
      </c>
      <c r="H6">
        <v>2466.3616136721498</v>
      </c>
      <c r="I6">
        <v>44.08917672932148</v>
      </c>
      <c r="J6">
        <v>262.17472148648341</v>
      </c>
      <c r="K6">
        <v>-2.187255493483804</v>
      </c>
      <c r="L6">
        <v>0.26499999999998641</v>
      </c>
      <c r="M6">
        <v>-2.4804902878002379E-2</v>
      </c>
      <c r="N6">
        <v>5.562589691925094E-2</v>
      </c>
      <c r="O6">
        <v>-1.921212129884636E-2</v>
      </c>
      <c r="P6">
        <v>3.0820994041248561E-2</v>
      </c>
      <c r="Q6">
        <v>2036.484857677714</v>
      </c>
      <c r="R6">
        <v>2070.398508488408</v>
      </c>
      <c r="S6">
        <f t="shared" si="0"/>
        <v>-3.0820994041248561E-2</v>
      </c>
      <c r="T6">
        <f t="shared" si="1"/>
        <v>1.921212129884636E-2</v>
      </c>
      <c r="U6">
        <f t="shared" si="2"/>
        <v>2550.8830115140745</v>
      </c>
      <c r="V6">
        <f t="shared" si="3"/>
        <v>480.48450302566653</v>
      </c>
      <c r="W6">
        <f t="shared" si="4"/>
        <v>23.207343951211929</v>
      </c>
      <c r="X6">
        <f t="shared" si="5"/>
        <v>84.521397841924681</v>
      </c>
      <c r="Y6">
        <f t="shared" si="6"/>
        <v>3.4269669692142721</v>
      </c>
    </row>
    <row r="7" spans="1:25" x14ac:dyDescent="0.2">
      <c r="A7" s="1">
        <v>1148</v>
      </c>
      <c r="B7">
        <v>4.8000000000000007</v>
      </c>
      <c r="C7">
        <v>57.087256583742189</v>
      </c>
      <c r="D7">
        <v>5753.317795149982</v>
      </c>
      <c r="E7">
        <v>3.6830133572220798</v>
      </c>
      <c r="F7">
        <v>407.41477774828672</v>
      </c>
      <c r="G7">
        <v>148.30799999999999</v>
      </c>
      <c r="H7">
        <v>2415.1860529056089</v>
      </c>
      <c r="I7">
        <v>51.73660459369421</v>
      </c>
      <c r="J7">
        <v>251.46256668657529</v>
      </c>
      <c r="K7">
        <v>-10.71215479990812</v>
      </c>
      <c r="L7">
        <v>0.19599999999999801</v>
      </c>
      <c r="M7">
        <v>-0.10352587770336349</v>
      </c>
      <c r="N7">
        <v>3.5060757128289662E-2</v>
      </c>
      <c r="O7">
        <v>-2.4904869442049289E-2</v>
      </c>
      <c r="P7">
        <v>-6.8465120575073812E-2</v>
      </c>
      <c r="Q7">
        <v>2639.9161608572249</v>
      </c>
      <c r="R7">
        <v>2005.4793486748631</v>
      </c>
      <c r="S7">
        <f t="shared" si="0"/>
        <v>6.8465120575073812E-2</v>
      </c>
      <c r="T7">
        <f t="shared" si="1"/>
        <v>2.4904869442049289E-2</v>
      </c>
      <c r="U7">
        <f t="shared" si="2"/>
        <v>2490.5509229520198</v>
      </c>
      <c r="V7">
        <f t="shared" si="3"/>
        <v>485.07157427715674</v>
      </c>
      <c r="W7">
        <f t="shared" si="4"/>
        <v>24.187313352175465</v>
      </c>
      <c r="X7">
        <f t="shared" si="5"/>
        <v>75.364870046410942</v>
      </c>
      <c r="Y7">
        <f t="shared" si="6"/>
        <v>3.1204581508634761</v>
      </c>
    </row>
    <row r="8" spans="1:25" x14ac:dyDescent="0.2">
      <c r="A8" s="1">
        <v>1163</v>
      </c>
      <c r="B8">
        <v>5.2</v>
      </c>
      <c r="C8">
        <v>56.610605400352597</v>
      </c>
      <c r="D8">
        <v>5799.1812892407179</v>
      </c>
      <c r="E8">
        <v>3.5465274080634122</v>
      </c>
      <c r="F8">
        <v>453.27827183902258</v>
      </c>
      <c r="G8">
        <v>148.53899999999999</v>
      </c>
      <c r="H8">
        <v>2387.960726582965</v>
      </c>
      <c r="I8">
        <v>45.863494090735912</v>
      </c>
      <c r="J8">
        <v>247.28091387302709</v>
      </c>
      <c r="K8">
        <v>-4.1816528135481406</v>
      </c>
      <c r="L8">
        <v>0.23099999999999449</v>
      </c>
      <c r="M8">
        <v>-4.5588031357523671E-2</v>
      </c>
      <c r="N8">
        <v>4.661309969999182E-2</v>
      </c>
      <c r="O8">
        <v>-2.103416654729201E-2</v>
      </c>
      <c r="P8">
        <v>1.0250683424681531E-3</v>
      </c>
      <c r="Q8">
        <v>2229.6216540129531</v>
      </c>
      <c r="R8">
        <v>1980.1387528708051</v>
      </c>
      <c r="S8">
        <f t="shared" si="0"/>
        <v>-1.0250683424681531E-3</v>
      </c>
      <c r="T8">
        <f t="shared" si="1"/>
        <v>2.103416654729201E-2</v>
      </c>
      <c r="U8">
        <f t="shared" si="2"/>
        <v>2466.7997692146491</v>
      </c>
      <c r="V8">
        <f t="shared" si="3"/>
        <v>486.66101634384404</v>
      </c>
      <c r="W8">
        <f t="shared" si="4"/>
        <v>24.577116913563906</v>
      </c>
      <c r="X8">
        <f t="shared" si="5"/>
        <v>78.839042631684151</v>
      </c>
      <c r="Y8">
        <f t="shared" si="6"/>
        <v>3.3015217442247597</v>
      </c>
    </row>
    <row r="9" spans="1:25" x14ac:dyDescent="0.2">
      <c r="A9" s="1">
        <v>1179</v>
      </c>
      <c r="B9">
        <v>5.8000000000000007</v>
      </c>
      <c r="C9">
        <v>55.900614031730314</v>
      </c>
      <c r="D9">
        <v>5846.5503434091806</v>
      </c>
      <c r="E9">
        <v>41.634536921977997</v>
      </c>
      <c r="F9">
        <v>500.64732600748539</v>
      </c>
      <c r="G9">
        <v>148.80099999999999</v>
      </c>
      <c r="H9">
        <v>2349.4692053300469</v>
      </c>
      <c r="I9">
        <v>44.773713797330863</v>
      </c>
      <c r="J9">
        <v>241.1171797163953</v>
      </c>
      <c r="K9">
        <v>-6.1637341566318176</v>
      </c>
      <c r="L9">
        <v>0.26200000000000051</v>
      </c>
      <c r="M9">
        <v>-6.8832062764908095E-2</v>
      </c>
      <c r="N9">
        <v>5.4155343468541048E-2</v>
      </c>
      <c r="O9">
        <v>-1.955837256026036E-2</v>
      </c>
      <c r="P9">
        <v>-1.467671929636705E-2</v>
      </c>
      <c r="Q9">
        <v>2073.187491387599</v>
      </c>
      <c r="R9">
        <v>1942.7885431998011</v>
      </c>
      <c r="S9">
        <f t="shared" si="0"/>
        <v>1.467671929636705E-2</v>
      </c>
      <c r="T9">
        <f t="shared" si="1"/>
        <v>1.955837256026036E-2</v>
      </c>
      <c r="U9">
        <f t="shared" si="2"/>
        <v>2431.5775738493626</v>
      </c>
      <c r="V9">
        <f t="shared" si="3"/>
        <v>488.78903064956148</v>
      </c>
      <c r="W9">
        <f t="shared" si="4"/>
        <v>25.159147265945826</v>
      </c>
      <c r="X9">
        <f t="shared" si="5"/>
        <v>82.108368519315718</v>
      </c>
      <c r="Y9">
        <f t="shared" si="6"/>
        <v>3.4947624907380459</v>
      </c>
    </row>
    <row r="10" spans="1:25" x14ac:dyDescent="0.2">
      <c r="A10" s="1">
        <v>1197</v>
      </c>
      <c r="B10">
        <v>6.6000000000000014</v>
      </c>
      <c r="C10">
        <v>54.96326496562979</v>
      </c>
      <c r="D10">
        <v>5899.5132142603397</v>
      </c>
      <c r="E10">
        <v>3.5465274155139919</v>
      </c>
      <c r="F10">
        <v>553.61019685864449</v>
      </c>
      <c r="G10">
        <v>149.048</v>
      </c>
      <c r="H10">
        <v>2305.7880131871821</v>
      </c>
      <c r="I10">
        <v>52.962870851159103</v>
      </c>
      <c r="J10">
        <v>233.09880367916881</v>
      </c>
      <c r="K10">
        <v>-8.0183760372265738</v>
      </c>
      <c r="L10">
        <v>0.2470000000000141</v>
      </c>
      <c r="M10">
        <v>-7.5698087248334003E-2</v>
      </c>
      <c r="N10">
        <v>4.3160709712353633E-2</v>
      </c>
      <c r="O10">
        <v>-2.0977511738679649E-2</v>
      </c>
      <c r="P10">
        <v>-3.253737753598037E-2</v>
      </c>
      <c r="Q10">
        <v>2223.616244300043</v>
      </c>
      <c r="R10">
        <v>1894.202950074641</v>
      </c>
      <c r="S10">
        <f t="shared" si="0"/>
        <v>3.253737753598037E-2</v>
      </c>
      <c r="T10">
        <f t="shared" si="1"/>
        <v>2.0977511738679649E-2</v>
      </c>
      <c r="U10">
        <f t="shared" si="2"/>
        <v>2385.3624435263582</v>
      </c>
      <c r="V10">
        <f t="shared" si="3"/>
        <v>491.15949345171725</v>
      </c>
      <c r="W10">
        <f t="shared" si="4"/>
        <v>25.929612950521651</v>
      </c>
      <c r="X10">
        <f t="shared" si="5"/>
        <v>79.57443033917616</v>
      </c>
      <c r="Y10">
        <f t="shared" si="6"/>
        <v>3.4510731205157139</v>
      </c>
    </row>
    <row r="11" spans="1:25" x14ac:dyDescent="0.2">
      <c r="A11" s="1">
        <v>1214</v>
      </c>
      <c r="B11">
        <v>7.2</v>
      </c>
      <c r="C11">
        <v>54.267232735101302</v>
      </c>
      <c r="D11">
        <v>5949.3348009139299</v>
      </c>
      <c r="E11">
        <v>2.8662049621343608</v>
      </c>
      <c r="F11">
        <v>603.43178351223469</v>
      </c>
      <c r="G11">
        <v>149.41200000000001</v>
      </c>
      <c r="H11">
        <v>2260.8740795788849</v>
      </c>
      <c r="I11">
        <v>47.906568728387363</v>
      </c>
      <c r="J11">
        <v>227.23244974734959</v>
      </c>
      <c r="K11">
        <v>-5.8663539318191908</v>
      </c>
      <c r="L11">
        <v>0.36400000000000432</v>
      </c>
      <c r="M11">
        <v>-6.1227030943076542E-2</v>
      </c>
      <c r="N11">
        <v>7.0318477623214956E-2</v>
      </c>
      <c r="O11">
        <v>-1.5791210529940789E-2</v>
      </c>
      <c r="P11">
        <v>9.0914466801384174E-3</v>
      </c>
      <c r="Q11">
        <v>1673.8683161737231</v>
      </c>
      <c r="R11">
        <v>1858.6594087550479</v>
      </c>
      <c r="S11">
        <f t="shared" si="0"/>
        <v>-9.0914466801384174E-3</v>
      </c>
      <c r="T11">
        <f t="shared" si="1"/>
        <v>1.5791210529940789E-2</v>
      </c>
      <c r="U11">
        <f t="shared" si="2"/>
        <v>2351.2558819731116</v>
      </c>
      <c r="V11">
        <f t="shared" si="3"/>
        <v>492.59647321806369</v>
      </c>
      <c r="W11">
        <f t="shared" si="4"/>
        <v>26.502783183284272</v>
      </c>
      <c r="X11">
        <f t="shared" si="5"/>
        <v>90.381802394226725</v>
      </c>
      <c r="Y11">
        <f t="shared" si="6"/>
        <v>3.9976486621077729</v>
      </c>
    </row>
    <row r="12" spans="1:25" x14ac:dyDescent="0.2">
      <c r="A12" s="1">
        <v>1230</v>
      </c>
      <c r="B12">
        <v>7.8000000000000007</v>
      </c>
      <c r="C12">
        <v>53.577182992327309</v>
      </c>
      <c r="D12">
        <v>5998.0560707300901</v>
      </c>
      <c r="E12">
        <v>3.002690926194191</v>
      </c>
      <c r="F12">
        <v>652.15305332839489</v>
      </c>
      <c r="G12">
        <v>149.643</v>
      </c>
      <c r="H12">
        <v>2218.4699645976871</v>
      </c>
      <c r="I12">
        <v>45.718578897416592</v>
      </c>
      <c r="J12">
        <v>221.4903192433122</v>
      </c>
      <c r="K12">
        <v>-5.742130504037334</v>
      </c>
      <c r="L12">
        <v>0.23099999999999449</v>
      </c>
      <c r="M12">
        <v>-6.2798654753918909E-2</v>
      </c>
      <c r="N12">
        <v>4.676085027573465E-2</v>
      </c>
      <c r="O12">
        <v>-1.504352101839595E-2</v>
      </c>
      <c r="P12">
        <v>-1.6037804478184259E-2</v>
      </c>
      <c r="Q12">
        <v>1594.6132279499709</v>
      </c>
      <c r="R12">
        <v>1823.8705250095611</v>
      </c>
      <c r="S12">
        <f t="shared" si="0"/>
        <v>1.6037804478184259E-2</v>
      </c>
      <c r="T12">
        <f t="shared" si="1"/>
        <v>1.504352101839595E-2</v>
      </c>
      <c r="U12">
        <f t="shared" si="2"/>
        <v>2317.619703821309</v>
      </c>
      <c r="V12">
        <f t="shared" si="3"/>
        <v>493.74917881174792</v>
      </c>
      <c r="W12">
        <f t="shared" si="4"/>
        <v>27.071503817912713</v>
      </c>
      <c r="X12">
        <f t="shared" si="5"/>
        <v>99.149739223621964</v>
      </c>
      <c r="Y12">
        <f t="shared" si="6"/>
        <v>4.4692847235190074</v>
      </c>
    </row>
    <row r="13" spans="1:25" x14ac:dyDescent="0.2">
      <c r="A13" s="1">
        <v>1264</v>
      </c>
      <c r="B13">
        <v>9</v>
      </c>
      <c r="C13">
        <v>52.215030970042797</v>
      </c>
      <c r="D13">
        <v>6097.4136282801628</v>
      </c>
      <c r="E13">
        <v>45.16842046380043</v>
      </c>
      <c r="F13">
        <v>751.51061087846756</v>
      </c>
      <c r="G13">
        <v>149.84700000000001</v>
      </c>
      <c r="H13">
        <v>2131.9877682000001</v>
      </c>
      <c r="I13">
        <v>97.03518907725811</v>
      </c>
      <c r="J13">
        <v>210.3711002471087</v>
      </c>
      <c r="K13">
        <v>-11.119218996203561</v>
      </c>
      <c r="L13">
        <v>0.2040000000000077</v>
      </c>
      <c r="M13">
        <v>-5.7294776781187003E-2</v>
      </c>
      <c r="N13">
        <v>1.945647019503249E-2</v>
      </c>
      <c r="O13">
        <v>-1.7920090683151851E-2</v>
      </c>
      <c r="P13">
        <v>-3.7838306586154509E-2</v>
      </c>
      <c r="Q13">
        <v>1899.5296124140959</v>
      </c>
      <c r="R13">
        <v>1756.510304458659</v>
      </c>
      <c r="S13">
        <f t="shared" si="0"/>
        <v>3.7838306586154509E-2</v>
      </c>
      <c r="T13">
        <f t="shared" si="1"/>
        <v>1.7920090683151851E-2</v>
      </c>
      <c r="U13">
        <f t="shared" si="2"/>
        <v>2251.7401785196294</v>
      </c>
      <c r="V13">
        <f t="shared" si="3"/>
        <v>495.22987406097036</v>
      </c>
      <c r="W13">
        <f t="shared" si="4"/>
        <v>28.193963497048536</v>
      </c>
      <c r="X13">
        <f t="shared" si="5"/>
        <v>119.75241031962923</v>
      </c>
      <c r="Y13">
        <f t="shared" si="6"/>
        <v>5.6169370249592987</v>
      </c>
    </row>
    <row r="14" spans="1:25" x14ac:dyDescent="0.2">
      <c r="A14" s="1">
        <v>1283</v>
      </c>
      <c r="B14">
        <v>10</v>
      </c>
      <c r="C14">
        <v>51.098184108499993</v>
      </c>
      <c r="D14">
        <v>6152.5497377812862</v>
      </c>
      <c r="E14">
        <v>2.7297190129756932</v>
      </c>
      <c r="F14">
        <v>806.64672037959099</v>
      </c>
      <c r="G14">
        <v>149.983</v>
      </c>
      <c r="H14">
        <v>2105.520325500363</v>
      </c>
      <c r="I14">
        <v>52.813741028308868</v>
      </c>
      <c r="J14">
        <v>201.467933579179</v>
      </c>
      <c r="K14">
        <v>-8.9031666679296393</v>
      </c>
      <c r="L14">
        <v>0.13599999999999571</v>
      </c>
      <c r="M14">
        <v>-8.4288354645786434E-2</v>
      </c>
      <c r="N14">
        <v>2.3831705251844849E-2</v>
      </c>
      <c r="O14">
        <v>-2.4172839021162171E-2</v>
      </c>
      <c r="P14">
        <v>-6.0456649393941582E-2</v>
      </c>
      <c r="Q14">
        <v>2562.3209362431899</v>
      </c>
      <c r="R14">
        <v>1702.580912544207</v>
      </c>
      <c r="S14">
        <f t="shared" si="0"/>
        <v>6.0456649393941582E-2</v>
      </c>
      <c r="T14">
        <f t="shared" si="1"/>
        <v>2.4172839021162171E-2</v>
      </c>
      <c r="U14">
        <f t="shared" si="2"/>
        <v>2198.2376980197641</v>
      </c>
      <c r="V14">
        <f t="shared" si="3"/>
        <v>495.65678547555717</v>
      </c>
      <c r="W14">
        <f t="shared" si="4"/>
        <v>29.112084002802867</v>
      </c>
      <c r="X14">
        <f t="shared" si="5"/>
        <v>92.717372519401124</v>
      </c>
      <c r="Y14">
        <f t="shared" si="6"/>
        <v>4.4035372822804479</v>
      </c>
    </row>
    <row r="15" spans="1:25" x14ac:dyDescent="0.2">
      <c r="A15" s="1">
        <v>1299</v>
      </c>
      <c r="B15">
        <v>10.199999999999999</v>
      </c>
      <c r="C15">
        <v>50.876808898776247</v>
      </c>
      <c r="D15">
        <v>6197.0462650507689</v>
      </c>
      <c r="E15">
        <v>44.496527269482613</v>
      </c>
      <c r="F15">
        <v>851.1432476490736</v>
      </c>
      <c r="G15">
        <v>149.98699999999999</v>
      </c>
      <c r="H15">
        <v>2091.5130204257198</v>
      </c>
      <c r="I15">
        <v>44.496527269482613</v>
      </c>
      <c r="J15">
        <v>199.72605584279299</v>
      </c>
      <c r="K15">
        <v>-1.741877736385987</v>
      </c>
      <c r="L15">
        <v>3.9999999999906777E-3</v>
      </c>
      <c r="M15">
        <v>-1.9573187429175319E-2</v>
      </c>
      <c r="N15">
        <v>8.3194959688080998E-4</v>
      </c>
      <c r="O15">
        <v>-2.3281021181280281E-2</v>
      </c>
      <c r="P15">
        <v>-1.8741237832294508E-2</v>
      </c>
      <c r="Q15">
        <v>2467.78824521571</v>
      </c>
      <c r="R15">
        <v>1692.0304452809819</v>
      </c>
      <c r="S15">
        <f t="shared" si="0"/>
        <v>1.8741237832294508E-2</v>
      </c>
      <c r="T15">
        <f t="shared" si="1"/>
        <v>2.3281021181280281E-2</v>
      </c>
      <c r="U15">
        <f t="shared" si="2"/>
        <v>2187.6876271315009</v>
      </c>
      <c r="V15">
        <f t="shared" si="3"/>
        <v>495.65718185051901</v>
      </c>
      <c r="W15">
        <f t="shared" si="4"/>
        <v>29.293632584028899</v>
      </c>
      <c r="X15">
        <f t="shared" si="5"/>
        <v>96.174606705781116</v>
      </c>
      <c r="Y15">
        <f t="shared" si="6"/>
        <v>4.5983269416226307</v>
      </c>
    </row>
    <row r="16" spans="1:25" x14ac:dyDescent="0.2">
      <c r="A16" s="1">
        <v>1354</v>
      </c>
      <c r="B16">
        <v>12.6</v>
      </c>
      <c r="C16">
        <v>48.272154609297047</v>
      </c>
      <c r="D16">
        <v>6345.0117868930101</v>
      </c>
      <c r="E16">
        <v>40.257033549249172</v>
      </c>
      <c r="F16">
        <v>999.10876949131489</v>
      </c>
      <c r="G16">
        <v>150.541</v>
      </c>
      <c r="H16">
        <v>2029.4156376855001</v>
      </c>
      <c r="I16">
        <v>42.986752569675453</v>
      </c>
      <c r="J16">
        <v>179.7994529802375</v>
      </c>
      <c r="K16">
        <v>-4.815754811173008</v>
      </c>
      <c r="L16">
        <v>0.29599999999999232</v>
      </c>
      <c r="M16">
        <v>-5.6014405872685427E-2</v>
      </c>
      <c r="N16">
        <v>6.3726521838904884E-2</v>
      </c>
      <c r="O16">
        <v>-2.6272324414077688E-2</v>
      </c>
      <c r="P16">
        <v>7.7121159662194476E-3</v>
      </c>
      <c r="Q16">
        <v>2784.8663878922339</v>
      </c>
      <c r="R16">
        <v>1571.3525058698269</v>
      </c>
      <c r="S16">
        <f t="shared" si="0"/>
        <v>-7.7121159662194476E-3</v>
      </c>
      <c r="T16">
        <f t="shared" si="1"/>
        <v>2.6272324414077688E-2</v>
      </c>
      <c r="U16">
        <f t="shared" si="2"/>
        <v>2064.9216674565969</v>
      </c>
      <c r="V16">
        <f t="shared" si="3"/>
        <v>493.56916158676995</v>
      </c>
      <c r="W16">
        <f t="shared" si="4"/>
        <v>31.410467081258336</v>
      </c>
      <c r="X16">
        <f t="shared" si="5"/>
        <v>35.506029771096792</v>
      </c>
      <c r="Y16">
        <f t="shared" si="6"/>
        <v>1.7495691425533002</v>
      </c>
    </row>
    <row r="17" spans="1:25" x14ac:dyDescent="0.2">
      <c r="A17" s="1">
        <v>1392</v>
      </c>
      <c r="B17">
        <v>14</v>
      </c>
      <c r="C17">
        <v>46.796976877731261</v>
      </c>
      <c r="D17">
        <v>6446.8324134945869</v>
      </c>
      <c r="E17">
        <v>42.720102593302727</v>
      </c>
      <c r="F17">
        <v>1100.9293960928919</v>
      </c>
      <c r="G17">
        <v>150.92699999999999</v>
      </c>
      <c r="H17">
        <v>1952.2971978537951</v>
      </c>
      <c r="I17">
        <v>46.537494599819183</v>
      </c>
      <c r="J17">
        <v>168.97816704436059</v>
      </c>
      <c r="K17">
        <v>-4.5673818786105187</v>
      </c>
      <c r="L17">
        <v>0.22399999999998951</v>
      </c>
      <c r="M17">
        <v>-4.907206455661093E-2</v>
      </c>
      <c r="N17">
        <v>4.4545943472030891E-2</v>
      </c>
      <c r="O17">
        <v>-2.4400653458819609E-2</v>
      </c>
      <c r="P17">
        <v>-4.5261210845800332E-3</v>
      </c>
      <c r="Q17">
        <v>2586.4692666348778</v>
      </c>
      <c r="R17">
        <v>1505.8313596707151</v>
      </c>
      <c r="S17">
        <f t="shared" si="0"/>
        <v>4.5261210845800332E-3</v>
      </c>
      <c r="T17">
        <f t="shared" si="1"/>
        <v>2.4400653458819609E-2</v>
      </c>
      <c r="U17">
        <f t="shared" si="2"/>
        <v>1996.5068923994565</v>
      </c>
      <c r="V17">
        <f t="shared" si="3"/>
        <v>490.67553272874147</v>
      </c>
      <c r="W17">
        <f t="shared" si="4"/>
        <v>32.585025512819648</v>
      </c>
      <c r="X17">
        <f t="shared" si="5"/>
        <v>44.209694545661478</v>
      </c>
      <c r="Y17">
        <f t="shared" si="6"/>
        <v>2.2644961327743647</v>
      </c>
    </row>
    <row r="18" spans="1:25" x14ac:dyDescent="0.2">
      <c r="A18" s="1">
        <v>1412</v>
      </c>
      <c r="B18">
        <v>15</v>
      </c>
      <c r="C18">
        <v>45.763220123889717</v>
      </c>
      <c r="D18">
        <v>6498.562696158886</v>
      </c>
      <c r="E18">
        <v>1.9129106253385539</v>
      </c>
      <c r="F18">
        <v>1152.6596787571909</v>
      </c>
      <c r="G18">
        <v>151.136</v>
      </c>
      <c r="H18">
        <v>1908.196362396819</v>
      </c>
      <c r="I18">
        <v>47.087653018534184</v>
      </c>
      <c r="J18">
        <v>161.5950861194124</v>
      </c>
      <c r="K18">
        <v>-7.3830809249482456</v>
      </c>
      <c r="L18">
        <v>0.20900000000000321</v>
      </c>
      <c r="M18">
        <v>-7.8397206610002296E-2</v>
      </c>
      <c r="N18">
        <v>4.1077346715396888E-2</v>
      </c>
      <c r="O18">
        <v>-2.6122624301125819E-2</v>
      </c>
      <c r="P18">
        <v>-3.7319859894605407E-2</v>
      </c>
      <c r="Q18">
        <v>2768.998175919337</v>
      </c>
      <c r="R18">
        <v>1461.134231201788</v>
      </c>
      <c r="S18">
        <f t="shared" si="0"/>
        <v>3.7319859894605407E-2</v>
      </c>
      <c r="T18">
        <f t="shared" si="1"/>
        <v>2.6122624301125819E-2</v>
      </c>
      <c r="U18">
        <f t="shared" si="2"/>
        <v>1949.0446341579275</v>
      </c>
      <c r="V18">
        <f t="shared" si="3"/>
        <v>487.91040295613948</v>
      </c>
      <c r="W18">
        <f t="shared" si="4"/>
        <v>33.39257903463335</v>
      </c>
      <c r="X18">
        <f t="shared" si="5"/>
        <v>40.848271761108435</v>
      </c>
      <c r="Y18">
        <f t="shared" si="6"/>
        <v>2.1406744382323604</v>
      </c>
    </row>
    <row r="19" spans="1:25" x14ac:dyDescent="0.2">
      <c r="A19" s="1">
        <v>1450</v>
      </c>
      <c r="B19">
        <v>16.2</v>
      </c>
      <c r="C19">
        <v>44.544647807712998</v>
      </c>
      <c r="D19">
        <v>6597.6451745033264</v>
      </c>
      <c r="E19">
        <v>45.722793519496918</v>
      </c>
      <c r="F19">
        <v>1251.7421571016309</v>
      </c>
      <c r="G19">
        <v>151.47200000000001</v>
      </c>
      <c r="H19">
        <v>1852.310245791859</v>
      </c>
      <c r="I19">
        <v>45.722793519496918</v>
      </c>
      <c r="J19">
        <v>153.1038308883634</v>
      </c>
      <c r="K19">
        <v>-2.7865130941338241</v>
      </c>
      <c r="L19">
        <v>0.2040000000000077</v>
      </c>
      <c r="M19">
        <v>-3.0471815911090501E-2</v>
      </c>
      <c r="N19">
        <v>4.1291489841843512E-2</v>
      </c>
      <c r="O19">
        <v>-2.248311533539266E-2</v>
      </c>
      <c r="P19">
        <v>1.0819673930753001E-2</v>
      </c>
      <c r="Q19">
        <v>2383.210225551622</v>
      </c>
      <c r="R19">
        <v>1409.7350034942499</v>
      </c>
      <c r="S19">
        <f t="shared" si="0"/>
        <v>-1.0819673930753001E-2</v>
      </c>
      <c r="T19">
        <f t="shared" si="1"/>
        <v>2.248311533539266E-2</v>
      </c>
      <c r="U19">
        <f t="shared" si="2"/>
        <v>1893.6056282300676</v>
      </c>
      <c r="V19">
        <f t="shared" si="3"/>
        <v>483.87062473581773</v>
      </c>
      <c r="W19">
        <f t="shared" si="4"/>
        <v>34.323516372684814</v>
      </c>
      <c r="X19">
        <f t="shared" si="5"/>
        <v>41.295382438208662</v>
      </c>
      <c r="Y19">
        <f t="shared" si="6"/>
        <v>2.2293988024967688</v>
      </c>
    </row>
    <row r="20" spans="1:25" x14ac:dyDescent="0.2">
      <c r="A20" s="1">
        <v>1470</v>
      </c>
      <c r="B20">
        <v>17</v>
      </c>
      <c r="C20">
        <v>43.745560680827388</v>
      </c>
      <c r="D20">
        <v>6647.0551960021257</v>
      </c>
      <c r="E20">
        <v>1.096102230250835</v>
      </c>
      <c r="F20">
        <v>1301.15217860043</v>
      </c>
      <c r="G20">
        <v>151.68299999999999</v>
      </c>
      <c r="H20">
        <v>1811.7316910846489</v>
      </c>
      <c r="I20">
        <v>47.49711087346077</v>
      </c>
      <c r="J20">
        <v>147.6600369814777</v>
      </c>
      <c r="K20">
        <v>-5.4437939068857588</v>
      </c>
      <c r="L20">
        <v>0.21099999999998431</v>
      </c>
      <c r="M20">
        <v>-5.7306579355835142E-2</v>
      </c>
      <c r="N20">
        <v>4.1112927651981213E-2</v>
      </c>
      <c r="O20">
        <v>-2.1576898237621819E-2</v>
      </c>
      <c r="P20">
        <v>-1.619365170385393E-2</v>
      </c>
      <c r="Q20">
        <v>2287.1512131879131</v>
      </c>
      <c r="R20">
        <v>1376.78673790216</v>
      </c>
      <c r="S20">
        <f t="shared" si="0"/>
        <v>1.619365170385393E-2</v>
      </c>
      <c r="T20">
        <f t="shared" si="1"/>
        <v>2.1576898237621819E-2</v>
      </c>
      <c r="U20">
        <f t="shared" si="2"/>
        <v>1857.5498776318516</v>
      </c>
      <c r="V20">
        <f t="shared" si="3"/>
        <v>480.7631397296916</v>
      </c>
      <c r="W20">
        <f t="shared" si="4"/>
        <v>34.91921635316163</v>
      </c>
      <c r="X20">
        <f t="shared" si="5"/>
        <v>45.818186547202686</v>
      </c>
      <c r="Y20">
        <f t="shared" si="6"/>
        <v>2.5289719649255691</v>
      </c>
    </row>
    <row r="21" spans="1:25" x14ac:dyDescent="0.2">
      <c r="A21" s="1">
        <v>1491</v>
      </c>
      <c r="B21">
        <v>17.8</v>
      </c>
      <c r="C21">
        <v>42.957109087727531</v>
      </c>
      <c r="D21">
        <v>6699.5980724394321</v>
      </c>
      <c r="E21">
        <v>3.0005836114287381</v>
      </c>
      <c r="F21">
        <v>1353.6950550377369</v>
      </c>
      <c r="G21">
        <v>151.892</v>
      </c>
      <c r="H21">
        <v>1779.5397398247001</v>
      </c>
      <c r="I21">
        <v>48.861970387399197</v>
      </c>
      <c r="J21">
        <v>142.38527941164531</v>
      </c>
      <c r="K21">
        <v>-5.2747575698323601</v>
      </c>
      <c r="L21">
        <v>0.20900000000000321</v>
      </c>
      <c r="M21">
        <v>-5.3976103787994653E-2</v>
      </c>
      <c r="N21">
        <v>3.958571121305917E-2</v>
      </c>
      <c r="O21">
        <v>-2.0547890866418131E-2</v>
      </c>
      <c r="P21">
        <v>-1.439039257493548E-2</v>
      </c>
      <c r="Q21">
        <v>2178.0764318403221</v>
      </c>
      <c r="R21">
        <v>1344.8647978153811</v>
      </c>
      <c r="S21">
        <f t="shared" si="0"/>
        <v>1.439039257493548E-2</v>
      </c>
      <c r="T21">
        <f t="shared" si="1"/>
        <v>2.0547890866418131E-2</v>
      </c>
      <c r="U21">
        <f t="shared" si="2"/>
        <v>1822.2059543558448</v>
      </c>
      <c r="V21">
        <f t="shared" si="3"/>
        <v>477.34115654046377</v>
      </c>
      <c r="W21">
        <f t="shared" si="4"/>
        <v>35.493616705252755</v>
      </c>
      <c r="X21">
        <f t="shared" si="5"/>
        <v>42.66621453114476</v>
      </c>
      <c r="Y21">
        <f t="shared" si="6"/>
        <v>2.3975982989482296</v>
      </c>
    </row>
    <row r="22" spans="1:25" x14ac:dyDescent="0.2">
      <c r="A22" s="1">
        <v>1512</v>
      </c>
      <c r="B22">
        <v>18.600000000000001</v>
      </c>
      <c r="C22">
        <v>42.179293028413447</v>
      </c>
      <c r="D22">
        <v>6748.737229347229</v>
      </c>
      <c r="E22">
        <v>3.000583603978157</v>
      </c>
      <c r="F22">
        <v>1402.834211945534</v>
      </c>
      <c r="G22">
        <v>152.065</v>
      </c>
      <c r="H22">
        <v>1734.455116797119</v>
      </c>
      <c r="I22">
        <v>46.682409793138497</v>
      </c>
      <c r="J22">
        <v>137.2756759549975</v>
      </c>
      <c r="K22">
        <v>-5.1096034566478474</v>
      </c>
      <c r="L22">
        <v>0.17300000000000179</v>
      </c>
      <c r="M22">
        <v>-5.4727288921992079E-2</v>
      </c>
      <c r="N22">
        <v>3.4296987769710088E-2</v>
      </c>
      <c r="O22">
        <v>-2.0339612523216189E-2</v>
      </c>
      <c r="P22">
        <v>-2.043030115228198E-2</v>
      </c>
      <c r="Q22">
        <v>2155.9989274609161</v>
      </c>
      <c r="R22">
        <v>1313.9455559573321</v>
      </c>
      <c r="S22">
        <f t="shared" si="0"/>
        <v>2.043030115228198E-2</v>
      </c>
      <c r="T22">
        <f t="shared" si="1"/>
        <v>2.0339612523216189E-2</v>
      </c>
      <c r="U22">
        <f t="shared" si="2"/>
        <v>1787.564535288014</v>
      </c>
      <c r="V22">
        <f t="shared" si="3"/>
        <v>473.6189793306819</v>
      </c>
      <c r="W22">
        <f t="shared" si="4"/>
        <v>36.045555859093895</v>
      </c>
      <c r="X22">
        <f t="shared" si="5"/>
        <v>53.109418490894996</v>
      </c>
      <c r="Y22">
        <f t="shared" si="6"/>
        <v>3.0620232242716061</v>
      </c>
    </row>
    <row r="23" spans="1:25" x14ac:dyDescent="0.2">
      <c r="A23" s="1">
        <v>1533</v>
      </c>
      <c r="B23">
        <v>19.2</v>
      </c>
      <c r="C23">
        <v>41.602910552974777</v>
      </c>
      <c r="D23">
        <v>6797.6013070344916</v>
      </c>
      <c r="E23">
        <v>44.087069414556026</v>
      </c>
      <c r="F23">
        <v>1451.698289632797</v>
      </c>
      <c r="G23">
        <v>152.33600000000001</v>
      </c>
      <c r="H23">
        <v>1713.7793870765779</v>
      </c>
      <c r="I23">
        <v>47.087653018534184</v>
      </c>
      <c r="J23">
        <v>133.54954988262509</v>
      </c>
      <c r="K23">
        <v>-3.7261260723724088</v>
      </c>
      <c r="L23">
        <v>0.27100000000001501</v>
      </c>
      <c r="M23">
        <v>-3.956585042479998E-2</v>
      </c>
      <c r="N23">
        <v>5.3262971099870812E-2</v>
      </c>
      <c r="O23">
        <v>-1.6232077206378589E-2</v>
      </c>
      <c r="P23">
        <v>1.369712067507084E-2</v>
      </c>
      <c r="Q23">
        <v>1720.6001838761299</v>
      </c>
      <c r="R23">
        <v>1291.400111734989</v>
      </c>
      <c r="S23">
        <f t="shared" si="0"/>
        <v>-1.369712067507084E-2</v>
      </c>
      <c r="T23">
        <f t="shared" si="1"/>
        <v>1.6232077206378589E-2</v>
      </c>
      <c r="U23">
        <f t="shared" si="2"/>
        <v>1762.0389518626328</v>
      </c>
      <c r="V23">
        <f t="shared" si="3"/>
        <v>470.63884012764379</v>
      </c>
      <c r="W23">
        <f t="shared" si="4"/>
        <v>36.444076150445973</v>
      </c>
      <c r="X23">
        <f t="shared" si="5"/>
        <v>48.259564786054852</v>
      </c>
      <c r="Y23">
        <f t="shared" si="6"/>
        <v>2.8159729980401753</v>
      </c>
    </row>
    <row r="24" spans="1:25" x14ac:dyDescent="0.2">
      <c r="A24" s="1">
        <v>1557</v>
      </c>
      <c r="B24">
        <v>20.399999999999999</v>
      </c>
      <c r="C24">
        <v>40.468093065360947</v>
      </c>
      <c r="D24">
        <v>6851.7904441282153</v>
      </c>
      <c r="E24">
        <v>2.320261158049107</v>
      </c>
      <c r="F24">
        <v>1505.8874267265201</v>
      </c>
      <c r="G24">
        <v>152.524</v>
      </c>
      <c r="H24">
        <v>1684.6444005298979</v>
      </c>
      <c r="I24">
        <v>50.772773697972298</v>
      </c>
      <c r="J24">
        <v>126.3631602119379</v>
      </c>
      <c r="K24">
        <v>-7.186389670687177</v>
      </c>
      <c r="L24">
        <v>0.1879999999999882</v>
      </c>
      <c r="M24">
        <v>-7.0770111097694266E-2</v>
      </c>
      <c r="N24">
        <v>3.4268106028688482E-2</v>
      </c>
      <c r="O24">
        <v>-1.8144306445596371E-2</v>
      </c>
      <c r="P24">
        <v>-3.6502005069005777E-2</v>
      </c>
      <c r="Q24">
        <v>1923.2964832332159</v>
      </c>
      <c r="R24">
        <v>1247.9231619763691</v>
      </c>
      <c r="S24">
        <f t="shared" si="0"/>
        <v>3.6502005069005777E-2</v>
      </c>
      <c r="T24">
        <f t="shared" si="1"/>
        <v>1.8144306445596371E-2</v>
      </c>
      <c r="U24">
        <f t="shared" si="2"/>
        <v>1712.1424375438924</v>
      </c>
      <c r="V24">
        <f t="shared" si="3"/>
        <v>464.21927556752325</v>
      </c>
      <c r="W24">
        <f t="shared" si="4"/>
        <v>37.199347661143399</v>
      </c>
      <c r="X24">
        <f t="shared" si="5"/>
        <v>27.498037013994463</v>
      </c>
      <c r="Y24">
        <f t="shared" si="6"/>
        <v>1.6322754526323222</v>
      </c>
    </row>
    <row r="25" spans="1:25" x14ac:dyDescent="0.2">
      <c r="A25" s="1">
        <v>1577</v>
      </c>
      <c r="B25">
        <v>21</v>
      </c>
      <c r="C25">
        <v>39.909658053185773</v>
      </c>
      <c r="D25">
        <v>6897.7841022312641</v>
      </c>
      <c r="E25">
        <v>1.6399387121200559</v>
      </c>
      <c r="F25">
        <v>1551.8810848295691</v>
      </c>
      <c r="G25">
        <v>152.774</v>
      </c>
      <c r="H25">
        <v>1648.89015957324</v>
      </c>
      <c r="I25">
        <v>43.673396944999688</v>
      </c>
      <c r="J25">
        <v>122.8997535433808</v>
      </c>
      <c r="K25">
        <v>-3.4634066685570559</v>
      </c>
      <c r="L25">
        <v>0.25</v>
      </c>
      <c r="M25">
        <v>-3.9651216882885407E-2</v>
      </c>
      <c r="N25">
        <v>5.2976855640443132E-2</v>
      </c>
      <c r="O25">
        <v>-1.444964939245515E-2</v>
      </c>
      <c r="P25">
        <v>1.332563875755772E-2</v>
      </c>
      <c r="Q25">
        <v>1531.6628356002459</v>
      </c>
      <c r="R25">
        <v>1226.9725276643089</v>
      </c>
      <c r="S25">
        <f t="shared" si="0"/>
        <v>-1.332563875755772E-2</v>
      </c>
      <c r="T25">
        <f t="shared" si="1"/>
        <v>1.444964939245515E-2</v>
      </c>
      <c r="U25">
        <f t="shared" si="2"/>
        <v>1687.7639586050625</v>
      </c>
      <c r="V25">
        <f t="shared" si="3"/>
        <v>460.79143094075357</v>
      </c>
      <c r="W25">
        <f t="shared" si="4"/>
        <v>37.555154704068713</v>
      </c>
      <c r="X25">
        <f t="shared" si="5"/>
        <v>38.8737990318225</v>
      </c>
      <c r="Y25">
        <f t="shared" si="6"/>
        <v>2.3575735961626263</v>
      </c>
    </row>
    <row r="26" spans="1:25" x14ac:dyDescent="0.2">
      <c r="A26" s="1">
        <v>1599</v>
      </c>
      <c r="B26">
        <v>21.6</v>
      </c>
      <c r="C26">
        <v>39.357205528765071</v>
      </c>
      <c r="D26">
        <v>6946.2366147637367</v>
      </c>
      <c r="E26">
        <v>43.268153712153428</v>
      </c>
      <c r="F26">
        <v>1600.333597362041</v>
      </c>
      <c r="G26">
        <v>153.07499999999999</v>
      </c>
      <c r="H26">
        <v>1609.721900051072</v>
      </c>
      <c r="I26">
        <v>43.268153712153428</v>
      </c>
      <c r="J26">
        <v>119.5208045550506</v>
      </c>
      <c r="K26">
        <v>-3.3789489883302219</v>
      </c>
      <c r="L26">
        <v>0.30099999999998772</v>
      </c>
      <c r="M26">
        <v>-3.90466047015674E-2</v>
      </c>
      <c r="N26">
        <v>6.4381527112357104E-2</v>
      </c>
      <c r="O26">
        <v>-9.8259759800307621E-3</v>
      </c>
      <c r="P26">
        <v>2.53349224107897E-2</v>
      </c>
      <c r="Q26">
        <v>1041.553453883261</v>
      </c>
      <c r="R26">
        <v>1206.534535950482</v>
      </c>
      <c r="S26">
        <f t="shared" si="0"/>
        <v>-2.53349224107897E-2</v>
      </c>
      <c r="T26">
        <f t="shared" si="1"/>
        <v>9.8259759800307621E-3</v>
      </c>
      <c r="U26">
        <f t="shared" si="2"/>
        <v>1663.7603661021114</v>
      </c>
      <c r="V26">
        <f t="shared" si="3"/>
        <v>457.22583015162945</v>
      </c>
      <c r="W26">
        <f t="shared" si="4"/>
        <v>37.895792994556658</v>
      </c>
      <c r="X26">
        <f t="shared" si="5"/>
        <v>54.03846605103945</v>
      </c>
      <c r="Y26">
        <f t="shared" si="6"/>
        <v>3.3570063281940161</v>
      </c>
    </row>
    <row r="27" spans="1:25" x14ac:dyDescent="0.2">
      <c r="A27" s="1">
        <v>1623</v>
      </c>
      <c r="B27">
        <v>22.8</v>
      </c>
      <c r="C27">
        <v>38.270247943187172</v>
      </c>
      <c r="D27">
        <v>6999.4619209542871</v>
      </c>
      <c r="E27">
        <v>3.40793415158987</v>
      </c>
      <c r="F27">
        <v>1653.558903552592</v>
      </c>
      <c r="G27">
        <v>153.19900000000001</v>
      </c>
      <c r="H27">
        <v>1566.092453475916</v>
      </c>
      <c r="I27">
        <v>50.361208535730839</v>
      </c>
      <c r="J27">
        <v>113.0101757432887</v>
      </c>
      <c r="K27">
        <v>-6.5106288117619329</v>
      </c>
      <c r="L27">
        <v>0.12400000000002361</v>
      </c>
      <c r="M27">
        <v>-6.4639322616162981E-2</v>
      </c>
      <c r="N27">
        <v>2.2787080354642299E-2</v>
      </c>
      <c r="O27">
        <v>-1.258307862711372E-2</v>
      </c>
      <c r="P27">
        <v>-4.1852242261520678E-2</v>
      </c>
      <c r="Q27">
        <v>1333.806334474054</v>
      </c>
      <c r="R27">
        <v>1167.15933203186</v>
      </c>
      <c r="S27">
        <f t="shared" si="0"/>
        <v>4.1852242261520678E-2</v>
      </c>
      <c r="T27">
        <f t="shared" si="1"/>
        <v>1.258307862711372E-2</v>
      </c>
      <c r="U27">
        <f t="shared" si="2"/>
        <v>1616.8631820194053</v>
      </c>
      <c r="V27">
        <f t="shared" si="3"/>
        <v>449.70384998754525</v>
      </c>
      <c r="W27">
        <f t="shared" si="4"/>
        <v>38.529773754597343</v>
      </c>
      <c r="X27">
        <f t="shared" si="5"/>
        <v>50.770728543489213</v>
      </c>
      <c r="Y27">
        <f t="shared" si="6"/>
        <v>3.2418730088893817</v>
      </c>
    </row>
    <row r="28" spans="1:25" x14ac:dyDescent="0.2">
      <c r="A28" s="1">
        <v>1671</v>
      </c>
      <c r="B28">
        <v>24.4</v>
      </c>
      <c r="C28">
        <v>36.858195530666777</v>
      </c>
      <c r="D28">
        <v>7098.8258004412064</v>
      </c>
      <c r="E28">
        <v>2.04728925973177</v>
      </c>
      <c r="F28">
        <v>1752.92278303951</v>
      </c>
      <c r="G28">
        <v>153.673</v>
      </c>
      <c r="H28">
        <v>1502.9165322660349</v>
      </c>
      <c r="I28">
        <v>97.316590219736099</v>
      </c>
      <c r="J28">
        <v>104.8245816185852</v>
      </c>
      <c r="K28">
        <v>-8.1855941247034281</v>
      </c>
      <c r="L28">
        <v>0.47399999999998949</v>
      </c>
      <c r="M28">
        <v>-4.2056519377737953E-2</v>
      </c>
      <c r="N28">
        <v>4.507695798991182E-2</v>
      </c>
      <c r="O28">
        <v>-1.0572752766445721E-2</v>
      </c>
      <c r="P28">
        <v>3.020438612173877E-3</v>
      </c>
      <c r="Q28">
        <v>1120.7117932432459</v>
      </c>
      <c r="R28">
        <v>1117.664611606152</v>
      </c>
      <c r="S28">
        <f t="shared" si="0"/>
        <v>-3.020438612173877E-3</v>
      </c>
      <c r="T28">
        <f t="shared" si="1"/>
        <v>1.0572752766445721E-2</v>
      </c>
      <c r="U28">
        <f t="shared" si="2"/>
        <v>1556.5935365195601</v>
      </c>
      <c r="V28">
        <f t="shared" si="3"/>
        <v>438.92892491340808</v>
      </c>
      <c r="W28">
        <f t="shared" si="4"/>
        <v>39.271971247496204</v>
      </c>
      <c r="X28">
        <f t="shared" si="5"/>
        <v>53.677004253525183</v>
      </c>
      <c r="Y28">
        <f t="shared" si="6"/>
        <v>3.5715226428837821</v>
      </c>
    </row>
    <row r="29" spans="1:25" x14ac:dyDescent="0.2">
      <c r="A29" s="1">
        <v>1695</v>
      </c>
      <c r="B29">
        <v>25.2</v>
      </c>
      <c r="C29">
        <v>36.168122625085253</v>
      </c>
      <c r="D29">
        <v>7146.1885326802731</v>
      </c>
      <c r="E29">
        <v>41.220864452421672</v>
      </c>
      <c r="F29">
        <v>1800.285515278578</v>
      </c>
      <c r="G29">
        <v>153.91</v>
      </c>
      <c r="H29">
        <v>1467.3207796945931</v>
      </c>
      <c r="I29">
        <v>43.268153712153428</v>
      </c>
      <c r="J29">
        <v>100.9361955419138</v>
      </c>
      <c r="K29">
        <v>-3.8883860766714382</v>
      </c>
      <c r="L29">
        <v>0.2369999999999948</v>
      </c>
      <c r="M29">
        <v>-4.4933579816455668E-2</v>
      </c>
      <c r="N29">
        <v>5.0692431646607708E-2</v>
      </c>
      <c r="O29">
        <v>-8.4725191741962594E-3</v>
      </c>
      <c r="P29">
        <v>5.7588518301520484E-3</v>
      </c>
      <c r="Q29">
        <v>898.08703246480343</v>
      </c>
      <c r="R29">
        <v>1094.1576514028591</v>
      </c>
      <c r="S29">
        <f t="shared" si="0"/>
        <v>-5.7588518301520484E-3</v>
      </c>
      <c r="T29">
        <f t="shared" si="1"/>
        <v>8.4725191741962594E-3</v>
      </c>
      <c r="U29">
        <f t="shared" si="2"/>
        <v>1527.4084371796366</v>
      </c>
      <c r="V29">
        <f t="shared" si="3"/>
        <v>433.25078577677755</v>
      </c>
      <c r="W29">
        <f t="shared" si="4"/>
        <v>39.596742317826966</v>
      </c>
      <c r="X29">
        <f t="shared" si="5"/>
        <v>60.087657485043565</v>
      </c>
      <c r="Y29">
        <f t="shared" si="6"/>
        <v>4.0950593978196208</v>
      </c>
    </row>
    <row r="30" spans="1:25" x14ac:dyDescent="0.2">
      <c r="A30" s="1">
        <v>1721</v>
      </c>
      <c r="B30">
        <v>26.4</v>
      </c>
      <c r="C30">
        <v>35.152954892561233</v>
      </c>
      <c r="D30">
        <v>7197.7760074660182</v>
      </c>
      <c r="E30">
        <v>1.7743173688650129</v>
      </c>
      <c r="F30">
        <v>1851.8729900643229</v>
      </c>
      <c r="G30">
        <v>154.06299999999999</v>
      </c>
      <c r="H30">
        <v>1427.7741842998601</v>
      </c>
      <c r="I30">
        <v>49.540185518562787</v>
      </c>
      <c r="J30">
        <v>95.349555376423154</v>
      </c>
      <c r="K30">
        <v>-5.5866401654906497</v>
      </c>
      <c r="L30">
        <v>0.15299999999999159</v>
      </c>
      <c r="M30">
        <v>-5.6384933837170692E-2</v>
      </c>
      <c r="N30">
        <v>2.8582284932755501E-2</v>
      </c>
      <c r="O30">
        <v>-9.7842727480647075E-3</v>
      </c>
      <c r="P30">
        <v>-2.7802648904415191E-2</v>
      </c>
      <c r="Q30">
        <v>1037.132911294859</v>
      </c>
      <c r="R30">
        <v>1060.3894388298691</v>
      </c>
      <c r="S30">
        <f t="shared" si="0"/>
        <v>2.7802648904415191E-2</v>
      </c>
      <c r="T30">
        <f t="shared" si="1"/>
        <v>9.7842727480647075E-3</v>
      </c>
      <c r="U30">
        <f t="shared" si="2"/>
        <v>1484.7949487067694</v>
      </c>
      <c r="V30">
        <f t="shared" si="3"/>
        <v>424.4055098769004</v>
      </c>
      <c r="W30">
        <f t="shared" si="4"/>
        <v>40.02355119127067</v>
      </c>
      <c r="X30">
        <f t="shared" si="5"/>
        <v>57.020764406909393</v>
      </c>
      <c r="Y30">
        <f t="shared" si="6"/>
        <v>3.9936822667003722</v>
      </c>
    </row>
    <row r="31" spans="1:25" x14ac:dyDescent="0.2">
      <c r="A31" s="1">
        <v>1747</v>
      </c>
      <c r="B31">
        <v>27.2</v>
      </c>
      <c r="C31">
        <v>34.489470821444087</v>
      </c>
      <c r="D31">
        <v>7247.3183002844453</v>
      </c>
      <c r="E31">
        <v>43.809882886707783</v>
      </c>
      <c r="F31">
        <v>1901.41528288275</v>
      </c>
      <c r="G31">
        <v>154.267</v>
      </c>
      <c r="H31">
        <v>1395.3477414660219</v>
      </c>
      <c r="I31">
        <v>45.040363758802407</v>
      </c>
      <c r="J31">
        <v>91.784228205497158</v>
      </c>
      <c r="K31">
        <v>-3.5653271709259968</v>
      </c>
      <c r="L31">
        <v>0.2040000000000077</v>
      </c>
      <c r="M31">
        <v>-3.9579244852670753E-2</v>
      </c>
      <c r="N31">
        <v>4.1917118482020323E-2</v>
      </c>
      <c r="O31">
        <v>-8.1629205735697322E-3</v>
      </c>
      <c r="P31">
        <v>2.3378736293495771E-3</v>
      </c>
      <c r="Q31">
        <v>865.26958079839153</v>
      </c>
      <c r="R31">
        <v>1038.8425394294429</v>
      </c>
      <c r="S31">
        <f t="shared" si="0"/>
        <v>-2.3378736293495771E-3</v>
      </c>
      <c r="T31">
        <f t="shared" si="1"/>
        <v>8.1629205735697322E-3</v>
      </c>
      <c r="U31">
        <f t="shared" si="2"/>
        <v>1457.1503929203161</v>
      </c>
      <c r="V31">
        <f t="shared" si="3"/>
        <v>418.30785349087319</v>
      </c>
      <c r="W31">
        <f t="shared" si="4"/>
        <v>40.26672355183085</v>
      </c>
      <c r="X31">
        <f t="shared" si="5"/>
        <v>61.802651454294164</v>
      </c>
      <c r="Y31">
        <f t="shared" si="6"/>
        <v>4.4291934990600419</v>
      </c>
    </row>
    <row r="32" spans="1:25" x14ac:dyDescent="0.2">
      <c r="A32" s="1">
        <v>1775</v>
      </c>
      <c r="B32">
        <v>28.6</v>
      </c>
      <c r="C32">
        <v>33.353965450161077</v>
      </c>
      <c r="D32">
        <v>7298.5005318298936</v>
      </c>
      <c r="E32">
        <v>2.4546397998929019</v>
      </c>
      <c r="F32">
        <v>1952.5975144281981</v>
      </c>
      <c r="G32">
        <v>154.44300000000001</v>
      </c>
      <c r="H32">
        <v>1369.5628800989809</v>
      </c>
      <c r="I32">
        <v>45.722793512046337</v>
      </c>
      <c r="J32">
        <v>85.840047164393454</v>
      </c>
      <c r="K32">
        <v>-5.9441810411037039</v>
      </c>
      <c r="L32">
        <v>0.17600000000001609</v>
      </c>
      <c r="M32">
        <v>-6.5002382668696984E-2</v>
      </c>
      <c r="N32">
        <v>3.5624030457593443E-2</v>
      </c>
      <c r="O32">
        <v>-9.5896359102639883E-3</v>
      </c>
      <c r="P32">
        <v>-2.9378352211103551E-2</v>
      </c>
      <c r="Q32">
        <v>1016.501406487983</v>
      </c>
      <c r="R32">
        <v>1002.925848584801</v>
      </c>
      <c r="S32">
        <f t="shared" si="0"/>
        <v>2.9378352211103551E-2</v>
      </c>
      <c r="T32">
        <f t="shared" si="1"/>
        <v>9.5896359102639883E-3</v>
      </c>
      <c r="U32">
        <f t="shared" si="2"/>
        <v>1410.2172434968074</v>
      </c>
      <c r="V32">
        <f t="shared" si="3"/>
        <v>407.29139491200647</v>
      </c>
      <c r="W32">
        <f t="shared" si="4"/>
        <v>40.610319844355722</v>
      </c>
      <c r="X32">
        <f t="shared" si="5"/>
        <v>40.654363397826501</v>
      </c>
      <c r="Y32">
        <f t="shared" si="6"/>
        <v>2.9684189012839144</v>
      </c>
    </row>
    <row r="33" spans="1:25" x14ac:dyDescent="0.2">
      <c r="A33" s="1">
        <v>1803</v>
      </c>
      <c r="B33">
        <v>29.4</v>
      </c>
      <c r="C33">
        <v>32.719729096954786</v>
      </c>
      <c r="D33">
        <v>7346.1425579041243</v>
      </c>
      <c r="E33">
        <v>42.182588040828698</v>
      </c>
      <c r="F33">
        <v>2000.239540502429</v>
      </c>
      <c r="G33">
        <v>154.553</v>
      </c>
      <c r="H33">
        <v>1342.0861235572941</v>
      </c>
      <c r="I33">
        <v>44.637227833271027</v>
      </c>
      <c r="J33">
        <v>82.606533347076365</v>
      </c>
      <c r="K33">
        <v>-3.233513817317089</v>
      </c>
      <c r="L33">
        <v>0.10999999999998521</v>
      </c>
      <c r="M33">
        <v>-3.6219921960598783E-2</v>
      </c>
      <c r="N33">
        <v>2.280649846193172E-2</v>
      </c>
      <c r="O33">
        <v>-9.4767702119779411E-3</v>
      </c>
      <c r="P33">
        <v>-1.341342349866706E-2</v>
      </c>
      <c r="Q33">
        <v>1004.537642469662</v>
      </c>
      <c r="R33">
        <v>983.39168161036673</v>
      </c>
      <c r="S33">
        <f t="shared" si="0"/>
        <v>1.341342349866706E-2</v>
      </c>
      <c r="T33">
        <f t="shared" si="1"/>
        <v>9.4767702119779411E-3</v>
      </c>
      <c r="U33">
        <f t="shared" si="2"/>
        <v>1384.2107271121201</v>
      </c>
      <c r="V33">
        <f t="shared" si="3"/>
        <v>400.81904550175341</v>
      </c>
      <c r="W33">
        <f t="shared" si="4"/>
        <v>40.758840347864911</v>
      </c>
      <c r="X33">
        <f t="shared" si="5"/>
        <v>42.124603554826081</v>
      </c>
      <c r="Y33">
        <f t="shared" si="6"/>
        <v>3.1387407123450353</v>
      </c>
    </row>
    <row r="34" spans="1:25" x14ac:dyDescent="0.2">
      <c r="A34" s="1">
        <v>1832</v>
      </c>
      <c r="B34">
        <v>30.6</v>
      </c>
      <c r="C34">
        <v>31.788316192993651</v>
      </c>
      <c r="D34">
        <v>7397.4570607841006</v>
      </c>
      <c r="E34">
        <v>43.803560964763157</v>
      </c>
      <c r="F34">
        <v>2051.5540433824058</v>
      </c>
      <c r="G34">
        <v>154.57400000000001</v>
      </c>
      <c r="H34">
        <v>1326.3722093966101</v>
      </c>
      <c r="I34">
        <v>48.446190595626831</v>
      </c>
      <c r="J34">
        <v>77.970451110010984</v>
      </c>
      <c r="K34">
        <v>-4.6360822370653807</v>
      </c>
      <c r="L34">
        <v>2.100000000001501E-2</v>
      </c>
      <c r="M34">
        <v>-4.784774798664844E-2</v>
      </c>
      <c r="N34">
        <v>4.0116478553724744E-3</v>
      </c>
      <c r="O34">
        <v>-1.204714694909236E-2</v>
      </c>
      <c r="P34">
        <v>-4.3836100131275972E-2</v>
      </c>
      <c r="Q34">
        <v>1276.9975766037901</v>
      </c>
      <c r="R34">
        <v>955.38942506940703</v>
      </c>
      <c r="S34">
        <f t="shared" si="0"/>
        <v>4.3836100131275972E-2</v>
      </c>
      <c r="T34">
        <f t="shared" si="1"/>
        <v>1.204714694909236E-2</v>
      </c>
      <c r="U34">
        <f t="shared" si="2"/>
        <v>1346.2888647219684</v>
      </c>
      <c r="V34">
        <f t="shared" si="3"/>
        <v>390.89943965256134</v>
      </c>
      <c r="W34">
        <f t="shared" si="4"/>
        <v>40.915194306673776</v>
      </c>
      <c r="X34">
        <f t="shared" si="5"/>
        <v>19.916655325358306</v>
      </c>
      <c r="Y34">
        <f t="shared" si="6"/>
        <v>1.5015887082268364</v>
      </c>
    </row>
    <row r="35" spans="1:25" x14ac:dyDescent="0.2">
      <c r="A35" s="1">
        <v>1860</v>
      </c>
      <c r="B35">
        <v>31.8</v>
      </c>
      <c r="C35">
        <v>30.880833240050482</v>
      </c>
      <c r="D35">
        <v>7446.5877884477377</v>
      </c>
      <c r="E35">
        <v>41.756271705031388</v>
      </c>
      <c r="F35">
        <v>2100.684771046042</v>
      </c>
      <c r="G35">
        <v>154.68</v>
      </c>
      <c r="H35">
        <v>1305.4165405972899</v>
      </c>
      <c r="I35">
        <v>45.16842046380043</v>
      </c>
      <c r="J35">
        <v>73.582242407392485</v>
      </c>
      <c r="K35">
        <v>-4.388208702618499</v>
      </c>
      <c r="L35">
        <v>0.1059999999999945</v>
      </c>
      <c r="M35">
        <v>-4.8576069935137148E-2</v>
      </c>
      <c r="N35">
        <v>2.1718713869708101E-2</v>
      </c>
      <c r="O35">
        <v>-1.296927025548932E-2</v>
      </c>
      <c r="P35">
        <v>-2.685735606542905E-2</v>
      </c>
      <c r="Q35">
        <v>1374.742647081868</v>
      </c>
      <c r="R35">
        <v>928.89025804526977</v>
      </c>
      <c r="S35">
        <f t="shared" si="0"/>
        <v>2.685735606542905E-2</v>
      </c>
      <c r="T35">
        <f t="shared" si="1"/>
        <v>1.296927025548932E-2</v>
      </c>
      <c r="U35">
        <f t="shared" si="2"/>
        <v>1309.650516971536</v>
      </c>
      <c r="V35">
        <f t="shared" si="3"/>
        <v>380.76025892626626</v>
      </c>
      <c r="W35">
        <f t="shared" si="4"/>
        <v>40.99087654633469</v>
      </c>
      <c r="X35">
        <f t="shared" si="5"/>
        <v>4.23397637424614</v>
      </c>
      <c r="Y35">
        <f t="shared" si="6"/>
        <v>0.32433910882643596</v>
      </c>
    </row>
    <row r="36" spans="1:25" x14ac:dyDescent="0.2">
      <c r="A36" s="1">
        <v>1949</v>
      </c>
      <c r="B36">
        <v>35</v>
      </c>
      <c r="C36">
        <v>28.577869570512089</v>
      </c>
      <c r="D36">
        <v>7597.6608774885544</v>
      </c>
      <c r="E36">
        <v>1.637831412255764</v>
      </c>
      <c r="F36">
        <v>2251.7578600868578</v>
      </c>
      <c r="G36">
        <v>154.94</v>
      </c>
      <c r="H36">
        <v>1246.1335959766179</v>
      </c>
      <c r="I36">
        <v>148.75493518263099</v>
      </c>
      <c r="J36">
        <v>63.016560894228427</v>
      </c>
      <c r="K36">
        <v>-10.56568151316405</v>
      </c>
      <c r="L36">
        <v>0.25999999999999091</v>
      </c>
      <c r="M36">
        <v>-3.5513717579158763E-2</v>
      </c>
      <c r="N36">
        <v>1.617577535925149E-2</v>
      </c>
      <c r="O36">
        <v>-1.319451515356633E-2</v>
      </c>
      <c r="P36">
        <v>-1.933794221990727E-2</v>
      </c>
      <c r="Q36">
        <v>1398.6186062780309</v>
      </c>
      <c r="R36">
        <v>865.11403909647242</v>
      </c>
      <c r="S36">
        <f t="shared" si="0"/>
        <v>1.933794221990727E-2</v>
      </c>
      <c r="T36">
        <f t="shared" si="1"/>
        <v>1.319451515356633E-2</v>
      </c>
      <c r="U36">
        <f t="shared" si="2"/>
        <v>1218.0416215062571</v>
      </c>
      <c r="V36">
        <f t="shared" si="3"/>
        <v>352.92758240978469</v>
      </c>
      <c r="W36">
        <f t="shared" si="4"/>
        <v>40.795498218753131</v>
      </c>
      <c r="X36">
        <f t="shared" si="5"/>
        <v>28.09197447036081</v>
      </c>
      <c r="Y36">
        <v>12</v>
      </c>
    </row>
    <row r="37" spans="1:25" x14ac:dyDescent="0.2">
      <c r="A37" s="1">
        <v>2023</v>
      </c>
      <c r="B37">
        <v>37.6</v>
      </c>
      <c r="C37">
        <v>26.832011471425641</v>
      </c>
      <c r="D37">
        <v>7697.0647958889604</v>
      </c>
      <c r="E37">
        <v>1.3648595064878459</v>
      </c>
      <c r="F37">
        <v>2351.1617784872651</v>
      </c>
      <c r="G37">
        <v>155.24</v>
      </c>
      <c r="H37">
        <v>1178.183170812116</v>
      </c>
      <c r="I37">
        <v>94.626910127699375</v>
      </c>
      <c r="J37">
        <v>55.552225277987453</v>
      </c>
      <c r="K37">
        <v>-7.4643356162409802</v>
      </c>
      <c r="L37">
        <v>0.30000000000001142</v>
      </c>
      <c r="M37">
        <v>-3.9440871556346027E-2</v>
      </c>
      <c r="N37">
        <v>2.9340650461828929E-2</v>
      </c>
      <c r="O37">
        <v>-1.2646349391285221E-2</v>
      </c>
      <c r="P37">
        <v>-1.010022109451709E-2</v>
      </c>
      <c r="Q37">
        <v>1340.513035476233</v>
      </c>
      <c r="R37">
        <v>820.08525085392102</v>
      </c>
      <c r="S37">
        <f t="shared" si="0"/>
        <v>1.010022109451709E-2</v>
      </c>
      <c r="T37">
        <f t="shared" si="1"/>
        <v>1.2646349391285221E-2</v>
      </c>
      <c r="U37">
        <f t="shared" si="2"/>
        <v>1149.9034843080562</v>
      </c>
      <c r="V37">
        <f t="shared" ref="V37:V40" si="7">ABS(U37-R37)</f>
        <v>329.81823345413522</v>
      </c>
      <c r="W37">
        <f t="shared" ref="W37:W40" si="8">V37/R37*100</f>
        <v>40.217554590904918</v>
      </c>
      <c r="X37">
        <f t="shared" ref="X37:X40" si="9">ABS(U37-H37)</f>
        <v>28.279686504059782</v>
      </c>
      <c r="Y37">
        <f t="shared" ref="Y37:Y40" si="10">X37/H37*100</f>
        <v>2.4002792778449491</v>
      </c>
    </row>
    <row r="38" spans="1:25" x14ac:dyDescent="0.2">
      <c r="A38" s="1">
        <v>2098</v>
      </c>
      <c r="B38">
        <v>40.400000000000013</v>
      </c>
      <c r="C38">
        <v>25.077488838330719</v>
      </c>
      <c r="D38">
        <v>7798.7636877223849</v>
      </c>
      <c r="E38">
        <v>2.7255043908953671</v>
      </c>
      <c r="F38">
        <v>2452.8606703206901</v>
      </c>
      <c r="G38">
        <v>155.38999999999999</v>
      </c>
      <c r="H38">
        <v>1165.0825244016801</v>
      </c>
      <c r="I38">
        <v>97.054154880344868</v>
      </c>
      <c r="J38">
        <v>48.52472580529335</v>
      </c>
      <c r="K38">
        <v>-7.0274994726941031</v>
      </c>
      <c r="L38">
        <v>0.14999999999997729</v>
      </c>
      <c r="M38">
        <v>-3.6204011468432717E-2</v>
      </c>
      <c r="N38">
        <v>1.430343243811746E-2</v>
      </c>
      <c r="O38">
        <v>-1.309150303933174E-2</v>
      </c>
      <c r="P38">
        <v>-2.1900579030315271E-2</v>
      </c>
      <c r="Q38">
        <v>1387.699322169165</v>
      </c>
      <c r="R38">
        <v>777.71703594930204</v>
      </c>
      <c r="S38">
        <f t="shared" si="0"/>
        <v>2.1900579030315271E-2</v>
      </c>
      <c r="T38">
        <f t="shared" si="1"/>
        <v>1.309150303933174E-2</v>
      </c>
      <c r="U38">
        <f t="shared" si="2"/>
        <v>1082.565203203932</v>
      </c>
      <c r="V38">
        <f t="shared" si="7"/>
        <v>304.84816725462997</v>
      </c>
      <c r="W38">
        <f t="shared" si="8"/>
        <v>39.19782557964983</v>
      </c>
      <c r="X38">
        <f t="shared" si="9"/>
        <v>82.517321197748061</v>
      </c>
      <c r="Y38">
        <f t="shared" si="10"/>
        <v>7.0825301615543719</v>
      </c>
    </row>
    <row r="39" spans="1:25" x14ac:dyDescent="0.2">
      <c r="A39" s="1">
        <v>2164</v>
      </c>
      <c r="B39">
        <v>43</v>
      </c>
      <c r="C39">
        <v>23.564947761669451</v>
      </c>
      <c r="D39">
        <v>7897.6886070072651</v>
      </c>
      <c r="E39">
        <v>1.3648595064878459</v>
      </c>
      <c r="F39">
        <v>2551.7855896055698</v>
      </c>
      <c r="G39">
        <v>155.51</v>
      </c>
      <c r="H39">
        <v>1130.690787868929</v>
      </c>
      <c r="I39">
        <v>95.918013744056225</v>
      </c>
      <c r="J39">
        <v>42.847744059429793</v>
      </c>
      <c r="K39">
        <v>-5.6769817458635572</v>
      </c>
      <c r="L39">
        <v>0.12000000000000451</v>
      </c>
      <c r="M39">
        <v>-2.959288628000465E-2</v>
      </c>
      <c r="N39">
        <v>1.1578284353336179E-2</v>
      </c>
      <c r="O39">
        <v>-1.3201385201691739E-2</v>
      </c>
      <c r="P39">
        <v>-1.8014601926668469E-2</v>
      </c>
      <c r="Q39">
        <v>1399.3468313793239</v>
      </c>
      <c r="R39">
        <v>743.51275235650098</v>
      </c>
      <c r="S39">
        <f t="shared" si="0"/>
        <v>1.8014601926668469E-2</v>
      </c>
      <c r="T39">
        <f t="shared" si="1"/>
        <v>1.3201385201691739E-2</v>
      </c>
      <c r="U39">
        <f t="shared" si="2"/>
        <v>1025.429805759167</v>
      </c>
      <c r="V39">
        <f t="shared" si="7"/>
        <v>281.91705340266606</v>
      </c>
      <c r="W39">
        <f t="shared" si="8"/>
        <v>37.916908958071495</v>
      </c>
      <c r="X39">
        <f t="shared" si="9"/>
        <v>105.26098210976193</v>
      </c>
      <c r="Y39">
        <f t="shared" si="10"/>
        <v>9.3094401439453414</v>
      </c>
    </row>
    <row r="40" spans="1:25" x14ac:dyDescent="0.2">
      <c r="A40" s="1">
        <v>2241</v>
      </c>
      <c r="B40">
        <v>46</v>
      </c>
      <c r="C40">
        <v>21.959299438767658</v>
      </c>
      <c r="D40">
        <v>7997.1910797506571</v>
      </c>
      <c r="E40">
        <v>1.228373549878597</v>
      </c>
      <c r="F40">
        <v>2651.2880623489618</v>
      </c>
      <c r="G40">
        <v>155.66</v>
      </c>
      <c r="H40">
        <v>1098.004967625126</v>
      </c>
      <c r="I40">
        <v>95.407894223928452</v>
      </c>
      <c r="J40">
        <v>37.207625913693022</v>
      </c>
      <c r="K40">
        <v>-5.6401181457367713</v>
      </c>
      <c r="L40">
        <v>0.15000000000000571</v>
      </c>
      <c r="M40">
        <v>-2.9557921761165021E-2</v>
      </c>
      <c r="N40">
        <v>1.455023778128518E-2</v>
      </c>
      <c r="O40">
        <v>-1.3073477275193529E-2</v>
      </c>
      <c r="P40">
        <v>-1.500768397987984E-2</v>
      </c>
      <c r="Q40">
        <v>1385.788591170515</v>
      </c>
      <c r="R40">
        <v>709.55411485110426</v>
      </c>
      <c r="S40">
        <f t="shared" si="0"/>
        <v>1.500768397987984E-2</v>
      </c>
      <c r="T40">
        <f t="shared" si="1"/>
        <v>1.3073477275193529E-2</v>
      </c>
      <c r="U40">
        <f t="shared" si="2"/>
        <v>965.70507829861936</v>
      </c>
      <c r="V40">
        <f t="shared" si="7"/>
        <v>256.1509634475151</v>
      </c>
      <c r="W40">
        <f t="shared" si="8"/>
        <v>36.100271718002347</v>
      </c>
      <c r="X40">
        <f t="shared" si="9"/>
        <v>132.29988932650667</v>
      </c>
      <c r="Y40">
        <f t="shared" si="10"/>
        <v>12.049115735118939</v>
      </c>
    </row>
    <row r="42" spans="1:25" x14ac:dyDescent="0.2">
      <c r="U42" t="s">
        <v>24</v>
      </c>
      <c r="V42">
        <f>AVERAGE(V2:V40)</f>
        <v>443.81159210492058</v>
      </c>
      <c r="W42">
        <f>AVERAGE(W2:W40)</f>
        <v>33.16871280200921</v>
      </c>
      <c r="X42">
        <f>AVERAGE(X2:X40)</f>
        <v>59.72052725654752</v>
      </c>
      <c r="Y42">
        <f>AVERAGE(Y2:Y40)</f>
        <v>3.6916257863292277</v>
      </c>
    </row>
    <row r="43" spans="1:25" x14ac:dyDescent="0.2">
      <c r="U43" t="s">
        <v>25</v>
      </c>
      <c r="V43">
        <f>MAX(V2:V40)</f>
        <v>495.65718185051901</v>
      </c>
      <c r="W43">
        <f>MAX(W2:W40)</f>
        <v>40.99087654633469</v>
      </c>
      <c r="X43">
        <f>MAX(X2:X40)</f>
        <v>132.29988932650667</v>
      </c>
      <c r="Y43">
        <f>MAX(Y2:Y40)</f>
        <v>12.049115735118939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2022-10-30T10:02:37Z</dcterms:created>
  <dcterms:modified xsi:type="dcterms:W3CDTF">2022-11-07T16:57:56Z</dcterms:modified>
</cp:coreProperties>
</file>