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kron/pythonProject/novatel_data_parser/temp/curves/the_end/"/>
    </mc:Choice>
  </mc:AlternateContent>
  <xr:revisionPtr revIDLastSave="0" documentId="13_ncr:1_{C2C756E4-8773-154B-8BDD-9F781FE840CF}" xr6:coauthVersionLast="47" xr6:coauthVersionMax="47" xr10:uidLastSave="{00000000-0000-0000-0000-000000000000}"/>
  <bookViews>
    <workbookView xWindow="0" yWindow="500" windowWidth="35840" windowHeight="20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0" i="1" l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3" i="1"/>
  <c r="U4" i="1"/>
  <c r="U5" i="1"/>
  <c r="U6" i="1"/>
  <c r="U7" i="1"/>
  <c r="U8" i="1"/>
  <c r="V8" i="1" s="1"/>
  <c r="W8" i="1" s="1"/>
  <c r="U9" i="1"/>
  <c r="V9" i="1" s="1"/>
  <c r="W9" i="1" s="1"/>
  <c r="U10" i="1"/>
  <c r="X10" i="1" s="1"/>
  <c r="Y10" i="1" s="1"/>
  <c r="U11" i="1"/>
  <c r="X11" i="1" s="1"/>
  <c r="Y11" i="1" s="1"/>
  <c r="U12" i="1"/>
  <c r="X12" i="1" s="1"/>
  <c r="Y12" i="1" s="1"/>
  <c r="U13" i="1"/>
  <c r="V13" i="1" s="1"/>
  <c r="W13" i="1" s="1"/>
  <c r="U14" i="1"/>
  <c r="V14" i="1" s="1"/>
  <c r="W14" i="1" s="1"/>
  <c r="U15" i="1"/>
  <c r="U16" i="1"/>
  <c r="U17" i="1"/>
  <c r="U18" i="1"/>
  <c r="U19" i="1"/>
  <c r="U2" i="1"/>
  <c r="X19" i="1"/>
  <c r="Y19" i="1" s="1"/>
  <c r="X18" i="1"/>
  <c r="Y18" i="1" s="1"/>
  <c r="X17" i="1"/>
  <c r="Y17" i="1" s="1"/>
  <c r="X16" i="1"/>
  <c r="Y16" i="1" s="1"/>
  <c r="X15" i="1"/>
  <c r="Y15" i="1" s="1"/>
  <c r="X7" i="1"/>
  <c r="Y7" i="1" s="1"/>
  <c r="V6" i="1"/>
  <c r="W6" i="1" s="1"/>
  <c r="X5" i="1"/>
  <c r="Y5" i="1" s="1"/>
  <c r="X4" i="1"/>
  <c r="Y4" i="1" s="1"/>
  <c r="X3" i="1"/>
  <c r="Y3" i="1" s="1"/>
  <c r="V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T2" i="1"/>
  <c r="S2" i="1"/>
  <c r="W2" i="1" l="1"/>
  <c r="X14" i="1"/>
  <c r="Y14" i="1" s="1"/>
  <c r="X2" i="1"/>
  <c r="X8" i="1"/>
  <c r="Y8" i="1" s="1"/>
  <c r="V4" i="1"/>
  <c r="W4" i="1" s="1"/>
  <c r="X9" i="1"/>
  <c r="Y9" i="1" s="1"/>
  <c r="V18" i="1"/>
  <c r="W18" i="1" s="1"/>
  <c r="X6" i="1"/>
  <c r="Y6" i="1" s="1"/>
  <c r="V7" i="1"/>
  <c r="W7" i="1" s="1"/>
  <c r="X13" i="1"/>
  <c r="Y13" i="1" s="1"/>
  <c r="V19" i="1"/>
  <c r="W19" i="1" s="1"/>
  <c r="V10" i="1"/>
  <c r="W10" i="1" s="1"/>
  <c r="V16" i="1"/>
  <c r="W16" i="1" s="1"/>
  <c r="V12" i="1"/>
  <c r="W12" i="1" s="1"/>
  <c r="V5" i="1"/>
  <c r="W5" i="1" s="1"/>
  <c r="V17" i="1"/>
  <c r="W17" i="1" s="1"/>
  <c r="V3" i="1"/>
  <c r="W3" i="1" s="1"/>
  <c r="V15" i="1"/>
  <c r="W15" i="1" s="1"/>
  <c r="V11" i="1"/>
  <c r="W11" i="1" s="1"/>
  <c r="Y2" i="1" l="1"/>
  <c r="X21" i="1"/>
  <c r="X22" i="1"/>
  <c r="V21" i="1"/>
  <c r="V22" i="1"/>
  <c r="W21" i="1"/>
  <c r="Y21" i="1" l="1"/>
  <c r="Y22" i="1"/>
</calcChain>
</file>

<file path=xl/sharedStrings.xml><?xml version="1.0" encoding="utf-8"?>
<sst xmlns="http://schemas.openxmlformats.org/spreadsheetml/2006/main" count="26" uniqueCount="26">
  <si>
    <t>Время</t>
  </si>
  <si>
    <t>Скорость</t>
  </si>
  <si>
    <t>Пикет</t>
  </si>
  <si>
    <t>pic_diff</t>
  </si>
  <si>
    <t>pic_cum</t>
  </si>
  <si>
    <t>Высота</t>
  </si>
  <si>
    <t>Wko_ptr</t>
  </si>
  <si>
    <t>Расстояние</t>
  </si>
  <si>
    <t>кв_скорости</t>
  </si>
  <si>
    <t>delta_v_qv</t>
  </si>
  <si>
    <t>delta_h</t>
  </si>
  <si>
    <t>left_part</t>
  </si>
  <si>
    <t>right_part</t>
  </si>
  <si>
    <t>Ускорение</t>
  </si>
  <si>
    <t>Несглаженное ускорение</t>
  </si>
  <si>
    <t>Wko</t>
  </si>
  <si>
    <t>othcet</t>
  </si>
  <si>
    <t>нач уск</t>
  </si>
  <si>
    <t>фильт уск</t>
  </si>
  <si>
    <t>уравн_эксп</t>
  </si>
  <si>
    <t>ош_отч_абс</t>
  </si>
  <si>
    <t>ош_отч_отн</t>
  </si>
  <si>
    <t>ош_птр_абс</t>
  </si>
  <si>
    <t>ош_птр_отн</t>
  </si>
  <si>
    <t>Среднее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</si>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</sst>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Эксперимент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intercept val="244.78"/>
            <c:dispRSqr val="1"/>
            <c:dispEq val="1"/>
            <c:trendlineLbl>
              <c:layout>
                <c:manualLayout>
                  <c:x val="-0.13954509532462289"/>
                  <c:y val="-4.10292184551311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89.019992659166036</c:v>
                </c:pt>
                <c:pt idx="1">
                  <c:v>87.487910629117309</c:v>
                </c:pt>
                <c:pt idx="2">
                  <c:v>86.974005615995225</c:v>
                </c:pt>
                <c:pt idx="3">
                  <c:v>84.902330547977812</c:v>
                </c:pt>
                <c:pt idx="4">
                  <c:v>83.856860004651622</c:v>
                </c:pt>
                <c:pt idx="5">
                  <c:v>82.804967455113768</c:v>
                </c:pt>
                <c:pt idx="6">
                  <c:v>82.276612928015481</c:v>
                </c:pt>
                <c:pt idx="7">
                  <c:v>80.147139804093158</c:v>
                </c:pt>
                <c:pt idx="8">
                  <c:v>79.610757769230304</c:v>
                </c:pt>
                <c:pt idx="9">
                  <c:v>77.991978655324232</c:v>
                </c:pt>
                <c:pt idx="10">
                  <c:v>77.449174614249713</c:v>
                </c:pt>
                <c:pt idx="11">
                  <c:v>75.81112948170869</c:v>
                </c:pt>
                <c:pt idx="12">
                  <c:v>74.711071885583436</c:v>
                </c:pt>
                <c:pt idx="13">
                  <c:v>73.048944229748699</c:v>
                </c:pt>
                <c:pt idx="14">
                  <c:v>71.932831618094298</c:v>
                </c:pt>
                <c:pt idx="15">
                  <c:v>69.681340376150558</c:v>
                </c:pt>
                <c:pt idx="16">
                  <c:v>67.97586417838717</c:v>
                </c:pt>
                <c:pt idx="17">
                  <c:v>66.255938466647535</c:v>
                </c:pt>
              </c:numCache>
            </c:numRef>
          </c:xVal>
          <c:yVal>
            <c:numRef>
              <c:f>Sheet1!$Q$2:$Q$19</c:f>
              <c:numCache>
                <c:formatCode>General</c:formatCode>
                <c:ptCount val="18"/>
                <c:pt idx="0">
                  <c:v>4171.774316138326</c:v>
                </c:pt>
                <c:pt idx="1">
                  <c:v>4217.6554724493444</c:v>
                </c:pt>
                <c:pt idx="2">
                  <c:v>3918.397516843846</c:v>
                </c:pt>
                <c:pt idx="3">
                  <c:v>4190.211593189717</c:v>
                </c:pt>
                <c:pt idx="4">
                  <c:v>4025.6490222497118</c:v>
                </c:pt>
                <c:pt idx="5">
                  <c:v>3866.5899718251858</c:v>
                </c:pt>
                <c:pt idx="6">
                  <c:v>3499.794555769146</c:v>
                </c:pt>
                <c:pt idx="7">
                  <c:v>3771.9189999867231</c:v>
                </c:pt>
                <c:pt idx="8">
                  <c:v>3304.1296415246661</c:v>
                </c:pt>
                <c:pt idx="9">
                  <c:v>3418.3627757638569</c:v>
                </c:pt>
                <c:pt idx="10">
                  <c:v>2998.479764315352</c:v>
                </c:pt>
                <c:pt idx="11">
                  <c:v>3178.2706690346331</c:v>
                </c:pt>
                <c:pt idx="12">
                  <c:v>3020.359465744491</c:v>
                </c:pt>
                <c:pt idx="13">
                  <c:v>3068.6725970223588</c:v>
                </c:pt>
                <c:pt idx="14">
                  <c:v>2894.863733731474</c:v>
                </c:pt>
                <c:pt idx="15">
                  <c:v>2724.8527601137289</c:v>
                </c:pt>
                <c:pt idx="16">
                  <c:v>2748.8191124134132</c:v>
                </c:pt>
                <c:pt idx="17">
                  <c:v>2866.7042479902921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1-E545-A227-B178DC5F94C0}"/>
            </c:ext>
          </c:extLst>
        </c:ser>
        <c:ser>
          <c:idx val="1"/>
          <c:order val="1"/>
          <c:tx>
            <c:v>ПТР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89.019992659166036</c:v>
                </c:pt>
                <c:pt idx="1">
                  <c:v>87.487910629117309</c:v>
                </c:pt>
                <c:pt idx="2">
                  <c:v>86.974005615995225</c:v>
                </c:pt>
                <c:pt idx="3">
                  <c:v>84.902330547977812</c:v>
                </c:pt>
                <c:pt idx="4">
                  <c:v>83.856860004651622</c:v>
                </c:pt>
                <c:pt idx="5">
                  <c:v>82.804967455113768</c:v>
                </c:pt>
                <c:pt idx="6">
                  <c:v>82.276612928015481</c:v>
                </c:pt>
                <c:pt idx="7">
                  <c:v>80.147139804093158</c:v>
                </c:pt>
                <c:pt idx="8">
                  <c:v>79.610757769230304</c:v>
                </c:pt>
                <c:pt idx="9">
                  <c:v>77.991978655324232</c:v>
                </c:pt>
                <c:pt idx="10">
                  <c:v>77.449174614249713</c:v>
                </c:pt>
                <c:pt idx="11">
                  <c:v>75.81112948170869</c:v>
                </c:pt>
                <c:pt idx="12">
                  <c:v>74.711071885583436</c:v>
                </c:pt>
                <c:pt idx="13">
                  <c:v>73.048944229748699</c:v>
                </c:pt>
                <c:pt idx="14">
                  <c:v>71.932831618094298</c:v>
                </c:pt>
                <c:pt idx="15">
                  <c:v>69.681340376150558</c:v>
                </c:pt>
                <c:pt idx="16">
                  <c:v>67.97586417838717</c:v>
                </c:pt>
                <c:pt idx="17">
                  <c:v>66.255938466647535</c:v>
                </c:pt>
              </c:numCache>
            </c:numRef>
          </c:xVal>
          <c:yVal>
            <c:numRef>
              <c:f>Sheet1!$H$2:$H$19</c:f>
              <c:numCache>
                <c:formatCode>General</c:formatCode>
                <c:ptCount val="18"/>
                <c:pt idx="0">
                  <c:v>5018.9635679788062</c:v>
                </c:pt>
                <c:pt idx="1">
                  <c:v>4937.3009245140538</c:v>
                </c:pt>
                <c:pt idx="2">
                  <c:v>4856.3370289086124</c:v>
                </c:pt>
                <c:pt idx="3">
                  <c:v>4724.1008674368004</c:v>
                </c:pt>
                <c:pt idx="4">
                  <c:v>4651.8418005318736</c:v>
                </c:pt>
                <c:pt idx="5">
                  <c:v>4505.6995524687527</c:v>
                </c:pt>
                <c:pt idx="6">
                  <c:v>4428.5332071351186</c:v>
                </c:pt>
                <c:pt idx="7">
                  <c:v>4342.1428429904527</c:v>
                </c:pt>
                <c:pt idx="8">
                  <c:v>4210.9784065239601</c:v>
                </c:pt>
                <c:pt idx="9">
                  <c:v>4072.3335318721388</c:v>
                </c:pt>
                <c:pt idx="10">
                  <c:v>3964.4364269138882</c:v>
                </c:pt>
                <c:pt idx="11">
                  <c:v>3851.8566166408959</c:v>
                </c:pt>
                <c:pt idx="12">
                  <c:v>3756.2849642249998</c:v>
                </c:pt>
                <c:pt idx="13">
                  <c:v>3625.819047309787</c:v>
                </c:pt>
                <c:pt idx="14">
                  <c:v>3521.4288367136619</c:v>
                </c:pt>
                <c:pt idx="15">
                  <c:v>3291.7537267151552</c:v>
                </c:pt>
                <c:pt idx="16">
                  <c:v>3153.439204761869</c:v>
                </c:pt>
                <c:pt idx="17">
                  <c:v>3001.9655708472092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D1-E545-A227-B178DC5F94C0}"/>
            </c:ext>
          </c:extLst>
        </c:ser>
        <c:ser>
          <c:idx val="2"/>
          <c:order val="2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89.019992659166036</c:v>
                </c:pt>
                <c:pt idx="1">
                  <c:v>87.487910629117309</c:v>
                </c:pt>
                <c:pt idx="2">
                  <c:v>86.974005615995225</c:v>
                </c:pt>
                <c:pt idx="3">
                  <c:v>84.902330547977812</c:v>
                </c:pt>
                <c:pt idx="4">
                  <c:v>83.856860004651622</c:v>
                </c:pt>
                <c:pt idx="5">
                  <c:v>82.804967455113768</c:v>
                </c:pt>
                <c:pt idx="6">
                  <c:v>82.276612928015481</c:v>
                </c:pt>
                <c:pt idx="7">
                  <c:v>80.147139804093158</c:v>
                </c:pt>
                <c:pt idx="8">
                  <c:v>79.610757769230304</c:v>
                </c:pt>
                <c:pt idx="9">
                  <c:v>77.991978655324232</c:v>
                </c:pt>
                <c:pt idx="10">
                  <c:v>77.449174614249713</c:v>
                </c:pt>
                <c:pt idx="11">
                  <c:v>75.81112948170869</c:v>
                </c:pt>
                <c:pt idx="12">
                  <c:v>74.711071885583436</c:v>
                </c:pt>
                <c:pt idx="13">
                  <c:v>73.048944229748699</c:v>
                </c:pt>
                <c:pt idx="14">
                  <c:v>71.932831618094298</c:v>
                </c:pt>
                <c:pt idx="15">
                  <c:v>69.681340376150558</c:v>
                </c:pt>
                <c:pt idx="16">
                  <c:v>67.97586417838717</c:v>
                </c:pt>
                <c:pt idx="17">
                  <c:v>66.255938466647535</c:v>
                </c:pt>
              </c:numCache>
            </c:numRef>
          </c:xVal>
          <c:yVal>
            <c:numRef>
              <c:f>Sheet1!$R$2:$R$19</c:f>
              <c:numCache>
                <c:formatCode>General</c:formatCode>
                <c:ptCount val="18"/>
                <c:pt idx="0">
                  <c:v>4189.1440777694816</c:v>
                </c:pt>
                <c:pt idx="1">
                  <c:v>4062.5030789733778</c:v>
                </c:pt>
                <c:pt idx="2">
                  <c:v>4020.5177507133149</c:v>
                </c:pt>
                <c:pt idx="3">
                  <c:v>3853.7801689753869</c:v>
                </c:pt>
                <c:pt idx="4">
                  <c:v>3771.166442753678</c:v>
                </c:pt>
                <c:pt idx="5">
                  <c:v>3689.0812774528699</c:v>
                </c:pt>
                <c:pt idx="6">
                  <c:v>3648.242848615449</c:v>
                </c:pt>
                <c:pt idx="7">
                  <c:v>3486.3060123444152</c:v>
                </c:pt>
                <c:pt idx="8">
                  <c:v>3446.1880643149411</c:v>
                </c:pt>
                <c:pt idx="9">
                  <c:v>3326.7520402367968</c:v>
                </c:pt>
                <c:pt idx="10">
                  <c:v>3287.2541086677652</c:v>
                </c:pt>
                <c:pt idx="11">
                  <c:v>3169.736919793645</c:v>
                </c:pt>
                <c:pt idx="12">
                  <c:v>3092.2306834324741</c:v>
                </c:pt>
                <c:pt idx="13">
                  <c:v>2977.2789261014641</c:v>
                </c:pt>
                <c:pt idx="14">
                  <c:v>2901.545392863743</c:v>
                </c:pt>
                <c:pt idx="15">
                  <c:v>2752.331604187294</c:v>
                </c:pt>
                <c:pt idx="16">
                  <c:v>2642.473144693397</c:v>
                </c:pt>
                <c:pt idx="17">
                  <c:v>2534.450536705046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D1-E545-A227-B178DC5F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3503"/>
        <c:axId val="98884463"/>
      </c:scatterChart>
      <c:valAx>
        <c:axId val="9931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98884463"/>
        <c:crosses val="autoZero"/>
        <c:crossBetween val="midCat"/>
      </c:valAx>
      <c:valAx>
        <c:axId val="98884463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9931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Расчетное ускорение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89.019992659166036</c:v>
                </c:pt>
                <c:pt idx="1">
                  <c:v>87.487910629117309</c:v>
                </c:pt>
                <c:pt idx="2">
                  <c:v>86.974005615995225</c:v>
                </c:pt>
                <c:pt idx="3">
                  <c:v>84.902330547977812</c:v>
                </c:pt>
                <c:pt idx="4">
                  <c:v>83.856860004651622</c:v>
                </c:pt>
                <c:pt idx="5">
                  <c:v>82.804967455113768</c:v>
                </c:pt>
                <c:pt idx="6">
                  <c:v>82.276612928015481</c:v>
                </c:pt>
                <c:pt idx="7">
                  <c:v>80.147139804093158</c:v>
                </c:pt>
                <c:pt idx="8">
                  <c:v>79.610757769230304</c:v>
                </c:pt>
                <c:pt idx="9">
                  <c:v>77.991978655324232</c:v>
                </c:pt>
                <c:pt idx="10">
                  <c:v>77.449174614249713</c:v>
                </c:pt>
                <c:pt idx="11">
                  <c:v>75.81112948170869</c:v>
                </c:pt>
                <c:pt idx="12">
                  <c:v>74.711071885583436</c:v>
                </c:pt>
                <c:pt idx="13">
                  <c:v>73.048944229748699</c:v>
                </c:pt>
                <c:pt idx="14">
                  <c:v>71.932831618094298</c:v>
                </c:pt>
                <c:pt idx="15">
                  <c:v>69.681340376150558</c:v>
                </c:pt>
                <c:pt idx="16">
                  <c:v>67.97586417838717</c:v>
                </c:pt>
                <c:pt idx="17">
                  <c:v>66.255938466647535</c:v>
                </c:pt>
              </c:numCache>
            </c:numRef>
          </c:xVal>
          <c:yVal>
            <c:numRef>
              <c:f>Sheet1!$S$2:$S$19</c:f>
              <c:numCache>
                <c:formatCode>General</c:formatCode>
                <c:ptCount val="18"/>
                <c:pt idx="0">
                  <c:v>0.13267011802580489</c:v>
                </c:pt>
                <c:pt idx="1">
                  <c:v>0.17651716907015469</c:v>
                </c:pt>
                <c:pt idx="2">
                  <c:v>4.7704412283107053E-2</c:v>
                </c:pt>
                <c:pt idx="3">
                  <c:v>0.24868709879166831</c:v>
                </c:pt>
                <c:pt idx="4">
                  <c:v>0.1058811323558032</c:v>
                </c:pt>
                <c:pt idx="5">
                  <c:v>0.1102212995046814</c:v>
                </c:pt>
                <c:pt idx="6">
                  <c:v>5.5548169181386421E-2</c:v>
                </c:pt>
                <c:pt idx="7">
                  <c:v>0.21509456793239459</c:v>
                </c:pt>
                <c:pt idx="8">
                  <c:v>3.5218616426423752E-2</c:v>
                </c:pt>
                <c:pt idx="9">
                  <c:v>0.16694401110128501</c:v>
                </c:pt>
                <c:pt idx="10">
                  <c:v>4.1439603164757727E-2</c:v>
                </c:pt>
                <c:pt idx="11">
                  <c:v>0.17332287533869381</c:v>
                </c:pt>
                <c:pt idx="12">
                  <c:v>9.5820158153647042E-2</c:v>
                </c:pt>
                <c:pt idx="13">
                  <c:v>0.14071835501786889</c:v>
                </c:pt>
                <c:pt idx="14">
                  <c:v>8.6654488589805845E-2</c:v>
                </c:pt>
                <c:pt idx="15">
                  <c:v>8.2148134014225493E-2</c:v>
                </c:pt>
                <c:pt idx="16">
                  <c:v>0.1264077141332389</c:v>
                </c:pt>
                <c:pt idx="17">
                  <c:v>0.15118967438676181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1-8447-A1CD-3664EE308C2D}"/>
            </c:ext>
          </c:extLst>
        </c:ser>
        <c:ser>
          <c:idx val="1"/>
          <c:order val="1"/>
          <c:tx>
            <c:v>Ускорение (фильтрация по Калману)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89.019992659166036</c:v>
                </c:pt>
                <c:pt idx="1">
                  <c:v>87.487910629117309</c:v>
                </c:pt>
                <c:pt idx="2">
                  <c:v>86.974005615995225</c:v>
                </c:pt>
                <c:pt idx="3">
                  <c:v>84.902330547977812</c:v>
                </c:pt>
                <c:pt idx="4">
                  <c:v>83.856860004651622</c:v>
                </c:pt>
                <c:pt idx="5">
                  <c:v>82.804967455113768</c:v>
                </c:pt>
                <c:pt idx="6">
                  <c:v>82.276612928015481</c:v>
                </c:pt>
                <c:pt idx="7">
                  <c:v>80.147139804093158</c:v>
                </c:pt>
                <c:pt idx="8">
                  <c:v>79.610757769230304</c:v>
                </c:pt>
                <c:pt idx="9">
                  <c:v>77.991978655324232</c:v>
                </c:pt>
                <c:pt idx="10">
                  <c:v>77.449174614249713</c:v>
                </c:pt>
                <c:pt idx="11">
                  <c:v>75.81112948170869</c:v>
                </c:pt>
                <c:pt idx="12">
                  <c:v>74.711071885583436</c:v>
                </c:pt>
                <c:pt idx="13">
                  <c:v>73.048944229748699</c:v>
                </c:pt>
                <c:pt idx="14">
                  <c:v>71.932831618094298</c:v>
                </c:pt>
                <c:pt idx="15">
                  <c:v>69.681340376150558</c:v>
                </c:pt>
                <c:pt idx="16">
                  <c:v>67.97586417838717</c:v>
                </c:pt>
                <c:pt idx="17">
                  <c:v>66.255938466647535</c:v>
                </c:pt>
              </c:numCache>
            </c:numRef>
          </c:xVal>
          <c:yVal>
            <c:numRef>
              <c:f>Sheet1!$T$2:$T$19</c:f>
              <c:numCache>
                <c:formatCode>General</c:formatCode>
                <c:ptCount val="18"/>
                <c:pt idx="0">
                  <c:v>0.15742544589201229</c:v>
                </c:pt>
                <c:pt idx="1">
                  <c:v>0.15915681028110731</c:v>
                </c:pt>
                <c:pt idx="2">
                  <c:v>0.14786405723939039</c:v>
                </c:pt>
                <c:pt idx="3">
                  <c:v>0.15812119219583839</c:v>
                </c:pt>
                <c:pt idx="4">
                  <c:v>0.15191128385847971</c:v>
                </c:pt>
                <c:pt idx="5">
                  <c:v>0.14590905554057301</c:v>
                </c:pt>
                <c:pt idx="6">
                  <c:v>0.1320677190856282</c:v>
                </c:pt>
                <c:pt idx="7">
                  <c:v>0.1423365660372348</c:v>
                </c:pt>
                <c:pt idx="8">
                  <c:v>0.1246841374160251</c:v>
                </c:pt>
                <c:pt idx="9">
                  <c:v>0.12899482172693799</c:v>
                </c:pt>
                <c:pt idx="10">
                  <c:v>0.113150179785485</c:v>
                </c:pt>
                <c:pt idx="11">
                  <c:v>0.119934742227722</c:v>
                </c:pt>
                <c:pt idx="12">
                  <c:v>0.1139758288960185</c:v>
                </c:pt>
                <c:pt idx="13">
                  <c:v>0.115798965925372</c:v>
                </c:pt>
                <c:pt idx="14">
                  <c:v>0.1092401408955273</c:v>
                </c:pt>
                <c:pt idx="15">
                  <c:v>0.1028246324571218</c:v>
                </c:pt>
                <c:pt idx="16">
                  <c:v>0.1037290231099401</c:v>
                </c:pt>
                <c:pt idx="17">
                  <c:v>0.10817751879208649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6-7440-A033-04D264F5D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51007"/>
        <c:axId val="114043519"/>
      </c:scatterChart>
      <c:valAx>
        <c:axId val="1596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14043519"/>
        <c:crosses val="autoZero"/>
        <c:crossBetween val="midCat"/>
      </c:valAx>
      <c:valAx>
        <c:axId val="1140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5965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Эксперимент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intercept val="244.78"/>
            <c:dispRSqr val="1"/>
            <c:dispEq val="1"/>
            <c:trendlineLbl>
              <c:layout>
                <c:manualLayout>
                  <c:x val="-0.13954509532462289"/>
                  <c:y val="-4.10292184551311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89.019992659166036</c:v>
                </c:pt>
                <c:pt idx="1">
                  <c:v>87.487910629117309</c:v>
                </c:pt>
                <c:pt idx="2">
                  <c:v>86.974005615995225</c:v>
                </c:pt>
                <c:pt idx="3">
                  <c:v>84.902330547977812</c:v>
                </c:pt>
                <c:pt idx="4">
                  <c:v>83.856860004651622</c:v>
                </c:pt>
                <c:pt idx="5">
                  <c:v>82.804967455113768</c:v>
                </c:pt>
                <c:pt idx="6">
                  <c:v>82.276612928015481</c:v>
                </c:pt>
                <c:pt idx="7">
                  <c:v>80.147139804093158</c:v>
                </c:pt>
                <c:pt idx="8">
                  <c:v>79.610757769230304</c:v>
                </c:pt>
                <c:pt idx="9">
                  <c:v>77.991978655324232</c:v>
                </c:pt>
                <c:pt idx="10">
                  <c:v>77.449174614249713</c:v>
                </c:pt>
                <c:pt idx="11">
                  <c:v>75.81112948170869</c:v>
                </c:pt>
                <c:pt idx="12">
                  <c:v>74.711071885583436</c:v>
                </c:pt>
                <c:pt idx="13">
                  <c:v>73.048944229748699</c:v>
                </c:pt>
                <c:pt idx="14">
                  <c:v>71.932831618094298</c:v>
                </c:pt>
                <c:pt idx="15">
                  <c:v>69.681340376150558</c:v>
                </c:pt>
                <c:pt idx="16">
                  <c:v>67.97586417838717</c:v>
                </c:pt>
                <c:pt idx="17">
                  <c:v>66.255938466647535</c:v>
                </c:pt>
              </c:numCache>
            </c:numRef>
          </c:xVal>
          <c:yVal>
            <c:numRef>
              <c:f>Sheet1!$Q$2:$Q$19</c:f>
              <c:numCache>
                <c:formatCode>General</c:formatCode>
                <c:ptCount val="18"/>
                <c:pt idx="0">
                  <c:v>4171.774316138326</c:v>
                </c:pt>
                <c:pt idx="1">
                  <c:v>4217.6554724493444</c:v>
                </c:pt>
                <c:pt idx="2">
                  <c:v>3918.397516843846</c:v>
                </c:pt>
                <c:pt idx="3">
                  <c:v>4190.211593189717</c:v>
                </c:pt>
                <c:pt idx="4">
                  <c:v>4025.6490222497118</c:v>
                </c:pt>
                <c:pt idx="5">
                  <c:v>3866.5899718251858</c:v>
                </c:pt>
                <c:pt idx="6">
                  <c:v>3499.794555769146</c:v>
                </c:pt>
                <c:pt idx="7">
                  <c:v>3771.9189999867231</c:v>
                </c:pt>
                <c:pt idx="8">
                  <c:v>3304.1296415246661</c:v>
                </c:pt>
                <c:pt idx="9">
                  <c:v>3418.3627757638569</c:v>
                </c:pt>
                <c:pt idx="10">
                  <c:v>2998.479764315352</c:v>
                </c:pt>
                <c:pt idx="11">
                  <c:v>3178.2706690346331</c:v>
                </c:pt>
                <c:pt idx="12">
                  <c:v>3020.359465744491</c:v>
                </c:pt>
                <c:pt idx="13">
                  <c:v>3068.6725970223588</c:v>
                </c:pt>
                <c:pt idx="14">
                  <c:v>2894.863733731474</c:v>
                </c:pt>
                <c:pt idx="15">
                  <c:v>2724.8527601137289</c:v>
                </c:pt>
                <c:pt idx="16">
                  <c:v>2748.8191124134132</c:v>
                </c:pt>
                <c:pt idx="17">
                  <c:v>2866.7042479902921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A-064A-ADD3-28AF4EAA4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3503"/>
        <c:axId val="98884463"/>
      </c:scatterChart>
      <c:valAx>
        <c:axId val="9931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98884463"/>
        <c:crosses val="autoZero"/>
        <c:crossBetween val="midCat"/>
      </c:valAx>
      <c:valAx>
        <c:axId val="98884463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9931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171450</xdr:colOff>
      <xdr:row>0</xdr:row>
      <xdr:rowOff>57150</xdr:rowOff>
    </xdr:from>
    <xdr:to>
      <xdr:col>39</xdr:col>
      <xdr:colOff>88900</xdr:colOff>
      <xdr:row>20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686E57-A266-0AD5-EB18-7A3DC707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177800</xdr:colOff>
      <xdr:row>20</xdr:row>
      <xdr:rowOff>101600</xdr:rowOff>
    </xdr:from>
    <xdr:to>
      <xdr:col>39</xdr:col>
      <xdr:colOff>158750</xdr:colOff>
      <xdr:row>39</xdr:row>
      <xdr:rowOff>82550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0E70CA8-AA19-2147-B690-38535F1F6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41</xdr:row>
      <xdr:rowOff>0</xdr:rowOff>
    </xdr:from>
    <xdr:to>
      <xdr:col>38</xdr:col>
      <xdr:colOff>590550</xdr:colOff>
      <xdr:row>61</xdr:row>
      <xdr:rowOff>31750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450E542-6BF7-B94B-A508-D0AE80420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0.86685</cdr:x>
      <cdr:y>0.78801</cdr:y>
    </cdr:from>
    <cdr:to>
      <cdr:x>0.97172</cdr:x>
      <cdr:y>0.98047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2BC2F9-E9E6-DFBD-9717-4ED29E0246A8}"/>
            </a:ext>
          </a:extLst>
        </cdr:cNvPr>
        <cdr:cNvSpPr txBox="1"/>
      </cdr:nvSpPr>
      <cdr:spPr>
        <a:xfrm xmlns:a="http://schemas.openxmlformats.org/drawingml/2006/main">
          <a:off x="7513667" y="3027351"/>
          <a:ext cx="908945" cy="739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0.00586</cdr:x>
      <cdr:y>0.01322</cdr:y>
    </cdr:from>
    <cdr:to>
      <cdr:x>0.11074</cdr:x>
      <cdr:y>0.25214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9DD696C-272C-E3B8-A75E-EACD6A6D0FE7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909032" cy="917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effectLst/>
              <a:latin typeface="Times" pitchFamily="2" charset="0"/>
              <a:ea typeface="+mn-ea"/>
              <a:cs typeface="+mn-cs"/>
            </a:rPr>
            <a:t>W</a:t>
          </a:r>
          <a:r>
            <a:rPr lang="en-US" sz="1600" i="1" baseline="-25000">
              <a:effectLst/>
              <a:latin typeface="Times" pitchFamily="2" charset="0"/>
              <a:ea typeface="+mn-ea"/>
              <a:cs typeface="+mn-cs"/>
            </a:rPr>
            <a:t>k</a:t>
          </a:r>
          <a:r>
            <a:rPr lang="en-US" sz="1600" baseline="-25000">
              <a:effectLst/>
              <a:latin typeface="Times" pitchFamily="2" charset="0"/>
              <a:ea typeface="+mn-ea"/>
              <a:cs typeface="+mn-cs"/>
            </a:rPr>
            <a:t>0</a:t>
          </a:r>
          <a:r>
            <a:rPr lang="en-US" sz="1600">
              <a:effectLst/>
              <a:latin typeface="Times" pitchFamily="2" charset="0"/>
              <a:ea typeface="+mn-ea"/>
              <a:cs typeface="+mn-cs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Н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0.05818</cdr:x>
      <cdr:y>0.02822</cdr:y>
    </cdr:from>
    <cdr:to>
      <cdr:x>0.16291</cdr:x>
      <cdr:y>0.28219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0A042F-569F-741C-1191-D63FF5800701}"/>
            </a:ext>
          </a:extLst>
        </cdr:cNvPr>
        <cdr:cNvSpPr txBox="1"/>
      </cdr:nvSpPr>
      <cdr:spPr>
        <a:xfrm xmlns:a="http://schemas.openxmlformats.org/drawingml/2006/main">
          <a:off x="508000" y="10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600" i="1">
              <a:latin typeface="Times" pitchFamily="2" charset="0"/>
            </a:rPr>
            <a:t>а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м/с</a:t>
          </a:r>
          <a:r>
            <a:rPr lang="ru-RU" sz="1600" baseline="30000">
              <a:effectLst/>
              <a:latin typeface="Times" pitchFamily="2" charset="0"/>
              <a:ea typeface="+mn-ea"/>
              <a:cs typeface="+mn-cs"/>
            </a:rPr>
            <a:t>2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0.87927</cdr:x>
      <cdr:y>0.79365</cdr:y>
    </cdr:from>
    <cdr:to>
      <cdr:x>0.98399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FF2A0D8-D623-2DE5-CC29-635EAAF62CB5}"/>
            </a:ext>
          </a:extLst>
        </cdr:cNvPr>
        <cdr:cNvSpPr txBox="1"/>
      </cdr:nvSpPr>
      <cdr:spPr>
        <a:xfrm xmlns:a="http://schemas.openxmlformats.org/drawingml/2006/main">
          <a:off x="7677166" y="2857500"/>
          <a:ext cx="914336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0.86685</cdr:x>
      <cdr:y>0.78801</cdr:y>
    </cdr:from>
    <cdr:to>
      <cdr:x>0.97172</cdr:x>
      <cdr:y>0.98047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2BC2F9-E9E6-DFBD-9717-4ED29E0246A8}"/>
            </a:ext>
          </a:extLst>
        </cdr:cNvPr>
        <cdr:cNvSpPr txBox="1"/>
      </cdr:nvSpPr>
      <cdr:spPr>
        <a:xfrm xmlns:a="http://schemas.openxmlformats.org/drawingml/2006/main">
          <a:off x="7513667" y="3027351"/>
          <a:ext cx="908945" cy="739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0.00586</cdr:x>
      <cdr:y>0.01322</cdr:y>
    </cdr:from>
    <cdr:to>
      <cdr:x>0.11074</cdr:x>
      <cdr:y>0.25214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9DD696C-272C-E3B8-A75E-EACD6A6D0FE7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909032" cy="917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effectLst/>
              <a:latin typeface="Times" pitchFamily="2" charset="0"/>
              <a:ea typeface="+mn-ea"/>
              <a:cs typeface="+mn-cs"/>
            </a:rPr>
            <a:t>W</a:t>
          </a:r>
          <a:r>
            <a:rPr lang="en-US" sz="1600" i="1" baseline="-25000">
              <a:effectLst/>
              <a:latin typeface="Times" pitchFamily="2" charset="0"/>
              <a:ea typeface="+mn-ea"/>
              <a:cs typeface="+mn-cs"/>
            </a:rPr>
            <a:t>k</a:t>
          </a:r>
          <a:r>
            <a:rPr lang="en-US" sz="1600" baseline="-25000">
              <a:effectLst/>
              <a:latin typeface="Times" pitchFamily="2" charset="0"/>
              <a:ea typeface="+mn-ea"/>
              <a:cs typeface="+mn-cs"/>
            </a:rPr>
            <a:t>0</a:t>
          </a:r>
          <a:r>
            <a:rPr lang="en-US" sz="1600">
              <a:effectLst/>
              <a:latin typeface="Times" pitchFamily="2" charset="0"/>
              <a:ea typeface="+mn-ea"/>
              <a:cs typeface="+mn-cs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Н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"/>
  <sheetViews>
    <sheetView tabSelected="1" topLeftCell="M28" workbookViewId="0">
      <selection activeCell="AA42" sqref="AA42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">
      <c r="A2" s="1">
        <v>1179</v>
      </c>
      <c r="B2">
        <v>1.2</v>
      </c>
      <c r="C2">
        <v>89.019992659166036</v>
      </c>
      <c r="D2">
        <v>4699.8923211544752</v>
      </c>
      <c r="E2">
        <v>4.7770082801580429</v>
      </c>
      <c r="F2">
        <v>145.08245838433501</v>
      </c>
      <c r="G2">
        <v>144.393</v>
      </c>
      <c r="H2">
        <v>5018.9635679788062</v>
      </c>
      <c r="I2">
        <v>45.718578897416592</v>
      </c>
      <c r="J2">
        <v>611.46289298132524</v>
      </c>
      <c r="K2">
        <v>-14.000431346773331</v>
      </c>
      <c r="L2">
        <v>0.1009999999999991</v>
      </c>
      <c r="M2">
        <v>-0.15311533827623461</v>
      </c>
      <c r="N2">
        <v>2.0445220250429729E-2</v>
      </c>
      <c r="O2">
        <v>-0.15742544589201229</v>
      </c>
      <c r="P2">
        <v>-0.13267011802580489</v>
      </c>
      <c r="Q2">
        <v>4171.774316138326</v>
      </c>
      <c r="R2">
        <v>4189.1440777694816</v>
      </c>
      <c r="S2">
        <f>-1*P2</f>
        <v>0.13267011802580489</v>
      </c>
      <c r="T2">
        <f>-1*O2</f>
        <v>0.15742544589201229</v>
      </c>
      <c r="U2">
        <f>0.4211*C2^2+7.4358*C2+244.78</f>
        <v>4243.7466954933179</v>
      </c>
      <c r="V2">
        <f>ABS(U2-R2)</f>
        <v>54.602617723836374</v>
      </c>
      <c r="W2">
        <f>V2/R2*100</f>
        <v>1.3034313623538498</v>
      </c>
      <c r="X2">
        <f>ABS(U2-H2)</f>
        <v>775.21687248548824</v>
      </c>
      <c r="Y2">
        <f>X2/H2*100</f>
        <v>15.445756120474826</v>
      </c>
    </row>
    <row r="3" spans="1:25" x14ac:dyDescent="0.2">
      <c r="A3" s="1">
        <v>1190</v>
      </c>
      <c r="B3">
        <v>1.8</v>
      </c>
      <c r="C3">
        <v>87.487910629117309</v>
      </c>
      <c r="D3">
        <v>4752.4436268210411</v>
      </c>
      <c r="E3">
        <v>4.7770082652568817</v>
      </c>
      <c r="F3">
        <v>197.63376405090091</v>
      </c>
      <c r="G3">
        <v>144.518</v>
      </c>
      <c r="H3">
        <v>4937.3009245140538</v>
      </c>
      <c r="I3">
        <v>52.551305666565902</v>
      </c>
      <c r="J3">
        <v>590.59679832163704</v>
      </c>
      <c r="K3">
        <v>-20.866094659688201</v>
      </c>
      <c r="L3">
        <v>0.125</v>
      </c>
      <c r="M3">
        <v>-0.19853069676405391</v>
      </c>
      <c r="N3">
        <v>2.2013527693899179E-2</v>
      </c>
      <c r="O3">
        <v>-0.15915681028110731</v>
      </c>
      <c r="P3">
        <v>-0.17651716907015469</v>
      </c>
      <c r="Q3">
        <v>4217.6554724493444</v>
      </c>
      <c r="R3">
        <v>4062.5030789733778</v>
      </c>
      <c r="S3">
        <f t="shared" ref="S3:S19" si="0">-1*P3</f>
        <v>0.17651716907015469</v>
      </c>
      <c r="T3">
        <f t="shared" ref="T3:T19" si="1">-1*O3</f>
        <v>0.15915681028110731</v>
      </c>
      <c r="U3">
        <f t="shared" ref="U3:U56" si="2">0.4211*C3^2+7.4358*C3+244.78</f>
        <v>4118.4786464371991</v>
      </c>
      <c r="V3">
        <f t="shared" ref="V3:V19" si="3">ABS(U3-R3)</f>
        <v>55.975567463821335</v>
      </c>
      <c r="W3">
        <f t="shared" ref="W3:W19" si="4">V3/R3*100</f>
        <v>1.3778590779054067</v>
      </c>
      <c r="X3">
        <f t="shared" ref="X3:X19" si="5">ABS(U3-H3)</f>
        <v>818.82227807685467</v>
      </c>
      <c r="Y3">
        <f t="shared" ref="Y3:Y19" si="6">X3/H3*100</f>
        <v>16.584411009086832</v>
      </c>
    </row>
    <row r="4" spans="1:25" x14ac:dyDescent="0.2">
      <c r="A4" s="1">
        <v>1200</v>
      </c>
      <c r="B4">
        <v>2</v>
      </c>
      <c r="C4">
        <v>86.974005615995225</v>
      </c>
      <c r="D4">
        <v>4800.8961393609643</v>
      </c>
      <c r="E4">
        <v>48.452512539923191</v>
      </c>
      <c r="F4">
        <v>246.0862765908241</v>
      </c>
      <c r="G4">
        <v>144.642</v>
      </c>
      <c r="H4">
        <v>4856.3370289086124</v>
      </c>
      <c r="I4">
        <v>48.452512539923191</v>
      </c>
      <c r="J4">
        <v>583.67883124160255</v>
      </c>
      <c r="K4">
        <v>-6.9179670800344866</v>
      </c>
      <c r="L4">
        <v>0.1239999999999952</v>
      </c>
      <c r="M4">
        <v>-7.1389146995569336E-2</v>
      </c>
      <c r="N4">
        <v>2.368473471246229E-2</v>
      </c>
      <c r="O4">
        <v>-0.14786405723939039</v>
      </c>
      <c r="P4">
        <v>-4.7704412283107053E-2</v>
      </c>
      <c r="Q4">
        <v>3918.397516843846</v>
      </c>
      <c r="R4">
        <v>4020.5177507133149</v>
      </c>
      <c r="S4">
        <f t="shared" si="0"/>
        <v>4.7704412283107053E-2</v>
      </c>
      <c r="T4">
        <f t="shared" si="1"/>
        <v>0.14786405723939039</v>
      </c>
      <c r="U4">
        <f t="shared" si="2"/>
        <v>4076.9028505918886</v>
      </c>
      <c r="V4">
        <f t="shared" si="3"/>
        <v>56.385099878573783</v>
      </c>
      <c r="W4">
        <f t="shared" si="4"/>
        <v>1.402433800188297</v>
      </c>
      <c r="X4">
        <f t="shared" si="5"/>
        <v>779.43417831672377</v>
      </c>
      <c r="Y4">
        <f t="shared" si="6"/>
        <v>16.049837020720322</v>
      </c>
    </row>
    <row r="5" spans="1:25" x14ac:dyDescent="0.2">
      <c r="A5" s="1">
        <v>1212</v>
      </c>
      <c r="B5">
        <v>2.8</v>
      </c>
      <c r="C5">
        <v>84.902330547977812</v>
      </c>
      <c r="D5">
        <v>4854.6842478364706</v>
      </c>
      <c r="E5">
        <v>4.7770082652568817</v>
      </c>
      <c r="F5">
        <v>299.87438506633038</v>
      </c>
      <c r="G5">
        <v>144.68100000000001</v>
      </c>
      <c r="H5">
        <v>4724.1008674368004</v>
      </c>
      <c r="I5">
        <v>53.788108475506313</v>
      </c>
      <c r="J5">
        <v>556.20414602454355</v>
      </c>
      <c r="K5">
        <v>-27.474685217059001</v>
      </c>
      <c r="L5">
        <v>3.9000000000015689E-2</v>
      </c>
      <c r="M5">
        <v>-0.25539739168900372</v>
      </c>
      <c r="N5">
        <v>6.7102928973354027E-3</v>
      </c>
      <c r="O5">
        <v>-0.15812119219583839</v>
      </c>
      <c r="P5">
        <v>-0.24868709879166831</v>
      </c>
      <c r="Q5">
        <v>4190.211593189717</v>
      </c>
      <c r="R5">
        <v>3853.7801689753869</v>
      </c>
      <c r="S5">
        <f t="shared" si="0"/>
        <v>0.24868709879166831</v>
      </c>
      <c r="T5">
        <f t="shared" si="1"/>
        <v>0.15812119219583839</v>
      </c>
      <c r="U5">
        <f t="shared" si="2"/>
        <v>3911.5564034351755</v>
      </c>
      <c r="V5">
        <f t="shared" si="3"/>
        <v>57.776234459788611</v>
      </c>
      <c r="W5">
        <f t="shared" si="4"/>
        <v>1.4992093976950873</v>
      </c>
      <c r="X5">
        <f t="shared" si="5"/>
        <v>812.54446400162487</v>
      </c>
      <c r="Y5">
        <f t="shared" si="6"/>
        <v>17.199981262095591</v>
      </c>
    </row>
    <row r="6" spans="1:25" x14ac:dyDescent="0.2">
      <c r="A6" s="1">
        <v>1222</v>
      </c>
      <c r="B6">
        <v>3.2</v>
      </c>
      <c r="C6">
        <v>83.856860004651622</v>
      </c>
      <c r="D6">
        <v>4901.2280643731356</v>
      </c>
      <c r="E6">
        <v>4.5040363818407059</v>
      </c>
      <c r="F6">
        <v>346.4182016029954</v>
      </c>
      <c r="G6">
        <v>144.88399999999999</v>
      </c>
      <c r="H6">
        <v>4651.8418005318736</v>
      </c>
      <c r="I6">
        <v>46.543816536664963</v>
      </c>
      <c r="J6">
        <v>542.59050693207871</v>
      </c>
      <c r="K6">
        <v>-13.61363909246484</v>
      </c>
      <c r="L6">
        <v>0.20299999999997451</v>
      </c>
      <c r="M6">
        <v>-0.1462454102978499</v>
      </c>
      <c r="N6">
        <v>4.0364277942046743E-2</v>
      </c>
      <c r="O6">
        <v>-0.15191128385847971</v>
      </c>
      <c r="P6">
        <v>-0.1058811323558032</v>
      </c>
      <c r="Q6">
        <v>4025.6490222497118</v>
      </c>
      <c r="R6">
        <v>3771.166442753678</v>
      </c>
      <c r="S6">
        <f t="shared" si="0"/>
        <v>0.1058811323558032</v>
      </c>
      <c r="T6">
        <f t="shared" si="1"/>
        <v>0.15191128385847971</v>
      </c>
      <c r="U6">
        <f t="shared" si="2"/>
        <v>3829.4866572221031</v>
      </c>
      <c r="V6">
        <f t="shared" si="3"/>
        <v>58.320214468425092</v>
      </c>
      <c r="W6">
        <f t="shared" si="4"/>
        <v>1.5464768090649454</v>
      </c>
      <c r="X6">
        <f t="shared" si="5"/>
        <v>822.35514330977048</v>
      </c>
      <c r="Y6">
        <f t="shared" si="6"/>
        <v>17.678054812950553</v>
      </c>
    </row>
    <row r="7" spans="1:25" x14ac:dyDescent="0.2">
      <c r="A7" s="1">
        <v>1233</v>
      </c>
      <c r="B7">
        <v>3.6</v>
      </c>
      <c r="C7">
        <v>82.804967455113768</v>
      </c>
      <c r="D7">
        <v>4952.6832678318024</v>
      </c>
      <c r="E7">
        <v>3.4163634032011032</v>
      </c>
      <c r="F7">
        <v>397.8734050616622</v>
      </c>
      <c r="G7">
        <v>145.00200000000001</v>
      </c>
      <c r="H7">
        <v>4505.6995524687527</v>
      </c>
      <c r="I7">
        <v>51.455203458666801</v>
      </c>
      <c r="J7">
        <v>529.06347494154704</v>
      </c>
      <c r="K7">
        <v>-13.52703199053167</v>
      </c>
      <c r="L7">
        <v>0.11800000000002341</v>
      </c>
      <c r="M7">
        <v>-0.1314447430122177</v>
      </c>
      <c r="N7">
        <v>2.122344350753631E-2</v>
      </c>
      <c r="O7">
        <v>-0.14590905554057301</v>
      </c>
      <c r="P7">
        <v>-0.1102212995046814</v>
      </c>
      <c r="Q7">
        <v>3866.5899718251858</v>
      </c>
      <c r="R7">
        <v>3689.0812774528699</v>
      </c>
      <c r="S7">
        <f t="shared" si="0"/>
        <v>0.1102212995046814</v>
      </c>
      <c r="T7">
        <f t="shared" si="1"/>
        <v>0.14590905554057301</v>
      </c>
      <c r="U7">
        <f t="shared" si="2"/>
        <v>3747.8418127033306</v>
      </c>
      <c r="V7">
        <f t="shared" si="3"/>
        <v>58.760535250460634</v>
      </c>
      <c r="W7">
        <f t="shared" si="4"/>
        <v>1.5928230047301075</v>
      </c>
      <c r="X7">
        <f t="shared" si="5"/>
        <v>757.85773976542214</v>
      </c>
      <c r="Y7">
        <f t="shared" si="6"/>
        <v>16.819979471338218</v>
      </c>
    </row>
    <row r="8" spans="1:25" x14ac:dyDescent="0.2">
      <c r="A8" s="1">
        <v>1243</v>
      </c>
      <c r="B8">
        <v>3.8</v>
      </c>
      <c r="C8">
        <v>82.276612928015481</v>
      </c>
      <c r="D8">
        <v>4999.7667062282562</v>
      </c>
      <c r="E8">
        <v>47.083438396453857</v>
      </c>
      <c r="F8">
        <v>444.95684345811611</v>
      </c>
      <c r="G8">
        <v>145.083</v>
      </c>
      <c r="H8">
        <v>4428.5332071351186</v>
      </c>
      <c r="I8">
        <v>47.083438396453857</v>
      </c>
      <c r="J8">
        <v>522.33341318722864</v>
      </c>
      <c r="K8">
        <v>-6.7300617543183989</v>
      </c>
      <c r="L8">
        <v>8.0999999999988859E-2</v>
      </c>
      <c r="M8">
        <v>-7.146952286757037E-2</v>
      </c>
      <c r="N8">
        <v>1.5921353686183939E-2</v>
      </c>
      <c r="O8">
        <v>-0.1320677190856282</v>
      </c>
      <c r="P8">
        <v>-5.5548169181386421E-2</v>
      </c>
      <c r="Q8">
        <v>3499.794555769146</v>
      </c>
      <c r="R8">
        <v>3648.242848615449</v>
      </c>
      <c r="S8">
        <f t="shared" si="0"/>
        <v>5.5548169181386421E-2</v>
      </c>
      <c r="T8">
        <f t="shared" si="1"/>
        <v>0.1320677190856282</v>
      </c>
      <c r="U8">
        <f t="shared" si="2"/>
        <v>3707.1840582092582</v>
      </c>
      <c r="V8">
        <f t="shared" si="3"/>
        <v>58.941209593809162</v>
      </c>
      <c r="W8">
        <f t="shared" si="4"/>
        <v>1.6156054308768959</v>
      </c>
      <c r="X8">
        <f t="shared" si="5"/>
        <v>721.34914892586039</v>
      </c>
      <c r="Y8">
        <f t="shared" si="6"/>
        <v>16.288669751050854</v>
      </c>
    </row>
    <row r="9" spans="1:25" x14ac:dyDescent="0.2">
      <c r="A9" s="1">
        <v>1255</v>
      </c>
      <c r="B9">
        <v>4.6000000000000014</v>
      </c>
      <c r="C9">
        <v>80.147139804093158</v>
      </c>
      <c r="D9">
        <v>5054.3610865473747</v>
      </c>
      <c r="E9">
        <v>5.1843588277697563</v>
      </c>
      <c r="F9">
        <v>499.55122377723461</v>
      </c>
      <c r="G9">
        <v>145.256</v>
      </c>
      <c r="H9">
        <v>4342.1428429904527</v>
      </c>
      <c r="I9">
        <v>54.5943803191185</v>
      </c>
      <c r="J9">
        <v>495.64537181920173</v>
      </c>
      <c r="K9">
        <v>-26.688041368026969</v>
      </c>
      <c r="L9">
        <v>0.17300000000000179</v>
      </c>
      <c r="M9">
        <v>-0.24442114016157299</v>
      </c>
      <c r="N9">
        <v>2.9326572229178428E-2</v>
      </c>
      <c r="O9">
        <v>-0.1423365660372348</v>
      </c>
      <c r="P9">
        <v>-0.21509456793239459</v>
      </c>
      <c r="Q9">
        <v>3771.9189999867231</v>
      </c>
      <c r="R9">
        <v>3486.3060123444152</v>
      </c>
      <c r="S9">
        <f t="shared" si="0"/>
        <v>0.21509456793239459</v>
      </c>
      <c r="T9">
        <f t="shared" si="1"/>
        <v>0.1423365660372348</v>
      </c>
      <c r="U9">
        <f t="shared" si="2"/>
        <v>3545.7009104622089</v>
      </c>
      <c r="V9">
        <f t="shared" si="3"/>
        <v>59.394898117793673</v>
      </c>
      <c r="W9">
        <f t="shared" si="4"/>
        <v>1.7036627854091542</v>
      </c>
      <c r="X9">
        <f t="shared" si="5"/>
        <v>796.4419325282438</v>
      </c>
      <c r="Y9">
        <f t="shared" si="6"/>
        <v>18.342140305539345</v>
      </c>
    </row>
    <row r="10" spans="1:25" x14ac:dyDescent="0.2">
      <c r="A10" s="1">
        <v>1265</v>
      </c>
      <c r="B10">
        <v>4.8000000000000007</v>
      </c>
      <c r="C10">
        <v>79.610757769230304</v>
      </c>
      <c r="D10">
        <v>5098.040805414319</v>
      </c>
      <c r="E10">
        <v>43.679718866944313</v>
      </c>
      <c r="F10">
        <v>543.23094264417887</v>
      </c>
      <c r="G10">
        <v>145.447</v>
      </c>
      <c r="H10">
        <v>4210.9784065239601</v>
      </c>
      <c r="I10">
        <v>43.679718866944313</v>
      </c>
      <c r="J10">
        <v>489.0333914036313</v>
      </c>
      <c r="K10">
        <v>-6.6119804155703719</v>
      </c>
      <c r="L10">
        <v>0.1910000000000025</v>
      </c>
      <c r="M10">
        <v>-7.5687076142952794E-2</v>
      </c>
      <c r="N10">
        <v>4.0468459716529043E-2</v>
      </c>
      <c r="O10">
        <v>-0.1246841374160251</v>
      </c>
      <c r="P10">
        <v>-3.5218616426423752E-2</v>
      </c>
      <c r="Q10">
        <v>3304.1296415246661</v>
      </c>
      <c r="R10">
        <v>3446.1880643149411</v>
      </c>
      <c r="S10">
        <f t="shared" si="0"/>
        <v>3.5218616426423752E-2</v>
      </c>
      <c r="T10">
        <f t="shared" si="1"/>
        <v>0.1246841374160251</v>
      </c>
      <c r="U10">
        <f t="shared" si="2"/>
        <v>3505.6278887365393</v>
      </c>
      <c r="V10">
        <f t="shared" si="3"/>
        <v>59.439824421598132</v>
      </c>
      <c r="W10">
        <f t="shared" si="4"/>
        <v>1.7247992074806868</v>
      </c>
      <c r="X10">
        <f t="shared" si="5"/>
        <v>705.35051778742081</v>
      </c>
      <c r="Y10">
        <f t="shared" si="6"/>
        <v>16.750276294331965</v>
      </c>
    </row>
    <row r="11" spans="1:25" x14ac:dyDescent="0.2">
      <c r="A11" s="1">
        <v>1278</v>
      </c>
      <c r="B11">
        <v>5.4</v>
      </c>
      <c r="C11">
        <v>77.991978655324232</v>
      </c>
      <c r="D11">
        <v>5154.0042598694563</v>
      </c>
      <c r="E11">
        <v>3.6872279793024059</v>
      </c>
      <c r="F11">
        <v>599.19439709931612</v>
      </c>
      <c r="G11">
        <v>145.57</v>
      </c>
      <c r="H11">
        <v>4072.3335318721388</v>
      </c>
      <c r="I11">
        <v>52.139740519225597</v>
      </c>
      <c r="J11">
        <v>469.34789618615349</v>
      </c>
      <c r="K11">
        <v>-19.685495217477751</v>
      </c>
      <c r="L11">
        <v>0.12299999999999051</v>
      </c>
      <c r="M11">
        <v>-0.1887763059562895</v>
      </c>
      <c r="N11">
        <v>2.1832294855004469E-2</v>
      </c>
      <c r="O11">
        <v>-0.12899482172693799</v>
      </c>
      <c r="P11">
        <v>-0.16694401110128501</v>
      </c>
      <c r="Q11">
        <v>3418.3627757638569</v>
      </c>
      <c r="R11">
        <v>3326.7520402367968</v>
      </c>
      <c r="S11">
        <f t="shared" si="0"/>
        <v>0.16694401110128501</v>
      </c>
      <c r="T11">
        <f t="shared" si="1"/>
        <v>0.12899482172693799</v>
      </c>
      <c r="U11">
        <f t="shared" si="2"/>
        <v>3386.1582470137614</v>
      </c>
      <c r="V11">
        <f t="shared" si="3"/>
        <v>59.406206776964609</v>
      </c>
      <c r="W11">
        <f t="shared" si="4"/>
        <v>1.7857118913117462</v>
      </c>
      <c r="X11">
        <f t="shared" si="5"/>
        <v>686.17528485837738</v>
      </c>
      <c r="Y11">
        <f t="shared" si="6"/>
        <v>16.849682853529139</v>
      </c>
    </row>
    <row r="12" spans="1:25" x14ac:dyDescent="0.2">
      <c r="A12" s="1">
        <v>1288</v>
      </c>
      <c r="B12">
        <v>5.6000000000000014</v>
      </c>
      <c r="C12">
        <v>77.449174614249713</v>
      </c>
      <c r="D12">
        <v>5197.2703062742949</v>
      </c>
      <c r="E12">
        <v>43.266046404838562</v>
      </c>
      <c r="F12">
        <v>642.46044350415468</v>
      </c>
      <c r="G12">
        <v>145.72800000000001</v>
      </c>
      <c r="H12">
        <v>3964.4364269138882</v>
      </c>
      <c r="I12">
        <v>43.266046404838562</v>
      </c>
      <c r="J12">
        <v>462.83755003306652</v>
      </c>
      <c r="K12">
        <v>-6.5103461530870277</v>
      </c>
      <c r="L12">
        <v>0.15800000000001549</v>
      </c>
      <c r="M12">
        <v>-7.523620360605629E-2</v>
      </c>
      <c r="N12">
        <v>3.3796600441298563E-2</v>
      </c>
      <c r="O12">
        <v>-0.113150179785485</v>
      </c>
      <c r="P12">
        <v>-4.1439603164757727E-2</v>
      </c>
      <c r="Q12">
        <v>2998.479764315352</v>
      </c>
      <c r="R12">
        <v>3287.2541086677652</v>
      </c>
      <c r="S12">
        <f t="shared" si="0"/>
        <v>4.1439603164757727E-2</v>
      </c>
      <c r="T12">
        <f t="shared" si="1"/>
        <v>0.113150179785485</v>
      </c>
      <c r="U12">
        <f t="shared" si="2"/>
        <v>3346.5921370498972</v>
      </c>
      <c r="V12">
        <f t="shared" si="3"/>
        <v>59.338028382132052</v>
      </c>
      <c r="W12">
        <f t="shared" si="4"/>
        <v>1.8050940517701608</v>
      </c>
      <c r="X12">
        <f t="shared" si="5"/>
        <v>617.84428986399098</v>
      </c>
      <c r="Y12">
        <f t="shared" si="6"/>
        <v>15.58466887423268</v>
      </c>
    </row>
    <row r="13" spans="1:25" x14ac:dyDescent="0.2">
      <c r="A13" s="1">
        <v>1301</v>
      </c>
      <c r="B13">
        <v>6.2</v>
      </c>
      <c r="C13">
        <v>75.81112948170869</v>
      </c>
      <c r="D13">
        <v>5253.363924741745</v>
      </c>
      <c r="E13">
        <v>3.5507420375943179</v>
      </c>
      <c r="F13">
        <v>698.55406197160482</v>
      </c>
      <c r="G13">
        <v>145.816</v>
      </c>
      <c r="H13">
        <v>3851.8566166408959</v>
      </c>
      <c r="I13">
        <v>51.182231552898877</v>
      </c>
      <c r="J13">
        <v>443.46661676638888</v>
      </c>
      <c r="K13">
        <v>-19.370933266677639</v>
      </c>
      <c r="L13">
        <v>8.7999999999993861E-2</v>
      </c>
      <c r="M13">
        <v>-0.18923494227344309</v>
      </c>
      <c r="N13">
        <v>1.5912066934749319E-2</v>
      </c>
      <c r="O13">
        <v>-0.119934742227722</v>
      </c>
      <c r="P13">
        <v>-0.17332287533869381</v>
      </c>
      <c r="Q13">
        <v>3178.2706690346331</v>
      </c>
      <c r="R13">
        <v>3169.736919793645</v>
      </c>
      <c r="S13">
        <f t="shared" si="0"/>
        <v>0.17332287533869381</v>
      </c>
      <c r="T13">
        <f t="shared" si="1"/>
        <v>0.119934742227722</v>
      </c>
      <c r="U13">
        <f t="shared" si="2"/>
        <v>3228.6959450715194</v>
      </c>
      <c r="V13">
        <f t="shared" si="3"/>
        <v>58.959025277874389</v>
      </c>
      <c r="W13">
        <f t="shared" si="4"/>
        <v>1.8600605277270996</v>
      </c>
      <c r="X13">
        <f t="shared" si="5"/>
        <v>623.16067156937652</v>
      </c>
      <c r="Y13">
        <f t="shared" si="6"/>
        <v>16.178189730042931</v>
      </c>
    </row>
    <row r="14" spans="1:25" x14ac:dyDescent="0.2">
      <c r="A14" s="1">
        <v>1312</v>
      </c>
      <c r="B14">
        <v>6.6000000000000014</v>
      </c>
      <c r="C14">
        <v>74.711071885583436</v>
      </c>
      <c r="D14">
        <v>5300.0400125980377</v>
      </c>
      <c r="E14">
        <v>4.0945785269141197</v>
      </c>
      <c r="F14">
        <v>745.23014982789755</v>
      </c>
      <c r="G14">
        <v>146.023</v>
      </c>
      <c r="H14">
        <v>3756.2849642249998</v>
      </c>
      <c r="I14">
        <v>46.676087856292718</v>
      </c>
      <c r="J14">
        <v>430.69014369543328</v>
      </c>
      <c r="K14">
        <v>-12.77647307095555</v>
      </c>
      <c r="L14">
        <v>0.20699999999999361</v>
      </c>
      <c r="M14">
        <v>-0.13686315260923329</v>
      </c>
      <c r="N14">
        <v>4.1042994455586283E-2</v>
      </c>
      <c r="O14">
        <v>-0.1139758288960185</v>
      </c>
      <c r="P14">
        <v>-9.5820158153647042E-2</v>
      </c>
      <c r="Q14">
        <v>3020.359465744491</v>
      </c>
      <c r="R14">
        <v>3092.2306834324741</v>
      </c>
      <c r="S14">
        <f t="shared" si="0"/>
        <v>9.5820158153647042E-2</v>
      </c>
      <c r="T14">
        <f t="shared" si="1"/>
        <v>0.1139758288960185</v>
      </c>
      <c r="U14">
        <f t="shared" si="2"/>
        <v>3150.7890971783263</v>
      </c>
      <c r="V14">
        <f t="shared" si="3"/>
        <v>58.558413745852249</v>
      </c>
      <c r="W14">
        <f t="shared" si="4"/>
        <v>1.8937272066924371</v>
      </c>
      <c r="X14">
        <f t="shared" si="5"/>
        <v>605.49586704667354</v>
      </c>
      <c r="Y14">
        <f t="shared" si="6"/>
        <v>16.119540258884484</v>
      </c>
    </row>
    <row r="15" spans="1:25" x14ac:dyDescent="0.2">
      <c r="A15" s="1">
        <v>1325</v>
      </c>
      <c r="B15">
        <v>7.2</v>
      </c>
      <c r="C15">
        <v>73.048944229748699</v>
      </c>
      <c r="D15">
        <v>5352.1818604245782</v>
      </c>
      <c r="E15">
        <v>4.0945785269141197</v>
      </c>
      <c r="F15">
        <v>797.37199765443802</v>
      </c>
      <c r="G15">
        <v>146.25399999999999</v>
      </c>
      <c r="H15">
        <v>3625.819047309787</v>
      </c>
      <c r="I15">
        <v>52.14184782654047</v>
      </c>
      <c r="J15">
        <v>411.73983434266478</v>
      </c>
      <c r="K15">
        <v>-18.95030935276856</v>
      </c>
      <c r="L15">
        <v>0.23099999999999449</v>
      </c>
      <c r="M15">
        <v>-0.18171881264939321</v>
      </c>
      <c r="N15">
        <v>4.1000457631524281E-2</v>
      </c>
      <c r="O15">
        <v>-0.115798965925372</v>
      </c>
      <c r="P15">
        <v>-0.14071835501786889</v>
      </c>
      <c r="Q15">
        <v>3068.6725970223588</v>
      </c>
      <c r="R15">
        <v>2977.2789261014641</v>
      </c>
      <c r="S15">
        <f t="shared" si="0"/>
        <v>0.14071835501786889</v>
      </c>
      <c r="T15">
        <f t="shared" si="1"/>
        <v>0.115798965925372</v>
      </c>
      <c r="U15">
        <f t="shared" si="2"/>
        <v>3035.0093688759471</v>
      </c>
      <c r="V15">
        <f t="shared" si="3"/>
        <v>57.730442774482981</v>
      </c>
      <c r="W15">
        <f t="shared" si="4"/>
        <v>1.939033735414132</v>
      </c>
      <c r="X15">
        <f t="shared" si="5"/>
        <v>590.80967843383996</v>
      </c>
      <c r="Y15">
        <f t="shared" si="6"/>
        <v>16.294516376160502</v>
      </c>
    </row>
    <row r="16" spans="1:25" x14ac:dyDescent="0.2">
      <c r="A16" s="1">
        <v>1337</v>
      </c>
      <c r="B16">
        <v>7.6000000000000014</v>
      </c>
      <c r="C16">
        <v>71.932831618094298</v>
      </c>
      <c r="D16">
        <v>5398.5934056341648</v>
      </c>
      <c r="E16">
        <v>3.41425609588623</v>
      </c>
      <c r="F16">
        <v>843.78354286402464</v>
      </c>
      <c r="G16">
        <v>146.494</v>
      </c>
      <c r="H16">
        <v>3521.4288367136619</v>
      </c>
      <c r="I16">
        <v>46.41154520958662</v>
      </c>
      <c r="J16">
        <v>399.25403276212239</v>
      </c>
      <c r="K16">
        <v>-12.485801580542329</v>
      </c>
      <c r="L16">
        <v>0.24000000000000909</v>
      </c>
      <c r="M16">
        <v>-0.13451180653605241</v>
      </c>
      <c r="N16">
        <v>4.7857317946246529E-2</v>
      </c>
      <c r="O16">
        <v>-0.1092401408955273</v>
      </c>
      <c r="P16">
        <v>-8.6654488589805845E-2</v>
      </c>
      <c r="Q16">
        <v>2894.863733731474</v>
      </c>
      <c r="R16">
        <v>2901.545392863743</v>
      </c>
      <c r="S16">
        <f t="shared" si="0"/>
        <v>8.6654488589805845E-2</v>
      </c>
      <c r="T16">
        <f t="shared" si="1"/>
        <v>0.1092401408955273</v>
      </c>
      <c r="U16">
        <f t="shared" si="2"/>
        <v>2958.5694659676669</v>
      </c>
      <c r="V16">
        <f t="shared" si="3"/>
        <v>57.024073103923911</v>
      </c>
      <c r="W16">
        <f t="shared" si="4"/>
        <v>1.9653000516267216</v>
      </c>
      <c r="X16">
        <f t="shared" si="5"/>
        <v>562.85937074599497</v>
      </c>
      <c r="Y16">
        <f t="shared" si="6"/>
        <v>15.983834881958819</v>
      </c>
    </row>
    <row r="17" spans="1:26" x14ac:dyDescent="0.2">
      <c r="A17" s="1">
        <v>1362</v>
      </c>
      <c r="B17">
        <v>8.4</v>
      </c>
      <c r="C17">
        <v>69.681340376150558</v>
      </c>
      <c r="D17">
        <v>5497.6779912859201</v>
      </c>
      <c r="E17">
        <v>45.86138678342104</v>
      </c>
      <c r="F17">
        <v>942.86812851577997</v>
      </c>
      <c r="G17">
        <v>146.97999999999999</v>
      </c>
      <c r="H17">
        <v>3291.7537267151552</v>
      </c>
      <c r="I17">
        <v>94.990007139742374</v>
      </c>
      <c r="J17">
        <v>374.65194418340673</v>
      </c>
      <c r="K17">
        <v>-24.602088578715779</v>
      </c>
      <c r="L17">
        <v>0.48599999999999</v>
      </c>
      <c r="M17">
        <v>-0.12949829839744609</v>
      </c>
      <c r="N17">
        <v>4.7350164383220567E-2</v>
      </c>
      <c r="O17">
        <v>-0.1028246324571218</v>
      </c>
      <c r="P17">
        <v>-8.2148134014225493E-2</v>
      </c>
      <c r="Q17">
        <v>2724.8527601137289</v>
      </c>
      <c r="R17">
        <v>2752.331604187294</v>
      </c>
      <c r="S17">
        <f t="shared" si="0"/>
        <v>8.2148134014225493E-2</v>
      </c>
      <c r="T17">
        <f t="shared" si="1"/>
        <v>0.1028246324571218</v>
      </c>
      <c r="U17">
        <f t="shared" si="2"/>
        <v>2807.5630114643777</v>
      </c>
      <c r="V17">
        <f t="shared" si="3"/>
        <v>55.23140727708369</v>
      </c>
      <c r="W17">
        <f t="shared" si="4"/>
        <v>2.0067134059375951</v>
      </c>
      <c r="X17">
        <f t="shared" si="5"/>
        <v>484.19071525077743</v>
      </c>
      <c r="Y17">
        <f t="shared" si="6"/>
        <v>14.709202311254066</v>
      </c>
    </row>
    <row r="18" spans="1:26" x14ac:dyDescent="0.2">
      <c r="A18" s="1">
        <v>1376</v>
      </c>
      <c r="B18">
        <v>9</v>
      </c>
      <c r="C18">
        <v>67.97586417838717</v>
      </c>
      <c r="D18">
        <v>5550.9075120836496</v>
      </c>
      <c r="E18">
        <v>3.821606613695621</v>
      </c>
      <c r="F18">
        <v>996.09764931350946</v>
      </c>
      <c r="G18">
        <v>147.29499999999999</v>
      </c>
      <c r="H18">
        <v>3153.439204761869</v>
      </c>
      <c r="I18">
        <v>48.591105788946152</v>
      </c>
      <c r="J18">
        <v>356.53689126531941</v>
      </c>
      <c r="K18">
        <v>-18.115052918087311</v>
      </c>
      <c r="L18">
        <v>0.31499999999999773</v>
      </c>
      <c r="M18">
        <v>-0.18640297050214749</v>
      </c>
      <c r="N18">
        <v>5.9995256368908588E-2</v>
      </c>
      <c r="O18">
        <v>-0.1037290231099401</v>
      </c>
      <c r="P18">
        <v>-0.1264077141332389</v>
      </c>
      <c r="Q18">
        <v>2748.8191124134132</v>
      </c>
      <c r="R18">
        <v>2642.473144693397</v>
      </c>
      <c r="S18">
        <f t="shared" si="0"/>
        <v>0.1264077141332389</v>
      </c>
      <c r="T18">
        <f t="shared" si="1"/>
        <v>0.1037290231099401</v>
      </c>
      <c r="U18">
        <f t="shared" si="2"/>
        <v>2696.0193273149166</v>
      </c>
      <c r="V18">
        <f t="shared" si="3"/>
        <v>53.54618262151962</v>
      </c>
      <c r="W18">
        <f t="shared" si="4"/>
        <v>2.0263661989924411</v>
      </c>
      <c r="X18">
        <f t="shared" si="5"/>
        <v>457.41987744695234</v>
      </c>
      <c r="Y18">
        <f t="shared" si="6"/>
        <v>14.505428763498053</v>
      </c>
    </row>
    <row r="19" spans="1:26" x14ac:dyDescent="0.2">
      <c r="A19" s="1">
        <v>1389</v>
      </c>
      <c r="B19">
        <v>9.6000000000000014</v>
      </c>
      <c r="C19">
        <v>66.255938466647535</v>
      </c>
      <c r="D19">
        <v>5597.5899218916893</v>
      </c>
      <c r="E19">
        <v>2.3244757950305939</v>
      </c>
      <c r="F19">
        <v>1042.7800591215489</v>
      </c>
      <c r="G19">
        <v>147.55500000000001</v>
      </c>
      <c r="H19">
        <v>3001.9655708472092</v>
      </c>
      <c r="I19">
        <v>42.997289128601551</v>
      </c>
      <c r="J19">
        <v>338.72294614939688</v>
      </c>
      <c r="K19">
        <v>-17.813945115922479</v>
      </c>
      <c r="L19">
        <v>0.26000000000001933</v>
      </c>
      <c r="M19">
        <v>-0.20715195628545741</v>
      </c>
      <c r="N19">
        <v>5.5962281898695572E-2</v>
      </c>
      <c r="O19">
        <v>-0.10817751879208649</v>
      </c>
      <c r="P19">
        <v>-0.15118967438676181</v>
      </c>
      <c r="Q19">
        <v>2866.7042479902921</v>
      </c>
      <c r="R19">
        <v>2534.450536705046</v>
      </c>
      <c r="S19">
        <f t="shared" si="0"/>
        <v>0.15118967438676181</v>
      </c>
      <c r="T19">
        <f t="shared" si="1"/>
        <v>0.10817751879208649</v>
      </c>
      <c r="U19">
        <f t="shared" si="2"/>
        <v>2586.0114820510012</v>
      </c>
      <c r="V19">
        <f t="shared" si="3"/>
        <v>51.560945345955133</v>
      </c>
      <c r="W19">
        <f t="shared" si="4"/>
        <v>2.0344032996196399</v>
      </c>
      <c r="X19">
        <f t="shared" si="5"/>
        <v>415.954088796208</v>
      </c>
      <c r="Y19">
        <f t="shared" si="6"/>
        <v>13.856057938693086</v>
      </c>
    </row>
    <row r="20" spans="1:26" x14ac:dyDescent="0.2">
      <c r="C20">
        <v>66.253720241367702</v>
      </c>
      <c r="U20">
        <f t="shared" si="2"/>
        <v>2585.8712112061608</v>
      </c>
    </row>
    <row r="21" spans="1:26" x14ac:dyDescent="0.2">
      <c r="C21">
        <v>64.970843711691501</v>
      </c>
      <c r="U21">
        <f t="shared" si="2"/>
        <v>2505.4419549530639</v>
      </c>
      <c r="V21">
        <f>AVERAGE(V2:V19)</f>
        <v>57.275051482438634</v>
      </c>
      <c r="W21">
        <f>AVERAGE(W2:W19)</f>
        <v>1.7268172913775781</v>
      </c>
      <c r="X21">
        <f>AVERAGE(X2:X19)</f>
        <v>668.51567328942224</v>
      </c>
      <c r="Y21">
        <f>AVERAGE(Y2:Y19)</f>
        <v>16.180012668657906</v>
      </c>
      <c r="Z21" t="s">
        <v>24</v>
      </c>
    </row>
    <row r="22" spans="1:26" x14ac:dyDescent="0.2">
      <c r="C22">
        <v>63.6879671820152</v>
      </c>
      <c r="U22">
        <f t="shared" si="2"/>
        <v>2426.3987680387108</v>
      </c>
      <c r="V22">
        <f>MAX(V2:V19)</f>
        <v>59.439824421598132</v>
      </c>
      <c r="W22">
        <v>3</v>
      </c>
      <c r="X22">
        <f>MAX(X2:X19)</f>
        <v>822.35514330977048</v>
      </c>
      <c r="Y22">
        <f>MAX(Y2:Y19)</f>
        <v>18.342140305539345</v>
      </c>
      <c r="Z22" t="s">
        <v>25</v>
      </c>
    </row>
    <row r="23" spans="1:26" x14ac:dyDescent="0.2">
      <c r="C23">
        <v>62.405090652338998</v>
      </c>
      <c r="U23">
        <f t="shared" si="2"/>
        <v>2348.7416504631142</v>
      </c>
    </row>
    <row r="24" spans="1:26" x14ac:dyDescent="0.2">
      <c r="C24">
        <v>61.122214122662697</v>
      </c>
      <c r="U24">
        <f t="shared" si="2"/>
        <v>2272.4706022262612</v>
      </c>
    </row>
    <row r="25" spans="1:26" x14ac:dyDescent="0.2">
      <c r="C25">
        <v>59.839337592986503</v>
      </c>
      <c r="U25">
        <f t="shared" si="2"/>
        <v>2197.5856233281643</v>
      </c>
    </row>
    <row r="26" spans="1:26" x14ac:dyDescent="0.2">
      <c r="C26">
        <v>58.556461063310302</v>
      </c>
      <c r="U26">
        <f t="shared" si="2"/>
        <v>2124.0867137688174</v>
      </c>
    </row>
    <row r="27" spans="1:26" x14ac:dyDescent="0.2">
      <c r="C27">
        <v>57.273584533634001</v>
      </c>
      <c r="U27">
        <f t="shared" si="2"/>
        <v>2051.9738735482147</v>
      </c>
    </row>
    <row r="28" spans="1:26" x14ac:dyDescent="0.2">
      <c r="C28">
        <v>55.990708003957799</v>
      </c>
      <c r="U28">
        <f t="shared" si="2"/>
        <v>1981.247102666367</v>
      </c>
    </row>
    <row r="29" spans="1:26" x14ac:dyDescent="0.2">
      <c r="C29">
        <v>54.707831474281598</v>
      </c>
      <c r="U29">
        <f t="shared" si="2"/>
        <v>1911.9064011232697</v>
      </c>
    </row>
    <row r="30" spans="1:26" x14ac:dyDescent="0.2">
      <c r="C30">
        <v>53.424954944605297</v>
      </c>
      <c r="U30">
        <f t="shared" si="2"/>
        <v>1843.951768918917</v>
      </c>
    </row>
    <row r="31" spans="1:26" x14ac:dyDescent="0.2">
      <c r="C31">
        <v>52.142078414929102</v>
      </c>
      <c r="U31">
        <f t="shared" si="2"/>
        <v>1777.3832060533198</v>
      </c>
    </row>
    <row r="32" spans="1:26" x14ac:dyDescent="0.2">
      <c r="C32">
        <v>50.859201885252801</v>
      </c>
      <c r="U32">
        <f t="shared" si="2"/>
        <v>1712.2007125264672</v>
      </c>
    </row>
    <row r="33" spans="3:21" x14ac:dyDescent="0.2">
      <c r="C33">
        <v>49.5763253555766</v>
      </c>
      <c r="U33">
        <f t="shared" si="2"/>
        <v>1648.4042883383693</v>
      </c>
    </row>
    <row r="34" spans="3:21" x14ac:dyDescent="0.2">
      <c r="C34">
        <v>48.293448825900398</v>
      </c>
      <c r="U34">
        <f t="shared" si="2"/>
        <v>1585.9939334890214</v>
      </c>
    </row>
    <row r="35" spans="3:21" x14ac:dyDescent="0.2">
      <c r="C35">
        <v>47.010572296224097</v>
      </c>
      <c r="U35">
        <f t="shared" si="2"/>
        <v>1524.9696479784188</v>
      </c>
    </row>
    <row r="36" spans="3:21" x14ac:dyDescent="0.2">
      <c r="C36">
        <v>45.727695766547903</v>
      </c>
      <c r="U36">
        <f t="shared" si="2"/>
        <v>1465.3314318065709</v>
      </c>
    </row>
    <row r="37" spans="3:21" x14ac:dyDescent="0.2">
      <c r="C37">
        <v>44.444819236871602</v>
      </c>
      <c r="U37">
        <f t="shared" si="2"/>
        <v>1407.0792849734685</v>
      </c>
    </row>
    <row r="38" spans="3:21" x14ac:dyDescent="0.2">
      <c r="C38">
        <v>43.161942707195401</v>
      </c>
      <c r="U38">
        <f t="shared" si="2"/>
        <v>1350.2132074791205</v>
      </c>
    </row>
    <row r="39" spans="3:21" x14ac:dyDescent="0.2">
      <c r="C39">
        <v>41.879066177519199</v>
      </c>
      <c r="U39">
        <f t="shared" si="2"/>
        <v>1294.7331993235221</v>
      </c>
    </row>
    <row r="40" spans="3:21" x14ac:dyDescent="0.2">
      <c r="C40">
        <v>40.596189647842898</v>
      </c>
      <c r="U40">
        <f t="shared" si="2"/>
        <v>1240.6392605066696</v>
      </c>
    </row>
    <row r="41" spans="3:21" x14ac:dyDescent="0.2">
      <c r="C41">
        <v>39.313313118166697</v>
      </c>
      <c r="U41">
        <f t="shared" si="2"/>
        <v>1187.9313910285709</v>
      </c>
    </row>
    <row r="42" spans="3:21" x14ac:dyDescent="0.2">
      <c r="C42">
        <v>38.030436588490403</v>
      </c>
      <c r="U42">
        <f t="shared" si="2"/>
        <v>1136.6095908892187</v>
      </c>
    </row>
    <row r="43" spans="3:21" x14ac:dyDescent="0.2">
      <c r="C43">
        <v>36.747560058814202</v>
      </c>
      <c r="U43">
        <f t="shared" si="2"/>
        <v>1086.6738600886204</v>
      </c>
    </row>
    <row r="44" spans="3:21" x14ac:dyDescent="0.2">
      <c r="C44">
        <v>35.464683529138</v>
      </c>
      <c r="U44">
        <f t="shared" si="2"/>
        <v>1038.1241986267714</v>
      </c>
    </row>
    <row r="45" spans="3:21" x14ac:dyDescent="0.2">
      <c r="C45">
        <v>34.181806999461699</v>
      </c>
      <c r="U45">
        <f t="shared" si="2"/>
        <v>990.96060650366906</v>
      </c>
    </row>
    <row r="46" spans="3:21" x14ac:dyDescent="0.2">
      <c r="C46">
        <v>32.898930469785498</v>
      </c>
      <c r="U46">
        <f t="shared" si="2"/>
        <v>945.18308371932017</v>
      </c>
    </row>
    <row r="47" spans="3:21" x14ac:dyDescent="0.2">
      <c r="C47">
        <v>31.6160539401093</v>
      </c>
      <c r="U47">
        <f t="shared" si="2"/>
        <v>900.79163027372124</v>
      </c>
    </row>
    <row r="48" spans="3:21" x14ac:dyDescent="0.2">
      <c r="C48">
        <v>30.333177410432999</v>
      </c>
      <c r="U48">
        <f t="shared" si="2"/>
        <v>857.78624616686898</v>
      </c>
    </row>
    <row r="49" spans="3:21" x14ac:dyDescent="0.2">
      <c r="C49">
        <v>29.050300880756801</v>
      </c>
      <c r="U49">
        <f t="shared" si="2"/>
        <v>816.16693139876986</v>
      </c>
    </row>
    <row r="50" spans="3:21" x14ac:dyDescent="0.2">
      <c r="C50">
        <v>27.7674243510805</v>
      </c>
      <c r="U50">
        <f t="shared" si="2"/>
        <v>775.93368596941752</v>
      </c>
    </row>
    <row r="51" spans="3:21" x14ac:dyDescent="0.2">
      <c r="C51">
        <v>26.484547821404298</v>
      </c>
      <c r="U51">
        <f t="shared" si="2"/>
        <v>737.08650987881822</v>
      </c>
    </row>
    <row r="52" spans="3:21" x14ac:dyDescent="0.2">
      <c r="C52">
        <v>25.2016712917281</v>
      </c>
      <c r="U52">
        <f t="shared" si="2"/>
        <v>699.62540312696888</v>
      </c>
    </row>
    <row r="53" spans="3:21" x14ac:dyDescent="0.2">
      <c r="C53">
        <v>23.9187947620518</v>
      </c>
      <c r="U53">
        <f t="shared" si="2"/>
        <v>663.55036571386654</v>
      </c>
    </row>
    <row r="54" spans="3:21" x14ac:dyDescent="0.2">
      <c r="C54">
        <v>22.635918232375602</v>
      </c>
      <c r="U54">
        <f t="shared" si="2"/>
        <v>628.86139763951712</v>
      </c>
    </row>
    <row r="55" spans="3:21" x14ac:dyDescent="0.2">
      <c r="C55">
        <v>21.353041702699301</v>
      </c>
      <c r="U55">
        <f t="shared" si="2"/>
        <v>595.55849890391482</v>
      </c>
    </row>
    <row r="56" spans="3:21" x14ac:dyDescent="0.2">
      <c r="C56">
        <v>20.070165173023099</v>
      </c>
      <c r="U56">
        <f t="shared" si="2"/>
        <v>563.6416695070651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2022-10-30T10:49:56Z</dcterms:created>
  <dcterms:modified xsi:type="dcterms:W3CDTF">2022-11-07T16:55:15Z</dcterms:modified>
</cp:coreProperties>
</file>