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kron/pythonProject/novatel_data_parser/temp/curves/the_end/"/>
    </mc:Choice>
  </mc:AlternateContent>
  <xr:revisionPtr revIDLastSave="0" documentId="13_ncr:1_{F91F0848-D0D0-A043-9188-10B120E9B21A}" xr6:coauthVersionLast="47" xr6:coauthVersionMax="47" xr10:uidLastSave="{00000000-0000-0000-0000-000000000000}"/>
  <bookViews>
    <workbookView xWindow="0" yWindow="500" windowWidth="35840" windowHeight="20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X7" i="1" s="1"/>
  <c r="Y7" i="1" s="1"/>
  <c r="U8" i="1"/>
  <c r="X8" i="1" s="1"/>
  <c r="Y8" i="1" s="1"/>
  <c r="U9" i="1"/>
  <c r="V9" i="1" s="1"/>
  <c r="W9" i="1" s="1"/>
  <c r="U10" i="1"/>
  <c r="U11" i="1"/>
  <c r="U12" i="1"/>
  <c r="X12" i="1" s="1"/>
  <c r="Y12" i="1" s="1"/>
  <c r="U13" i="1"/>
  <c r="X13" i="1" s="1"/>
  <c r="Y13" i="1" s="1"/>
  <c r="U14" i="1"/>
  <c r="X14" i="1" s="1"/>
  <c r="Y14" i="1" s="1"/>
  <c r="U15" i="1"/>
  <c r="U16" i="1"/>
  <c r="U17" i="1"/>
  <c r="U18" i="1"/>
  <c r="X18" i="1" s="1"/>
  <c r="Y18" i="1" s="1"/>
  <c r="U19" i="1"/>
  <c r="V19" i="1" s="1"/>
  <c r="W19" i="1" s="1"/>
  <c r="U20" i="1"/>
  <c r="V20" i="1" s="1"/>
  <c r="W20" i="1" s="1"/>
  <c r="U21" i="1"/>
  <c r="X21" i="1" s="1"/>
  <c r="Y21" i="1" s="1"/>
  <c r="U22" i="1"/>
  <c r="U23" i="1"/>
  <c r="U24" i="1"/>
  <c r="V24" i="1" s="1"/>
  <c r="W24" i="1" s="1"/>
  <c r="U25" i="1"/>
  <c r="V25" i="1" s="1"/>
  <c r="W25" i="1" s="1"/>
  <c r="U26" i="1"/>
  <c r="V26" i="1" s="1"/>
  <c r="W26" i="1" s="1"/>
  <c r="U27" i="1"/>
  <c r="U2" i="1"/>
  <c r="X22" i="1"/>
  <c r="Y22" i="1" s="1"/>
  <c r="V22" i="1"/>
  <c r="W22" i="1" s="1"/>
  <c r="V23" i="1"/>
  <c r="W23" i="1" s="1"/>
  <c r="X23" i="1"/>
  <c r="Y23" i="1" s="1"/>
  <c r="V27" i="1"/>
  <c r="W27" i="1" s="1"/>
  <c r="X19" i="1"/>
  <c r="Y19" i="1" s="1"/>
  <c r="X17" i="1"/>
  <c r="Y17" i="1" s="1"/>
  <c r="X16" i="1"/>
  <c r="Y16" i="1" s="1"/>
  <c r="V15" i="1"/>
  <c r="W15" i="1" s="1"/>
  <c r="V11" i="1"/>
  <c r="W11" i="1" s="1"/>
  <c r="X10" i="1"/>
  <c r="Y10" i="1" s="1"/>
  <c r="X9" i="1"/>
  <c r="Y9" i="1" s="1"/>
  <c r="X6" i="1"/>
  <c r="Y6" i="1" s="1"/>
  <c r="V5" i="1"/>
  <c r="W5" i="1" s="1"/>
  <c r="X4" i="1"/>
  <c r="Y4" i="1" s="1"/>
  <c r="X3" i="1"/>
  <c r="Y3" i="1" s="1"/>
  <c r="X2" i="1"/>
  <c r="V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T2" i="1"/>
  <c r="S2" i="1"/>
  <c r="V21" i="1" l="1"/>
  <c r="W21" i="1" s="1"/>
  <c r="V7" i="1"/>
  <c r="W7" i="1" s="1"/>
  <c r="X20" i="1"/>
  <c r="Y20" i="1" s="1"/>
  <c r="X26" i="1"/>
  <c r="Y26" i="1" s="1"/>
  <c r="V14" i="1"/>
  <c r="W14" i="1" s="1"/>
  <c r="X25" i="1"/>
  <c r="Y25" i="1" s="1"/>
  <c r="X24" i="1"/>
  <c r="Y24" i="1" s="1"/>
  <c r="X27" i="1"/>
  <c r="Y27" i="1" s="1"/>
  <c r="W2" i="1"/>
  <c r="V10" i="1"/>
  <c r="W10" i="1" s="1"/>
  <c r="X15" i="1"/>
  <c r="Y15" i="1" s="1"/>
  <c r="V12" i="1"/>
  <c r="W12" i="1" s="1"/>
  <c r="V8" i="1"/>
  <c r="W8" i="1" s="1"/>
  <c r="V3" i="1"/>
  <c r="W3" i="1" s="1"/>
  <c r="V13" i="1"/>
  <c r="W13" i="1" s="1"/>
  <c r="Y2" i="1"/>
  <c r="V17" i="1"/>
  <c r="W17" i="1" s="1"/>
  <c r="X5" i="1"/>
  <c r="Y5" i="1" s="1"/>
  <c r="X11" i="1"/>
  <c r="Y11" i="1" s="1"/>
  <c r="V6" i="1"/>
  <c r="W6" i="1" s="1"/>
  <c r="V18" i="1"/>
  <c r="W18" i="1" s="1"/>
  <c r="V4" i="1"/>
  <c r="W4" i="1" s="1"/>
  <c r="V16" i="1"/>
  <c r="W16" i="1" s="1"/>
  <c r="X29" i="1" l="1"/>
  <c r="V29" i="1"/>
  <c r="X30" i="1"/>
  <c r="V30" i="1"/>
  <c r="Y30" i="1"/>
  <c r="Y29" i="1"/>
  <c r="W30" i="1"/>
  <c r="W29" i="1"/>
</calcChain>
</file>

<file path=xl/sharedStrings.xml><?xml version="1.0" encoding="utf-8"?>
<sst xmlns="http://schemas.openxmlformats.org/spreadsheetml/2006/main" count="26" uniqueCount="26">
  <si>
    <t>Время</t>
  </si>
  <si>
    <t>Скорость</t>
  </si>
  <si>
    <t>Пикет</t>
  </si>
  <si>
    <t>pic_diff</t>
  </si>
  <si>
    <t>pic_cum</t>
  </si>
  <si>
    <t>Высота</t>
  </si>
  <si>
    <t>Wko_ptr</t>
  </si>
  <si>
    <t>Расстояние</t>
  </si>
  <si>
    <t>кв_скорости</t>
  </si>
  <si>
    <t>delta_v_qv</t>
  </si>
  <si>
    <t>delta_h</t>
  </si>
  <si>
    <t>left_part</t>
  </si>
  <si>
    <t>right_part</t>
  </si>
  <si>
    <t>Ускорение</t>
  </si>
  <si>
    <t>Несглаженное ускорение</t>
  </si>
  <si>
    <t>Wko</t>
  </si>
  <si>
    <t>othcet</t>
  </si>
  <si>
    <t>нач уск</t>
  </si>
  <si>
    <t>фильт уск</t>
  </si>
  <si>
    <t>уравн_эксп</t>
  </si>
  <si>
    <t>ош_отч_абс</t>
  </si>
  <si>
    <t>ош_отч_отн</t>
  </si>
  <si>
    <t>ош_птр_абс</t>
  </si>
  <si>
    <t>ош_птр_отн</t>
  </si>
  <si>
    <t>Среднее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</si>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</sst>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2658752271350696"/>
                  <c:y val="-1.4247516314095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3968.505045357495</c:v>
                </c:pt>
                <c:pt idx="1">
                  <c:v>4062.7215207967511</c:v>
                </c:pt>
                <c:pt idx="2">
                  <c:v>3930.5074895951961</c:v>
                </c:pt>
                <c:pt idx="3">
                  <c:v>3984.6358363420968</c:v>
                </c:pt>
                <c:pt idx="4">
                  <c:v>3907.5231517956199</c:v>
                </c:pt>
                <c:pt idx="5">
                  <c:v>3911.7267971295691</c:v>
                </c:pt>
                <c:pt idx="6">
                  <c:v>3711.4294404706011</c:v>
                </c:pt>
                <c:pt idx="7">
                  <c:v>3655.3406566236531</c:v>
                </c:pt>
                <c:pt idx="8">
                  <c:v>3763.6849041359128</c:v>
                </c:pt>
                <c:pt idx="9">
                  <c:v>3485.884329573656</c:v>
                </c:pt>
                <c:pt idx="10">
                  <c:v>3209.1043266351089</c:v>
                </c:pt>
                <c:pt idx="11">
                  <c:v>2703.9722042586959</c:v>
                </c:pt>
                <c:pt idx="12">
                  <c:v>2936.6666547829232</c:v>
                </c:pt>
                <c:pt idx="13">
                  <c:v>2711.2464190258638</c:v>
                </c:pt>
                <c:pt idx="14">
                  <c:v>2627.7083433798939</c:v>
                </c:pt>
                <c:pt idx="15">
                  <c:v>2428.3295028926741</c:v>
                </c:pt>
                <c:pt idx="16">
                  <c:v>2547.65819370074</c:v>
                </c:pt>
                <c:pt idx="17">
                  <c:v>2127.4954824177821</c:v>
                </c:pt>
                <c:pt idx="18">
                  <c:v>2374.0994179608738</c:v>
                </c:pt>
                <c:pt idx="19">
                  <c:v>2217.1777052214352</c:v>
                </c:pt>
                <c:pt idx="20">
                  <c:v>2238.431706612032</c:v>
                </c:pt>
                <c:pt idx="21">
                  <c:v>2357.4951137501071</c:v>
                </c:pt>
                <c:pt idx="22">
                  <c:v>2246.4603090858541</c:v>
                </c:pt>
                <c:pt idx="23">
                  <c:v>2086.7962414938661</c:v>
                </c:pt>
                <c:pt idx="24">
                  <c:v>2138.923928906012</c:v>
                </c:pt>
                <c:pt idx="25">
                  <c:v>2181.0442746234489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6-6D46-9E04-5C44371E2849}"/>
            </c:ext>
          </c:extLst>
        </c:ser>
        <c:ser>
          <c:idx val="1"/>
          <c:order val="1"/>
          <c:tx>
            <c:v>ПТР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4916.1126894258077</c:v>
                </c:pt>
                <c:pt idx="1">
                  <c:v>4786.5012178671514</c:v>
                </c:pt>
                <c:pt idx="2">
                  <c:v>4679.3004721179695</c:v>
                </c:pt>
                <c:pt idx="3">
                  <c:v>4529.3235987312464</c:v>
                </c:pt>
                <c:pt idx="4">
                  <c:v>4458.6456290336946</c:v>
                </c:pt>
                <c:pt idx="5">
                  <c:v>4401.8565012519784</c:v>
                </c:pt>
                <c:pt idx="6">
                  <c:v>4237.0422202607006</c:v>
                </c:pt>
                <c:pt idx="7">
                  <c:v>4030.8981338646308</c:v>
                </c:pt>
                <c:pt idx="8">
                  <c:v>3895.4345670802181</c:v>
                </c:pt>
                <c:pt idx="9">
                  <c:v>3811.6238280864668</c:v>
                </c:pt>
                <c:pt idx="10">
                  <c:v>3689.2300899245702</c:v>
                </c:pt>
                <c:pt idx="11">
                  <c:v>3577.8971300983362</c:v>
                </c:pt>
                <c:pt idx="12">
                  <c:v>3424.485949582102</c:v>
                </c:pt>
                <c:pt idx="13">
                  <c:v>3308.9080005061992</c:v>
                </c:pt>
                <c:pt idx="14">
                  <c:v>3220.788793576397</c:v>
                </c:pt>
                <c:pt idx="15">
                  <c:v>3125.601294480382</c:v>
                </c:pt>
                <c:pt idx="16">
                  <c:v>3010.1249091316731</c:v>
                </c:pt>
                <c:pt idx="17">
                  <c:v>2974.854670020286</c:v>
                </c:pt>
                <c:pt idx="18">
                  <c:v>2828.1032237659319</c:v>
                </c:pt>
                <c:pt idx="19">
                  <c:v>2741.9704932808891</c:v>
                </c:pt>
                <c:pt idx="20">
                  <c:v>2649.6478825731801</c:v>
                </c:pt>
                <c:pt idx="21">
                  <c:v>2516.8443359653829</c:v>
                </c:pt>
                <c:pt idx="22">
                  <c:v>2399.7708621432171</c:v>
                </c:pt>
                <c:pt idx="23">
                  <c:v>2316.3233790147242</c:v>
                </c:pt>
                <c:pt idx="24">
                  <c:v>2211.4115212441229</c:v>
                </c:pt>
                <c:pt idx="25">
                  <c:v>2091.2790235865041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26-6D46-9E04-5C44371E2849}"/>
            </c:ext>
          </c:extLst>
        </c:ser>
        <c:ser>
          <c:idx val="2"/>
          <c:order val="2"/>
          <c:tx>
            <c:v>Расчет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Sheet1!$R$2:$R$27</c:f>
              <c:numCache>
                <c:formatCode>General</c:formatCode>
                <c:ptCount val="26"/>
                <c:pt idx="0">
                  <c:v>4071.7331996168218</c:v>
                </c:pt>
                <c:pt idx="1">
                  <c:v>3947.2484778996609</c:v>
                </c:pt>
                <c:pt idx="2">
                  <c:v>3865.382689244037</c:v>
                </c:pt>
                <c:pt idx="3">
                  <c:v>3744.2771632927588</c:v>
                </c:pt>
                <c:pt idx="4">
                  <c:v>3664.6730747123211</c:v>
                </c:pt>
                <c:pt idx="5">
                  <c:v>3546.9734704489142</c:v>
                </c:pt>
                <c:pt idx="6">
                  <c:v>3469.648920760234</c:v>
                </c:pt>
                <c:pt idx="7">
                  <c:v>3280.354899802574</c:v>
                </c:pt>
                <c:pt idx="8">
                  <c:v>3169.5475751038348</c:v>
                </c:pt>
                <c:pt idx="9">
                  <c:v>3096.8357919303598</c:v>
                </c:pt>
                <c:pt idx="10">
                  <c:v>3025.0551756873451</c:v>
                </c:pt>
                <c:pt idx="11">
                  <c:v>2989.5149543198959</c:v>
                </c:pt>
                <c:pt idx="12">
                  <c:v>2849.696381703227</c:v>
                </c:pt>
                <c:pt idx="13">
                  <c:v>2781.1975292292959</c:v>
                </c:pt>
                <c:pt idx="14">
                  <c:v>2680.220412342042</c:v>
                </c:pt>
                <c:pt idx="15">
                  <c:v>2614.0873246206761</c:v>
                </c:pt>
                <c:pt idx="16">
                  <c:v>2484.678151027118</c:v>
                </c:pt>
                <c:pt idx="17">
                  <c:v>2452.92317945063</c:v>
                </c:pt>
                <c:pt idx="18">
                  <c:v>2328.3034620340659</c:v>
                </c:pt>
                <c:pt idx="19">
                  <c:v>2267.438789373105</c:v>
                </c:pt>
                <c:pt idx="20">
                  <c:v>2177.9564444929601</c:v>
                </c:pt>
                <c:pt idx="21">
                  <c:v>2062.0493200743472</c:v>
                </c:pt>
                <c:pt idx="22">
                  <c:v>1977.683742872144</c:v>
                </c:pt>
                <c:pt idx="23">
                  <c:v>1922.666820205638</c:v>
                </c:pt>
                <c:pt idx="24">
                  <c:v>1841.9889441081971</c:v>
                </c:pt>
                <c:pt idx="25">
                  <c:v>1763.5368665040071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26-6D46-9E04-5C44371E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9791"/>
        <c:axId val="118591439"/>
      </c:scatterChart>
      <c:valAx>
        <c:axId val="1185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8591439"/>
        <c:crosses val="autoZero"/>
        <c:crossBetween val="midCat"/>
      </c:valAx>
      <c:valAx>
        <c:axId val="11859143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858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Расчетное ускорение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Sheet1!$S$2:$S$27</c:f>
              <c:numCache>
                <c:formatCode>General</c:formatCode>
                <c:ptCount val="26"/>
                <c:pt idx="0">
                  <c:v>5.1244401712222748E-2</c:v>
                </c:pt>
                <c:pt idx="1">
                  <c:v>0.19076828940388821</c:v>
                </c:pt>
                <c:pt idx="2">
                  <c:v>0.1051633329459937</c:v>
                </c:pt>
                <c:pt idx="3">
                  <c:v>0.17133562365603339</c:v>
                </c:pt>
                <c:pt idx="4">
                  <c:v>0.128583260543292</c:v>
                </c:pt>
                <c:pt idx="5">
                  <c:v>0.15249730810796441</c:v>
                </c:pt>
                <c:pt idx="6">
                  <c:v>9.7481029714939035E-2</c:v>
                </c:pt>
                <c:pt idx="7">
                  <c:v>0.1331691213124179</c:v>
                </c:pt>
                <c:pt idx="8">
                  <c:v>0.17168942210501731</c:v>
                </c:pt>
                <c:pt idx="9">
                  <c:v>8.0305489759308332E-2</c:v>
                </c:pt>
                <c:pt idx="10">
                  <c:v>7.5419400467091086E-2</c:v>
                </c:pt>
                <c:pt idx="11">
                  <c:v>1.5222862150747691E-2</c:v>
                </c:pt>
                <c:pt idx="12">
                  <c:v>0.17804866498289371</c:v>
                </c:pt>
                <c:pt idx="13">
                  <c:v>7.2102330738846282E-2</c:v>
                </c:pt>
                <c:pt idx="14">
                  <c:v>0.1000961320780805</c:v>
                </c:pt>
                <c:pt idx="15">
                  <c:v>6.7863721440637417E-2</c:v>
                </c:pt>
                <c:pt idx="16">
                  <c:v>0.14316468589293349</c:v>
                </c:pt>
                <c:pt idx="17">
                  <c:v>3.8287472074279029E-3</c:v>
                </c:pt>
                <c:pt idx="18">
                  <c:v>0.17086917621748229</c:v>
                </c:pt>
                <c:pt idx="19">
                  <c:v>6.5558100060083294E-2</c:v>
                </c:pt>
                <c:pt idx="20">
                  <c:v>0.1110536770158787</c:v>
                </c:pt>
                <c:pt idx="21">
                  <c:v>0.13993958155479869</c:v>
                </c:pt>
                <c:pt idx="22">
                  <c:v>7.3721034187319331E-2</c:v>
                </c:pt>
                <c:pt idx="23">
                  <c:v>5.4653708594840311E-2</c:v>
                </c:pt>
                <c:pt idx="24">
                  <c:v>0.116756669445024</c:v>
                </c:pt>
                <c:pt idx="25">
                  <c:v>0.1147731484278305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E-D94D-9CBA-6753542E4625}"/>
            </c:ext>
          </c:extLst>
        </c:ser>
        <c:ser>
          <c:idx val="1"/>
          <c:order val="1"/>
          <c:tx>
            <c:v>Ускорение (фильтрация по Калману)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Sheet1!$T$2:$T$27</c:f>
              <c:numCache>
                <c:formatCode>General</c:formatCode>
                <c:ptCount val="26"/>
                <c:pt idx="0">
                  <c:v>0.14975490737198091</c:v>
                </c:pt>
                <c:pt idx="1">
                  <c:v>0.15331024606780189</c:v>
                </c:pt>
                <c:pt idx="2">
                  <c:v>0.14832103734321489</c:v>
                </c:pt>
                <c:pt idx="3">
                  <c:v>0.15036361646573951</c:v>
                </c:pt>
                <c:pt idx="4">
                  <c:v>0.14745370384134421</c:v>
                </c:pt>
                <c:pt idx="5">
                  <c:v>0.14761233196715351</c:v>
                </c:pt>
                <c:pt idx="6">
                  <c:v>0.14005394114983399</c:v>
                </c:pt>
                <c:pt idx="7">
                  <c:v>0.1379373832688171</c:v>
                </c:pt>
                <c:pt idx="8">
                  <c:v>0.14202584543909111</c:v>
                </c:pt>
                <c:pt idx="9">
                  <c:v>0.1315428048895719</c:v>
                </c:pt>
                <c:pt idx="10">
                  <c:v>0.12109827647679661</c:v>
                </c:pt>
                <c:pt idx="11">
                  <c:v>0.1020366869531583</c:v>
                </c:pt>
                <c:pt idx="12">
                  <c:v>0.11081760961444991</c:v>
                </c:pt>
                <c:pt idx="13">
                  <c:v>0.1023111856236175</c:v>
                </c:pt>
                <c:pt idx="14">
                  <c:v>9.9158805410562045E-2</c:v>
                </c:pt>
                <c:pt idx="15">
                  <c:v>9.1635075580855624E-2</c:v>
                </c:pt>
                <c:pt idx="16">
                  <c:v>9.6138045045310955E-2</c:v>
                </c:pt>
                <c:pt idx="17">
                  <c:v>8.0282848393123843E-2</c:v>
                </c:pt>
                <c:pt idx="18">
                  <c:v>8.9588657281542403E-2</c:v>
                </c:pt>
                <c:pt idx="19">
                  <c:v>8.3667083215903215E-2</c:v>
                </c:pt>
                <c:pt idx="20">
                  <c:v>8.4469121004227612E-2</c:v>
                </c:pt>
                <c:pt idx="21">
                  <c:v>8.8962079764154975E-2</c:v>
                </c:pt>
                <c:pt idx="22">
                  <c:v>8.4772087135315227E-2</c:v>
                </c:pt>
                <c:pt idx="23">
                  <c:v>7.8747027980900608E-2</c:v>
                </c:pt>
                <c:pt idx="24">
                  <c:v>8.0714110524755189E-2</c:v>
                </c:pt>
                <c:pt idx="25">
                  <c:v>8.2303557532960342E-2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9-574D-9B19-17929A40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51007"/>
        <c:axId val="114043519"/>
      </c:scatterChart>
      <c:valAx>
        <c:axId val="15965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4043519"/>
        <c:crosses val="autoZero"/>
        <c:crossBetween val="midCat"/>
      </c:valAx>
      <c:valAx>
        <c:axId val="11404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5965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accent1"/>
                </a:solidFill>
                <a:prstDash val="solid"/>
              </a:ln>
              <a:effectLst/>
            </c:spPr>
            <c:trendlineType val="poly"/>
            <c:order val="2"/>
            <c:intercept val="244.78"/>
            <c:dispRSqr val="1"/>
            <c:dispEq val="1"/>
            <c:trendlineLbl>
              <c:layout>
                <c:manualLayout>
                  <c:x val="-0.12658752271350696"/>
                  <c:y val="-1.4247516314095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" pitchFamily="2" charset="0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Sheet1!$C$2:$C$27</c:f>
              <c:numCache>
                <c:formatCode>General</c:formatCode>
                <c:ptCount val="26"/>
                <c:pt idx="0">
                  <c:v>87.600482947175877</c:v>
                </c:pt>
                <c:pt idx="1">
                  <c:v>86.069811456542425</c:v>
                </c:pt>
                <c:pt idx="2">
                  <c:v>85.048127421019842</c:v>
                </c:pt>
                <c:pt idx="3">
                  <c:v>83.51374680508556</c:v>
                </c:pt>
                <c:pt idx="4">
                  <c:v>82.489590019362424</c:v>
                </c:pt>
                <c:pt idx="5">
                  <c:v>80.951500278127313</c:v>
                </c:pt>
                <c:pt idx="6">
                  <c:v>79.924870742203623</c:v>
                </c:pt>
                <c:pt idx="7">
                  <c:v>77.353969589543453</c:v>
                </c:pt>
                <c:pt idx="8">
                  <c:v>75.808461597706668</c:v>
                </c:pt>
                <c:pt idx="9">
                  <c:v>74.776886561381872</c:v>
                </c:pt>
                <c:pt idx="10">
                  <c:v>73.744322424976872</c:v>
                </c:pt>
                <c:pt idx="11">
                  <c:v>73.227669444244285</c:v>
                </c:pt>
                <c:pt idx="12">
                  <c:v>71.158584771113368</c:v>
                </c:pt>
                <c:pt idx="13">
                  <c:v>70.122558784427568</c:v>
                </c:pt>
                <c:pt idx="14">
                  <c:v>68.566665241748481</c:v>
                </c:pt>
                <c:pt idx="15">
                  <c:v>67.528166504862142</c:v>
                </c:pt>
                <c:pt idx="16">
                  <c:v>65.448201730848794</c:v>
                </c:pt>
                <c:pt idx="17">
                  <c:v>64.927592349795333</c:v>
                </c:pt>
                <c:pt idx="18">
                  <c:v>62.842682075380878</c:v>
                </c:pt>
                <c:pt idx="19">
                  <c:v>61.798743288053323</c:v>
                </c:pt>
                <c:pt idx="20">
                  <c:v>60.230980544411572</c:v>
                </c:pt>
                <c:pt idx="21">
                  <c:v>58.13716836927513</c:v>
                </c:pt>
                <c:pt idx="22">
                  <c:v>56.564212850212222</c:v>
                </c:pt>
                <c:pt idx="23">
                  <c:v>55.514339462403342</c:v>
                </c:pt>
                <c:pt idx="24">
                  <c:v>53.937674818039589</c:v>
                </c:pt>
                <c:pt idx="25">
                  <c:v>52.358784698495363</c:v>
                </c:pt>
              </c:numCache>
            </c:numRef>
          </c:xVal>
          <c:yVal>
            <c:numRef>
              <c:f>Sheet1!$Q$2:$Q$27</c:f>
              <c:numCache>
                <c:formatCode>General</c:formatCode>
                <c:ptCount val="26"/>
                <c:pt idx="0">
                  <c:v>3968.505045357495</c:v>
                </c:pt>
                <c:pt idx="1">
                  <c:v>4062.7215207967511</c:v>
                </c:pt>
                <c:pt idx="2">
                  <c:v>3930.5074895951961</c:v>
                </c:pt>
                <c:pt idx="3">
                  <c:v>3984.6358363420968</c:v>
                </c:pt>
                <c:pt idx="4">
                  <c:v>3907.5231517956199</c:v>
                </c:pt>
                <c:pt idx="5">
                  <c:v>3911.7267971295691</c:v>
                </c:pt>
                <c:pt idx="6">
                  <c:v>3711.4294404706011</c:v>
                </c:pt>
                <c:pt idx="7">
                  <c:v>3655.3406566236531</c:v>
                </c:pt>
                <c:pt idx="8">
                  <c:v>3763.6849041359128</c:v>
                </c:pt>
                <c:pt idx="9">
                  <c:v>3485.884329573656</c:v>
                </c:pt>
                <c:pt idx="10">
                  <c:v>3209.1043266351089</c:v>
                </c:pt>
                <c:pt idx="11">
                  <c:v>2703.9722042586959</c:v>
                </c:pt>
                <c:pt idx="12">
                  <c:v>2936.6666547829232</c:v>
                </c:pt>
                <c:pt idx="13">
                  <c:v>2711.2464190258638</c:v>
                </c:pt>
                <c:pt idx="14">
                  <c:v>2627.7083433798939</c:v>
                </c:pt>
                <c:pt idx="15">
                  <c:v>2428.3295028926741</c:v>
                </c:pt>
                <c:pt idx="16">
                  <c:v>2547.65819370074</c:v>
                </c:pt>
                <c:pt idx="17">
                  <c:v>2127.4954824177821</c:v>
                </c:pt>
                <c:pt idx="18">
                  <c:v>2374.0994179608738</c:v>
                </c:pt>
                <c:pt idx="19">
                  <c:v>2217.1777052214352</c:v>
                </c:pt>
                <c:pt idx="20">
                  <c:v>2238.431706612032</c:v>
                </c:pt>
                <c:pt idx="21">
                  <c:v>2357.4951137501071</c:v>
                </c:pt>
                <c:pt idx="22">
                  <c:v>2246.4603090858541</c:v>
                </c:pt>
                <c:pt idx="23">
                  <c:v>2086.7962414938661</c:v>
                </c:pt>
                <c:pt idx="24">
                  <c:v>2138.923928906012</c:v>
                </c:pt>
                <c:pt idx="25">
                  <c:v>2181.0442746234489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64-7F45-8C94-C54E97D25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89791"/>
        <c:axId val="118591439"/>
      </c:scatterChart>
      <c:valAx>
        <c:axId val="11858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8591439"/>
        <c:crosses val="autoZero"/>
        <c:crossBetween val="midCat"/>
      </c:valAx>
      <c:valAx>
        <c:axId val="118591439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itchFamily="2" charset="0"/>
                <a:ea typeface="+mn-ea"/>
                <a:cs typeface="+mn-cs"/>
              </a:defRPr>
            </a:pPr>
            <a:endParaRPr lang="ru-RU"/>
          </a:p>
        </c:txPr>
        <c:crossAx val="118589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itchFamily="2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19050</xdr:colOff>
      <xdr:row>0</xdr:row>
      <xdr:rowOff>44450</xdr:rowOff>
    </xdr:from>
    <xdr:to>
      <xdr:col>43</xdr:col>
      <xdr:colOff>609600</xdr:colOff>
      <xdr:row>20</xdr:row>
      <xdr:rowOff>165100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B2B1C3A-32E2-3B4C-712C-F26C2229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25400</xdr:colOff>
      <xdr:row>21</xdr:row>
      <xdr:rowOff>12700</xdr:rowOff>
    </xdr:from>
    <xdr:to>
      <xdr:col>44</xdr:col>
      <xdr:colOff>6350</xdr:colOff>
      <xdr:row>39</xdr:row>
      <xdr:rowOff>184150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98754A6-0A62-394F-B7B9-22E6B5ADC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41</xdr:row>
      <xdr:rowOff>0</xdr:rowOff>
    </xdr:from>
    <xdr:to>
      <xdr:col>43</xdr:col>
      <xdr:colOff>590550</xdr:colOff>
      <xdr:row>61</xdr:row>
      <xdr:rowOff>120650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6CFDB6-D341-AF4E-836F-A526D4933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0.8859</cdr:x>
      <cdr:y>0.79866</cdr:y>
    </cdr:from>
    <cdr:to>
      <cdr:x>0.99077</cdr:x>
      <cdr:y>0.99143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187DEC-2A9F-247D-264E-6EE2F606A7CD}"/>
            </a:ext>
          </a:extLst>
        </cdr:cNvPr>
        <cdr:cNvSpPr txBox="1"/>
      </cdr:nvSpPr>
      <cdr:spPr>
        <a:xfrm xmlns:a="http://schemas.openxmlformats.org/drawingml/2006/main">
          <a:off x="7678746" y="3139248"/>
          <a:ext cx="908987" cy="75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0.04542</cdr:x>
      <cdr:y>0.03231</cdr:y>
    </cdr:from>
    <cdr:to>
      <cdr:x>0.1503</cdr:x>
      <cdr:y>0.27162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3797533-0E3D-FF0B-A1D5-BB61D7BACB86}"/>
            </a:ext>
          </a:extLst>
        </cdr:cNvPr>
        <cdr:cNvSpPr txBox="1"/>
      </cdr:nvSpPr>
      <cdr:spPr>
        <a:xfrm xmlns:a="http://schemas.openxmlformats.org/drawingml/2006/main">
          <a:off x="393700" y="127000"/>
          <a:ext cx="909074" cy="940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0.05818</cdr:x>
      <cdr:y>0.02822</cdr:y>
    </cdr:from>
    <cdr:to>
      <cdr:x>0.16291</cdr:x>
      <cdr:y>0.28219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0A042F-569F-741C-1191-D63FF5800701}"/>
            </a:ext>
          </a:extLst>
        </cdr:cNvPr>
        <cdr:cNvSpPr txBox="1"/>
      </cdr:nvSpPr>
      <cdr:spPr>
        <a:xfrm xmlns:a="http://schemas.openxmlformats.org/drawingml/2006/main">
          <a:off x="508000" y="1016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600" i="1">
              <a:latin typeface="Times" pitchFamily="2" charset="0"/>
            </a:rPr>
            <a:t>а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м/с</a:t>
          </a:r>
          <a:r>
            <a:rPr lang="ru-RU" sz="1600" baseline="30000">
              <a:effectLst/>
              <a:latin typeface="Times" pitchFamily="2" charset="0"/>
              <a:ea typeface="+mn-ea"/>
              <a:cs typeface="+mn-cs"/>
            </a:rPr>
            <a:t>2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0.87927</cdr:x>
      <cdr:y>0.79365</cdr:y>
    </cdr:from>
    <cdr:to>
      <cdr:x>0.98399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2FF2A0D8-D623-2DE5-CC29-635EAAF62CB5}"/>
            </a:ext>
          </a:extLst>
        </cdr:cNvPr>
        <cdr:cNvSpPr txBox="1"/>
      </cdr:nvSpPr>
      <cdr:spPr>
        <a:xfrm xmlns:a="http://schemas.openxmlformats.org/drawingml/2006/main">
          <a:off x="7677166" y="2857500"/>
          <a:ext cx="914336" cy="742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0.8859</cdr:x>
      <cdr:y>0.79866</cdr:y>
    </cdr:from>
    <cdr:to>
      <cdr:x>0.99077</cdr:x>
      <cdr:y>0.99143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187DEC-2A9F-247D-264E-6EE2F606A7CD}"/>
            </a:ext>
          </a:extLst>
        </cdr:cNvPr>
        <cdr:cNvSpPr txBox="1"/>
      </cdr:nvSpPr>
      <cdr:spPr>
        <a:xfrm xmlns:a="http://schemas.openxmlformats.org/drawingml/2006/main">
          <a:off x="7678746" y="3139248"/>
          <a:ext cx="908987" cy="757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latin typeface="Times" pitchFamily="2" charset="0"/>
            </a:rPr>
            <a:t>V</a:t>
          </a:r>
          <a:r>
            <a:rPr lang="ru-RU" sz="1600" i="0">
              <a:latin typeface="Times" pitchFamily="2" charset="0"/>
            </a:rPr>
            <a:t>, </a:t>
          </a:r>
          <a:r>
            <a:rPr lang="ru-RU" sz="1600" i="0">
              <a:effectLst/>
              <a:latin typeface="Times" pitchFamily="2" charset="0"/>
              <a:ea typeface="+mn-ea"/>
              <a:cs typeface="+mn-cs"/>
            </a:rPr>
            <a:t>км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/ч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  <cdr:relSizeAnchor xmlns:cdr="http://schemas.openxmlformats.org/drawingml/2006/chartDrawing">
    <cdr:from>
      <cdr:x>0.04542</cdr:x>
      <cdr:y>0.03231</cdr:y>
    </cdr:from>
    <cdr:to>
      <cdr:x>0.1503</cdr:x>
      <cdr:y>0.27162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3797533-0E3D-FF0B-A1D5-BB61D7BACB86}"/>
            </a:ext>
          </a:extLst>
        </cdr:cNvPr>
        <cdr:cNvSpPr txBox="1"/>
      </cdr:nvSpPr>
      <cdr:spPr>
        <a:xfrm xmlns:a="http://schemas.openxmlformats.org/drawingml/2006/main">
          <a:off x="393700" y="127000"/>
          <a:ext cx="909074" cy="9406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i="1">
              <a:effectLst/>
              <a:latin typeface="Times" pitchFamily="2" charset="0"/>
              <a:ea typeface="+mn-ea"/>
              <a:cs typeface="+mn-cs"/>
            </a:rPr>
            <a:t>W</a:t>
          </a:r>
          <a:r>
            <a:rPr lang="en-US" sz="1600" i="1" baseline="-25000">
              <a:effectLst/>
              <a:latin typeface="Times" pitchFamily="2" charset="0"/>
              <a:ea typeface="+mn-ea"/>
              <a:cs typeface="+mn-cs"/>
            </a:rPr>
            <a:t>k</a:t>
          </a:r>
          <a:r>
            <a:rPr lang="en-US" sz="1600" baseline="-25000">
              <a:effectLst/>
              <a:latin typeface="Times" pitchFamily="2" charset="0"/>
              <a:ea typeface="+mn-ea"/>
              <a:cs typeface="+mn-cs"/>
            </a:rPr>
            <a:t>0</a:t>
          </a:r>
          <a:r>
            <a:rPr lang="en-US" sz="1600">
              <a:effectLst/>
              <a:latin typeface="Times" pitchFamily="2" charset="0"/>
              <a:ea typeface="+mn-ea"/>
              <a:cs typeface="+mn-cs"/>
            </a:rPr>
            <a:t>, </a:t>
          </a:r>
          <a:r>
            <a:rPr lang="ru-RU" sz="1600">
              <a:effectLst/>
              <a:latin typeface="Times" pitchFamily="2" charset="0"/>
              <a:ea typeface="+mn-ea"/>
              <a:cs typeface="+mn-cs"/>
            </a:rPr>
            <a:t>Н</a:t>
          </a:r>
          <a:r>
            <a:rPr lang="ru-RU" sz="1600">
              <a:effectLst/>
              <a:latin typeface="Times" pitchFamily="2" charset="0"/>
            </a:rPr>
            <a:t> </a:t>
          </a:r>
          <a:endParaRPr lang="ru-RU" sz="1600" i="1">
            <a:latin typeface="Times" pitchFamily="2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abSelected="1" topLeftCell="O25" workbookViewId="0">
      <selection activeCell="AF42" sqref="AF42"/>
    </sheetView>
  </sheetViews>
  <sheetFormatPr baseColWidth="10" defaultColWidth="8.83203125" defaultRowHeight="15" x14ac:dyDescent="0.2"/>
  <sheetData>
    <row r="1" spans="1:2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</row>
    <row r="2" spans="1:25" x14ac:dyDescent="0.2">
      <c r="A2" s="1">
        <v>6063</v>
      </c>
      <c r="B2">
        <v>0.60000000000000009</v>
      </c>
      <c r="C2">
        <v>87.600482947175877</v>
      </c>
      <c r="D2">
        <v>4797.2505683153868</v>
      </c>
      <c r="E2">
        <v>45.036149129271507</v>
      </c>
      <c r="F2">
        <v>99.901394039392471</v>
      </c>
      <c r="G2">
        <v>144.642</v>
      </c>
      <c r="H2">
        <v>4916.1126894258077</v>
      </c>
      <c r="I2">
        <v>45.036149129271507</v>
      </c>
      <c r="J2">
        <v>592.11763985944845</v>
      </c>
      <c r="K2">
        <v>-6.9108708464245856</v>
      </c>
      <c r="L2">
        <v>0.1239999999999952</v>
      </c>
      <c r="M2">
        <v>-7.6725818925899525E-2</v>
      </c>
      <c r="N2">
        <v>2.548141721367677E-2</v>
      </c>
      <c r="O2">
        <v>-0.14975490737198091</v>
      </c>
      <c r="P2">
        <v>-5.1244401712222748E-2</v>
      </c>
      <c r="Q2">
        <v>3968.505045357495</v>
      </c>
      <c r="R2">
        <v>4071.7331996168218</v>
      </c>
      <c r="S2">
        <f>-1*P2</f>
        <v>5.1244401712222748E-2</v>
      </c>
      <c r="T2">
        <f>-1*O2</f>
        <v>0.14975490737198091</v>
      </c>
      <c r="U2">
        <f>0.4056*C2^2+9.6915*C2+244.78</f>
        <v>4206.2714553443748</v>
      </c>
      <c r="V2">
        <f>ABS(U2-R2)</f>
        <v>134.53825572755295</v>
      </c>
      <c r="W2">
        <f>V2/R2*100</f>
        <v>3.3042011627926389</v>
      </c>
      <c r="X2">
        <f>ABS(U2-H2)</f>
        <v>709.84123408143296</v>
      </c>
      <c r="Y2">
        <f>X2/H2*100</f>
        <v>14.439075727622122</v>
      </c>
    </row>
    <row r="3" spans="1:25" x14ac:dyDescent="0.2">
      <c r="A3" s="1">
        <v>6075</v>
      </c>
      <c r="B3">
        <v>1.2</v>
      </c>
      <c r="C3">
        <v>86.069811456542425</v>
      </c>
      <c r="D3">
        <v>4853.3526160269976</v>
      </c>
      <c r="E3">
        <v>4.7770082727074623</v>
      </c>
      <c r="F3">
        <v>156.00344175100329</v>
      </c>
      <c r="G3">
        <v>144.68100000000001</v>
      </c>
      <c r="H3">
        <v>4786.5012178671514</v>
      </c>
      <c r="I3">
        <v>51.868875920772552</v>
      </c>
      <c r="J3">
        <v>571.60589846950324</v>
      </c>
      <c r="K3">
        <v>-20.5117413899452</v>
      </c>
      <c r="L3">
        <v>3.9000000000015689E-2</v>
      </c>
      <c r="M3">
        <v>-0.1977268740243763</v>
      </c>
      <c r="N3">
        <v>6.9585846204881516E-3</v>
      </c>
      <c r="O3">
        <v>-0.15331024606780189</v>
      </c>
      <c r="P3">
        <v>-0.19076828940388821</v>
      </c>
      <c r="Q3">
        <v>4062.7215207967511</v>
      </c>
      <c r="R3">
        <v>3947.2484778996609</v>
      </c>
      <c r="S3">
        <f t="shared" ref="S3:S27" si="0">-1*P3</f>
        <v>0.19076828940388821</v>
      </c>
      <c r="T3">
        <f t="shared" ref="T3:T27" si="1">-1*O3</f>
        <v>0.15331024606780189</v>
      </c>
      <c r="U3">
        <f t="shared" ref="U3:U27" si="2">0.4056*C3^2+9.6915*C3+244.78</f>
        <v>4083.6154250843083</v>
      </c>
      <c r="V3">
        <f t="shared" ref="V3:V19" si="3">ABS(U3-R3)</f>
        <v>136.36694718464742</v>
      </c>
      <c r="W3">
        <f t="shared" ref="W3:W19" si="4">V3/R3*100</f>
        <v>3.4547343028480575</v>
      </c>
      <c r="X3">
        <f t="shared" ref="X3:X19" si="5">ABS(U3-H3)</f>
        <v>702.88579278284305</v>
      </c>
      <c r="Y3">
        <f t="shared" ref="Y3:Y19" si="6">X3/H3*100</f>
        <v>14.684751153078086</v>
      </c>
    </row>
    <row r="4" spans="1:25" x14ac:dyDescent="0.2">
      <c r="A4" s="1">
        <v>6085</v>
      </c>
      <c r="B4">
        <v>1.6</v>
      </c>
      <c r="C4">
        <v>85.048127421019842</v>
      </c>
      <c r="D4">
        <v>4899.6255679726601</v>
      </c>
      <c r="E4">
        <v>3.9601998776197429</v>
      </c>
      <c r="F4">
        <v>202.27639369666579</v>
      </c>
      <c r="G4">
        <v>144.88399999999999</v>
      </c>
      <c r="H4">
        <v>4679.3004721179695</v>
      </c>
      <c r="I4">
        <v>46.272951945662498</v>
      </c>
      <c r="J4">
        <v>558.11604767145275</v>
      </c>
      <c r="K4">
        <v>-13.489850798050499</v>
      </c>
      <c r="L4">
        <v>0.20299999999997451</v>
      </c>
      <c r="M4">
        <v>-0.14576388830662229</v>
      </c>
      <c r="N4">
        <v>4.0600555360628572E-2</v>
      </c>
      <c r="O4">
        <v>-0.14832103734321489</v>
      </c>
      <c r="P4">
        <v>-0.1051633329459937</v>
      </c>
      <c r="Q4">
        <v>3930.5074895951961</v>
      </c>
      <c r="R4">
        <v>3865.382689244037</v>
      </c>
      <c r="S4">
        <f t="shared" si="0"/>
        <v>0.1051633329459937</v>
      </c>
      <c r="T4">
        <f t="shared" si="1"/>
        <v>0.14832103734321489</v>
      </c>
      <c r="U4">
        <f t="shared" si="2"/>
        <v>4002.8033483054282</v>
      </c>
      <c r="V4">
        <f t="shared" si="3"/>
        <v>137.42065906139123</v>
      </c>
      <c r="W4">
        <f t="shared" si="4"/>
        <v>3.5551631005070536</v>
      </c>
      <c r="X4">
        <f t="shared" si="5"/>
        <v>676.4971238125413</v>
      </c>
      <c r="Y4">
        <f t="shared" si="6"/>
        <v>14.45722769553932</v>
      </c>
    </row>
    <row r="5" spans="1:25" x14ac:dyDescent="0.2">
      <c r="A5" s="1">
        <v>6096</v>
      </c>
      <c r="B5">
        <v>2.2000000000000002</v>
      </c>
      <c r="C5">
        <v>83.51374680508556</v>
      </c>
      <c r="D5">
        <v>4951.4902292788029</v>
      </c>
      <c r="E5">
        <v>5.3208447694778442</v>
      </c>
      <c r="F5">
        <v>254.1410550028086</v>
      </c>
      <c r="G5">
        <v>145.00200000000001</v>
      </c>
      <c r="H5">
        <v>4529.3235987312464</v>
      </c>
      <c r="I5">
        <v>51.864661306142807</v>
      </c>
      <c r="J5">
        <v>538.1594062827113</v>
      </c>
      <c r="K5">
        <v>-19.956641388741449</v>
      </c>
      <c r="L5">
        <v>0.11800000000002341</v>
      </c>
      <c r="M5">
        <v>-0.19239151366421631</v>
      </c>
      <c r="N5">
        <v>2.1055890008182879E-2</v>
      </c>
      <c r="O5">
        <v>-0.15036361646573951</v>
      </c>
      <c r="P5">
        <v>-0.17133562365603339</v>
      </c>
      <c r="Q5">
        <v>3984.6358363420968</v>
      </c>
      <c r="R5">
        <v>3744.2771632927588</v>
      </c>
      <c r="S5">
        <f t="shared" si="0"/>
        <v>0.17133562365603339</v>
      </c>
      <c r="T5">
        <f t="shared" si="1"/>
        <v>0.15036361646573951</v>
      </c>
      <c r="U5">
        <f t="shared" si="2"/>
        <v>3883.0292964014366</v>
      </c>
      <c r="V5">
        <f t="shared" si="3"/>
        <v>138.75213310867775</v>
      </c>
      <c r="W5">
        <f t="shared" si="4"/>
        <v>3.705712132342724</v>
      </c>
      <c r="X5">
        <f t="shared" si="5"/>
        <v>646.29430232980985</v>
      </c>
      <c r="Y5">
        <f t="shared" si="6"/>
        <v>14.269112997597471</v>
      </c>
    </row>
    <row r="6" spans="1:25" x14ac:dyDescent="0.2">
      <c r="A6" s="1">
        <v>6107</v>
      </c>
      <c r="B6">
        <v>2.6</v>
      </c>
      <c r="C6">
        <v>82.489590019362424</v>
      </c>
      <c r="D6">
        <v>5000.0876570045948</v>
      </c>
      <c r="E6">
        <v>45.181064337491989</v>
      </c>
      <c r="F6">
        <v>302.7384827286005</v>
      </c>
      <c r="G6">
        <v>145.083</v>
      </c>
      <c r="H6">
        <v>4458.6456290336946</v>
      </c>
      <c r="I6">
        <v>45.181064337491989</v>
      </c>
      <c r="J6">
        <v>525.04108499710617</v>
      </c>
      <c r="K6">
        <v>-13.118321285605131</v>
      </c>
      <c r="L6">
        <v>8.0999999999988859E-2</v>
      </c>
      <c r="M6">
        <v>-0.1451749917577676</v>
      </c>
      <c r="N6">
        <v>1.6591731214475571E-2</v>
      </c>
      <c r="O6">
        <v>-0.14745370384134421</v>
      </c>
      <c r="P6">
        <v>-0.128583260543292</v>
      </c>
      <c r="Q6">
        <v>3907.5231517956199</v>
      </c>
      <c r="R6">
        <v>3664.6730747123211</v>
      </c>
      <c r="S6">
        <f t="shared" si="0"/>
        <v>0.128583260543292</v>
      </c>
      <c r="T6">
        <f t="shared" si="1"/>
        <v>0.14745370384134421</v>
      </c>
      <c r="U6">
        <f t="shared" si="2"/>
        <v>3804.1462280823998</v>
      </c>
      <c r="V6">
        <f t="shared" si="3"/>
        <v>139.47315337007876</v>
      </c>
      <c r="W6">
        <f t="shared" si="4"/>
        <v>3.8058825583241829</v>
      </c>
      <c r="X6">
        <f t="shared" si="5"/>
        <v>654.49940095129477</v>
      </c>
      <c r="Y6">
        <f t="shared" si="6"/>
        <v>14.679332142687956</v>
      </c>
    </row>
    <row r="7" spans="1:25" x14ac:dyDescent="0.2">
      <c r="A7" s="1">
        <v>6119</v>
      </c>
      <c r="B7">
        <v>3.2</v>
      </c>
      <c r="C7">
        <v>80.951500278127313</v>
      </c>
      <c r="D7">
        <v>5053.187013797462</v>
      </c>
      <c r="E7">
        <v>3.9601998850703239</v>
      </c>
      <c r="F7">
        <v>355.83783952146769</v>
      </c>
      <c r="G7">
        <v>145.256</v>
      </c>
      <c r="H7">
        <v>4401.8565012519784</v>
      </c>
      <c r="I7">
        <v>53.099356792867177</v>
      </c>
      <c r="J7">
        <v>505.64393497528118</v>
      </c>
      <c r="K7">
        <v>-19.397150021824931</v>
      </c>
      <c r="L7">
        <v>0.17300000000000179</v>
      </c>
      <c r="M7">
        <v>-0.18264957612848651</v>
      </c>
      <c r="N7">
        <v>3.015226802052217E-2</v>
      </c>
      <c r="O7">
        <v>-0.14761233196715351</v>
      </c>
      <c r="P7">
        <v>-0.15249730810796441</v>
      </c>
      <c r="Q7">
        <v>3911.7267971295691</v>
      </c>
      <c r="R7">
        <v>3546.9734704489142</v>
      </c>
      <c r="S7">
        <f t="shared" si="0"/>
        <v>0.15249730810796441</v>
      </c>
      <c r="T7">
        <f t="shared" si="1"/>
        <v>0.14761233196715351</v>
      </c>
      <c r="U7">
        <f t="shared" si="2"/>
        <v>3687.2772380820957</v>
      </c>
      <c r="V7">
        <f t="shared" si="3"/>
        <v>140.30376763318145</v>
      </c>
      <c r="W7">
        <f t="shared" si="4"/>
        <v>3.9555911202071732</v>
      </c>
      <c r="X7">
        <f t="shared" si="5"/>
        <v>714.57926316988278</v>
      </c>
      <c r="Y7">
        <f t="shared" si="6"/>
        <v>16.23358832725787</v>
      </c>
    </row>
    <row r="8" spans="1:25" x14ac:dyDescent="0.2">
      <c r="A8" s="1">
        <v>6130</v>
      </c>
      <c r="B8">
        <v>3.6</v>
      </c>
      <c r="C8">
        <v>79.924870742203623</v>
      </c>
      <c r="D8">
        <v>5100.4195820093146</v>
      </c>
      <c r="E8">
        <v>3.8237139284610748</v>
      </c>
      <c r="F8">
        <v>403.07040773332119</v>
      </c>
      <c r="G8">
        <v>145.447</v>
      </c>
      <c r="H8">
        <v>4237.0422202607006</v>
      </c>
      <c r="I8">
        <v>47.232568211853497</v>
      </c>
      <c r="J8">
        <v>492.90007431774359</v>
      </c>
      <c r="K8">
        <v>-12.743860657537651</v>
      </c>
      <c r="L8">
        <v>0.1910000000000025</v>
      </c>
      <c r="M8">
        <v>-0.1349054385564773</v>
      </c>
      <c r="N8">
        <v>3.7424408841538269E-2</v>
      </c>
      <c r="O8">
        <v>-0.14005394114983399</v>
      </c>
      <c r="P8">
        <v>-9.7481029714939035E-2</v>
      </c>
      <c r="Q8">
        <v>3711.4294404706011</v>
      </c>
      <c r="R8">
        <v>3469.648920760234</v>
      </c>
      <c r="S8">
        <f t="shared" si="0"/>
        <v>9.7481029714939035E-2</v>
      </c>
      <c r="T8">
        <f t="shared" si="1"/>
        <v>0.14005394114983399</v>
      </c>
      <c r="U8">
        <f t="shared" si="2"/>
        <v>3610.3385858549341</v>
      </c>
      <c r="V8">
        <f t="shared" si="3"/>
        <v>140.6896650947001</v>
      </c>
      <c r="W8">
        <f t="shared" si="4"/>
        <v>4.0548674608805557</v>
      </c>
      <c r="X8">
        <f t="shared" si="5"/>
        <v>626.70363440576648</v>
      </c>
      <c r="Y8">
        <f t="shared" si="6"/>
        <v>14.791064186450473</v>
      </c>
    </row>
    <row r="9" spans="1:25" x14ac:dyDescent="0.2">
      <c r="A9" s="1">
        <v>6154</v>
      </c>
      <c r="B9">
        <v>4.6000000000000014</v>
      </c>
      <c r="C9">
        <v>77.353969589543453</v>
      </c>
      <c r="D9">
        <v>5198.034431874752</v>
      </c>
      <c r="E9">
        <v>45.458250850439072</v>
      </c>
      <c r="F9">
        <v>500.68525759875769</v>
      </c>
      <c r="G9">
        <v>145.72800000000001</v>
      </c>
      <c r="H9">
        <v>4030.8981338646308</v>
      </c>
      <c r="I9">
        <v>97.614849865436554</v>
      </c>
      <c r="J9">
        <v>461.7003558070997</v>
      </c>
      <c r="K9">
        <v>-31.199718510643891</v>
      </c>
      <c r="L9">
        <v>0.28100000000000591</v>
      </c>
      <c r="M9">
        <v>-0.1598103083375795</v>
      </c>
      <c r="N9">
        <v>2.664118702516162E-2</v>
      </c>
      <c r="O9">
        <v>-0.1379373832688171</v>
      </c>
      <c r="P9">
        <v>-0.1331691213124179</v>
      </c>
      <c r="Q9">
        <v>3655.3406566236531</v>
      </c>
      <c r="R9">
        <v>3280.354899802574</v>
      </c>
      <c r="S9">
        <f t="shared" si="0"/>
        <v>0.1331691213124179</v>
      </c>
      <c r="T9">
        <f t="shared" si="1"/>
        <v>0.1379373832688171</v>
      </c>
      <c r="U9">
        <f t="shared" si="2"/>
        <v>3421.4190058041222</v>
      </c>
      <c r="V9">
        <f t="shared" si="3"/>
        <v>141.06410600154823</v>
      </c>
      <c r="W9">
        <f t="shared" si="4"/>
        <v>4.3002696449106184</v>
      </c>
      <c r="X9">
        <f t="shared" si="5"/>
        <v>609.47912806050863</v>
      </c>
      <c r="Y9">
        <f t="shared" si="6"/>
        <v>15.120181850791884</v>
      </c>
    </row>
    <row r="10" spans="1:25" x14ac:dyDescent="0.2">
      <c r="A10" s="1">
        <v>6166</v>
      </c>
      <c r="B10">
        <v>5.2</v>
      </c>
      <c r="C10">
        <v>75.808461597706668</v>
      </c>
      <c r="D10">
        <v>5251.2576307579866</v>
      </c>
      <c r="E10">
        <v>4.9113869145512581</v>
      </c>
      <c r="F10">
        <v>553.9084564819932</v>
      </c>
      <c r="G10">
        <v>145.816</v>
      </c>
      <c r="H10">
        <v>3895.4345670802181</v>
      </c>
      <c r="I10">
        <v>48.448297910392277</v>
      </c>
      <c r="J10">
        <v>443.43540507800662</v>
      </c>
      <c r="K10">
        <v>-18.264950729093069</v>
      </c>
      <c r="L10">
        <v>8.7999999999993861E-2</v>
      </c>
      <c r="M10">
        <v>-0.18849940572602861</v>
      </c>
      <c r="N10">
        <v>1.6809983621011208E-2</v>
      </c>
      <c r="O10">
        <v>-0.14202584543909111</v>
      </c>
      <c r="P10">
        <v>-0.17168942210501731</v>
      </c>
      <c r="Q10">
        <v>3763.6849041359128</v>
      </c>
      <c r="R10">
        <v>3169.5475751038348</v>
      </c>
      <c r="S10">
        <f t="shared" si="0"/>
        <v>0.17168942210501731</v>
      </c>
      <c r="T10">
        <f t="shared" si="1"/>
        <v>0.14202584543909111</v>
      </c>
      <c r="U10">
        <f t="shared" si="2"/>
        <v>3310.4296134575025</v>
      </c>
      <c r="V10">
        <f t="shared" si="3"/>
        <v>140.88203835366767</v>
      </c>
      <c r="W10">
        <f t="shared" si="4"/>
        <v>4.4448627135389298</v>
      </c>
      <c r="X10">
        <f t="shared" si="5"/>
        <v>585.00495362271568</v>
      </c>
      <c r="Y10">
        <f t="shared" si="6"/>
        <v>15.017707101705986</v>
      </c>
    </row>
    <row r="11" spans="1:25" x14ac:dyDescent="0.2">
      <c r="A11" s="1">
        <v>6178</v>
      </c>
      <c r="B11">
        <v>5.6000000000000014</v>
      </c>
      <c r="C11">
        <v>74.776886561381872</v>
      </c>
      <c r="D11">
        <v>5302.0304044559598</v>
      </c>
      <c r="E11">
        <v>5.4552234038710594</v>
      </c>
      <c r="F11">
        <v>604.6812301799655</v>
      </c>
      <c r="G11">
        <v>146.023</v>
      </c>
      <c r="H11">
        <v>3811.6238280864668</v>
      </c>
      <c r="I11">
        <v>50.772773697972298</v>
      </c>
      <c r="J11">
        <v>431.44928733130968</v>
      </c>
      <c r="K11">
        <v>-11.98611774669695</v>
      </c>
      <c r="L11">
        <v>0.20699999999999361</v>
      </c>
      <c r="M11">
        <v>-0.1180368618228123</v>
      </c>
      <c r="N11">
        <v>3.7731372063503958E-2</v>
      </c>
      <c r="O11">
        <v>-0.1315428048895719</v>
      </c>
      <c r="P11">
        <v>-8.0305489759308332E-2</v>
      </c>
      <c r="Q11">
        <v>3485.884329573656</v>
      </c>
      <c r="R11">
        <v>3096.8357919303598</v>
      </c>
      <c r="S11">
        <f t="shared" si="0"/>
        <v>8.0305489759308332E-2</v>
      </c>
      <c r="T11">
        <f t="shared" si="1"/>
        <v>0.1315428048895719</v>
      </c>
      <c r="U11">
        <f t="shared" si="2"/>
        <v>3237.4261651124989</v>
      </c>
      <c r="V11">
        <f t="shared" si="3"/>
        <v>140.59037318213905</v>
      </c>
      <c r="W11">
        <f t="shared" si="4"/>
        <v>4.5398071653810366</v>
      </c>
      <c r="X11">
        <f t="shared" si="5"/>
        <v>574.19766297396791</v>
      </c>
      <c r="Y11">
        <f t="shared" si="6"/>
        <v>15.064384337796257</v>
      </c>
    </row>
    <row r="12" spans="1:25" x14ac:dyDescent="0.2">
      <c r="A12" s="1">
        <v>6191</v>
      </c>
      <c r="B12">
        <v>6</v>
      </c>
      <c r="C12">
        <v>73.744322424976872</v>
      </c>
      <c r="D12">
        <v>5352.1333922669291</v>
      </c>
      <c r="E12">
        <v>4.0945785269141197</v>
      </c>
      <c r="F12">
        <v>654.78421799093485</v>
      </c>
      <c r="G12">
        <v>146.25399999999999</v>
      </c>
      <c r="H12">
        <v>3689.2300899245702</v>
      </c>
      <c r="I12">
        <v>50.102987810969353</v>
      </c>
      <c r="J12">
        <v>419.6161334814002</v>
      </c>
      <c r="K12">
        <v>-11.833153849909481</v>
      </c>
      <c r="L12">
        <v>0.23099999999999449</v>
      </c>
      <c r="M12">
        <v>-0.1180883053776563</v>
      </c>
      <c r="N12">
        <v>4.2668904910565207E-2</v>
      </c>
      <c r="O12">
        <v>-0.12109827647679661</v>
      </c>
      <c r="P12">
        <v>-7.5419400467091086E-2</v>
      </c>
      <c r="Q12">
        <v>3209.1043266351089</v>
      </c>
      <c r="R12">
        <v>3025.0551756873451</v>
      </c>
      <c r="S12">
        <f t="shared" si="0"/>
        <v>7.5419400467091086E-2</v>
      </c>
      <c r="T12">
        <f t="shared" si="1"/>
        <v>0.12109827647679661</v>
      </c>
      <c r="U12">
        <f t="shared" si="2"/>
        <v>3165.2171972527885</v>
      </c>
      <c r="V12">
        <f t="shared" si="3"/>
        <v>140.16202156544341</v>
      </c>
      <c r="W12">
        <f t="shared" si="4"/>
        <v>4.6333707461582465</v>
      </c>
      <c r="X12">
        <f t="shared" si="5"/>
        <v>524.01289267178163</v>
      </c>
      <c r="Y12">
        <f t="shared" si="6"/>
        <v>14.203855002236946</v>
      </c>
    </row>
    <row r="13" spans="1:25" x14ac:dyDescent="0.2">
      <c r="A13" s="1">
        <v>6202</v>
      </c>
      <c r="B13">
        <v>6.2</v>
      </c>
      <c r="C13">
        <v>73.227669444244285</v>
      </c>
      <c r="D13">
        <v>5398.6687795519829</v>
      </c>
      <c r="E13">
        <v>46.53538728505373</v>
      </c>
      <c r="F13">
        <v>701.31960527598858</v>
      </c>
      <c r="G13">
        <v>146.494</v>
      </c>
      <c r="H13">
        <v>3577.8971300983362</v>
      </c>
      <c r="I13">
        <v>46.53538728505373</v>
      </c>
      <c r="J13">
        <v>413.75706575891257</v>
      </c>
      <c r="K13">
        <v>-5.8590677224876231</v>
      </c>
      <c r="L13">
        <v>0.24000000000000909</v>
      </c>
      <c r="M13">
        <v>-6.2952820039916618E-2</v>
      </c>
      <c r="N13">
        <v>4.7729957889168943E-2</v>
      </c>
      <c r="O13">
        <v>-0.1020366869531583</v>
      </c>
      <c r="P13">
        <v>-1.5222862150747691E-2</v>
      </c>
      <c r="Q13">
        <v>2703.9722042586959</v>
      </c>
      <c r="R13">
        <v>2989.5149543198959</v>
      </c>
      <c r="S13">
        <f t="shared" si="0"/>
        <v>1.5222862150747691E-2</v>
      </c>
      <c r="T13">
        <f t="shared" si="1"/>
        <v>0.1020366869531583</v>
      </c>
      <c r="U13">
        <f t="shared" si="2"/>
        <v>3129.4114201176158</v>
      </c>
      <c r="V13">
        <f t="shared" si="3"/>
        <v>139.89646579771988</v>
      </c>
      <c r="W13">
        <f t="shared" si="4"/>
        <v>4.6795706974326157</v>
      </c>
      <c r="X13">
        <f t="shared" si="5"/>
        <v>448.48570998072046</v>
      </c>
      <c r="Y13">
        <f t="shared" si="6"/>
        <v>12.534896719302663</v>
      </c>
    </row>
    <row r="14" spans="1:25" x14ac:dyDescent="0.2">
      <c r="A14" s="1">
        <v>6217</v>
      </c>
      <c r="B14">
        <v>7</v>
      </c>
      <c r="C14">
        <v>71.158584771113368</v>
      </c>
      <c r="D14">
        <v>5454.2333126962176</v>
      </c>
      <c r="E14">
        <v>4.5019290596246719</v>
      </c>
      <c r="F14">
        <v>756.88413842022419</v>
      </c>
      <c r="G14">
        <v>146.72300000000001</v>
      </c>
      <c r="H14">
        <v>3424.485949582102</v>
      </c>
      <c r="I14">
        <v>52.830599509179592</v>
      </c>
      <c r="J14">
        <v>390.70556995584309</v>
      </c>
      <c r="K14">
        <v>-23.051495803069429</v>
      </c>
      <c r="L14">
        <v>0.22900000000001339</v>
      </c>
      <c r="M14">
        <v>-0.2181642458842826</v>
      </c>
      <c r="N14">
        <v>4.0115580901388871E-2</v>
      </c>
      <c r="O14">
        <v>-0.11081760961444991</v>
      </c>
      <c r="P14">
        <v>-0.17804866498289371</v>
      </c>
      <c r="Q14">
        <v>2936.6666547829232</v>
      </c>
      <c r="R14">
        <v>2849.696381703227</v>
      </c>
      <c r="S14">
        <f t="shared" si="0"/>
        <v>0.17804866498289371</v>
      </c>
      <c r="T14">
        <f t="shared" si="1"/>
        <v>0.11081760961444991</v>
      </c>
      <c r="U14">
        <f t="shared" si="2"/>
        <v>2988.1869464054516</v>
      </c>
      <c r="V14">
        <f t="shared" si="3"/>
        <v>138.49056470222467</v>
      </c>
      <c r="W14">
        <f t="shared" si="4"/>
        <v>4.8598357913291323</v>
      </c>
      <c r="X14">
        <f t="shared" si="5"/>
        <v>436.29900317665033</v>
      </c>
      <c r="Y14">
        <f t="shared" si="6"/>
        <v>12.740569229956774</v>
      </c>
    </row>
    <row r="15" spans="1:25" x14ac:dyDescent="0.2">
      <c r="A15" s="1">
        <v>6230</v>
      </c>
      <c r="B15">
        <v>7.4</v>
      </c>
      <c r="C15">
        <v>70.122558784427568</v>
      </c>
      <c r="D15">
        <v>5499.5656141638756</v>
      </c>
      <c r="E15">
        <v>3.2777701318264012</v>
      </c>
      <c r="F15">
        <v>802.21643988788128</v>
      </c>
      <c r="G15">
        <v>146.97999999999999</v>
      </c>
      <c r="H15">
        <v>3308.9080005061992</v>
      </c>
      <c r="I15">
        <v>45.332301467657089</v>
      </c>
      <c r="J15">
        <v>379.4115162403935</v>
      </c>
      <c r="K15">
        <v>-11.29405371544965</v>
      </c>
      <c r="L15">
        <v>0.25699999999997658</v>
      </c>
      <c r="M15">
        <v>-0.1245696043417025</v>
      </c>
      <c r="N15">
        <v>5.246727360285626E-2</v>
      </c>
      <c r="O15">
        <v>-0.1023111856236175</v>
      </c>
      <c r="P15">
        <v>-7.2102330738846282E-2</v>
      </c>
      <c r="Q15">
        <v>2711.2464190258638</v>
      </c>
      <c r="R15">
        <v>2781.1975292292959</v>
      </c>
      <c r="S15">
        <f t="shared" si="0"/>
        <v>7.2102330738846282E-2</v>
      </c>
      <c r="T15">
        <f t="shared" si="1"/>
        <v>0.1023111856236175</v>
      </c>
      <c r="U15">
        <f t="shared" si="2"/>
        <v>2918.778248852143</v>
      </c>
      <c r="V15">
        <f t="shared" si="3"/>
        <v>137.58071962284703</v>
      </c>
      <c r="W15">
        <f t="shared" si="4"/>
        <v>4.9468158294018165</v>
      </c>
      <c r="X15">
        <f t="shared" si="5"/>
        <v>390.12975165405624</v>
      </c>
      <c r="Y15">
        <f t="shared" si="6"/>
        <v>11.79028705525732</v>
      </c>
    </row>
    <row r="16" spans="1:25" x14ac:dyDescent="0.2">
      <c r="A16" s="1">
        <v>6244</v>
      </c>
      <c r="B16">
        <v>8</v>
      </c>
      <c r="C16">
        <v>68.566665241748481</v>
      </c>
      <c r="D16">
        <v>5553.611943371594</v>
      </c>
      <c r="E16">
        <v>5.5896020457148552</v>
      </c>
      <c r="F16">
        <v>856.26276909559965</v>
      </c>
      <c r="G16">
        <v>147.29499999999999</v>
      </c>
      <c r="H16">
        <v>3220.788793576397</v>
      </c>
      <c r="I16">
        <v>54.046329207718372</v>
      </c>
      <c r="J16">
        <v>362.76138752885788</v>
      </c>
      <c r="K16">
        <v>-16.650128711535562</v>
      </c>
      <c r="L16">
        <v>0.31499999999999773</v>
      </c>
      <c r="M16">
        <v>-0.154035703771328</v>
      </c>
      <c r="N16">
        <v>5.3939571693247527E-2</v>
      </c>
      <c r="O16">
        <v>-9.9158805410562045E-2</v>
      </c>
      <c r="P16">
        <v>-0.1000961320780805</v>
      </c>
      <c r="Q16">
        <v>2627.7083433798939</v>
      </c>
      <c r="R16">
        <v>2680.220412342042</v>
      </c>
      <c r="S16">
        <f t="shared" si="0"/>
        <v>0.1000961320780805</v>
      </c>
      <c r="T16">
        <f t="shared" si="1"/>
        <v>9.9158805410562045E-2</v>
      </c>
      <c r="U16">
        <f t="shared" si="2"/>
        <v>2816.1766396012995</v>
      </c>
      <c r="V16">
        <f t="shared" si="3"/>
        <v>135.9562272592575</v>
      </c>
      <c r="W16">
        <f t="shared" si="4"/>
        <v>5.072576368465743</v>
      </c>
      <c r="X16">
        <f t="shared" si="5"/>
        <v>404.6121539750975</v>
      </c>
      <c r="Y16">
        <f t="shared" si="6"/>
        <v>12.562517442375102</v>
      </c>
    </row>
    <row r="17" spans="1:25" x14ac:dyDescent="0.2">
      <c r="A17" s="1">
        <v>6255</v>
      </c>
      <c r="B17">
        <v>8.4</v>
      </c>
      <c r="C17">
        <v>67.528166504862142</v>
      </c>
      <c r="D17">
        <v>5598.5031773149967</v>
      </c>
      <c r="E17">
        <v>2.5974476933479309</v>
      </c>
      <c r="F17">
        <v>901.15400303900242</v>
      </c>
      <c r="G17">
        <v>147.55500000000001</v>
      </c>
      <c r="H17">
        <v>3125.601294480382</v>
      </c>
      <c r="I17">
        <v>44.891233943402767</v>
      </c>
      <c r="J17">
        <v>351.85596230774581</v>
      </c>
      <c r="K17">
        <v>-10.90542522111218</v>
      </c>
      <c r="L17">
        <v>0.26000000000001933</v>
      </c>
      <c r="M17">
        <v>-0.1214649750423584</v>
      </c>
      <c r="N17">
        <v>5.3601253601721022E-2</v>
      </c>
      <c r="O17">
        <v>-9.1635075580855624E-2</v>
      </c>
      <c r="P17">
        <v>-6.7863721440637417E-2</v>
      </c>
      <c r="Q17">
        <v>2428.3295028926741</v>
      </c>
      <c r="R17">
        <v>2614.0873246206761</v>
      </c>
      <c r="S17">
        <f t="shared" si="0"/>
        <v>6.7863721440637417E-2</v>
      </c>
      <c r="T17">
        <f t="shared" si="1"/>
        <v>9.1635075580855624E-2</v>
      </c>
      <c r="U17">
        <f t="shared" si="2"/>
        <v>2748.7868326056728</v>
      </c>
      <c r="V17">
        <f t="shared" si="3"/>
        <v>134.69950798499667</v>
      </c>
      <c r="W17">
        <f t="shared" si="4"/>
        <v>5.1528312277992701</v>
      </c>
      <c r="X17">
        <f t="shared" si="5"/>
        <v>376.8144618747092</v>
      </c>
      <c r="Y17">
        <f t="shared" si="6"/>
        <v>12.055743083423346</v>
      </c>
    </row>
    <row r="18" spans="1:25" x14ac:dyDescent="0.2">
      <c r="A18" s="1">
        <v>6268</v>
      </c>
      <c r="B18">
        <v>9.2000000000000011</v>
      </c>
      <c r="C18">
        <v>65.448201730848794</v>
      </c>
      <c r="D18">
        <v>5654.1620501950383</v>
      </c>
      <c r="E18">
        <v>4.0924712121486664</v>
      </c>
      <c r="F18">
        <v>956.81287591904402</v>
      </c>
      <c r="G18">
        <v>147.84700000000001</v>
      </c>
      <c r="H18">
        <v>3010.1249091316731</v>
      </c>
      <c r="I18">
        <v>55.658872880041599</v>
      </c>
      <c r="J18">
        <v>330.51443748471291</v>
      </c>
      <c r="K18">
        <v>-21.341524823032898</v>
      </c>
      <c r="L18">
        <v>0.29200000000000159</v>
      </c>
      <c r="M18">
        <v>-0.19171718468885521</v>
      </c>
      <c r="N18">
        <v>4.8552498795921731E-2</v>
      </c>
      <c r="O18">
        <v>-9.6138045045310955E-2</v>
      </c>
      <c r="P18">
        <v>-0.14316468589293349</v>
      </c>
      <c r="Q18">
        <v>2547.65819370074</v>
      </c>
      <c r="R18">
        <v>2484.678151027118</v>
      </c>
      <c r="S18">
        <f t="shared" si="0"/>
        <v>0.14316468589293349</v>
      </c>
      <c r="T18">
        <f t="shared" si="1"/>
        <v>9.6138045045310955E-2</v>
      </c>
      <c r="U18">
        <f t="shared" si="2"/>
        <v>2616.4455068101634</v>
      </c>
      <c r="V18">
        <f t="shared" si="3"/>
        <v>131.76735578304533</v>
      </c>
      <c r="W18">
        <f t="shared" si="4"/>
        <v>5.3031961394507068</v>
      </c>
      <c r="X18">
        <f t="shared" si="5"/>
        <v>393.67940232150977</v>
      </c>
      <c r="Y18">
        <f t="shared" si="6"/>
        <v>13.078507178463699</v>
      </c>
    </row>
    <row r="19" spans="1:25" x14ac:dyDescent="0.2">
      <c r="A19" s="1">
        <v>6279</v>
      </c>
      <c r="B19">
        <v>9.4</v>
      </c>
      <c r="C19">
        <v>64.927592349795333</v>
      </c>
      <c r="D19">
        <v>5697.5519386827946</v>
      </c>
      <c r="E19">
        <v>43.389888487756252</v>
      </c>
      <c r="F19">
        <v>1000.2027644068</v>
      </c>
      <c r="G19">
        <v>148.11199999999999</v>
      </c>
      <c r="H19">
        <v>2974.854670020286</v>
      </c>
      <c r="I19">
        <v>43.389888487756252</v>
      </c>
      <c r="J19">
        <v>325.2771796559569</v>
      </c>
      <c r="K19">
        <v>-5.2372578287559577</v>
      </c>
      <c r="L19">
        <v>0.26499999999998641</v>
      </c>
      <c r="M19">
        <v>-6.0351132617381648E-2</v>
      </c>
      <c r="N19">
        <v>5.6522385409953753E-2</v>
      </c>
      <c r="O19">
        <v>-8.0282848393123843E-2</v>
      </c>
      <c r="P19">
        <v>-3.8287472074279029E-3</v>
      </c>
      <c r="Q19">
        <v>2127.4954824177821</v>
      </c>
      <c r="R19">
        <v>2452.92317945063</v>
      </c>
      <c r="S19">
        <f t="shared" si="0"/>
        <v>3.8287472074279029E-3</v>
      </c>
      <c r="T19">
        <f t="shared" si="1"/>
        <v>8.0282848393123843E-2</v>
      </c>
      <c r="U19">
        <f t="shared" si="2"/>
        <v>2583.869977185233</v>
      </c>
      <c r="V19">
        <f t="shared" si="3"/>
        <v>130.94679773460302</v>
      </c>
      <c r="W19">
        <f t="shared" si="4"/>
        <v>5.3383978280123134</v>
      </c>
      <c r="X19">
        <f t="shared" si="5"/>
        <v>390.98469283505301</v>
      </c>
      <c r="Y19">
        <f t="shared" si="6"/>
        <v>13.142984656537418</v>
      </c>
    </row>
    <row r="20" spans="1:25" x14ac:dyDescent="0.2">
      <c r="A20" s="1">
        <v>6293</v>
      </c>
      <c r="B20">
        <v>10.199999999999999</v>
      </c>
      <c r="C20">
        <v>62.842682075380878</v>
      </c>
      <c r="D20">
        <v>5750.0884931758046</v>
      </c>
      <c r="E20">
        <v>3.4121487662196159</v>
      </c>
      <c r="F20">
        <v>1052.7393188998101</v>
      </c>
      <c r="G20">
        <v>148.30799999999999</v>
      </c>
      <c r="H20">
        <v>2828.1032237659319</v>
      </c>
      <c r="I20">
        <v>49.531756274402142</v>
      </c>
      <c r="J20">
        <v>304.72242981692881</v>
      </c>
      <c r="K20">
        <v>-20.554749839028151</v>
      </c>
      <c r="L20">
        <v>0.19599999999999801</v>
      </c>
      <c r="M20">
        <v>-0.20749062202798149</v>
      </c>
      <c r="N20">
        <v>3.6621445810499122E-2</v>
      </c>
      <c r="O20">
        <v>-8.9588657281542403E-2</v>
      </c>
      <c r="P20">
        <v>-0.17086917621748229</v>
      </c>
      <c r="Q20">
        <v>2374.0994179608738</v>
      </c>
      <c r="R20">
        <v>2328.3034620340659</v>
      </c>
      <c r="S20">
        <f t="shared" si="0"/>
        <v>0.17086917621748229</v>
      </c>
      <c r="T20">
        <f t="shared" si="1"/>
        <v>8.9588657281542403E-2</v>
      </c>
      <c r="U20">
        <f t="shared" si="2"/>
        <v>2455.6164645709064</v>
      </c>
      <c r="V20">
        <f t="shared" ref="V20:V27" si="7">ABS(U20-R20)</f>
        <v>127.31300253684049</v>
      </c>
      <c r="W20">
        <f t="shared" ref="W20:W27" si="8">V20/R20*100</f>
        <v>5.4680588081768589</v>
      </c>
      <c r="X20">
        <f t="shared" ref="X20:X27" si="9">ABS(U20-H20)</f>
        <v>372.48675919502557</v>
      </c>
      <c r="Y20">
        <f t="shared" ref="Y20:Y27" si="10">X20/H20*100</f>
        <v>13.170903949503593</v>
      </c>
    </row>
    <row r="21" spans="1:25" x14ac:dyDescent="0.2">
      <c r="A21" s="1">
        <v>6308</v>
      </c>
      <c r="B21">
        <v>10.6</v>
      </c>
      <c r="C21">
        <v>61.798743288053323</v>
      </c>
      <c r="D21">
        <v>5797.4638692885637</v>
      </c>
      <c r="E21">
        <v>43.963227339088917</v>
      </c>
      <c r="F21">
        <v>1100.114695012569</v>
      </c>
      <c r="G21">
        <v>148.53899999999999</v>
      </c>
      <c r="H21">
        <v>2741.9704932808891</v>
      </c>
      <c r="I21">
        <v>43.963227339088917</v>
      </c>
      <c r="J21">
        <v>294.68245925792547</v>
      </c>
      <c r="K21">
        <v>-10.03997055900328</v>
      </c>
      <c r="L21">
        <v>0.23099999999999449</v>
      </c>
      <c r="M21">
        <v>-0.11418600460749689</v>
      </c>
      <c r="N21">
        <v>4.8627904547413579E-2</v>
      </c>
      <c r="O21">
        <v>-8.3667083215903215E-2</v>
      </c>
      <c r="P21">
        <v>-6.5558100060083294E-2</v>
      </c>
      <c r="Q21">
        <v>2217.1777052214352</v>
      </c>
      <c r="R21">
        <v>2267.438789373105</v>
      </c>
      <c r="S21">
        <f t="shared" si="0"/>
        <v>6.5558100060083294E-2</v>
      </c>
      <c r="T21">
        <f t="shared" si="1"/>
        <v>8.3667083215903215E-2</v>
      </c>
      <c r="U21">
        <f t="shared" si="2"/>
        <v>2392.7232635323585</v>
      </c>
      <c r="V21">
        <f t="shared" si="7"/>
        <v>125.28447415925348</v>
      </c>
      <c r="W21">
        <f t="shared" si="8"/>
        <v>5.5253740363986523</v>
      </c>
      <c r="X21">
        <f t="shared" si="9"/>
        <v>349.24722974853057</v>
      </c>
      <c r="Y21">
        <f t="shared" si="10"/>
        <v>12.737089279565545</v>
      </c>
    </row>
    <row r="22" spans="1:25" x14ac:dyDescent="0.2">
      <c r="A22" s="1">
        <v>6322</v>
      </c>
      <c r="B22">
        <v>11.2</v>
      </c>
      <c r="C22">
        <v>60.230980544411572</v>
      </c>
      <c r="D22">
        <v>5845.5048166513443</v>
      </c>
      <c r="E22">
        <v>41.216649830341339</v>
      </c>
      <c r="F22">
        <v>1148.15564237535</v>
      </c>
      <c r="G22">
        <v>148.80099999999999</v>
      </c>
      <c r="H22">
        <v>2649.6478825731801</v>
      </c>
      <c r="I22">
        <v>44.628798596560962</v>
      </c>
      <c r="J22">
        <v>279.92060318991389</v>
      </c>
      <c r="K22">
        <v>-14.76185606801158</v>
      </c>
      <c r="L22">
        <v>0.26200000000000051</v>
      </c>
      <c r="M22">
        <v>-0.1653848695486631</v>
      </c>
      <c r="N22">
        <v>5.4331192532784317E-2</v>
      </c>
      <c r="O22">
        <v>-8.4469121004227612E-2</v>
      </c>
      <c r="P22">
        <v>-0.1110536770158787</v>
      </c>
      <c r="Q22">
        <v>2238.431706612032</v>
      </c>
      <c r="R22">
        <v>2177.9564444929601</v>
      </c>
      <c r="S22">
        <f t="shared" si="0"/>
        <v>0.1110536770158787</v>
      </c>
      <c r="T22">
        <f t="shared" si="1"/>
        <v>8.4469121004227612E-2</v>
      </c>
      <c r="U22">
        <f t="shared" si="2"/>
        <v>2299.9324725797901</v>
      </c>
      <c r="V22">
        <f t="shared" si="7"/>
        <v>121.97602808682996</v>
      </c>
      <c r="W22">
        <f t="shared" si="8"/>
        <v>5.6004805970868086</v>
      </c>
      <c r="X22">
        <f t="shared" si="9"/>
        <v>349.71540999339004</v>
      </c>
      <c r="Y22">
        <f t="shared" si="10"/>
        <v>13.198561676571426</v>
      </c>
    </row>
    <row r="23" spans="1:25" x14ac:dyDescent="0.2">
      <c r="A23" s="1">
        <v>6338</v>
      </c>
      <c r="B23">
        <v>12</v>
      </c>
      <c r="C23">
        <v>58.13716836927513</v>
      </c>
      <c r="D23">
        <v>5900.9096834287047</v>
      </c>
      <c r="E23">
        <v>4.4998217448592186</v>
      </c>
      <c r="F23">
        <v>1203.56050915271</v>
      </c>
      <c r="G23">
        <v>149.048</v>
      </c>
      <c r="H23">
        <v>2516.8443359653829</v>
      </c>
      <c r="I23">
        <v>51.992718003690243</v>
      </c>
      <c r="J23">
        <v>260.79709459856832</v>
      </c>
      <c r="K23">
        <v>-19.12350859134563</v>
      </c>
      <c r="L23">
        <v>0.2470000000000141</v>
      </c>
      <c r="M23">
        <v>-0.18390564415182439</v>
      </c>
      <c r="N23">
        <v>4.3966062597025762E-2</v>
      </c>
      <c r="O23">
        <v>-8.8962079764154975E-2</v>
      </c>
      <c r="P23">
        <v>-0.13993958155479869</v>
      </c>
      <c r="Q23">
        <v>2357.4951137501071</v>
      </c>
      <c r="R23">
        <v>2062.0493200743472</v>
      </c>
      <c r="S23">
        <f t="shared" si="0"/>
        <v>0.13993958155479869</v>
      </c>
      <c r="T23">
        <f t="shared" si="1"/>
        <v>8.8962079764154975E-2</v>
      </c>
      <c r="U23">
        <f t="shared" si="2"/>
        <v>2179.1161155873938</v>
      </c>
      <c r="V23">
        <f t="shared" si="7"/>
        <v>117.0667955130466</v>
      </c>
      <c r="W23">
        <f t="shared" si="8"/>
        <v>5.6772063778196031</v>
      </c>
      <c r="X23">
        <f t="shared" si="9"/>
        <v>337.72822037798915</v>
      </c>
      <c r="Y23">
        <f t="shared" si="10"/>
        <v>13.418717063741138</v>
      </c>
    </row>
    <row r="24" spans="1:25" x14ac:dyDescent="0.2">
      <c r="A24" s="1">
        <v>6353</v>
      </c>
      <c r="B24">
        <v>12.6</v>
      </c>
      <c r="C24">
        <v>56.564212850212222</v>
      </c>
      <c r="D24">
        <v>5949.6330605447292</v>
      </c>
      <c r="E24">
        <v>3.1391768604516979</v>
      </c>
      <c r="F24">
        <v>1252.2838862687349</v>
      </c>
      <c r="G24">
        <v>149.41200000000001</v>
      </c>
      <c r="H24">
        <v>2399.7708621432171</v>
      </c>
      <c r="I24">
        <v>48.723377116024487</v>
      </c>
      <c r="J24">
        <v>246.87578513611979</v>
      </c>
      <c r="K24">
        <v>-13.92130946244842</v>
      </c>
      <c r="L24">
        <v>0.36400000000000432</v>
      </c>
      <c r="M24">
        <v>-0.14286067886158371</v>
      </c>
      <c r="N24">
        <v>6.9139644674264339E-2</v>
      </c>
      <c r="O24">
        <v>-8.4772087135315227E-2</v>
      </c>
      <c r="P24">
        <v>-7.3721034187319331E-2</v>
      </c>
      <c r="Q24">
        <v>2246.4603090858541</v>
      </c>
      <c r="R24">
        <v>1977.683742872144</v>
      </c>
      <c r="S24">
        <f t="shared" si="0"/>
        <v>7.3721034187319331E-2</v>
      </c>
      <c r="T24">
        <f t="shared" si="1"/>
        <v>8.4772087135315227E-2</v>
      </c>
      <c r="U24">
        <f t="shared" si="2"/>
        <v>2090.6933959655162</v>
      </c>
      <c r="V24">
        <f t="shared" si="7"/>
        <v>113.00965309337221</v>
      </c>
      <c r="W24">
        <f t="shared" si="8"/>
        <v>5.7142429117231313</v>
      </c>
      <c r="X24">
        <f t="shared" si="9"/>
        <v>309.0774661777009</v>
      </c>
      <c r="Y24">
        <f t="shared" si="10"/>
        <v>12.879457412099176</v>
      </c>
    </row>
    <row r="25" spans="1:25" x14ac:dyDescent="0.2">
      <c r="A25" s="1">
        <v>6368</v>
      </c>
      <c r="B25">
        <v>13</v>
      </c>
      <c r="C25">
        <v>55.514339462403342</v>
      </c>
      <c r="D25">
        <v>5997.3989287093282</v>
      </c>
      <c r="E25">
        <v>43.946368850767612</v>
      </c>
      <c r="F25">
        <v>1300.0497544333341</v>
      </c>
      <c r="G25">
        <v>149.643</v>
      </c>
      <c r="H25">
        <v>2316.3233790147242</v>
      </c>
      <c r="I25">
        <v>43.946368850767612</v>
      </c>
      <c r="J25">
        <v>237.79644181689449</v>
      </c>
      <c r="K25">
        <v>-9.0793433192253588</v>
      </c>
      <c r="L25">
        <v>0.23099999999999449</v>
      </c>
      <c r="M25">
        <v>-0.1033002675381082</v>
      </c>
      <c r="N25">
        <v>4.8646558943267887E-2</v>
      </c>
      <c r="O25">
        <v>-7.8747027980900608E-2</v>
      </c>
      <c r="P25">
        <v>-5.4653708594840311E-2</v>
      </c>
      <c r="Q25">
        <v>2086.7962414938661</v>
      </c>
      <c r="R25">
        <v>1922.666820205638</v>
      </c>
      <c r="S25">
        <f t="shared" si="0"/>
        <v>5.4653708594840311E-2</v>
      </c>
      <c r="T25">
        <f t="shared" si="1"/>
        <v>7.8747027980900608E-2</v>
      </c>
      <c r="U25">
        <f t="shared" si="2"/>
        <v>2032.7922898399661</v>
      </c>
      <c r="V25">
        <f t="shared" si="7"/>
        <v>110.12546963432806</v>
      </c>
      <c r="W25">
        <f t="shared" si="8"/>
        <v>5.7277458828019734</v>
      </c>
      <c r="X25">
        <f t="shared" si="9"/>
        <v>283.53108917475811</v>
      </c>
      <c r="Y25">
        <f t="shared" si="10"/>
        <v>12.240565878817899</v>
      </c>
    </row>
    <row r="26" spans="1:25" x14ac:dyDescent="0.2">
      <c r="A26" s="1">
        <v>6384</v>
      </c>
      <c r="B26">
        <v>13.6</v>
      </c>
      <c r="C26">
        <v>53.937674818039589</v>
      </c>
      <c r="D26">
        <v>6046.939114227891</v>
      </c>
      <c r="E26">
        <v>42.037672847509377</v>
      </c>
      <c r="F26">
        <v>1349.5899399518969</v>
      </c>
      <c r="G26">
        <v>149.77699999999999</v>
      </c>
      <c r="H26">
        <v>2211.4115212441229</v>
      </c>
      <c r="I26">
        <v>46.401008650660508</v>
      </c>
      <c r="J26">
        <v>224.48092320806961</v>
      </c>
      <c r="K26">
        <v>-13.31551860882487</v>
      </c>
      <c r="L26">
        <v>0.1339999999999861</v>
      </c>
      <c r="M26">
        <v>-0.14348307284733269</v>
      </c>
      <c r="N26">
        <v>2.672640340230872E-2</v>
      </c>
      <c r="O26">
        <v>-8.0714110524755189E-2</v>
      </c>
      <c r="P26">
        <v>-0.116756669445024</v>
      </c>
      <c r="Q26">
        <v>2138.923928906012</v>
      </c>
      <c r="R26">
        <v>1841.9889441081971</v>
      </c>
      <c r="S26">
        <f t="shared" si="0"/>
        <v>0.116756669445024</v>
      </c>
      <c r="T26">
        <f t="shared" si="1"/>
        <v>8.0714110524755189E-2</v>
      </c>
      <c r="U26">
        <f t="shared" si="2"/>
        <v>1947.5180088924124</v>
      </c>
      <c r="V26">
        <f t="shared" si="7"/>
        <v>105.52906478421528</v>
      </c>
      <c r="W26">
        <f t="shared" si="8"/>
        <v>5.7290824204869164</v>
      </c>
      <c r="X26">
        <f t="shared" si="9"/>
        <v>263.89351235171057</v>
      </c>
      <c r="Y26">
        <f t="shared" si="10"/>
        <v>11.933261169013271</v>
      </c>
    </row>
    <row r="27" spans="1:25" x14ac:dyDescent="0.2">
      <c r="A27" s="1">
        <v>6401</v>
      </c>
      <c r="B27">
        <v>14.2</v>
      </c>
      <c r="C27">
        <v>52.358784698495363</v>
      </c>
      <c r="D27">
        <v>6097.7097806036472</v>
      </c>
      <c r="E27">
        <v>44.084962099790573</v>
      </c>
      <c r="F27">
        <v>1400.3606063276529</v>
      </c>
      <c r="G27">
        <v>149.84700000000001</v>
      </c>
      <c r="H27">
        <v>2091.2790235865041</v>
      </c>
      <c r="I27">
        <v>50.770666375756257</v>
      </c>
      <c r="J27">
        <v>211.53104437526159</v>
      </c>
      <c r="K27">
        <v>-12.94987883280797</v>
      </c>
      <c r="L27">
        <v>7.00000000000216E-2</v>
      </c>
      <c r="M27">
        <v>-0.12753307920921561</v>
      </c>
      <c r="N27">
        <v>1.275993078138509E-2</v>
      </c>
      <c r="O27">
        <v>-8.2303557532960342E-2</v>
      </c>
      <c r="P27">
        <v>-0.1147731484278305</v>
      </c>
      <c r="Q27">
        <v>2181.0442746234489</v>
      </c>
      <c r="R27">
        <v>1763.5368665040071</v>
      </c>
      <c r="S27">
        <f t="shared" si="0"/>
        <v>0.1147731484278305</v>
      </c>
      <c r="T27">
        <f t="shared" si="1"/>
        <v>8.2303557532960342E-2</v>
      </c>
      <c r="U27">
        <f t="shared" si="2"/>
        <v>1864.1441730234037</v>
      </c>
      <c r="V27">
        <f t="shared" si="7"/>
        <v>100.60730651939662</v>
      </c>
      <c r="W27">
        <f t="shared" si="8"/>
        <v>5.7048598433237245</v>
      </c>
      <c r="X27">
        <f t="shared" si="9"/>
        <v>227.13485056310037</v>
      </c>
      <c r="Y27">
        <f t="shared" si="10"/>
        <v>10.861049530041591</v>
      </c>
    </row>
    <row r="29" spans="1:25" x14ac:dyDescent="0.2">
      <c r="U29" t="s">
        <v>24</v>
      </c>
      <c r="V29">
        <f>AVERAGE(V2:V27)</f>
        <v>130.78817513442328</v>
      </c>
      <c r="W29">
        <f>AVERAGE(W2:W27)</f>
        <v>4.7790283410615571</v>
      </c>
      <c r="X29">
        <f>AVERAGE(X2:X27)</f>
        <v>475.30058085625194</v>
      </c>
      <c r="Y29">
        <f>AVERAGE(Y2:Y27)</f>
        <v>13.511745840285938</v>
      </c>
    </row>
    <row r="30" spans="1:25" x14ac:dyDescent="0.2">
      <c r="U30" t="s">
        <v>25</v>
      </c>
      <c r="V30">
        <f>MAX(V2:V27)</f>
        <v>141.06410600154823</v>
      </c>
      <c r="W30">
        <f>MAX(W2:W27)</f>
        <v>5.7290824204869164</v>
      </c>
      <c r="X30">
        <f>MAX(X2:X27)</f>
        <v>714.57926316988278</v>
      </c>
      <c r="Y30">
        <f>MAX(Y2:Y27)</f>
        <v>16.23358832725787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2022-10-30T10:55:13Z</dcterms:created>
  <dcterms:modified xsi:type="dcterms:W3CDTF">2022-11-07T16:55:42Z</dcterms:modified>
</cp:coreProperties>
</file>