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Portfolio project\"/>
    </mc:Choice>
  </mc:AlternateContent>
  <xr:revisionPtr revIDLastSave="0" documentId="13_ncr:1_{F5E8D4BA-0C29-43B4-827B-CD24E12200ED}" xr6:coauthVersionLast="47" xr6:coauthVersionMax="47" xr10:uidLastSave="{00000000-0000-0000-0000-000000000000}"/>
  <bookViews>
    <workbookView xWindow="-120" yWindow="-120" windowWidth="29040" windowHeight="15840" tabRatio="758" xr2:uid="{26D4546B-D2A1-4444-8EAF-A6228F96F0C1}"/>
  </bookViews>
  <sheets>
    <sheet name="Customer Centre Report" sheetId="5" r:id="rId1"/>
    <sheet name="Pivots" sheetId="6" r:id="rId2"/>
    <sheet name="Data" sheetId="2" r:id="rId3"/>
    <sheet name="Assets" sheetId="4" r:id="rId4"/>
  </sheets>
  <definedNames>
    <definedName name="_xlnm._FilterDatabase" localSheetId="2"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642" r:id="rId5"/>
    <pivotCache cacheId="646" r:id="rId6"/>
    <pivotCache cacheId="1935" r:id="rId7"/>
    <pivotCache cacheId="4066" r:id="rId8"/>
    <pivotCache cacheId="4684" r:id="rId9"/>
    <pivotCache cacheId="4687" r:id="rId10"/>
    <pivotCache cacheId="4690" r:id="rId11"/>
    <pivotCache cacheId="4693" r:id="rId12"/>
    <pivotCache cacheId="4696" r:id="rId13"/>
  </pivotCaches>
  <extLst>
    <ext xmlns:x14="http://schemas.microsoft.com/office/spreadsheetml/2009/9/main" uri="{876F7934-8845-4945-9796-88D515C7AA90}">
      <x14:pivotCaches>
        <pivotCache cacheId="175"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6" i="6" l="1"/>
  <c r="L29" i="5" s="1"/>
  <c r="T6" i="6"/>
  <c r="T10" i="6" s="1"/>
  <c r="T15" i="6" s="1"/>
  <c r="L36" i="5" s="1"/>
  <c r="T5" i="6"/>
  <c r="T9" i="6" s="1"/>
  <c r="T14" i="6" s="1"/>
  <c r="L35" i="5" s="1"/>
  <c r="T4" i="6"/>
  <c r="T13" i="6" s="1"/>
  <c r="L34" i="5" s="1"/>
  <c r="P19" i="5" a="1"/>
  <c r="P19" i="5" s="1"/>
  <c r="O20" i="5" a="1"/>
  <c r="O20" i="5" s="1"/>
  <c r="P1" i="6"/>
  <c r="M4" i="6" a="1"/>
  <c r="M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P6" i="6" l="1"/>
  <c r="Q4" i="6"/>
  <c r="Q7" i="6"/>
  <c r="Q6" i="6"/>
  <c r="Q8" i="6"/>
  <c r="Q5" i="6"/>
  <c r="P5" i="6"/>
  <c r="P7" i="6"/>
  <c r="P4" i="6"/>
  <c r="P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3819D5-977F-4B27-B7D3-0B4806653A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2F6D14-3EF3-43AB-B757-06C27BFF2587}"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63A062A0-7677-41B8-A6DB-C92A1257E8A6}"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<sst xmlns="http://schemas.openxmlformats.org/spreadsheetml/2006/main" count="3172" uniqueCount="1086">
  <si>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</si>
  <si>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</si>
  <si>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</si>
  <si>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</si>
  <si>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</si>
  <si>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</si>
  <si>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</si>
  <si>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</si>
  <si>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</si>
  <si>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</si>
  <si>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</si>
  <si>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</si>
  <si>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</si>
  <si>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</si>
  <si>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</si>
  <si>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</si>
  <si>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</si>
  <si>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</si>
  <si>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</si>
  <si>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</si>
  <si>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</si>
  <si>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</si>
  <si>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</si>
  <si>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</si>
  <si>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</si>
  <si>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</si>
  <si>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</si>
  <si>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</si>
  <si>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</si>
  <si>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</si>
  <si>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</si>
  <si>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</si>
  <si>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</si>
  <si>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</si>
  <si>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</si>
  <si>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</si>
  <si>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</si>
  <si>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</si>
  <si>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</si>
  <si>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</si>
  <si>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</si>
  <si>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</si>
  <si>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</si>
  <si>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</si>
  <si>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</si>
  <si>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</si>
  <si>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</si>
  <si>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</si>
  <si>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</si>
  <si>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</si>
  <si>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</si>
  <si>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</si>
  <si>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</si>
  <si>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</si>
  <si>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</si>
  <si>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</si>
  <si>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</si>
  <si>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</si>
  <si>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</si>
  <si>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</si>
  <si>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</si>
  <si>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</si>
  <si>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</si>
  <si>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</si>
  <si>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</si>
  <si>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</si>
  <si>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</si>
  <si>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</si>
  <si>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</si>
  <si>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</si>
  <si>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</si>
  <si>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</si>
  <si>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</si>
  <si>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</si>
  <si>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</si>
  <si>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</si>
  <si>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</si>
  <si>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</si>
  <si>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</si>
  <si>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</si>
  <si>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</si>
  <si>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</si>
  <si>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</si>
  <si>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</si>
  <si>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</si>
  <si>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</si>
  <si>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</si>
  <si>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</si>
  <si>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</si>
  <si>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</si>
  <si>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</si>
  <si>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</si>
  <si>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</si>
  <si>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</si>
  <si>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</si>
  <si>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</si>
  <si>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</si>
  <si>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</si>
  <si>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</si>
  <si>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</si>
  <si>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</si>
  <si>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</si>
  <si>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</si>
  <si>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</si>
  <si>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</si>
  <si>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</si>
  <si>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</si>
  <si>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</si>
  <si>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</si>
  <si>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</si>
  <si>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</si>
  <si>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</si>
  <si>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</si>
  <si>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</si>
  <si>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</si>
  <si>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</si>
  <si>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</si>
  <si>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</si>
  <si>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</si>
  <si>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</si>
  <si>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</si>
  <si>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</si>
  <si>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</si>
  <si>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</si>
  <si>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</si>
  <si>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</si>
  <si>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</si>
  <si>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</si>
  <si>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</si>
  <si>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</si>
  <si>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</si>
  <si>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</si>
  <si>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</si>
  <si>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</si>
  <si>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</si>
  <si>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</si>
  <si>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</si>
  <si>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</si>
  <si>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</si>
  <si>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</si>
  <si>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</si>
  <si>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</si>
  <si>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</si>
  <si>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</si>
  <si>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</si>
  <si>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</si>
  <si>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</si>
  <si>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</si>
  <si>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</si>
  <si>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</si>
  <si>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</si>
  <si>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</si>
  <si>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</si>
  <si>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</si>
  <si>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</si>
  <si>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</si>
  <si>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</si>
  <si>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</si>
  <si>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</si>
  <si>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</si>
  <si>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</si>
  <si>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</si>
  <si>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</si>
  <si>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</si>
  <si>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</si>
  <si>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</si>
  <si>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</si>
  <si>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</si>
  <si>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</si>
  <si>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</si>
  <si>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</si>
  <si>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</si>
  <si>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</si>
  <si>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</si>
  <si>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</si>
  <si>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</si>
  <si>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</si>
  <si>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</si>
  <si>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</si>
  <si>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</si>
  <si>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</si>
  <si>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</si>
  <si>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</si>
  <si>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</si>
  <si>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</si>
  <si>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</si>
  <si>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</si>
  <si>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</si>
  <si>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</si>
  <si>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</si>
  <si>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</si>
  <si>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</si>
  <si>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</si>
  <si>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</si>
  <si>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</si>
  <si>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</si>
  <si>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</si>
  <si>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</si>
  <si>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</si>
  <si>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</si>
  <si>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</si>
  <si>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</si>
  <si>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</si>
  <si>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</si>
  <si>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</si>
  <si>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</si>
  <si>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</si>
  <si>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</si>
  <si>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</si>
  <si>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</si>
  <si>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</si>
  <si>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</si>
  <si>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</si>
  <si>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</si>
  <si>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</si>
  <si>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</si>
  <si>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</si>
  <si>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</si>
  <si>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</si>
  <si>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</si>
  <si>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</si>
  <si>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</si>
  <si>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</si>
  <si>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</si>
  <si>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</si>
  <si>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</si>
  <si>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</si>
  <si>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</si>
  <si>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</si>
  <si>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</si>
  <si>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</si>
  <si>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</si>
  <si>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</si>
  <si>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</si>
  <si>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</si>
  <si>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</si>
  <si>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</si>
  <si>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</si>
  <si>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</si>
  <si>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</si>
  <si>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</si>
  <si>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</si>
  <si>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</si>
  <si>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</si>
  <si>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</si>
  <si>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</si>
  <si>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</si>
  <si>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</si>
  <si>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</si>
  <si>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</si>
  <si>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</si>
  <si>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</si>
  <si>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</si>
  <si>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</si>
  <si>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</si>
  <si>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</si>
  <si>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</si>
  <si>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</si>
  <si>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</si>
  <si>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</si>
  <si>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</si>
  <si>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</si>
  <si>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</si>
  <si>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</si>
  <si>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</si>
  <si>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</si>
  <si>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</si>
  <si>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</si>
  <si>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</si>
  <si>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</si>
  <si>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</si>
  <si>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</si>
  <si>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</si>
  <si>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</si>
  <si>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</si>
  <si>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</si>
  <si>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</si>
  <si>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</si>
  <si>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</si>
  <si>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</si>
  <si>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</si>
  <si>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</si>
  <si>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</si>
  <si>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</si>
  <si>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</si>
  <si>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</si>
  <si>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</si>
  <si>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</si>
  <si>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</si>
  <si>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</si>
  <si>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</si>
  <si>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</si>
  <si>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</si>
  <si>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</si>
  <si>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</si>
  <si>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</si>
  <si>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</si>
  <si>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</si>
  <si>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</si>
  <si>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</si>
  <si>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</si>
  <si>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</si>
  <si>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</si>
  <si>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</si>
  <si>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</si>
  <si>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</si>
  <si>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</si>
  <si>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</si>
  <si>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</si>
  <si>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</si>
  <si>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</si>
  <si>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</si>
  <si>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</si>
  <si>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</si>
  <si>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</si>
  <si>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</si>
  <si>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</si>
  <si>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</si>
  <si>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</si>
  <si>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</si>
  <si>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</si>
  <si>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</si>
  <si>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</si>
  <si>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</si>
  <si>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</si>
  <si>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</si>
  <si>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</si>
  <si>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</si>
  <si>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</si>
  <si>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</si>
  <si>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</si>
  <si>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</si>
  <si>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</si>
  <si>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</si>
  <si>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</si>
  <si>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</si>
  <si>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</si>
  <si>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</si>
  <si>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</si>
  <si>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</si>
  <si>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</si>
  <si>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</si>
  <si>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</si>
  <si>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</si>
  <si>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</si>
  <si>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</si>
  <si>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</si>
  <si>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</si>
  <si>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</si>
  <si>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</si>
  <si>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</si>
  <si>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</si>
  <si>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</si>
  <si>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</si>
  <si>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</si>
  <si>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</si>
  <si>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</si>
  <si>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</si>
  <si>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</si>
  <si>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</si>
  <si>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</si>
  <si>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</si>
  <si>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</si>
  <si>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</si>
  <si>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</si>
  <si>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</si>
  <si>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</si>
  <si>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</si>
  <si>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</si>
  <si>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</si>
  <si>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</si>
  <si>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</si>
  <si>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</si>
  <si>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</si>
  <si>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</si>
  <si>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</si>
  <si>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</si>
  <si>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</si>
  <si>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</si>
  <si>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</si>
  <si>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</si>
  <si>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</si>
  <si>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</si>
  <si>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</si>
  <si>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</si>
  <si>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</si>
  <si>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</si>
  <si>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</si>
  <si>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</si>
  <si>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</si>
  <si>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</si>
  <si>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</si>
  <si>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</si>
  <si>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</si>
  <si>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</si>
  <si>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</si>
  <si>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</si>
  <si>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</si>
  <si>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</si>
  <si>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</si>
  <si>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</si>
  <si>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</si>
  <si>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</si>
  <si>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</si>
  <si>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</si>
  <si>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</si>
  <si>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</si>
  <si>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</si>
  <si>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</si>
  <si>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</si>
  <si>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</si>
  <si>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</si>
  <si>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</si>
  <si>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</si>
  <si>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</si>
  <si>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</si>
  <si>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</si>
  <si>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</si>
  <si>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</si>
  <si>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</si>
  <si>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</si>
  <si>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</si>
  <si>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</si>
  <si>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</si>
  <si>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</si>
  <si>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</si>
  <si>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</si>
  <si>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</si>
  <si>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</si>
  <si>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</si>
  <si>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</si>
  <si>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</si>
  <si>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</si>
  <si>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</si>
  <si>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</si>
  <si>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</si>
  <si>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</si>
  <si>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</si>
  <si>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</si>
  <si>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</si>
  <si>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</si>
  <si>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</si>
  <si>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</si>
  <si>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</si>
  <si>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</si>
  <si>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</si>
  <si>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</si>
  <si>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</si>
  <si>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</si>
  <si>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</si>
  <si>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</si>
  <si>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</si>
  <si>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</si>
  <si>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</si>
  <si>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</si>
  <si>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</si>
  <si>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</si>
  <si>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</si>
  <si>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</si>
  <si>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</si>
  <si>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</si>
  <si>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</si>
  <si>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</si>
  <si>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</si>
  <si>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</si>
  <si>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</si>
  <si>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</si>
  <si>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</si>
  <si>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</si>
  <si>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</si>
  <si>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</si>
  <si>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</si>
  <si>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</si>
  <si>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</si>
  <si>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</si>
  <si>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</si>
  <si>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</si>
  <si>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</si>
  <si>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</si>
  <si>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</si>
  <si>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</si>
  <si>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</si>
  <si>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</si>
  <si>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</si>
  <si>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</si>
  <si>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</si>
  <si>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</si>
  <si>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</si>
  <si>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</si>
  <si>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</si>
  <si>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</si>
  <si>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</si>
  <si>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</si>
  <si>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</si>
  <si>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</si>
  <si>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</si>
  <si>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</si>
  <si>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</si>
  <si>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</si>
  <si>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</si>
  <si>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</si>
  <si>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</si>
  <si>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</si>
  <si>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</si>
  <si>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</si>
  <si>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</si>
  <si>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</si>
  <si>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</si>
  <si>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</si>
  <si>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</si>
  <si>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</si>
  <si>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</si>
  <si>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</si>
  <si>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</si>
  <si>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</si>
  <si>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</si>
  <si>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</si>
  <si>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</si>
  <si>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</si>
  <si>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</si>
  <si>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</si>
  <si>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</si>
  <si>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</si>
  <si>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</si>
  <si>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</si>
  <si>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</si>
  <si>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</si>
  <si>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</si>
  <si>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</si>
  <si>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</si>
  <si>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</si>
  <si>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</si>
  <si>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</si>
  <si>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</si>
  <si>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</si>
  <si>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</si>
  <si>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</si>
  <si>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</si>
  <si>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</si>
  <si>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</si>
  <si>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</si>
  <si>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</si>
  <si>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</si>
  <si>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</si>
  <si>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</si>
  <si>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</si>
  <si>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</si>
  <si>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</si>
  <si>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</si>
  <si>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</si>
  <si>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</si>
  <si>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</si>
  <si>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</si>
  <si>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</si>
  <si>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</si>
  <si>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</si>
  <si>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</si>
  <si>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</si>
  <si>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</si>
  <si>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</si>
  <si>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</si>
  <si>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</si>
  <si>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</si>
  <si>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</si>
  <si>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</si>
  <si>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</si>
  <si>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</si>
  <si>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</si>
  <si>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</si>
  <si>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</si>
  <si>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</si>
  <si>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</si>
  <si>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</si>
  <si>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</si>
  <si>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</si>
  <si>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</si>
  <si>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</si>
  <si>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</si>
  <si>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</si>
  <si>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</si>
  <si>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</si>
  <si>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</si>
  <si>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</si>
  <si>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</si>
  <si>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</si>
  <si>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</si>
  <si>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</si>
  <si>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</si>
  <si>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</si>
  <si>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</si>
  <si>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</si>
  <si>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</si>
  <si>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</si>
  <si>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</si>
  <si>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</si>
  <si>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</si>
  <si>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</si>
  <si>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</si>
  <si>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</si>
  <si>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</si>
  <si>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</si>
  <si>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</si>
  <si>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</si>
  <si>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</si>
  <si>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</si>
  <si>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</si>
  <si>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</si>
  <si>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</si>
  <si>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</si>
  <si>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</si>
  <si>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</si>
  <si>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</si>
  <si>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</si>
  <si>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</si>
  <si>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</si>
  <si>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</si>
  <si>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</si>
  <si>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</si>
  <si>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</si>
  <si>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</si>
  <si>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</si>
  <si>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</si>
  <si>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</si>
  <si>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</si>
  <si>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</si>
  <si>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</si>
  <si>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</si>
  <si>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</si>
  <si>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</si>
  <si>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</si>
  <si>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</si>
  <si>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</si>
  <si>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</si>
  <si>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</si>
  <si>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</si>
  <si>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</si>
  <si>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</si>
  <si>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</si>
  <si>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</si>
  <si>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</si>
  <si>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</si>
  <si>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</si>
  <si>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</si>
  <si>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</si>
  <si>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</si>
  <si>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</si>
  <si>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</si>
  <si>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</si>
  <si>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</si>
  <si>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</si>
  <si>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</si>
  <si>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</si>
  <si>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</si>
  <si>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</si>
  <si>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</si>
  <si>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</si>
  <si>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</si>
  <si>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</si>
  <si>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</si>
  <si>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</si>
  <si>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</si>
  <si>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</si>
  <si>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</si>
  <si>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</si>
  <si>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</si>
  <si>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</si>
  <si>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</si>
  <si>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</si>
  <si>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</si>
  <si>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</si>
  <si>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</si>
  <si>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</si>
  <si>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</si>
  <si>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</si>
  <si>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</si>
  <si>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</si>
  <si>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</si>
  <si>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</si>
  <si>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</si>
  <si>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</si>
  <si>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</si>
  <si>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</si>
  <si>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</si>
  <si>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</si>
  <si>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</si>
  <si>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</si>
  <si>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</si>
  <si>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</si>
  <si>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</si>
  <si>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</si>
  <si>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</si>
  <si>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</si>
  <si>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</si>
  <si>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</si>
  <si>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</si>
  <si>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</si>
  <si>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</si>
  <si>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</si>
  <si>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</si>
  <si>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</si>
  <si>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</si>
  <si>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</si>
  <si>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</si>
  <si>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</si>
  <si>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</si>
  <si>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</si>
  <si>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</si>
  <si>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</si>
  <si>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</si>
  <si>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</si>
  <si>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</si>
  <si>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</si>
  <si>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</si>
  <si>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</si>
  <si>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</si>
  <si>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</si>
  <si>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</si>
  <si>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</si>
  <si>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</si>
  <si>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</si>
  <si>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</si>
  <si>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</si>
  <si>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</si>
  <si>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</si>
  <si>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</si>
  <si>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</si>
  <si>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</si>
  <si>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</si>
  <si>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</si>
  <si>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</si>
  <si>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</si>
  <si>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</si>
  <si>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</si>
  <si>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</si>
  <si>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</si>
  <si>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</si>
  <si>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</si>
  <si>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</si>
  <si>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</si>
  <si>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</si>
  <si>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</si>
  <si>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</si>
  <si>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</si>
  <si>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</si>
  <si>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</si>
  <si>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</si>
  <si>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</si>
  <si>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</si>
  <si>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</si>
  <si>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</si>
  <si>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</si>
  <si>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</si>
  <si>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</si>
  <si>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</si>
  <si>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</si>
  <si>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</si>
  <si>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</si>
  <si>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</si>
  <si>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</si>
  <si>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</si>
  <si>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</si>
  <si>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</si>
  <si>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</si>
  <si>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</si>
  <si>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</si>
  <si>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</si>
  <si>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</si>
  <si>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</si>
  <si>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</si>
  <si>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</si>
  <si>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</si>
  <si>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</si>
  <si>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</si>
  <si>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</si>
  <si>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</si>
  <si>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</si>
  <si>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</si>
  <si>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</si>
  <si>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</si>
  <si>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</si>
  <si>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</si>
  <si>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</si>
  <si>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</si>
  <si>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</si>
  <si>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</si>
  <si>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</si>
  <si>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</si>
  <si>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</si>
  <si>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</si>
  <si>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</si>
  <si>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</si>
  <si>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</si>
  <si>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</si>
  <si>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</si>
  <si>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</si>
  <si>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</si>
  <si>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</si>
  <si>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</si>
  <si>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</si>
  <si>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</si>
  <si>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</si>
  <si>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</si>
  <si>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</si>
  <si>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</si>
  <si>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</si>
  <si>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</si>
  <si>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</si>
  <si>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</si>
  <si>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</si>
  <si>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</si>
  <si>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</si>
  <si>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</si>
  <si>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</si>
  <si>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</si>
  <si>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</si>
  <si>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</si>
  <si>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</si>
  <si>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</si>
  <si>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</si>
  <si>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</si>
  <si>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</si>
  <si>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</si>
  <si>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</si>
  <si>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</si>
  <si>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</si>
  <si>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</si>
  <si>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</si>
  <si>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</si>
  <si>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</si>
  <si>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</si>
  <si>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</si>
  <si>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</si>
  <si>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</si>
  <si>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</si>
  <si>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</si>
  <si>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</si>
  <si>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</si>
  <si>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</si>
  <si>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</si>
  <si>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</si>
  <si>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</si>
  <si>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</si>
  <si>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</si>
  <si>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</si>
  <si>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</si>
  <si>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</si>
  <si>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</si>
  <si>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</si>
  <si>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</si>
  <si>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</si>
  <si>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</si>
  <si>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</si>
  <si>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</si>
  <si>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</si>
  <si>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</si>
  <si>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</si>
  <si>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</si>
  <si>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</si>
  <si>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</si>
  <si>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</si>
  <si>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</si>
  <si>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</si>
  <si>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</si>
  <si>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</si>
  <si>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</si>
  <si>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</si>
  <si>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</si>
  <si>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</si>
  <si>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</si>
  <si>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</si>
  <si>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</si>
  <si>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</si>
  <si>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</si>
  <si>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</si>
  <si>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</si>
  <si>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</si>
  <si>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</si>
  <si>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</si>
  <si>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</si>
  <si>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</si>
  <si>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</si>
  <si>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</si>
  <si>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</si>
  <si>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</si>
  <si>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</si>
  <si>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</si>
  <si>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</si>
  <si>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</si>
  <si>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</si>
  <si>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</si>
  <si>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</si>
  <si>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</si>
  <si>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</si>
  <si>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</si>
  <si>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</si>
  <si>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</si>
  <si>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</si>
  <si>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</si>
  <si>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</si>
  <si>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</si>
  <si>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</si>
  <si>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</si>
  <si>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</si>
  <si>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</si>
  <si>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</si>
  <si>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</si>
  <si>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</si>
  <si>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</si>
  <si>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</si>
  <si>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</si>
  <si>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</si>
  <si>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</si>
  <si>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</si>
  <si>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</si>
  <si>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</si>
  <si>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</si>
  <si>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</si>
  <si>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</si>
  <si>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</si>
  <si>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</si>
  <si>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</si>
  <si>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</si>
  <si>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</si>
  <si>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</si>
  <si>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</si>
  <si>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</si>
  <si>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</si>
  <si>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</si>
  <si>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</si>
  <si>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</si>
  <si>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</si>
  <si>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</si>
  <si>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</si>
  <si>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</si>
  <si>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</si>
  <si>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</si>
  <si>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</si>
  <si>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</si>
  <si>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</si>
  <si>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</si>
  <si>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</si>
  <si>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</si>
  <si>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</si>
  <si>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</si>
  <si>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</si>
  <si>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</si>
  <si>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</si>
  <si>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</si>
  <si>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</si>
  <si>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</si>
  <si>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</si>
  <si>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</si>
  <si>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</si>
  <si>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</si>
  <si>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</si>
  <si>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</si>
  <si>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</si>
  <si>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</si>
  <si>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</si>
  <si>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</si>
  <si>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</si>
  <si>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</si>
  <si>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</si>
  <si>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</si>
  <si>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</si>
  <si>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</si>
  <si>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</si>
  <si>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</si>
  <si>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</si>
  <si>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</si>
  <si>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</si>
  <si>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</si>
  <si>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</si>
  <si>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</si>
  <si>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</si>
  <si>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</si>
  <si>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</si>
  <si>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</si>
  <si>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</si>
  <si>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</si>
  <si>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</si>
  <si>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</si>
  <si>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</si>
  <si>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</si>
  <si>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</si>
  <si>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</si>
  <si>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</si>
  <si>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</si>
  <si>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</si>
  <si>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</si>
  <si>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</si>
  <si>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</si>
  <si>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</si>
  <si>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</si>
  <si>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</si>
  <si>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</si>
  <si>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</si>
  <si>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</si>
  <si>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</si>
  <si>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</si>
  <si>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</si>
  <si>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</si>
  <si>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</si>
  <si>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</si>
  <si>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</si>
  <si>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</si>
  <si>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</si>
  <si>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</si>
  <si>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</si>
  <si>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</si>
  <si>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</si>
  <si>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</si>
  <si>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</si>
  <si>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</si>
  <si>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</si>
  <si>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</si>
  <si>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</si>
  <si>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</si>
  <si>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</si>
  <si>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</si>
  <si>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</si>
  <si>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</si>
  <si>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</si>
  <si>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</si>
  <si>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</si>
  <si>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</si>
  <si>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</si>
  <si>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</si>
  <si>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</si>
  <si>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</si>
  <si>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</si>
  <si>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</si>
  <si>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</si>
  <si>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</si>
  <si>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</si>
  <si>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</si>
  <si>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</si>
  <si>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</si>
  <si>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</si>
  <si>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</si>
  <si>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</si>
  <si>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</si>
  <si>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</si>
  <si>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</si>
  <si>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</si>
  <si>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</si>
  <si>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Rating</t>
  </si>
  <si>
    <t>Column Labels</t>
  </si>
  <si>
    <t>Friday</t>
  </si>
  <si>
    <t>Monday</t>
  </si>
  <si>
    <t>Saturday</t>
  </si>
  <si>
    <t>Sunday</t>
  </si>
  <si>
    <t>Thursday</t>
  </si>
  <si>
    <t>Tuesday</t>
  </si>
  <si>
    <t>Wednesday</t>
  </si>
  <si>
    <t>Grand Total</t>
  </si>
  <si>
    <t>Row Labels</t>
  </si>
  <si>
    <t>Jan</t>
  </si>
  <si>
    <t>Feb</t>
  </si>
  <si>
    <t>Mar</t>
  </si>
  <si>
    <t>Apr</t>
  </si>
  <si>
    <t>May</t>
  </si>
  <si>
    <t>Jun</t>
  </si>
  <si>
    <t>Jul</t>
  </si>
  <si>
    <t>Aug</t>
  </si>
  <si>
    <t>Sep</t>
  </si>
  <si>
    <t>Oct</t>
  </si>
  <si>
    <t>Nov</t>
  </si>
  <si>
    <t>Dec</t>
  </si>
  <si>
    <t>Call Count2</t>
  </si>
  <si>
    <t>for graph</t>
  </si>
  <si>
    <t>Rep</t>
  </si>
  <si>
    <t>Calls</t>
  </si>
  <si>
    <t>amount</t>
  </si>
  <si>
    <t>sel calls</t>
  </si>
  <si>
    <t>sel amt</t>
  </si>
  <si>
    <t xml:space="preserve">Selected person </t>
  </si>
  <si>
    <t>Total</t>
  </si>
  <si>
    <t>Reps Summary</t>
  </si>
  <si>
    <t>%of call</t>
  </si>
  <si>
    <t>Amount</t>
  </si>
  <si>
    <t>Call Rank</t>
  </si>
  <si>
    <t xml:space="preserve">Amount Rank </t>
  </si>
  <si>
    <t>Lables</t>
  </si>
  <si>
    <t>Image</t>
  </si>
  <si>
    <t>Call Centre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</si>
</sst>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quot;$&quot;* #,##0.00_-;_-&quot;$&quot;* &quot;-&quot;??_-;_-@_-"/>
    <numFmt numFmtId="164" formatCode="[$-409]d\-mmm\-yy;@"/>
    <numFmt numFmtId="165" formatCode="\$#,##0;\-\$#,##0;\$#,##0"/>
    <numFmt numFmtId="166" formatCode="#,##0.0"/>
    <numFmt numFmtId="169" formatCode="&quot;$&quot;#,###.0,\K"/>
    <numFmt numFmtId="170" formatCode="&quot;$&quot;#,##0"/>
    <numFmt numFmtId="173" formatCode="_-&quot;$&quot;* #,##0_-;\-&quot;$&quot;* #,##0_-;_-&quot;$&quot;* &quot;-&quot;??_-;_-@_-"/>
  </numFmts>
  <fonts count="6"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24"/>
      <color theme="1"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
      <patternFill patternType="solid">
        <fgColor theme="8"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2" fontId="0" fillId="0" borderId="0" xfId="0" applyNumberFormat="1" applyFont="1" applyAlignment="1">
      <alignment horizontal="center"/>
    </xf>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applyNumberFormat="1"/>
    <xf numFmtId="0" fontId="0" fillId="0" borderId="0" xfId="0" pivotButton="1"/>
    <xf numFmtId="0" fontId="0" fillId="0" borderId="0" xfId="0" applyAlignment="1">
      <alignment horizontal="left"/>
    </xf>
    <xf numFmtId="169" fontId="0" fillId="0" borderId="0" xfId="0" applyNumberFormat="1"/>
    <xf numFmtId="0" fontId="0" fillId="0" borderId="0" xfId="0" applyAlignment="1">
      <alignment horizontal="left" indent="1"/>
    </xf>
    <xf numFmtId="0" fontId="0" fillId="4" borderId="9" xfId="0" applyFill="1" applyBorder="1"/>
    <xf numFmtId="0" fontId="0" fillId="4" borderId="11" xfId="0" applyFill="1" applyBorder="1"/>
    <xf numFmtId="0" fontId="0" fillId="4" borderId="7" xfId="0" applyFill="1" applyBorder="1"/>
    <xf numFmtId="0" fontId="0" fillId="4" borderId="10" xfId="0" applyFont="1" applyFill="1" applyBorder="1" applyAlignment="1">
      <alignment horizontal="center"/>
    </xf>
    <xf numFmtId="0" fontId="0" fillId="4" borderId="0" xfId="0" applyFont="1" applyFill="1" applyBorder="1" applyAlignment="1">
      <alignment horizontal="center"/>
    </xf>
    <xf numFmtId="0" fontId="0" fillId="4" borderId="12" xfId="0" applyFont="1" applyFill="1" applyBorder="1" applyAlignment="1">
      <alignment horizontal="center"/>
    </xf>
    <xf numFmtId="170" fontId="0" fillId="4" borderId="0" xfId="0" applyNumberFormat="1" applyFont="1" applyFill="1" applyBorder="1" applyAlignment="1">
      <alignment horizontal="right"/>
    </xf>
    <xf numFmtId="170" fontId="0" fillId="4" borderId="12" xfId="0" applyNumberFormat="1" applyFont="1" applyFill="1" applyBorder="1" applyAlignment="1">
      <alignment horizontal="right"/>
    </xf>
    <xf numFmtId="0" fontId="0" fillId="4" borderId="6" xfId="0" applyFont="1" applyFill="1" applyBorder="1" applyAlignment="1">
      <alignment horizontal="center"/>
    </xf>
    <xf numFmtId="170" fontId="0" fillId="4" borderId="13" xfId="0" applyNumberFormat="1" applyFont="1" applyFill="1" applyBorder="1" applyAlignment="1">
      <alignment horizontal="right"/>
    </xf>
    <xf numFmtId="170" fontId="0" fillId="4" borderId="4" xfId="0" applyNumberFormat="1" applyFont="1" applyFill="1" applyBorder="1" applyAlignment="1">
      <alignment horizontal="right"/>
    </xf>
    <xf numFmtId="0" fontId="1" fillId="4" borderId="0" xfId="0" applyFont="1" applyFill="1" applyBorder="1" applyAlignment="1">
      <alignment horizontal="center"/>
    </xf>
    <xf numFmtId="0" fontId="1" fillId="4" borderId="12" xfId="0" applyFont="1" applyFill="1" applyBorder="1" applyAlignment="1">
      <alignment horizontal="center"/>
    </xf>
    <xf numFmtId="0" fontId="1" fillId="4" borderId="10" xfId="0" applyFont="1" applyFill="1" applyBorder="1" applyAlignment="1">
      <alignment horizontal="center"/>
    </xf>
    <xf numFmtId="9" fontId="0" fillId="0" borderId="0" xfId="2" applyFont="1"/>
    <xf numFmtId="173" fontId="0" fillId="0" borderId="0" xfId="1" applyNumberFormat="1" applyFont="1"/>
    <xf numFmtId="0" fontId="0" fillId="5" borderId="0" xfId="0" applyFill="1"/>
    <xf numFmtId="0" fontId="0" fillId="3" borderId="0" xfId="0" applyFill="1" applyAlignment="1">
      <alignment horizontal="center"/>
    </xf>
    <xf numFmtId="0" fontId="0" fillId="3" borderId="0" xfId="0" applyFill="1" applyAlignment="1"/>
    <xf numFmtId="0" fontId="5" fillId="3" borderId="0" xfId="0" applyFont="1" applyFill="1" applyAlignment="1">
      <alignment horizontal="left"/>
    </xf>
    <xf numFmtId="0" fontId="0" fillId="3" borderId="12" xfId="0" applyFill="1" applyBorder="1" applyAlignment="1">
      <alignment horizontal="center"/>
    </xf>
  </cellXfs>
  <cellStyles count="3">
    <cellStyle name="Currency" xfId="1" builtinId="4"/>
    <cellStyle name="Normal" xfId="0" builtinId="0"/>
    <cellStyle name="Percent" xfId="2" builtinId="5"/>
  </cellStyles>
  <dxfs count="18">
    <dxf>
      <fill>
        <patternFill>
          <bgColor theme="9" tint="0.59996337778862885"/>
        </patternFill>
      </fill>
      <border>
        <left style="thin">
          <color theme="1" tint="0.34998626667073579"/>
        </left>
        <right style="thin">
          <color theme="1" tint="0.34998626667073579"/>
        </right>
        <vertical/>
        <horizontal/>
      </border>
    </dxf>
    <dxf>
      <font>
        <b/>
        <color theme="1"/>
      </font>
      <border>
        <bottom style="thin">
          <color theme="8"/>
        </bottom>
        <vertical/>
        <horizontal/>
      </border>
    </dxf>
    <dxf>
      <font>
        <color theme="1"/>
      </font>
      <border>
        <left style="thin">
          <color theme="0" tint="-4.9989318521683403E-2"/>
        </left>
        <right style="thin">
          <color theme="0" tint="-4.9989318521683403E-2"/>
        </right>
        <top style="thin">
          <color theme="0" tint="-4.9989318521683403E-2"/>
        </top>
        <bottom style="thin">
          <color theme="0" tint="-4.9989318521683403E-2"/>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Light5 2" pivot="0" table="0" count="10" xr9:uid="{3793EECC-305B-40F3-B2D0-911184A0996A}">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8"/>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chandoo.xlsx]Pivots!Weekday trend</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accent6"/>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Pivots!$F$18</c:f>
              <c:strCache>
                <c:ptCount val="1"/>
                <c:pt idx="0">
                  <c:v>Total</c:v>
                </c:pt>
              </c:strCache>
            </c:strRef>
          </c:tx>
          <c:spPr>
            <a:solidFill>
              <a:schemeClr val="accent5"/>
            </a:solidFill>
            <a:ln>
              <a:solidFill>
                <a:schemeClr val="accent6"/>
              </a:solid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Pivots!$E$19:$E$26</c:f>
              <c:strCache>
                <c:ptCount val="7"/>
                <c:pt idx="0">
                  <c:v>Sunday</c:v>
                </c:pt>
                <c:pt idx="1">
                  <c:v>Monday</c:v>
                </c:pt>
                <c:pt idx="2">
                  <c:v>Tuesday</c:v>
                </c:pt>
                <c:pt idx="3">
                  <c:v>Wednesday</c:v>
                </c:pt>
                <c:pt idx="4">
                  <c:v>Thursday</c:v>
                </c:pt>
                <c:pt idx="5">
                  <c:v>Friday</c:v>
                </c:pt>
                <c:pt idx="6">
                  <c:v>Saturday</c:v>
                </c:pt>
              </c:strCache>
            </c:strRef>
          </c:cat>
          <c:val>
            <c:numRef>
              <c:f>Pivots!$F$19:$F$26</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066E-4BA7-A73D-3977BE432419}"/>
            </c:ext>
          </c:extLst>
        </c:ser>
        <c:dLbls>
          <c:showLegendKey val="0"/>
          <c:showVal val="0"/>
          <c:showCatName val="0"/>
          <c:showSerName val="0"/>
          <c:showPercent val="0"/>
          <c:showBubbleSize val="0"/>
        </c:dLbls>
        <c:gapWidth val="23"/>
        <c:axId val="1249011423"/>
        <c:axId val="1249017663"/>
      </c:barChart>
      <c:catAx>
        <c:axId val="1249011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17663"/>
        <c:crosses val="autoZero"/>
        <c:auto val="1"/>
        <c:lblAlgn val="ctr"/>
        <c:lblOffset val="100"/>
        <c:noMultiLvlLbl val="0"/>
      </c:catAx>
      <c:valAx>
        <c:axId val="1249017663"/>
        <c:scaling>
          <c:orientation val="minMax"/>
        </c:scaling>
        <c:delete val="1"/>
        <c:axPos val="b"/>
        <c:numFmt formatCode="#,##0" sourceLinked="1"/>
        <c:majorTickMark val="none"/>
        <c:minorTickMark val="none"/>
        <c:tickLblPos val="nextTo"/>
        <c:crossAx val="124901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chandoo.xlsx]Pivots!Monthly Trend</c:name>
    <c:fmtId val="20"/>
  </c:pivotSource>
  <c:chart>
    <c:title>
      <c:tx>
        <c:rich>
          <a:bodyPr rot="0" spcFirstLastPara="1" vertOverflow="ellipsis" vert="horz" wrap="square" anchor="ctr" anchorCtr="1"/>
          <a:lstStyle/>
          <a:p>
            <a:pPr>
              <a:defRPr sz="1400" b="0" i="0" u="none" strike="noStrike" kern="1200" spc="0" baseline="0">
                <a:solidFill>
                  <a:schemeClr val="accent5"/>
                </a:solidFill>
                <a:latin typeface="+mj-lt"/>
                <a:ea typeface="+mn-ea"/>
                <a:cs typeface="+mn-cs"/>
              </a:defRPr>
            </a:pPr>
            <a:r>
              <a:rPr lang="en-CA">
                <a:solidFill>
                  <a:schemeClr val="accent5"/>
                </a:solidFill>
                <a:latin typeface="+mj-lt"/>
              </a:rPr>
              <a:t>Call</a:t>
            </a:r>
            <a:r>
              <a:rPr lang="en-CA" baseline="0">
                <a:solidFill>
                  <a:schemeClr val="accent5"/>
                </a:solidFill>
                <a:latin typeface="+mj-lt"/>
              </a:rPr>
              <a:t> Trend</a:t>
            </a:r>
            <a:endParaRPr lang="en-CA">
              <a:solidFill>
                <a:schemeClr val="accent5"/>
              </a:solidFill>
              <a:latin typeface="+mj-lt"/>
            </a:endParaRPr>
          </a:p>
        </c:rich>
      </c:tx>
      <c:layout>
        <c:manualLayout>
          <c:xMode val="edge"/>
          <c:yMode val="edge"/>
          <c:x val="8.502777777777781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w="28575" cap="rnd">
            <a:solidFill>
              <a:schemeClr val="accent6"/>
            </a:solidFill>
            <a:round/>
          </a:ln>
          <a:effectLst/>
        </c:spPr>
        <c:marker>
          <c:symbol val="circle"/>
          <c:size val="7"/>
          <c:spPr>
            <a:solidFill>
              <a:schemeClr val="bg1">
                <a:lumMod val="95000"/>
              </a:schemeClr>
            </a:solidFill>
            <a:ln w="25400">
              <a:solidFill>
                <a:schemeClr val="bg2">
                  <a:lumMod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23000">
                <a:srgbClr val="F9A19A">
                  <a:lumMod val="78000"/>
                </a:srgbClr>
              </a:gs>
              <a:gs pos="0">
                <a:schemeClr val="accent6">
                  <a:lumMod val="75000"/>
                </a:schemeClr>
              </a:gs>
              <a:gs pos="0">
                <a:schemeClr val="accent6">
                  <a:lumMod val="105000"/>
                  <a:satMod val="103000"/>
                  <a:tint val="73000"/>
                </a:schemeClr>
              </a:gs>
              <a:gs pos="100000">
                <a:srgbClr val="FB9790"/>
              </a:gs>
              <a:gs pos="42000">
                <a:schemeClr val="accent6">
                  <a:satMod val="109000"/>
                  <a:tint val="81000"/>
                  <a:alpha val="51000"/>
                  <a:lumMod val="90000"/>
                  <a:lumOff val="1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3000">
                <a:srgbClr val="F9A19A">
                  <a:lumMod val="78000"/>
                </a:srgbClr>
              </a:gs>
              <a:gs pos="0">
                <a:schemeClr val="accent6">
                  <a:lumMod val="75000"/>
                </a:schemeClr>
              </a:gs>
              <a:gs pos="0">
                <a:schemeClr val="accent6">
                  <a:lumMod val="105000"/>
                  <a:satMod val="103000"/>
                  <a:tint val="73000"/>
                </a:schemeClr>
              </a:gs>
              <a:gs pos="100000">
                <a:srgbClr val="FB9790"/>
              </a:gs>
              <a:gs pos="42000">
                <a:schemeClr val="accent6">
                  <a:satMod val="109000"/>
                  <a:tint val="81000"/>
                  <a:alpha val="51000"/>
                  <a:lumMod val="90000"/>
                  <a:lumOff val="1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circle"/>
          <c:size val="7"/>
          <c:spPr>
            <a:solidFill>
              <a:schemeClr val="bg1">
                <a:lumMod val="95000"/>
              </a:schemeClr>
            </a:solidFill>
            <a:ln w="25400">
              <a:solidFill>
                <a:schemeClr val="bg2">
                  <a:lumMod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7000">
                <a:schemeClr val="accent5">
                  <a:lumMod val="75000"/>
                </a:schemeClr>
              </a:gs>
              <a:gs pos="54000">
                <a:schemeClr val="accent6">
                  <a:satMod val="109000"/>
                  <a:tint val="81000"/>
                  <a:alpha val="51000"/>
                  <a:lumMod val="90000"/>
                  <a:lumOff val="1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bg2">
                  <a:lumMod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Pivots!$C$18</c:f>
              <c:strCache>
                <c:ptCount val="1"/>
                <c:pt idx="0">
                  <c:v>Call Count2</c:v>
                </c:pt>
              </c:strCache>
            </c:strRef>
          </c:tx>
          <c:spPr>
            <a:gradFill>
              <a:gsLst>
                <a:gs pos="17000">
                  <a:schemeClr val="accent5">
                    <a:lumMod val="75000"/>
                  </a:schemeClr>
                </a:gs>
                <a:gs pos="54000">
                  <a:schemeClr val="accent6">
                    <a:satMod val="109000"/>
                    <a:tint val="81000"/>
                    <a:alpha val="51000"/>
                    <a:lumMod val="90000"/>
                    <a:lumOff val="10000"/>
                  </a:schemeClr>
                </a:gs>
              </a:gsLst>
              <a:lin ang="5400000" scaled="0"/>
            </a:gradFill>
            <a:ln>
              <a:noFill/>
            </a:ln>
            <a:effectLst/>
          </c:spP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Pivots!$C$19:$C$31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3F05-4508-846B-125083D36A6C}"/>
            </c:ext>
          </c:extLst>
        </c:ser>
        <c:dLbls>
          <c:showLegendKey val="0"/>
          <c:showVal val="0"/>
          <c:showCatName val="0"/>
          <c:showSerName val="0"/>
          <c:showPercent val="0"/>
          <c:showBubbleSize val="0"/>
        </c:dLbls>
        <c:axId val="425844719"/>
        <c:axId val="425846159"/>
      </c:areaChart>
      <c:lineChart>
        <c:grouping val="standard"/>
        <c:varyColors val="0"/>
        <c:ser>
          <c:idx val="0"/>
          <c:order val="0"/>
          <c:tx>
            <c:strRef>
              <c:f>Pivots!$B$18</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bg2">
                    <a:lumMod val="25000"/>
                  </a:schemeClr>
                </a:solidFill>
              </a:ln>
              <a:effectLst/>
            </c:spPr>
          </c:marke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Pivots!$B$19:$B$31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3F05-4508-846B-125083D36A6C}"/>
            </c:ext>
          </c:extLst>
        </c:ser>
        <c:dLbls>
          <c:showLegendKey val="0"/>
          <c:showVal val="0"/>
          <c:showCatName val="0"/>
          <c:showSerName val="0"/>
          <c:showPercent val="0"/>
          <c:showBubbleSize val="0"/>
        </c:dLbls>
        <c:marker val="1"/>
        <c:smooth val="0"/>
        <c:axId val="425844719"/>
        <c:axId val="425846159"/>
      </c:lineChart>
      <c:catAx>
        <c:axId val="42584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46159"/>
        <c:crosses val="autoZero"/>
        <c:auto val="1"/>
        <c:lblAlgn val="ctr"/>
        <c:lblOffset val="100"/>
        <c:noMultiLvlLbl val="0"/>
      </c:catAx>
      <c:valAx>
        <c:axId val="425846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4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CA" sz="1400" b="0" i="0" u="none" strike="noStrike" kern="1200" spc="0" baseline="0">
                <a:ln>
                  <a:noFill/>
                </a:ln>
                <a:solidFill>
                  <a:schemeClr val="accent5"/>
                </a:solidFill>
                <a:latin typeface="+mj-lt"/>
                <a:ea typeface="+mn-ea"/>
                <a:cs typeface="+mn-cs"/>
              </a:defRPr>
            </a:pPr>
            <a:r>
              <a:rPr lang="en-CA" sz="1400" b="0" i="0" u="none" strike="noStrike" kern="1200" spc="0" baseline="0">
                <a:solidFill>
                  <a:schemeClr val="accent5"/>
                </a:solidFill>
                <a:latin typeface="+mj-lt"/>
                <a:ea typeface="+mn-ea"/>
                <a:cs typeface="+mn-cs"/>
              </a:rPr>
              <a:t>Calls</a:t>
            </a:r>
          </a:p>
        </c:rich>
      </c:tx>
      <c:layout>
        <c:manualLayout>
          <c:xMode val="edge"/>
          <c:yMode val="edge"/>
          <c:x val="0.15286089238845146"/>
          <c:y val="4.9382716049382713E-2"/>
        </c:manualLayout>
      </c:layout>
      <c:overlay val="0"/>
      <c:spPr>
        <a:noFill/>
        <a:ln>
          <a:noFill/>
        </a:ln>
        <a:effectLst/>
      </c:spPr>
      <c:txPr>
        <a:bodyPr rot="0" spcFirstLastPara="1" vertOverflow="ellipsis" vert="horz" wrap="square" anchor="ctr" anchorCtr="1"/>
        <a:lstStyle/>
        <a:p>
          <a:pPr algn="ctr" rtl="0">
            <a:defRPr lang="en-CA" sz="1400" b="0" i="0" u="none" strike="noStrike" kern="1200" spc="0" baseline="0">
              <a:ln>
                <a:noFill/>
              </a:ln>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Pivots!$M$4:$M$8</c:f>
              <c:strCache>
                <c:ptCount val="5"/>
                <c:pt idx="0">
                  <c:v>R01</c:v>
                </c:pt>
                <c:pt idx="1">
                  <c:v>R02</c:v>
                </c:pt>
                <c:pt idx="2">
                  <c:v>R03</c:v>
                </c:pt>
                <c:pt idx="3">
                  <c:v>R04</c:v>
                </c:pt>
                <c:pt idx="4">
                  <c:v>R05</c:v>
                </c:pt>
              </c:strCache>
            </c:strRef>
          </c:cat>
          <c:val>
            <c:numRef>
              <c:f>Pivots!$N$4:$N$8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C13-4D95-9352-E4A78177470C}"/>
            </c:ext>
          </c:extLst>
        </c:ser>
        <c:ser>
          <c:idx val="1"/>
          <c:order val="1"/>
          <c:tx>
            <c:strRef>
              <c:f>Pivots!$P$3</c:f>
              <c:strCache>
                <c:ptCount val="1"/>
                <c:pt idx="0">
                  <c:v>sel calls</c:v>
                </c:pt>
              </c:strCache>
            </c:strRef>
          </c:tx>
          <c:spPr>
            <a:gradFill>
              <a:gsLst>
                <a:gs pos="0">
                  <a:schemeClr val="accent5">
                    <a:lumMod val="60000"/>
                    <a:lumOff val="40000"/>
                  </a:schemeClr>
                </a:gs>
                <a:gs pos="100000">
                  <a:schemeClr val="accent5"/>
                </a:gs>
                <a:gs pos="0">
                  <a:schemeClr val="accent5">
                    <a:lumMod val="40000"/>
                    <a:lumOff val="60000"/>
                  </a:schemeClr>
                </a:gs>
              </a:gsLst>
              <a:lin ang="0" scaled="0"/>
            </a:gradFill>
            <a:ln>
              <a:gradFill>
                <a:gsLst>
                  <a:gs pos="0">
                    <a:schemeClr val="accent5">
                      <a:lumMod val="20000"/>
                      <a:lumOff val="80000"/>
                    </a:schemeClr>
                  </a:gs>
                  <a:gs pos="100000">
                    <a:schemeClr val="accent5"/>
                  </a:gs>
                  <a:gs pos="0">
                    <a:schemeClr val="accent1">
                      <a:lumMod val="5000"/>
                      <a:lumOff val="95000"/>
                    </a:schemeClr>
                  </a:gs>
                </a:gsLst>
                <a:lin ang="0" scaled="0"/>
              </a:gra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Pivots!$P$4:$P$8</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9C13-4D95-9352-E4A78177470C}"/>
            </c:ext>
          </c:extLst>
        </c:ser>
        <c:dLbls>
          <c:dLblPos val="outEnd"/>
          <c:showLegendKey val="0"/>
          <c:showVal val="1"/>
          <c:showCatName val="0"/>
          <c:showSerName val="0"/>
          <c:showPercent val="0"/>
          <c:showBubbleSize val="0"/>
        </c:dLbls>
        <c:gapWidth val="24"/>
        <c:overlap val="100"/>
        <c:axId val="605607359"/>
        <c:axId val="605614559"/>
      </c:barChart>
      <c:catAx>
        <c:axId val="6056073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605614559"/>
        <c:crosses val="autoZero"/>
        <c:auto val="1"/>
        <c:lblAlgn val="ctr"/>
        <c:lblOffset val="100"/>
        <c:noMultiLvlLbl val="0"/>
      </c:catAx>
      <c:valAx>
        <c:axId val="605614559"/>
        <c:scaling>
          <c:orientation val="minMax"/>
          <c:min val="0"/>
        </c:scaling>
        <c:delete val="1"/>
        <c:axPos val="t"/>
        <c:numFmt formatCode="General" sourceLinked="1"/>
        <c:majorTickMark val="none"/>
        <c:minorTickMark val="none"/>
        <c:tickLblPos val="nextTo"/>
        <c:crossAx val="60560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Pivots!$M$4:$M$8</c:f>
              <c:strCache>
                <c:ptCount val="5"/>
                <c:pt idx="0">
                  <c:v>R01</c:v>
                </c:pt>
                <c:pt idx="1">
                  <c:v>R02</c:v>
                </c:pt>
                <c:pt idx="2">
                  <c:v>R03</c:v>
                </c:pt>
                <c:pt idx="3">
                  <c:v>R04</c:v>
                </c:pt>
                <c:pt idx="4">
                  <c:v>R05</c:v>
                </c:pt>
              </c:strCache>
            </c:strRef>
          </c:cat>
          <c:val>
            <c:numRef>
              <c:f>Pivots!$O$4:$O$8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1A8-47AD-B8C4-D2920ABE2786}"/>
            </c:ext>
          </c:extLst>
        </c:ser>
        <c:ser>
          <c:idx val="1"/>
          <c:order val="1"/>
          <c:tx>
            <c:strRef>
              <c:f>Pivots!$Q$3</c:f>
              <c:strCache>
                <c:ptCount val="1"/>
                <c:pt idx="0">
                  <c:v>sel amt</c:v>
                </c:pt>
              </c:strCache>
            </c:strRef>
          </c:tx>
          <c:spPr>
            <a:gradFill>
              <a:gsLst>
                <a:gs pos="100000">
                  <a:schemeClr val="accent6"/>
                </a:gs>
                <a:gs pos="0">
                  <a:schemeClr val="accent6">
                    <a:lumMod val="40000"/>
                    <a:lumOff val="60000"/>
                  </a:schemeClr>
                </a:gs>
              </a:gsLst>
              <a:lin ang="0" scaled="0"/>
            </a:gradFill>
            <a:ln>
              <a:noFill/>
            </a:ln>
            <a:effectLst/>
          </c:spPr>
          <c:invertIfNegative val="0"/>
          <c:val>
            <c:numRef>
              <c:f>Pivots!$Q$4:$Q$8</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21A8-47AD-B8C4-D2920ABE2786}"/>
            </c:ext>
          </c:extLst>
        </c:ser>
        <c:dLbls>
          <c:showLegendKey val="0"/>
          <c:showVal val="0"/>
          <c:showCatName val="0"/>
          <c:showSerName val="0"/>
          <c:showPercent val="0"/>
          <c:showBubbleSize val="0"/>
        </c:dLbls>
        <c:gapWidth val="24"/>
        <c:overlap val="100"/>
        <c:axId val="1245755023"/>
        <c:axId val="1245758863"/>
      </c:barChart>
      <c:catAx>
        <c:axId val="1245755023"/>
        <c:scaling>
          <c:orientation val="maxMin"/>
        </c:scaling>
        <c:delete val="1"/>
        <c:axPos val="l"/>
        <c:numFmt formatCode="General" sourceLinked="1"/>
        <c:majorTickMark val="none"/>
        <c:minorTickMark val="none"/>
        <c:tickLblPos val="nextTo"/>
        <c:crossAx val="1245758863"/>
        <c:crosses val="autoZero"/>
        <c:auto val="1"/>
        <c:lblAlgn val="ctr"/>
        <c:lblOffset val="100"/>
        <c:noMultiLvlLbl val="0"/>
      </c:catAx>
      <c:valAx>
        <c:axId val="1245758863"/>
        <c:scaling>
          <c:orientation val="minMax"/>
        </c:scaling>
        <c:delete val="1"/>
        <c:axPos val="t"/>
        <c:title>
          <c:tx>
            <c:rich>
              <a:bodyPr rot="0" spcFirstLastPara="1" vertOverflow="ellipsis" vert="horz" wrap="square" anchor="ctr" anchorCtr="1"/>
              <a:lstStyle/>
              <a:p>
                <a:pPr algn="ctr" rtl="0">
                  <a:defRPr lang="en-CA" sz="1400" b="0" i="0" u="none" strike="noStrike" kern="1200" spc="0" baseline="0">
                    <a:ln>
                      <a:noFill/>
                    </a:ln>
                    <a:solidFill>
                      <a:schemeClr val="accent6"/>
                    </a:solidFill>
                    <a:latin typeface="+mj-lt"/>
                    <a:ea typeface="+mn-ea"/>
                    <a:cs typeface="+mn-cs"/>
                  </a:defRPr>
                </a:pPr>
                <a:r>
                  <a:rPr lang="en-CA" sz="1400" b="0" i="0" u="none" strike="noStrike" kern="1200" spc="0" baseline="0">
                    <a:ln>
                      <a:noFill/>
                    </a:ln>
                    <a:solidFill>
                      <a:schemeClr val="accent6"/>
                    </a:solidFill>
                    <a:latin typeface="+mj-lt"/>
                    <a:ea typeface="+mn-ea"/>
                    <a:cs typeface="+mn-cs"/>
                  </a:rPr>
                  <a:t>Amount</a:t>
                </a:r>
              </a:p>
            </c:rich>
          </c:tx>
          <c:layout>
            <c:manualLayout>
              <c:xMode val="edge"/>
              <c:yMode val="edge"/>
              <c:x val="6.7765633621747784E-2"/>
              <c:y val="2.8806584362139918E-2"/>
            </c:manualLayout>
          </c:layout>
          <c:overlay val="0"/>
          <c:spPr>
            <a:noFill/>
            <a:ln>
              <a:noFill/>
            </a:ln>
            <a:effectLst/>
          </c:spPr>
          <c:txPr>
            <a:bodyPr rot="0" spcFirstLastPara="1" vertOverflow="ellipsis" vert="horz" wrap="square" anchor="ctr" anchorCtr="1"/>
            <a:lstStyle/>
            <a:p>
              <a:pPr algn="ctr" rtl="0">
                <a:defRPr lang="en-CA" sz="1400" b="0" i="0" u="none" strike="noStrike" kern="1200" spc="0" baseline="0">
                  <a:ln>
                    <a:noFill/>
                  </a:ln>
                  <a:solidFill>
                    <a:schemeClr val="accent6"/>
                  </a:solidFill>
                  <a:latin typeface="+mj-lt"/>
                  <a:ea typeface="+mn-ea"/>
                  <a:cs typeface="+mn-cs"/>
                </a:defRPr>
              </a:pPr>
              <a:endParaRPr lang="en-US"/>
            </a:p>
          </c:txPr>
        </c:title>
        <c:numFmt formatCode="&quot;$&quot;#,###.0,\K" sourceLinked="1"/>
        <c:majorTickMark val="none"/>
        <c:minorTickMark val="none"/>
        <c:tickLblPos val="nextTo"/>
        <c:crossAx val="124575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chandoo.xlsx]Pivots!calls by city and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CA">
                <a:solidFill>
                  <a:schemeClr val="accent5"/>
                </a:solidFill>
                <a:latin typeface="+mj-lt"/>
              </a:rPr>
              <a:t>Female</a:t>
            </a:r>
            <a:r>
              <a:rPr lang="en-CA" baseline="0">
                <a:latin typeface="+mj-lt"/>
              </a:rPr>
              <a:t> Vs </a:t>
            </a:r>
            <a:r>
              <a:rPr lang="en-CA" baseline="0">
                <a:solidFill>
                  <a:schemeClr val="accent4">
                    <a:lumMod val="75000"/>
                  </a:schemeClr>
                </a:solidFill>
                <a:latin typeface="+mj-lt"/>
              </a:rPr>
              <a:t>Male </a:t>
            </a:r>
            <a:r>
              <a:rPr lang="en-CA" baseline="0">
                <a:latin typeface="+mj-lt"/>
              </a:rPr>
              <a:t>Callers</a:t>
            </a:r>
            <a:endParaRPr lang="en-CA">
              <a:latin typeface="+mj-lt"/>
            </a:endParaRPr>
          </a:p>
        </c:rich>
      </c:tx>
      <c:layout>
        <c:manualLayout>
          <c:xMode val="edge"/>
          <c:yMode val="edge"/>
          <c:x val="0.12090639492225069"/>
          <c:y val="7.13305898491083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60000"/>
                <a:lumOff val="4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accent4">
                <a:lumMod val="40000"/>
                <a:lumOff val="60000"/>
              </a:schemeClr>
            </a:solidFill>
            <a:ln>
              <a:solidFill>
                <a:schemeClr val="accent4">
                  <a:lumMod val="60000"/>
                  <a:lumOff val="40000"/>
                  <a:alpha val="49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stacked"/>
        <c:varyColors val="0"/>
        <c:ser>
          <c:idx val="0"/>
          <c:order val="0"/>
          <c:tx>
            <c:strRef>
              <c:f>Pivots!$I$13:$I$14</c:f>
              <c:strCache>
                <c:ptCount val="1"/>
                <c:pt idx="0">
                  <c:v>Female</c:v>
                </c:pt>
              </c:strCache>
            </c:strRef>
          </c:tx>
          <c:spPr>
            <a:solidFill>
              <a:schemeClr val="accent5"/>
            </a:solidFill>
            <a:ln>
              <a:noFill/>
            </a:ln>
            <a:effectLst/>
          </c:spPr>
          <c:invertIfNegative val="0"/>
          <c:dLbls>
            <c:spPr>
              <a:solidFill>
                <a:schemeClr val="accent5">
                  <a:lumMod val="60000"/>
                  <a:lumOff val="4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Pivots!$H$15:$H$18</c:f>
              <c:strCache>
                <c:ptCount val="3"/>
                <c:pt idx="0">
                  <c:v>Cincinnati</c:v>
                </c:pt>
                <c:pt idx="1">
                  <c:v>Cleveland</c:v>
                </c:pt>
                <c:pt idx="2">
                  <c:v>Columbus</c:v>
                </c:pt>
              </c:strCache>
            </c:strRef>
          </c:cat>
          <c:val>
            <c:numRef>
              <c:f>Pivots!$I$15:$I$18</c:f>
              <c:numCache>
                <c:formatCode>#,##0</c:formatCode>
                <c:ptCount val="3"/>
                <c:pt idx="0">
                  <c:v>144</c:v>
                </c:pt>
                <c:pt idx="1">
                  <c:v>326</c:v>
                </c:pt>
                <c:pt idx="2">
                  <c:v>129</c:v>
                </c:pt>
              </c:numCache>
            </c:numRef>
          </c:val>
          <c:extLst>
            <c:ext xmlns:c16="http://schemas.microsoft.com/office/drawing/2014/chart" uri="{C3380CC4-5D6E-409C-BE32-E72D297353CC}">
              <c16:uniqueId val="{00000000-870F-4664-8891-7B2201C5C380}"/>
            </c:ext>
          </c:extLst>
        </c:ser>
        <c:ser>
          <c:idx val="1"/>
          <c:order val="1"/>
          <c:tx>
            <c:strRef>
              <c:f>Pivots!$J$13:$J$14</c:f>
              <c:strCache>
                <c:ptCount val="1"/>
                <c:pt idx="0">
                  <c:v>Male</c:v>
                </c:pt>
              </c:strCache>
            </c:strRef>
          </c:tx>
          <c:spPr>
            <a:solidFill>
              <a:schemeClr val="accent4">
                <a:lumMod val="60000"/>
                <a:lumOff val="40000"/>
              </a:schemeClr>
            </a:solidFill>
            <a:ln>
              <a:noFill/>
            </a:ln>
            <a:effectLst/>
          </c:spPr>
          <c:invertIfNegative val="0"/>
          <c:dLbls>
            <c:spPr>
              <a:solidFill>
                <a:schemeClr val="accent4">
                  <a:lumMod val="40000"/>
                  <a:lumOff val="60000"/>
                </a:schemeClr>
              </a:solidFill>
              <a:ln>
                <a:solidFill>
                  <a:schemeClr val="accent4">
                    <a:lumMod val="60000"/>
                    <a:lumOff val="40000"/>
                    <a:alpha val="49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Pivots!$H$15:$H$18</c:f>
              <c:strCache>
                <c:ptCount val="3"/>
                <c:pt idx="0">
                  <c:v>Cincinnati</c:v>
                </c:pt>
                <c:pt idx="1">
                  <c:v>Cleveland</c:v>
                </c:pt>
                <c:pt idx="2">
                  <c:v>Columbus</c:v>
                </c:pt>
              </c:strCache>
            </c:strRef>
          </c:cat>
          <c:val>
            <c:numRef>
              <c:f>Pivots!$J$15:$J$18</c:f>
              <c:numCache>
                <c:formatCode>#,##0</c:formatCode>
                <c:ptCount val="3"/>
                <c:pt idx="0">
                  <c:v>132</c:v>
                </c:pt>
                <c:pt idx="1">
                  <c:v>63</c:v>
                </c:pt>
                <c:pt idx="2">
                  <c:v>206</c:v>
                </c:pt>
              </c:numCache>
            </c:numRef>
          </c:val>
          <c:extLst>
            <c:ext xmlns:c16="http://schemas.microsoft.com/office/drawing/2014/chart" uri="{C3380CC4-5D6E-409C-BE32-E72D297353CC}">
              <c16:uniqueId val="{00000001-870F-4664-8891-7B2201C5C380}"/>
            </c:ext>
          </c:extLst>
        </c:ser>
        <c:dLbls>
          <c:showLegendKey val="0"/>
          <c:showVal val="0"/>
          <c:showCatName val="0"/>
          <c:showSerName val="0"/>
          <c:showPercent val="0"/>
          <c:showBubbleSize val="0"/>
        </c:dLbls>
        <c:gapWidth val="20"/>
        <c:overlap val="100"/>
        <c:axId val="606382735"/>
        <c:axId val="606381295"/>
      </c:barChart>
      <c:catAx>
        <c:axId val="60638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606381295"/>
        <c:crosses val="autoZero"/>
        <c:auto val="1"/>
        <c:lblAlgn val="ctr"/>
        <c:lblOffset val="100"/>
        <c:noMultiLvlLbl val="0"/>
      </c:catAx>
      <c:valAx>
        <c:axId val="606381295"/>
        <c:scaling>
          <c:orientation val="minMax"/>
        </c:scaling>
        <c:delete val="1"/>
        <c:axPos val="l"/>
        <c:numFmt formatCode="#,##0" sourceLinked="1"/>
        <c:majorTickMark val="none"/>
        <c:minorTickMark val="none"/>
        <c:tickLblPos val="nextTo"/>
        <c:crossAx val="60638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chandoo.xlsx]Pivots!Reps Satisfaction</c:name>
    <c:fmtId val="10"/>
  </c:pivotSource>
  <c:chart>
    <c:title>
      <c:tx>
        <c:rich>
          <a:bodyPr rot="0" spcFirstLastPara="1" vertOverflow="ellipsis" vert="horz" wrap="square" anchor="ctr" anchorCtr="1"/>
          <a:lstStyle/>
          <a:p>
            <a:pPr algn="ctr" rtl="0">
              <a:defRPr lang="en-US" sz="1400" b="0" i="0" u="none" strike="noStrike" kern="1200" spc="0" baseline="0">
                <a:solidFill>
                  <a:schemeClr val="accent5"/>
                </a:solidFill>
                <a:latin typeface="+mj-lt"/>
                <a:ea typeface="+mn-ea"/>
                <a:cs typeface="+mn-cs"/>
              </a:defRPr>
            </a:pPr>
            <a:r>
              <a:rPr lang="en-US" sz="1400" b="0" i="0" u="none" strike="noStrike" kern="1200" spc="0" baseline="0">
                <a:solidFill>
                  <a:schemeClr val="accent5"/>
                </a:solidFill>
                <a:latin typeface="+mj-lt"/>
                <a:ea typeface="+mn-ea"/>
                <a:cs typeface="+mn-cs"/>
              </a:rPr>
              <a:t>Rating</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Pivots!$I$23</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Pivots!$H$24:$H$29</c:f>
              <c:strCache>
                <c:ptCount val="5"/>
                <c:pt idx="0">
                  <c:v>1</c:v>
                </c:pt>
                <c:pt idx="1">
                  <c:v>2</c:v>
                </c:pt>
                <c:pt idx="2">
                  <c:v>3</c:v>
                </c:pt>
                <c:pt idx="3">
                  <c:v>4</c:v>
                </c:pt>
                <c:pt idx="4">
                  <c:v>5</c:v>
                </c:pt>
              </c:strCache>
            </c:strRef>
          </c:cat>
          <c:val>
            <c:numRef>
              <c:f>Pivots!$I$24:$I$29</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F229-4B8A-A6B7-7A73500EA19F}"/>
            </c:ext>
          </c:extLst>
        </c:ser>
        <c:dLbls>
          <c:showLegendKey val="0"/>
          <c:showVal val="0"/>
          <c:showCatName val="0"/>
          <c:showSerName val="0"/>
          <c:showPercent val="0"/>
          <c:showBubbleSize val="0"/>
        </c:dLbls>
        <c:gapWidth val="20"/>
        <c:overlap val="-27"/>
        <c:axId val="1298317311"/>
        <c:axId val="1298304831"/>
      </c:barChart>
      <c:catAx>
        <c:axId val="1298317311"/>
        <c:scaling>
          <c:orientation val="minMax"/>
        </c:scaling>
        <c:delete val="1"/>
        <c:axPos val="b"/>
        <c:numFmt formatCode="General" sourceLinked="1"/>
        <c:majorTickMark val="none"/>
        <c:minorTickMark val="none"/>
        <c:tickLblPos val="nextTo"/>
        <c:crossAx val="1298304831"/>
        <c:crosses val="autoZero"/>
        <c:auto val="1"/>
        <c:lblAlgn val="ctr"/>
        <c:lblOffset val="100"/>
        <c:noMultiLvlLbl val="0"/>
      </c:catAx>
      <c:valAx>
        <c:axId val="1298304831"/>
        <c:scaling>
          <c:orientation val="minMax"/>
        </c:scaling>
        <c:delete val="1"/>
        <c:axPos val="l"/>
        <c:numFmt formatCode="#,##0" sourceLinked="1"/>
        <c:majorTickMark val="none"/>
        <c:minorTickMark val="none"/>
        <c:tickLblPos val="nextTo"/>
        <c:crossAx val="129831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3.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2.xml"/><Relationship Id="rId2" Type="http://schemas.openxmlformats.org/officeDocument/2006/relationships/image" Target="../media/image8.svg"/><Relationship Id="rId16"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1.xml"/><Relationship Id="rId5" Type="http://schemas.openxmlformats.org/officeDocument/2006/relationships/image" Target="../media/image11.png"/><Relationship Id="rId15" Type="http://schemas.openxmlformats.org/officeDocument/2006/relationships/chart" Target="../charts/chart5.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0</xdr:col>
      <xdr:colOff>152400</xdr:colOff>
      <xdr:row>1</xdr:row>
      <xdr:rowOff>66675</xdr:rowOff>
    </xdr:from>
    <xdr:to>
      <xdr:col>3</xdr:col>
      <xdr:colOff>38100</xdr:colOff>
      <xdr:row>6</xdr:row>
      <xdr:rowOff>171450</xdr:rowOff>
    </xdr:to>
    <xdr:sp macro="" textlink="Pivots!A4">
      <xdr:nvSpPr>
        <xdr:cNvPr id="2" name="Rectangle 1">
          <a:extLst>
            <a:ext uri="{FF2B5EF4-FFF2-40B4-BE49-F238E27FC236}">
              <a16:creationId xmlns:a16="http://schemas.microsoft.com/office/drawing/2014/main" id="{7A9E421F-A3F4-BA0A-DCF5-3557503FCC29}"/>
            </a:ext>
          </a:extLst>
        </xdr:cNvPr>
        <xdr:cNvSpPr/>
      </xdr:nvSpPr>
      <xdr:spPr>
        <a:xfrm>
          <a:off x="152400" y="542925"/>
          <a:ext cx="1495425" cy="942975"/>
        </a:xfrm>
        <a:prstGeom prst="rect">
          <a:avLst/>
        </a:prstGeom>
        <a:solidFill>
          <a:schemeClr val="accent5">
            <a:lumMod val="75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fld id="{FFA9B26C-5ACD-4C6F-A729-165DBE11D3FA}" type="TxLink">
            <a:rPr lang="en-US" sz="2400" b="0" i="0" u="none" strike="noStrike">
              <a:solidFill>
                <a:schemeClr val="bg1"/>
              </a:solidFill>
              <a:latin typeface="+mj-lt"/>
            </a:rPr>
            <a:pPr algn="ctr"/>
            <a:t>1,000</a:t>
          </a:fld>
          <a:endParaRPr lang="en-CA" sz="2400">
            <a:solidFill>
              <a:schemeClr val="bg1"/>
            </a:solidFill>
            <a:latin typeface="+mj-lt"/>
          </a:endParaRPr>
        </a:p>
      </xdr:txBody>
    </xdr:sp>
    <xdr:clientData/>
  </xdr:twoCellAnchor>
  <xdr:twoCellAnchor>
    <xdr:from>
      <xdr:col>1</xdr:col>
      <xdr:colOff>285750</xdr:colOff>
      <xdr:row>2</xdr:row>
      <xdr:rowOff>114300</xdr:rowOff>
    </xdr:from>
    <xdr:to>
      <xdr:col>2</xdr:col>
      <xdr:colOff>361950</xdr:colOff>
      <xdr:row>3</xdr:row>
      <xdr:rowOff>95250</xdr:rowOff>
    </xdr:to>
    <xdr:sp macro="" textlink="">
      <xdr:nvSpPr>
        <xdr:cNvPr id="3" name="TextBox 2">
          <a:extLst>
            <a:ext uri="{FF2B5EF4-FFF2-40B4-BE49-F238E27FC236}">
              <a16:creationId xmlns:a16="http://schemas.microsoft.com/office/drawing/2014/main" id="{A4F7022B-7267-1235-3A1B-D49B66B3CA32}"/>
            </a:ext>
          </a:extLst>
        </xdr:cNvPr>
        <xdr:cNvSpPr txBox="1"/>
      </xdr:nvSpPr>
      <xdr:spPr>
        <a:xfrm>
          <a:off x="523875" y="666750"/>
          <a:ext cx="762000" cy="1714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1200">
              <a:solidFill>
                <a:schemeClr val="bg1"/>
              </a:solidFill>
              <a:latin typeface="+mj-lt"/>
            </a:rPr>
            <a:t>Calls</a:t>
          </a:r>
        </a:p>
      </xdr:txBody>
    </xdr:sp>
    <xdr:clientData/>
  </xdr:twoCellAnchor>
  <xdr:twoCellAnchor editAs="oneCell">
    <xdr:from>
      <xdr:col>1</xdr:col>
      <xdr:colOff>83021</xdr:colOff>
      <xdr:row>2</xdr:row>
      <xdr:rowOff>100672</xdr:rowOff>
    </xdr:from>
    <xdr:to>
      <xdr:col>1</xdr:col>
      <xdr:colOff>249570</xdr:colOff>
      <xdr:row>3</xdr:row>
      <xdr:rowOff>76721</xdr:rowOff>
    </xdr:to>
    <xdr:pic>
      <xdr:nvPicPr>
        <xdr:cNvPr id="4" name="Graphic 3" descr="Receiver with solid fill">
          <a:extLst>
            <a:ext uri="{FF2B5EF4-FFF2-40B4-BE49-F238E27FC236}">
              <a16:creationId xmlns:a16="http://schemas.microsoft.com/office/drawing/2014/main" id="{9DD26801-EE53-466B-A462-D685747B0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956470">
          <a:off x="321146" y="653122"/>
          <a:ext cx="166549" cy="166549"/>
        </a:xfrm>
        <a:prstGeom prst="rect">
          <a:avLst/>
        </a:prstGeom>
      </xdr:spPr>
    </xdr:pic>
    <xdr:clientData/>
  </xdr:twoCellAnchor>
  <xdr:twoCellAnchor>
    <xdr:from>
      <xdr:col>1</xdr:col>
      <xdr:colOff>238125</xdr:colOff>
      <xdr:row>5</xdr:row>
      <xdr:rowOff>123825</xdr:rowOff>
    </xdr:from>
    <xdr:to>
      <xdr:col>2</xdr:col>
      <xdr:colOff>314325</xdr:colOff>
      <xdr:row>6</xdr:row>
      <xdr:rowOff>142875</xdr:rowOff>
    </xdr:to>
    <xdr:sp macro="" textlink="Pivots!A15">
      <xdr:nvSpPr>
        <xdr:cNvPr id="5" name="TextBox 4">
          <a:extLst>
            <a:ext uri="{FF2B5EF4-FFF2-40B4-BE49-F238E27FC236}">
              <a16:creationId xmlns:a16="http://schemas.microsoft.com/office/drawing/2014/main" id="{0A7EFEF6-24D9-4DAA-8005-63FAC5018ACA}"/>
            </a:ext>
          </a:extLst>
        </xdr:cNvPr>
        <xdr:cNvSpPr txBox="1"/>
      </xdr:nvSpPr>
      <xdr:spPr>
        <a:xfrm>
          <a:off x="476250" y="1247775"/>
          <a:ext cx="762000"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D6E10ADC-895A-4266-81AB-8BDF78A5DA29}" type="TxLink">
            <a:rPr lang="en-US" sz="1200">
              <a:solidFill>
                <a:schemeClr val="bg1"/>
              </a:solidFill>
              <a:latin typeface="+mj-lt"/>
              <a:ea typeface="+mn-ea"/>
              <a:cs typeface="+mn-cs"/>
            </a:rPr>
            <a:pPr marL="0" indent="0" algn="ctr"/>
            <a:t>189</a:t>
          </a:fld>
          <a:endParaRPr lang="en-CA" sz="1200">
            <a:solidFill>
              <a:schemeClr val="bg1"/>
            </a:solidFill>
            <a:latin typeface="+mj-lt"/>
            <a:ea typeface="+mn-ea"/>
            <a:cs typeface="+mn-cs"/>
          </a:endParaRPr>
        </a:p>
      </xdr:txBody>
    </xdr:sp>
    <xdr:clientData/>
  </xdr:twoCellAnchor>
  <xdr:twoCellAnchor>
    <xdr:from>
      <xdr:col>0</xdr:col>
      <xdr:colOff>171450</xdr:colOff>
      <xdr:row>9</xdr:row>
      <xdr:rowOff>85724</xdr:rowOff>
    </xdr:from>
    <xdr:to>
      <xdr:col>3</xdr:col>
      <xdr:colOff>47625</xdr:colOff>
      <xdr:row>14</xdr:row>
      <xdr:rowOff>190499</xdr:rowOff>
    </xdr:to>
    <xdr:grpSp>
      <xdr:nvGrpSpPr>
        <xdr:cNvPr id="43" name="Group 42">
          <a:extLst>
            <a:ext uri="{FF2B5EF4-FFF2-40B4-BE49-F238E27FC236}">
              <a16:creationId xmlns:a16="http://schemas.microsoft.com/office/drawing/2014/main" id="{A4C0CC86-56B0-7087-2ABD-B2D54B38A1CE}"/>
            </a:ext>
          </a:extLst>
        </xdr:cNvPr>
        <xdr:cNvGrpSpPr/>
      </xdr:nvGrpSpPr>
      <xdr:grpSpPr>
        <a:xfrm>
          <a:off x="171450" y="1971674"/>
          <a:ext cx="1485900" cy="962025"/>
          <a:chOff x="209550" y="1133475"/>
          <a:chExt cx="1428750" cy="800100"/>
        </a:xfrm>
      </xdr:grpSpPr>
      <xdr:sp macro="" textlink="Pivots!B4">
        <xdr:nvSpPr>
          <xdr:cNvPr id="14" name="Rectangle 13">
            <a:extLst>
              <a:ext uri="{FF2B5EF4-FFF2-40B4-BE49-F238E27FC236}">
                <a16:creationId xmlns:a16="http://schemas.microsoft.com/office/drawing/2014/main" id="{1F0A458C-FB2B-445C-8D1E-921DD3C3F099}"/>
              </a:ext>
            </a:extLst>
          </xdr:cNvPr>
          <xdr:cNvSpPr/>
        </xdr:nvSpPr>
        <xdr:spPr>
          <a:xfrm>
            <a:off x="209550" y="1133475"/>
            <a:ext cx="1428750" cy="800100"/>
          </a:xfrm>
          <a:prstGeom prst="rect">
            <a:avLst/>
          </a:prstGeom>
          <a:solidFill>
            <a:schemeClr val="accent5">
              <a:lumMod val="75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6BB4356E-B6BF-4B16-A4DF-0D646DD05E4B}" type="TxLink">
              <a:rPr lang="en-US" sz="2400" b="0" i="0" u="none" strike="noStrike">
                <a:solidFill>
                  <a:schemeClr val="bg1"/>
                </a:solidFill>
                <a:latin typeface="+mj-lt"/>
                <a:ea typeface="+mn-ea"/>
                <a:cs typeface="+mn-cs"/>
              </a:rPr>
              <a:pPr marL="0" indent="0" algn="ctr"/>
              <a:t>$96,623</a:t>
            </a:fld>
            <a:endParaRPr lang="en-CA" sz="2400" b="0" i="0" u="none" strike="noStrike">
              <a:solidFill>
                <a:schemeClr val="bg1"/>
              </a:solidFill>
              <a:latin typeface="+mj-lt"/>
              <a:ea typeface="+mn-ea"/>
              <a:cs typeface="+mn-cs"/>
            </a:endParaRPr>
          </a:p>
        </xdr:txBody>
      </xdr:sp>
      <xdr:sp macro="" textlink="">
        <xdr:nvSpPr>
          <xdr:cNvPr id="15" name="TextBox 14">
            <a:extLst>
              <a:ext uri="{FF2B5EF4-FFF2-40B4-BE49-F238E27FC236}">
                <a16:creationId xmlns:a16="http://schemas.microsoft.com/office/drawing/2014/main" id="{8B47F0C3-02CC-4B51-9793-D90A15F1F889}"/>
              </a:ext>
            </a:extLst>
          </xdr:cNvPr>
          <xdr:cNvSpPr txBox="1"/>
        </xdr:nvSpPr>
        <xdr:spPr>
          <a:xfrm>
            <a:off x="276225" y="1162050"/>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1200">
                <a:solidFill>
                  <a:schemeClr val="bg1"/>
                </a:solidFill>
                <a:latin typeface="+mj-lt"/>
              </a:rPr>
              <a:t>Amount</a:t>
            </a:r>
          </a:p>
        </xdr:txBody>
      </xdr:sp>
      <xdr:pic>
        <xdr:nvPicPr>
          <xdr:cNvPr id="16" name="Graphic 15">
            <a:extLst>
              <a:ext uri="{FF2B5EF4-FFF2-40B4-BE49-F238E27FC236}">
                <a16:creationId xmlns:a16="http://schemas.microsoft.com/office/drawing/2014/main" id="{226C97CC-940F-4657-BDEE-9002C66219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528065">
            <a:off x="267503" y="1207689"/>
            <a:ext cx="178844" cy="178844"/>
          </a:xfrm>
          <a:prstGeom prst="rect">
            <a:avLst/>
          </a:prstGeom>
        </xdr:spPr>
      </xdr:pic>
      <xdr:sp macro="" textlink="Pivots!B15">
        <xdr:nvSpPr>
          <xdr:cNvPr id="17" name="TextBox 16">
            <a:extLst>
              <a:ext uri="{FF2B5EF4-FFF2-40B4-BE49-F238E27FC236}">
                <a16:creationId xmlns:a16="http://schemas.microsoft.com/office/drawing/2014/main" id="{93ED6CCD-6BC3-421D-8422-A1A1C10FAE26}"/>
              </a:ext>
            </a:extLst>
          </xdr:cNvPr>
          <xdr:cNvSpPr txBox="1"/>
        </xdr:nvSpPr>
        <xdr:spPr>
          <a:xfrm>
            <a:off x="304800" y="1695450"/>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2FE99147-6054-49F2-B12C-2B77B75E5446}" type="TxLink">
              <a:rPr lang="en-US" sz="1200">
                <a:solidFill>
                  <a:schemeClr val="bg1"/>
                </a:solidFill>
                <a:latin typeface="+mj-lt"/>
                <a:ea typeface="+mn-ea"/>
                <a:cs typeface="+mn-cs"/>
              </a:rPr>
              <a:pPr marL="0" indent="0" algn="ctr"/>
              <a:t>$18,415</a:t>
            </a:fld>
            <a:endParaRPr lang="en-CA" sz="1200">
              <a:solidFill>
                <a:schemeClr val="bg1"/>
              </a:solidFill>
              <a:latin typeface="+mj-lt"/>
              <a:ea typeface="+mn-ea"/>
              <a:cs typeface="+mn-cs"/>
            </a:endParaRPr>
          </a:p>
        </xdr:txBody>
      </xdr:sp>
    </xdr:grpSp>
    <xdr:clientData/>
  </xdr:twoCellAnchor>
  <xdr:twoCellAnchor>
    <xdr:from>
      <xdr:col>0</xdr:col>
      <xdr:colOff>190500</xdr:colOff>
      <xdr:row>17</xdr:row>
      <xdr:rowOff>57149</xdr:rowOff>
    </xdr:from>
    <xdr:to>
      <xdr:col>3</xdr:col>
      <xdr:colOff>85725</xdr:colOff>
      <xdr:row>22</xdr:row>
      <xdr:rowOff>161924</xdr:rowOff>
    </xdr:to>
    <xdr:grpSp>
      <xdr:nvGrpSpPr>
        <xdr:cNvPr id="42" name="Group 41">
          <a:extLst>
            <a:ext uri="{FF2B5EF4-FFF2-40B4-BE49-F238E27FC236}">
              <a16:creationId xmlns:a16="http://schemas.microsoft.com/office/drawing/2014/main" id="{F956E2CC-E236-E5F9-DCC4-6DFA6CBA76D9}"/>
            </a:ext>
          </a:extLst>
        </xdr:cNvPr>
        <xdr:cNvGrpSpPr/>
      </xdr:nvGrpSpPr>
      <xdr:grpSpPr>
        <a:xfrm>
          <a:off x="190500" y="3371849"/>
          <a:ext cx="1504950" cy="942975"/>
          <a:chOff x="238125" y="2190750"/>
          <a:chExt cx="1428750" cy="800100"/>
        </a:xfrm>
      </xdr:grpSpPr>
      <xdr:sp macro="" textlink="Pivots!C4">
        <xdr:nvSpPr>
          <xdr:cNvPr id="18" name="Rectangle 17">
            <a:extLst>
              <a:ext uri="{FF2B5EF4-FFF2-40B4-BE49-F238E27FC236}">
                <a16:creationId xmlns:a16="http://schemas.microsoft.com/office/drawing/2014/main" id="{9B07F996-8E4D-4C0E-A66E-93D6DE7FD99C}"/>
              </a:ext>
            </a:extLst>
          </xdr:cNvPr>
          <xdr:cNvSpPr/>
        </xdr:nvSpPr>
        <xdr:spPr>
          <a:xfrm>
            <a:off x="238125" y="2190750"/>
            <a:ext cx="1428750" cy="800100"/>
          </a:xfrm>
          <a:prstGeom prst="rect">
            <a:avLst/>
          </a:prstGeom>
          <a:solidFill>
            <a:schemeClr val="accent5">
              <a:lumMod val="75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26492994-139C-4FB4-9E14-4B7A46E31703}" type="TxLink">
              <a:rPr lang="en-US" sz="2400" b="0" i="0" u="none" strike="noStrike">
                <a:solidFill>
                  <a:schemeClr val="bg1"/>
                </a:solidFill>
                <a:latin typeface="+mj-lt"/>
                <a:ea typeface="+mn-ea"/>
                <a:cs typeface="+mn-cs"/>
              </a:rPr>
              <a:pPr marL="0" indent="0" algn="ctr"/>
              <a:t>89,850</a:t>
            </a:fld>
            <a:endParaRPr lang="en-CA" sz="2400" b="0" i="0" u="none" strike="noStrike">
              <a:solidFill>
                <a:schemeClr val="bg1"/>
              </a:solidFill>
              <a:latin typeface="+mj-lt"/>
              <a:ea typeface="+mn-ea"/>
              <a:cs typeface="+mn-cs"/>
            </a:endParaRPr>
          </a:p>
        </xdr:txBody>
      </xdr:sp>
      <xdr:sp macro="" textlink="">
        <xdr:nvSpPr>
          <xdr:cNvPr id="19" name="TextBox 18">
            <a:extLst>
              <a:ext uri="{FF2B5EF4-FFF2-40B4-BE49-F238E27FC236}">
                <a16:creationId xmlns:a16="http://schemas.microsoft.com/office/drawing/2014/main" id="{7BDE3698-DB30-4B83-A6C7-0B85E278E877}"/>
              </a:ext>
            </a:extLst>
          </xdr:cNvPr>
          <xdr:cNvSpPr txBox="1"/>
        </xdr:nvSpPr>
        <xdr:spPr>
          <a:xfrm>
            <a:off x="304800" y="2266950"/>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1200">
                <a:solidFill>
                  <a:schemeClr val="bg1"/>
                </a:solidFill>
                <a:latin typeface="+mj-lt"/>
              </a:rPr>
              <a:t>Duration</a:t>
            </a:r>
          </a:p>
        </xdr:txBody>
      </xdr:sp>
      <xdr:pic>
        <xdr:nvPicPr>
          <xdr:cNvPr id="20" name="Graphic 19">
            <a:extLst>
              <a:ext uri="{FF2B5EF4-FFF2-40B4-BE49-F238E27FC236}">
                <a16:creationId xmlns:a16="http://schemas.microsoft.com/office/drawing/2014/main" id="{BC4958F9-8B91-4A1A-893F-9FAF55F911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285751" y="2295524"/>
            <a:ext cx="171451" cy="171451"/>
          </a:xfrm>
          <a:prstGeom prst="rect">
            <a:avLst/>
          </a:prstGeom>
        </xdr:spPr>
      </xdr:pic>
      <xdr:sp macro="" textlink="Pivots!C15">
        <xdr:nvSpPr>
          <xdr:cNvPr id="21" name="TextBox 20">
            <a:extLst>
              <a:ext uri="{FF2B5EF4-FFF2-40B4-BE49-F238E27FC236}">
                <a16:creationId xmlns:a16="http://schemas.microsoft.com/office/drawing/2014/main" id="{586B1282-253C-4086-BF26-67EFC6ADCAF8}"/>
              </a:ext>
            </a:extLst>
          </xdr:cNvPr>
          <xdr:cNvSpPr txBox="1"/>
        </xdr:nvSpPr>
        <xdr:spPr>
          <a:xfrm>
            <a:off x="333375" y="2752725"/>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B88FC48A-4B45-44E0-B605-863783BE06EF}" type="TxLink">
              <a:rPr lang="en-US" sz="1200">
                <a:solidFill>
                  <a:schemeClr val="bg1"/>
                </a:solidFill>
                <a:latin typeface="+mj-lt"/>
                <a:ea typeface="+mn-ea"/>
                <a:cs typeface="+mn-cs"/>
              </a:rPr>
              <a:pPr marL="0" indent="0" algn="ctr"/>
              <a:t>16,834</a:t>
            </a:fld>
            <a:endParaRPr lang="en-CA" sz="1200">
              <a:solidFill>
                <a:schemeClr val="bg1"/>
              </a:solidFill>
              <a:latin typeface="+mj-lt"/>
              <a:ea typeface="+mn-ea"/>
              <a:cs typeface="+mn-cs"/>
            </a:endParaRPr>
          </a:p>
        </xdr:txBody>
      </xdr:sp>
    </xdr:grpSp>
    <xdr:clientData/>
  </xdr:twoCellAnchor>
  <xdr:twoCellAnchor>
    <xdr:from>
      <xdr:col>0</xdr:col>
      <xdr:colOff>171450</xdr:colOff>
      <xdr:row>24</xdr:row>
      <xdr:rowOff>171449</xdr:rowOff>
    </xdr:from>
    <xdr:to>
      <xdr:col>3</xdr:col>
      <xdr:colOff>95250</xdr:colOff>
      <xdr:row>30</xdr:row>
      <xdr:rowOff>28575</xdr:rowOff>
    </xdr:to>
    <xdr:grpSp>
      <xdr:nvGrpSpPr>
        <xdr:cNvPr id="41" name="Group 40">
          <a:extLst>
            <a:ext uri="{FF2B5EF4-FFF2-40B4-BE49-F238E27FC236}">
              <a16:creationId xmlns:a16="http://schemas.microsoft.com/office/drawing/2014/main" id="{D919D2C2-3F16-6189-AF70-55C49975AA04}"/>
            </a:ext>
          </a:extLst>
        </xdr:cNvPr>
        <xdr:cNvGrpSpPr/>
      </xdr:nvGrpSpPr>
      <xdr:grpSpPr>
        <a:xfrm>
          <a:off x="171450" y="4705349"/>
          <a:ext cx="1533525" cy="1000126"/>
          <a:chOff x="238125" y="3219450"/>
          <a:chExt cx="1428750" cy="800100"/>
        </a:xfrm>
      </xdr:grpSpPr>
      <xdr:sp macro="" textlink="Pivots!D4">
        <xdr:nvSpPr>
          <xdr:cNvPr id="22" name="Rectangle 21">
            <a:extLst>
              <a:ext uri="{FF2B5EF4-FFF2-40B4-BE49-F238E27FC236}">
                <a16:creationId xmlns:a16="http://schemas.microsoft.com/office/drawing/2014/main" id="{218FA9AB-3620-4398-9F91-E3088A0EA72A}"/>
              </a:ext>
            </a:extLst>
          </xdr:cNvPr>
          <xdr:cNvSpPr/>
        </xdr:nvSpPr>
        <xdr:spPr>
          <a:xfrm>
            <a:off x="238125" y="3219450"/>
            <a:ext cx="1428750" cy="800100"/>
          </a:xfrm>
          <a:prstGeom prst="rect">
            <a:avLst/>
          </a:prstGeom>
          <a:solidFill>
            <a:schemeClr val="accent5">
              <a:lumMod val="75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56A452D9-C8F2-4EEB-8F14-69A9B1C60697}" type="TxLink">
              <a:rPr lang="en-US" sz="2400" b="0" i="0" u="none" strike="noStrike">
                <a:solidFill>
                  <a:schemeClr val="bg1"/>
                </a:solidFill>
                <a:latin typeface="+mj-lt"/>
                <a:ea typeface="+mn-ea"/>
                <a:cs typeface="+mn-cs"/>
              </a:rPr>
              <a:pPr marL="0" indent="0" algn="ctr"/>
              <a:t>3.9</a:t>
            </a:fld>
            <a:endParaRPr lang="en-CA" sz="2400" b="0" i="0" u="none" strike="noStrike">
              <a:solidFill>
                <a:schemeClr val="bg1"/>
              </a:solidFill>
              <a:latin typeface="+mj-lt"/>
              <a:ea typeface="+mn-ea"/>
              <a:cs typeface="+mn-cs"/>
            </a:endParaRPr>
          </a:p>
        </xdr:txBody>
      </xdr:sp>
      <xdr:sp macro="" textlink="">
        <xdr:nvSpPr>
          <xdr:cNvPr id="23" name="TextBox 22">
            <a:extLst>
              <a:ext uri="{FF2B5EF4-FFF2-40B4-BE49-F238E27FC236}">
                <a16:creationId xmlns:a16="http://schemas.microsoft.com/office/drawing/2014/main" id="{53AE2AB9-EC36-45E7-8C1B-180C9A08237D}"/>
              </a:ext>
            </a:extLst>
          </xdr:cNvPr>
          <xdr:cNvSpPr txBox="1"/>
        </xdr:nvSpPr>
        <xdr:spPr>
          <a:xfrm>
            <a:off x="342900" y="3295650"/>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1200">
                <a:solidFill>
                  <a:schemeClr val="bg1"/>
                </a:solidFill>
                <a:latin typeface="+mj-lt"/>
              </a:rPr>
              <a:t>Avg. Rating</a:t>
            </a:r>
          </a:p>
        </xdr:txBody>
      </xdr:sp>
      <xdr:pic>
        <xdr:nvPicPr>
          <xdr:cNvPr id="24" name="Graphic 23">
            <a:extLst>
              <a:ext uri="{FF2B5EF4-FFF2-40B4-BE49-F238E27FC236}">
                <a16:creationId xmlns:a16="http://schemas.microsoft.com/office/drawing/2014/main" id="{39B9FC18-E3AB-480F-85B6-A0BDF4BF8A5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04801" y="3286124"/>
            <a:ext cx="219075" cy="219075"/>
          </a:xfrm>
          <a:prstGeom prst="rect">
            <a:avLst/>
          </a:prstGeom>
        </xdr:spPr>
      </xdr:pic>
      <xdr:sp macro="" textlink="Pivots!D15">
        <xdr:nvSpPr>
          <xdr:cNvPr id="25" name="TextBox 24">
            <a:extLst>
              <a:ext uri="{FF2B5EF4-FFF2-40B4-BE49-F238E27FC236}">
                <a16:creationId xmlns:a16="http://schemas.microsoft.com/office/drawing/2014/main" id="{EF80AF15-4F4C-45EC-B53B-FB04F9EAB5E4}"/>
              </a:ext>
            </a:extLst>
          </xdr:cNvPr>
          <xdr:cNvSpPr txBox="1"/>
        </xdr:nvSpPr>
        <xdr:spPr>
          <a:xfrm>
            <a:off x="333375" y="3781425"/>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81F4BB77-A32C-4EC7-9CE2-E8C061276A12}" type="TxLink">
              <a:rPr lang="en-US" sz="1200">
                <a:solidFill>
                  <a:schemeClr val="bg1"/>
                </a:solidFill>
                <a:latin typeface="+mj-lt"/>
                <a:ea typeface="+mn-ea"/>
                <a:cs typeface="+mn-cs"/>
              </a:rPr>
              <a:pPr marL="0" indent="0" algn="ctr"/>
              <a:t>3.9</a:t>
            </a:fld>
            <a:endParaRPr lang="en-CA" sz="1200">
              <a:solidFill>
                <a:schemeClr val="bg1"/>
              </a:solidFill>
              <a:latin typeface="+mj-lt"/>
              <a:ea typeface="+mn-ea"/>
              <a:cs typeface="+mn-cs"/>
            </a:endParaRPr>
          </a:p>
        </xdr:txBody>
      </xdr:sp>
    </xdr:grpSp>
    <xdr:clientData/>
  </xdr:twoCellAnchor>
  <xdr:twoCellAnchor>
    <xdr:from>
      <xdr:col>0</xdr:col>
      <xdr:colOff>152401</xdr:colOff>
      <xdr:row>32</xdr:row>
      <xdr:rowOff>0</xdr:rowOff>
    </xdr:from>
    <xdr:to>
      <xdr:col>3</xdr:col>
      <xdr:colOff>114302</xdr:colOff>
      <xdr:row>36</xdr:row>
      <xdr:rowOff>180975</xdr:rowOff>
    </xdr:to>
    <xdr:grpSp>
      <xdr:nvGrpSpPr>
        <xdr:cNvPr id="40" name="Group 39">
          <a:extLst>
            <a:ext uri="{FF2B5EF4-FFF2-40B4-BE49-F238E27FC236}">
              <a16:creationId xmlns:a16="http://schemas.microsoft.com/office/drawing/2014/main" id="{9C227CCA-08CD-7208-7A46-9DEDF19C6C17}"/>
            </a:ext>
          </a:extLst>
        </xdr:cNvPr>
        <xdr:cNvGrpSpPr/>
      </xdr:nvGrpSpPr>
      <xdr:grpSpPr>
        <a:xfrm>
          <a:off x="152401" y="6057900"/>
          <a:ext cx="1571626" cy="942975"/>
          <a:chOff x="219076" y="4247417"/>
          <a:chExt cx="1439078" cy="800100"/>
        </a:xfrm>
      </xdr:grpSpPr>
      <xdr:sp macro="" textlink="Pivots!E4">
        <xdr:nvSpPr>
          <xdr:cNvPr id="26" name="Rectangle 25">
            <a:extLst>
              <a:ext uri="{FF2B5EF4-FFF2-40B4-BE49-F238E27FC236}">
                <a16:creationId xmlns:a16="http://schemas.microsoft.com/office/drawing/2014/main" id="{E399F2FC-41E9-4E6F-A51B-5827E219B779}"/>
              </a:ext>
            </a:extLst>
          </xdr:cNvPr>
          <xdr:cNvSpPr/>
        </xdr:nvSpPr>
        <xdr:spPr>
          <a:xfrm>
            <a:off x="229404" y="4247417"/>
            <a:ext cx="1428750" cy="800100"/>
          </a:xfrm>
          <a:prstGeom prst="rect">
            <a:avLst/>
          </a:prstGeom>
          <a:solidFill>
            <a:schemeClr val="accent5">
              <a:lumMod val="75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fld id="{9624109D-1466-49E0-BF60-C5512AF41681}" type="TxLink">
              <a:rPr lang="en-US" sz="2400" b="0" i="0" u="none" strike="noStrike">
                <a:solidFill>
                  <a:schemeClr val="bg1"/>
                </a:solidFill>
                <a:latin typeface="+mj-lt"/>
                <a:ea typeface="+mn-ea"/>
                <a:cs typeface="+mn-cs"/>
              </a:rPr>
              <a:pPr marL="0" indent="0" algn="ctr"/>
              <a:t>307</a:t>
            </a:fld>
            <a:endParaRPr lang="en-CA" sz="2400" b="0" i="0" u="none" strike="noStrike">
              <a:solidFill>
                <a:schemeClr val="bg1"/>
              </a:solidFill>
              <a:latin typeface="+mj-lt"/>
              <a:ea typeface="+mn-ea"/>
              <a:cs typeface="+mn-cs"/>
            </a:endParaRPr>
          </a:p>
        </xdr:txBody>
      </xdr:sp>
      <xdr:sp macro="" textlink="">
        <xdr:nvSpPr>
          <xdr:cNvPr id="27" name="TextBox 26">
            <a:extLst>
              <a:ext uri="{FF2B5EF4-FFF2-40B4-BE49-F238E27FC236}">
                <a16:creationId xmlns:a16="http://schemas.microsoft.com/office/drawing/2014/main" id="{CB03F17B-0F99-45D4-8D43-16E66BB4C666}"/>
              </a:ext>
            </a:extLst>
          </xdr:cNvPr>
          <xdr:cNvSpPr txBox="1"/>
        </xdr:nvSpPr>
        <xdr:spPr>
          <a:xfrm>
            <a:off x="304800" y="4343400"/>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CA" sz="1200">
                <a:solidFill>
                  <a:schemeClr val="bg1"/>
                </a:solidFill>
                <a:latin typeface="+mj-lt"/>
              </a:rPr>
              <a:t>Happy Callers</a:t>
            </a:r>
          </a:p>
        </xdr:txBody>
      </xdr:sp>
      <xdr:pic>
        <xdr:nvPicPr>
          <xdr:cNvPr id="28" name="Graphic 27">
            <a:extLst>
              <a:ext uri="{FF2B5EF4-FFF2-40B4-BE49-F238E27FC236}">
                <a16:creationId xmlns:a16="http://schemas.microsoft.com/office/drawing/2014/main" id="{FE00F4F1-A9AA-484E-94AB-17E0AF9DF1D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156792">
            <a:off x="219076" y="4333873"/>
            <a:ext cx="219075" cy="219075"/>
          </a:xfrm>
          <a:prstGeom prst="rect">
            <a:avLst/>
          </a:prstGeom>
        </xdr:spPr>
      </xdr:pic>
      <xdr:sp macro="" textlink="Pivots!E15">
        <xdr:nvSpPr>
          <xdr:cNvPr id="29" name="TextBox 28">
            <a:extLst>
              <a:ext uri="{FF2B5EF4-FFF2-40B4-BE49-F238E27FC236}">
                <a16:creationId xmlns:a16="http://schemas.microsoft.com/office/drawing/2014/main" id="{5FC9CC2B-1F82-48B6-B251-9F88671B474C}"/>
              </a:ext>
            </a:extLst>
          </xdr:cNvPr>
          <xdr:cNvSpPr txBox="1"/>
        </xdr:nvSpPr>
        <xdr:spPr>
          <a:xfrm>
            <a:off x="333375" y="4829175"/>
            <a:ext cx="1209675" cy="2095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5320AA1C-4579-4DB6-8276-32A0EC78F196}" type="TxLink">
              <a:rPr lang="en-US" sz="1200">
                <a:solidFill>
                  <a:schemeClr val="bg1"/>
                </a:solidFill>
                <a:latin typeface="+mj-lt"/>
                <a:ea typeface="+mn-ea"/>
                <a:cs typeface="+mn-cs"/>
              </a:rPr>
              <a:pPr marL="0" indent="0" algn="ctr"/>
              <a:t>60</a:t>
            </a:fld>
            <a:endParaRPr lang="en-CA" sz="1200">
              <a:solidFill>
                <a:schemeClr val="bg1"/>
              </a:solidFill>
              <a:latin typeface="+mj-lt"/>
              <a:ea typeface="+mn-ea"/>
              <a:cs typeface="+mn-cs"/>
            </a:endParaRPr>
          </a:p>
        </xdr:txBody>
      </xdr:sp>
    </xdr:grpSp>
    <xdr:clientData/>
  </xdr:twoCellAnchor>
  <xdr:twoCellAnchor editAs="oneCell">
    <xdr:from>
      <xdr:col>11</xdr:col>
      <xdr:colOff>190499</xdr:colOff>
      <xdr:row>17</xdr:row>
      <xdr:rowOff>57150</xdr:rowOff>
    </xdr:from>
    <xdr:to>
      <xdr:col>12</xdr:col>
      <xdr:colOff>590549</xdr:colOff>
      <xdr:row>27</xdr:row>
      <xdr:rowOff>76201</xdr:rowOff>
    </xdr:to>
    <mc:AlternateContent xmlns:mc="http://schemas.openxmlformats.org/markup-compatibility/2006">
      <mc:Choice xmlns:a14="http://schemas.microsoft.com/office/drawing/2010/main" Requires="a14">
        <xdr:graphicFrame macro="">
          <xdr:nvGraphicFramePr>
            <xdr:cNvPr id="32" name="Representative 1">
              <a:extLst>
                <a:ext uri="{FF2B5EF4-FFF2-40B4-BE49-F238E27FC236}">
                  <a16:creationId xmlns:a16="http://schemas.microsoft.com/office/drawing/2014/main" id="{59A893FE-7BDC-41A7-B5E4-4A3971555090}"/>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7277099" y="3371850"/>
              <a:ext cx="1076325" cy="180975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304799</xdr:colOff>
      <xdr:row>4</xdr:row>
      <xdr:rowOff>0</xdr:rowOff>
    </xdr:from>
    <xdr:to>
      <xdr:col>13</xdr:col>
      <xdr:colOff>342900</xdr:colOff>
      <xdr:row>14</xdr:row>
      <xdr:rowOff>104774</xdr:rowOff>
    </xdr:to>
    <xdr:graphicFrame macro="">
      <xdr:nvGraphicFramePr>
        <xdr:cNvPr id="35" name="Chart 34">
          <a:extLst>
            <a:ext uri="{FF2B5EF4-FFF2-40B4-BE49-F238E27FC236}">
              <a16:creationId xmlns:a16="http://schemas.microsoft.com/office/drawing/2014/main" id="{83E246C9-8F61-4514-9D29-87E62D3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257174</xdr:colOff>
      <xdr:row>1</xdr:row>
      <xdr:rowOff>152400</xdr:rowOff>
    </xdr:from>
    <xdr:to>
      <xdr:col>10</xdr:col>
      <xdr:colOff>333375</xdr:colOff>
      <xdr:row>16</xdr:row>
      <xdr:rowOff>133350</xdr:rowOff>
    </xdr:to>
    <xdr:graphicFrame macro="">
      <xdr:nvGraphicFramePr>
        <xdr:cNvPr id="33" name="Chart 32">
          <a:extLst>
            <a:ext uri="{FF2B5EF4-FFF2-40B4-BE49-F238E27FC236}">
              <a16:creationId xmlns:a16="http://schemas.microsoft.com/office/drawing/2014/main" id="{F2C1E9BF-CEAB-4AB8-A1C7-8E89835B9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285750</xdr:colOff>
      <xdr:row>17</xdr:row>
      <xdr:rowOff>57149</xdr:rowOff>
    </xdr:from>
    <xdr:to>
      <xdr:col>7</xdr:col>
      <xdr:colOff>219075</xdr:colOff>
      <xdr:row>37</xdr:row>
      <xdr:rowOff>28574</xdr:rowOff>
    </xdr:to>
    <xdr:graphicFrame macro="">
      <xdr:nvGraphicFramePr>
        <xdr:cNvPr id="38" name="Chart 37">
          <a:extLst>
            <a:ext uri="{FF2B5EF4-FFF2-40B4-BE49-F238E27FC236}">
              <a16:creationId xmlns:a16="http://schemas.microsoft.com/office/drawing/2014/main" id="{3A3F7B92-C39D-4F83-837F-C84A1AA8D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228600</xdr:colOff>
      <xdr:row>17</xdr:row>
      <xdr:rowOff>57150</xdr:rowOff>
    </xdr:from>
    <xdr:to>
      <xdr:col>11</xdr:col>
      <xdr:colOff>190499</xdr:colOff>
      <xdr:row>37</xdr:row>
      <xdr:rowOff>19050</xdr:rowOff>
    </xdr:to>
    <xdr:graphicFrame macro="">
      <xdr:nvGraphicFramePr>
        <xdr:cNvPr id="39" name="Chart 38">
          <a:extLst>
            <a:ext uri="{FF2B5EF4-FFF2-40B4-BE49-F238E27FC236}">
              <a16:creationId xmlns:a16="http://schemas.microsoft.com/office/drawing/2014/main" id="{6C7B532A-DE76-48C7-AB7C-D8F382D79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647699</xdr:colOff>
      <xdr:row>1</xdr:row>
      <xdr:rowOff>171450</xdr:rowOff>
    </xdr:from>
    <xdr:to>
      <xdr:col>17</xdr:col>
      <xdr:colOff>276224</xdr:colOff>
      <xdr:row>16</xdr:row>
      <xdr:rowOff>104775</xdr:rowOff>
    </xdr:to>
    <xdr:graphicFrame macro="">
      <xdr:nvGraphicFramePr>
        <xdr:cNvPr id="44" name="Chart 43">
          <a:extLst>
            <a:ext uri="{FF2B5EF4-FFF2-40B4-BE49-F238E27FC236}">
              <a16:creationId xmlns:a16="http://schemas.microsoft.com/office/drawing/2014/main" id="{EB9663D5-4543-4926-AF31-2C9496106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390527</xdr:colOff>
      <xdr:row>1</xdr:row>
      <xdr:rowOff>171450</xdr:rowOff>
    </xdr:from>
    <xdr:to>
      <xdr:col>21</xdr:col>
      <xdr:colOff>19050</xdr:colOff>
      <xdr:row>16</xdr:row>
      <xdr:rowOff>95250</xdr:rowOff>
    </xdr:to>
    <xdr:graphicFrame macro="">
      <xdr:nvGraphicFramePr>
        <xdr:cNvPr id="45" name="Chart 44">
          <a:extLst>
            <a:ext uri="{FF2B5EF4-FFF2-40B4-BE49-F238E27FC236}">
              <a16:creationId xmlns:a16="http://schemas.microsoft.com/office/drawing/2014/main" id="{1848EE0A-8CB2-477C-8BB1-4E8348A76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4.440592824074" backgroundQuery="1" createdVersion="8" refreshedVersion="8" minRefreshableVersion="3" recordCount="0" supportSubquery="1" supportAdvancedDrill="1" xr:uid="{4A01C4DF-BD82-480D-A858-58382AB50BE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4.410577662034" backgroundQuery="1" createdVersion="8" refreshedVersion="8" minRefreshableVersion="3" recordCount="0" supportSubquery="1" supportAdvancedDrill="1" xr:uid="{F8F48991-FD43-454D-802F-38CCE3B3D690}">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4.893475810182" backgroundQuery="1" createdVersion="8" refreshedVersion="8" minRefreshableVersion="3" recordCount="0" supportSubquery="1" supportAdvancedDrill="1" xr:uid="{CCCE17F1-10BC-49E4-B074-64C409522AF6}">
  <cacheSource type="external" connectionId="1"/>
  <cacheFields count="3">
    <cacheField name="[Measures].[Call Count]" caption="Call Count" numFmtId="0" hierarchy="17" level="32767"/>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20755092593" backgroundQuery="1" createdVersion="8" refreshedVersion="8" minRefreshableVersion="3" recordCount="0" supportSubquery="1" supportAdvancedDrill="1" xr:uid="{0C587E98-E284-4622-A927-B73E88DAA352}">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66764583332" backgroundQuery="1" createdVersion="8" refreshedVersion="8" minRefreshableVersion="3" recordCount="0" supportSubquery="1" supportAdvancedDrill="1" xr:uid="{94A7E114-44BB-4328-A996-5141112B1FC3}">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66765046294" backgroundQuery="1" createdVersion="8" refreshedVersion="8" minRefreshableVersion="3" recordCount="0" supportSubquery="1" supportAdvancedDrill="1" xr:uid="{30879F20-EF84-47F9-BF2A-94E6B6B3BDB4}">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66765509256" backgroundQuery="1" createdVersion="8" refreshedVersion="8" minRefreshableVersion="3" recordCount="0" supportSubquery="1" supportAdvancedDrill="1" xr:uid="{3D56B3F3-78FB-4CD5-B3D6-5B80A5C8463E}">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66765856479" backgroundQuery="1" createdVersion="8" refreshedVersion="8" minRefreshableVersion="3" recordCount="0" supportSubquery="1" supportAdvancedDrill="1" xr:uid="{9161A4FA-A3D7-4479-8C6E-78FAF3AB6E7B}">
  <cacheSource type="external" connectionId="1"/>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5.466766203703" backgroundQuery="1" createdVersion="8" refreshedVersion="8" minRefreshableVersion="3" recordCount="0" supportSubquery="1" supportAdvancedDrill="1" xr:uid="{E29FA254-D2C7-4295-A6D7-0D1D629934EE}">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vin Bagwe" refreshedDate="45714.410578124996" backgroundQuery="1" createdVersion="3" refreshedVersion="8" minRefreshableVersion="3" recordCount="0" supportSubquery="1" supportAdvancedDrill="1" xr:uid="{3DBAB55C-EE47-49CC-A0CA-DD7F20C325C1}">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9884458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87ADDA-D065-4967-BAA4-BF6453FE5F5F}" name="Selected REp" cacheId="469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K2:K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97C77D-5571-4B51-9CA5-67184443B69C}" name="Reps Amount" cacheId="406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K21:Q40"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E51CE2-9F2F-4645-9C47-97503D3B4E9C}" name="Reps Satisfaction" cacheId="46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H23:I2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74262-A9AB-444B-AD61-425289D9D406}" name="calls by city and gender" cacheId="19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H13:K18" firstHeaderRow="1" firstDataRow="2" firstDataCol="1"/>
  <pivotFields count="3">
    <pivotField dataField="1" subtotalTop="0" showAll="0" defaultSubtotal="0"/>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2">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AF46B0-B2DE-42C1-B623-63C3A4170A8E}" name="Reps calls pivot" cacheId="6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2:I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59B854-00D2-405D-99BB-1377383DA477}" name="Weekday trend" cacheId="46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E18:F26"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7"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44BCC7-5690-4FE3-80F6-D04F4DCE682D}" name="Monthly Trend" cacheId="46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18:C31"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C2DC8F-7318-4CD8-BE37-45760D399E7D}" name="Rep Pivot" cacheId="46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E15"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5A4C75-FB7F-4721-A795-5527448894BE}" name="Summary Pivot" cacheId="6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Woman in wheelchair thumbs up</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C32B6F1-E950-451A-8274-85A6FD3997B4}" sourceName="[calls].[Representative]">
  <pivotTables>
    <pivotTable tabId="6" name="Rep Pivot"/>
    <pivotTable tabId="6" name="Monthly Trend"/>
    <pivotTable tabId="6" name="Weekday trend"/>
    <pivotTable tabId="6" name="Selected REp"/>
    <pivotTable tabId="6" name="Reps Satisfaction"/>
  </pivotTables>
  <data>
    <olap pivotCacheId="198844588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8315CEF8-0A9C-409C-B12C-EE781D4DA36D}" cache="Slicer_Representative" caption="Representative" level="1" style="SlicerStyleLight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2">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41EEA-AE4E-42FE-B94A-C38B014BD513}">
  <dimension ref="A1:AG51"/>
  <sheetViews>
    <sheetView tabSelected="1" workbookViewId="0">
      <selection activeCell="W8" sqref="W8"/>
    </sheetView>
  </sheetViews>
  <sheetFormatPr defaultRowHeight="15" x14ac:dyDescent="0.25"/>
  <cols>
    <col min="1" max="1" width="3.125" customWidth="1"/>
    <col min="11" max="12" width="8.875" customWidth="1"/>
    <col min="13" max="13" width="10.625" customWidth="1"/>
    <col min="14" max="14" width="7.625" customWidth="1"/>
    <col min="15" max="15" width="11" customWidth="1"/>
    <col min="21" max="21" width="9.125" customWidth="1"/>
  </cols>
  <sheetData>
    <row r="1" spans="1:33" ht="37.5" customHeight="1" x14ac:dyDescent="0.5">
      <c r="A1" s="49" t="s">
        <v>1085</v>
      </c>
      <c r="B1" s="49"/>
      <c r="C1" s="49"/>
      <c r="D1" s="49"/>
      <c r="E1" s="49"/>
      <c r="F1" s="49"/>
      <c r="G1" s="49"/>
      <c r="H1" s="49"/>
      <c r="I1" s="49"/>
      <c r="J1" s="49"/>
      <c r="K1" s="49"/>
      <c r="L1" s="49"/>
      <c r="M1" s="49"/>
      <c r="N1" s="49"/>
      <c r="O1" s="49"/>
      <c r="P1" s="49"/>
      <c r="Q1" s="49"/>
      <c r="R1" s="49"/>
      <c r="S1" s="49"/>
      <c r="T1" s="49"/>
      <c r="U1" s="49"/>
      <c r="V1" s="21"/>
      <c r="W1" s="21"/>
      <c r="X1" s="21"/>
      <c r="Y1" s="21"/>
      <c r="Z1" s="21"/>
      <c r="AA1" s="21"/>
      <c r="AB1" s="21"/>
      <c r="AC1" s="21"/>
      <c r="AD1" s="21"/>
      <c r="AE1" s="21"/>
      <c r="AF1" s="21"/>
      <c r="AG1" s="21"/>
    </row>
    <row r="2" spans="1:33" ht="6" customHeigh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row>
    <row r="3" spans="1:33"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row>
    <row r="4" spans="1:33"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row>
    <row r="5" spans="1:33" x14ac:dyDescent="0.2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row>
    <row r="6" spans="1:33"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row>
    <row r="7" spans="1:33"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row>
    <row r="8" spans="1:33"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row>
    <row r="9" spans="1:33"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row>
    <row r="10" spans="1:33"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row>
    <row r="11" spans="1:33"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row>
    <row r="12" spans="1:33"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row>
    <row r="13" spans="1:33" ht="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row>
    <row r="14" spans="1:33"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row>
    <row r="15" spans="1:33"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row>
    <row r="16" spans="1:33"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row>
    <row r="17" spans="1:33"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row>
    <row r="18" spans="1:33" ht="6" customHeight="1" x14ac:dyDescent="0.25">
      <c r="A18" s="21"/>
      <c r="B18" s="21"/>
      <c r="C18" s="21"/>
      <c r="D18" s="21"/>
      <c r="E18" s="21"/>
      <c r="F18" s="21"/>
      <c r="G18" s="21"/>
      <c r="H18" s="21"/>
      <c r="I18" s="21"/>
      <c r="J18" s="21"/>
      <c r="K18" s="21"/>
      <c r="L18" s="21"/>
      <c r="M18" s="21"/>
      <c r="N18" s="21"/>
      <c r="O18" s="30"/>
      <c r="P18" s="31"/>
      <c r="Q18" s="31"/>
      <c r="R18" s="31"/>
      <c r="S18" s="31"/>
      <c r="T18" s="31"/>
      <c r="U18" s="32"/>
      <c r="V18" s="21"/>
      <c r="W18" s="21"/>
      <c r="X18" s="21"/>
      <c r="Y18" s="21"/>
      <c r="Z18" s="21"/>
      <c r="AA18" s="21"/>
      <c r="AB18" s="21"/>
      <c r="AC18" s="21"/>
      <c r="AD18" s="21"/>
      <c r="AE18" s="21"/>
      <c r="AF18" s="21"/>
      <c r="AG18" s="21"/>
    </row>
    <row r="19" spans="1:33" x14ac:dyDescent="0.25">
      <c r="A19" s="21"/>
      <c r="B19" s="21"/>
      <c r="C19" s="21"/>
      <c r="D19" s="21"/>
      <c r="E19" s="21"/>
      <c r="F19" s="21"/>
      <c r="G19" s="21"/>
      <c r="H19" s="21"/>
      <c r="I19" s="21"/>
      <c r="J19" s="21"/>
      <c r="K19" s="21"/>
      <c r="L19" s="21"/>
      <c r="M19" s="21"/>
      <c r="N19" s="21"/>
      <c r="O19" s="33"/>
      <c r="P19" s="41" t="str" cm="1">
        <f t="array" ref="P19:T19">Pivots!L22:P22</f>
        <v>R01</v>
      </c>
      <c r="Q19" s="41" t="str">
        <v>R02</v>
      </c>
      <c r="R19" s="41" t="str">
        <v>R03</v>
      </c>
      <c r="S19" s="41" t="str">
        <v>R04</v>
      </c>
      <c r="T19" s="41" t="str">
        <v>R05</v>
      </c>
      <c r="U19" s="42" t="s">
        <v>1077</v>
      </c>
      <c r="V19" s="21"/>
      <c r="W19" s="21"/>
      <c r="X19" s="21"/>
      <c r="Y19" s="21"/>
      <c r="Z19" s="21"/>
      <c r="AA19" s="21"/>
      <c r="AB19" s="21"/>
      <c r="AC19" s="21"/>
      <c r="AD19" s="21"/>
      <c r="AE19" s="21"/>
      <c r="AF19" s="21"/>
      <c r="AG19" s="21"/>
    </row>
    <row r="20" spans="1:33" x14ac:dyDescent="0.25">
      <c r="A20" s="21"/>
      <c r="B20" s="21"/>
      <c r="C20" s="21"/>
      <c r="D20" s="21"/>
      <c r="E20" s="21"/>
      <c r="F20" s="21"/>
      <c r="G20" s="21"/>
      <c r="H20" s="21"/>
      <c r="I20" s="21"/>
      <c r="J20" s="21"/>
      <c r="K20" s="21"/>
      <c r="L20" s="21"/>
      <c r="M20" s="21"/>
      <c r="N20" s="21"/>
      <c r="O20" s="43" t="str" cm="1">
        <f t="array" ref="O20:U37">IF(Pivots!K23:Q40="","",Pivots!K23:Q40)</f>
        <v>Cincinnati</v>
      </c>
      <c r="P20" s="34" t="str">
        <v/>
      </c>
      <c r="Q20" s="34" t="str">
        <v/>
      </c>
      <c r="R20" s="34" t="str">
        <v/>
      </c>
      <c r="S20" s="34" t="str">
        <v/>
      </c>
      <c r="T20" s="34" t="str">
        <v/>
      </c>
      <c r="U20" s="35" t="str">
        <v/>
      </c>
      <c r="V20" s="21"/>
      <c r="W20" s="21"/>
      <c r="X20" s="21"/>
      <c r="Y20" s="21"/>
      <c r="Z20" s="21"/>
      <c r="AA20" s="21"/>
      <c r="AB20" s="21"/>
      <c r="AC20" s="21"/>
      <c r="AD20" s="21"/>
      <c r="AE20" s="21"/>
      <c r="AF20" s="21"/>
      <c r="AG20" s="21"/>
    </row>
    <row r="21" spans="1:33" x14ac:dyDescent="0.25">
      <c r="A21" s="21"/>
      <c r="B21" s="21"/>
      <c r="C21" s="21"/>
      <c r="D21" s="21"/>
      <c r="E21" s="21"/>
      <c r="F21" s="21"/>
      <c r="G21" s="21"/>
      <c r="H21" s="21"/>
      <c r="I21" s="21"/>
      <c r="J21" s="21"/>
      <c r="K21" s="21"/>
      <c r="L21" s="21"/>
      <c r="M21" s="21"/>
      <c r="N21" s="21"/>
      <c r="O21" s="33" t="str">
        <v>C0003</v>
      </c>
      <c r="P21" s="36">
        <v>891</v>
      </c>
      <c r="Q21" s="36">
        <v>1332</v>
      </c>
      <c r="R21" s="36">
        <v>1282</v>
      </c>
      <c r="S21" s="36">
        <v>739</v>
      </c>
      <c r="T21" s="36">
        <v>560</v>
      </c>
      <c r="U21" s="37">
        <v>4804</v>
      </c>
      <c r="V21" s="21"/>
      <c r="W21" s="21"/>
      <c r="X21" s="21"/>
      <c r="Y21" s="21"/>
      <c r="Z21" s="21"/>
      <c r="AA21" s="21"/>
      <c r="AB21" s="21"/>
      <c r="AC21" s="21"/>
      <c r="AD21" s="21"/>
      <c r="AE21" s="21"/>
      <c r="AF21" s="21"/>
      <c r="AG21" s="21"/>
    </row>
    <row r="22" spans="1:33" x14ac:dyDescent="0.25">
      <c r="A22" s="21"/>
      <c r="B22" s="21"/>
      <c r="C22" s="21"/>
      <c r="D22" s="21"/>
      <c r="E22" s="21"/>
      <c r="F22" s="21"/>
      <c r="G22" s="21"/>
      <c r="H22" s="21"/>
      <c r="I22" s="21"/>
      <c r="J22" s="21"/>
      <c r="K22" s="21"/>
      <c r="L22" s="21"/>
      <c r="M22" s="21"/>
      <c r="N22" s="21"/>
      <c r="O22" s="33" t="str">
        <v>C0004</v>
      </c>
      <c r="P22" s="36">
        <v>1991</v>
      </c>
      <c r="Q22" s="36">
        <v>1886</v>
      </c>
      <c r="R22" s="36">
        <v>1206</v>
      </c>
      <c r="S22" s="36">
        <v>884</v>
      </c>
      <c r="T22" s="36">
        <v>1722</v>
      </c>
      <c r="U22" s="37">
        <v>7689</v>
      </c>
      <c r="V22" s="21"/>
      <c r="W22" s="21"/>
      <c r="X22" s="21"/>
      <c r="Y22" s="21"/>
      <c r="Z22" s="21"/>
      <c r="AA22" s="21"/>
      <c r="AB22" s="21"/>
      <c r="AC22" s="21"/>
      <c r="AD22" s="21"/>
      <c r="AE22" s="21"/>
      <c r="AF22" s="21"/>
      <c r="AG22" s="21"/>
    </row>
    <row r="23" spans="1:33" x14ac:dyDescent="0.25">
      <c r="A23" s="21"/>
      <c r="B23" s="21"/>
      <c r="C23" s="21"/>
      <c r="D23" s="21"/>
      <c r="E23" s="21"/>
      <c r="F23" s="21"/>
      <c r="G23" s="21"/>
      <c r="H23" s="21"/>
      <c r="I23" s="21"/>
      <c r="J23" s="21"/>
      <c r="K23" s="21"/>
      <c r="L23" s="21"/>
      <c r="M23" s="21"/>
      <c r="N23" s="21"/>
      <c r="O23" s="33" t="str">
        <v>C0011</v>
      </c>
      <c r="P23" s="36">
        <v>1163</v>
      </c>
      <c r="Q23" s="36">
        <v>1180</v>
      </c>
      <c r="R23" s="36">
        <v>1616</v>
      </c>
      <c r="S23" s="36">
        <v>1043</v>
      </c>
      <c r="T23" s="36">
        <v>1747</v>
      </c>
      <c r="U23" s="37">
        <v>6749</v>
      </c>
      <c r="V23" s="21"/>
      <c r="W23" s="21"/>
      <c r="X23" s="21"/>
      <c r="Y23" s="21"/>
      <c r="Z23" s="21"/>
      <c r="AA23" s="21"/>
      <c r="AB23" s="21"/>
      <c r="AC23" s="21"/>
      <c r="AD23" s="21"/>
      <c r="AE23" s="21"/>
      <c r="AF23" s="21"/>
      <c r="AG23" s="21"/>
    </row>
    <row r="24" spans="1:33" x14ac:dyDescent="0.25">
      <c r="A24" s="21"/>
      <c r="B24" s="21"/>
      <c r="C24" s="21"/>
      <c r="D24" s="21"/>
      <c r="E24" s="21"/>
      <c r="F24" s="21"/>
      <c r="G24" s="21"/>
      <c r="H24" s="21"/>
      <c r="I24" s="21"/>
      <c r="J24" s="21"/>
      <c r="K24" s="21"/>
      <c r="L24" s="21"/>
      <c r="M24" s="21"/>
      <c r="N24" s="21"/>
      <c r="O24" s="33" t="str">
        <v>C0012</v>
      </c>
      <c r="P24" s="36">
        <v>1438</v>
      </c>
      <c r="Q24" s="36">
        <v>1616</v>
      </c>
      <c r="R24" s="36">
        <v>866</v>
      </c>
      <c r="S24" s="36">
        <v>829</v>
      </c>
      <c r="T24" s="36">
        <v>2070</v>
      </c>
      <c r="U24" s="37">
        <v>6819</v>
      </c>
      <c r="V24" s="21"/>
      <c r="W24" s="21"/>
      <c r="X24" s="21"/>
      <c r="Y24" s="21"/>
      <c r="Z24" s="21"/>
      <c r="AA24" s="21"/>
      <c r="AB24" s="21"/>
      <c r="AC24" s="21"/>
      <c r="AD24" s="21"/>
      <c r="AE24" s="21"/>
      <c r="AF24" s="21"/>
      <c r="AG24" s="21"/>
    </row>
    <row r="25" spans="1:33" x14ac:dyDescent="0.25">
      <c r="A25" s="21"/>
      <c r="B25" s="21"/>
      <c r="C25" s="21"/>
      <c r="D25" s="21"/>
      <c r="E25" s="21"/>
      <c r="F25" s="21"/>
      <c r="G25" s="21"/>
      <c r="H25" s="21"/>
      <c r="I25" s="21"/>
      <c r="J25" s="21"/>
      <c r="K25" s="21"/>
      <c r="L25" s="21"/>
      <c r="M25" s="21"/>
      <c r="N25" s="21"/>
      <c r="O25" s="43" t="str">
        <v>Cleveland</v>
      </c>
      <c r="P25" s="36" t="str">
        <v/>
      </c>
      <c r="Q25" s="36" t="str">
        <v/>
      </c>
      <c r="R25" s="36" t="str">
        <v/>
      </c>
      <c r="S25" s="36" t="str">
        <v/>
      </c>
      <c r="T25" s="36" t="str">
        <v/>
      </c>
      <c r="U25" s="37" t="str">
        <v/>
      </c>
      <c r="V25" s="21"/>
      <c r="W25" s="21"/>
      <c r="X25" s="21"/>
      <c r="Y25" s="21"/>
      <c r="Z25" s="21"/>
      <c r="AA25" s="21"/>
      <c r="AB25" s="21"/>
      <c r="AC25" s="21"/>
      <c r="AD25" s="21"/>
      <c r="AE25" s="21"/>
      <c r="AF25" s="21"/>
      <c r="AG25" s="21"/>
    </row>
    <row r="26" spans="1:33" x14ac:dyDescent="0.25">
      <c r="A26" s="21"/>
      <c r="B26" s="21"/>
      <c r="C26" s="21"/>
      <c r="D26" s="21"/>
      <c r="E26" s="21"/>
      <c r="F26" s="21"/>
      <c r="G26" s="21"/>
      <c r="H26" s="21"/>
      <c r="I26" s="21"/>
      <c r="J26" s="21"/>
      <c r="K26" s="21"/>
      <c r="L26" s="21"/>
      <c r="M26" s="21"/>
      <c r="N26" s="21"/>
      <c r="O26" s="33" t="str">
        <v>C0002</v>
      </c>
      <c r="P26" s="36">
        <v>1233</v>
      </c>
      <c r="Q26" s="36">
        <v>223</v>
      </c>
      <c r="R26" s="36">
        <v>1680</v>
      </c>
      <c r="S26" s="36">
        <v>990</v>
      </c>
      <c r="T26" s="36">
        <v>1508</v>
      </c>
      <c r="U26" s="37">
        <v>5634</v>
      </c>
      <c r="V26" s="21"/>
      <c r="W26" s="21"/>
      <c r="X26" s="21"/>
      <c r="Y26" s="21"/>
      <c r="Z26" s="21"/>
      <c r="AA26" s="21"/>
      <c r="AB26" s="21"/>
      <c r="AC26" s="21"/>
      <c r="AD26" s="21"/>
      <c r="AE26" s="21"/>
      <c r="AF26" s="21"/>
      <c r="AG26" s="21"/>
    </row>
    <row r="27" spans="1:33" x14ac:dyDescent="0.25">
      <c r="A27" s="21"/>
      <c r="B27" s="21"/>
      <c r="C27" s="21"/>
      <c r="D27" s="21"/>
      <c r="E27" s="21"/>
      <c r="F27" s="21"/>
      <c r="G27" s="21"/>
      <c r="H27" s="21"/>
      <c r="I27" s="21"/>
      <c r="J27" s="21"/>
      <c r="K27" s="21"/>
      <c r="L27" s="21"/>
      <c r="M27" s="21"/>
      <c r="N27" s="21"/>
      <c r="O27" s="33" t="str">
        <v>C0007</v>
      </c>
      <c r="P27" s="36">
        <v>1598</v>
      </c>
      <c r="Q27" s="36">
        <v>1907</v>
      </c>
      <c r="R27" s="36">
        <v>869</v>
      </c>
      <c r="S27" s="36">
        <v>1426</v>
      </c>
      <c r="T27" s="36">
        <v>1416</v>
      </c>
      <c r="U27" s="37">
        <v>7216</v>
      </c>
      <c r="V27" s="21"/>
      <c r="W27" s="21"/>
      <c r="X27" s="21"/>
      <c r="Y27" s="21"/>
      <c r="Z27" s="21"/>
      <c r="AA27" s="21"/>
      <c r="AB27" s="21"/>
      <c r="AC27" s="21"/>
      <c r="AD27" s="21"/>
      <c r="AE27" s="21"/>
      <c r="AF27" s="21"/>
      <c r="AG27" s="21"/>
    </row>
    <row r="28" spans="1:33" x14ac:dyDescent="0.25">
      <c r="A28" s="21"/>
      <c r="B28" s="21"/>
      <c r="C28" s="21"/>
      <c r="D28" s="21"/>
      <c r="E28" s="21"/>
      <c r="F28" s="21"/>
      <c r="G28" s="21"/>
      <c r="H28" s="21"/>
      <c r="I28" s="21"/>
      <c r="J28" s="21"/>
      <c r="K28" s="21"/>
      <c r="L28" s="48"/>
      <c r="M28" s="48"/>
      <c r="N28" s="21"/>
      <c r="O28" s="33" t="str">
        <v>C0008</v>
      </c>
      <c r="P28" s="36">
        <v>900</v>
      </c>
      <c r="Q28" s="36">
        <v>1016</v>
      </c>
      <c r="R28" s="36">
        <v>960</v>
      </c>
      <c r="S28" s="36">
        <v>940</v>
      </c>
      <c r="T28" s="36">
        <v>1193</v>
      </c>
      <c r="U28" s="37">
        <v>5009</v>
      </c>
      <c r="V28" s="21"/>
      <c r="W28" s="21"/>
      <c r="X28" s="21"/>
      <c r="Y28" s="21"/>
      <c r="Z28" s="21"/>
      <c r="AA28" s="21"/>
      <c r="AB28" s="21"/>
      <c r="AC28" s="21"/>
      <c r="AD28" s="21"/>
      <c r="AE28" s="21"/>
      <c r="AF28" s="21"/>
      <c r="AG28" s="21"/>
    </row>
    <row r="29" spans="1:33" x14ac:dyDescent="0.25">
      <c r="A29" s="21"/>
      <c r="B29" s="21"/>
      <c r="C29" s="21"/>
      <c r="D29" s="21"/>
      <c r="E29" s="21"/>
      <c r="F29" s="21"/>
      <c r="G29" s="21"/>
      <c r="H29" s="21"/>
      <c r="I29" s="21"/>
      <c r="J29" s="21"/>
      <c r="K29" s="21"/>
      <c r="L29" s="47" t="e" vm="1">
        <f>Pivots!T16</f>
        <v>#VALUE!</v>
      </c>
      <c r="M29" s="47"/>
      <c r="N29" s="50"/>
      <c r="O29" s="33" t="str">
        <v>C0010</v>
      </c>
      <c r="P29" s="36">
        <v>900</v>
      </c>
      <c r="Q29" s="36">
        <v>1470</v>
      </c>
      <c r="R29" s="36">
        <v>1617</v>
      </c>
      <c r="S29" s="36">
        <v>1314</v>
      </c>
      <c r="T29" s="36">
        <v>941</v>
      </c>
      <c r="U29" s="37">
        <v>6242</v>
      </c>
      <c r="V29" s="21"/>
      <c r="W29" s="21"/>
      <c r="X29" s="21"/>
      <c r="Y29" s="21"/>
      <c r="Z29" s="21"/>
      <c r="AA29" s="21"/>
      <c r="AB29" s="21"/>
      <c r="AC29" s="21"/>
      <c r="AD29" s="21"/>
      <c r="AE29" s="21"/>
      <c r="AF29" s="21"/>
      <c r="AG29" s="21"/>
    </row>
    <row r="30" spans="1:33" x14ac:dyDescent="0.25">
      <c r="A30" s="21"/>
      <c r="B30" s="21"/>
      <c r="C30" s="21"/>
      <c r="D30" s="21"/>
      <c r="E30" s="21"/>
      <c r="F30" s="21"/>
      <c r="G30" s="21"/>
      <c r="H30" s="21"/>
      <c r="I30" s="21"/>
      <c r="J30" s="21"/>
      <c r="K30" s="21"/>
      <c r="L30" s="47"/>
      <c r="M30" s="47"/>
      <c r="N30" s="50"/>
      <c r="O30" s="33" t="str">
        <v>C0013</v>
      </c>
      <c r="P30" s="36">
        <v>1255</v>
      </c>
      <c r="Q30" s="36">
        <v>516</v>
      </c>
      <c r="R30" s="36">
        <v>1874</v>
      </c>
      <c r="S30" s="36">
        <v>1863</v>
      </c>
      <c r="T30" s="36">
        <v>1722</v>
      </c>
      <c r="U30" s="37">
        <v>7230</v>
      </c>
      <c r="V30" s="21"/>
      <c r="W30" s="21"/>
      <c r="X30" s="21"/>
      <c r="Y30" s="21"/>
      <c r="Z30" s="21"/>
      <c r="AA30" s="21"/>
      <c r="AB30" s="21"/>
      <c r="AC30" s="21"/>
      <c r="AD30" s="21"/>
      <c r="AE30" s="21"/>
      <c r="AF30" s="21"/>
      <c r="AG30" s="21"/>
    </row>
    <row r="31" spans="1:33" x14ac:dyDescent="0.25">
      <c r="A31" s="21"/>
      <c r="B31" s="21"/>
      <c r="C31" s="21"/>
      <c r="D31" s="21"/>
      <c r="E31" s="21"/>
      <c r="F31" s="21"/>
      <c r="G31" s="21"/>
      <c r="H31" s="21"/>
      <c r="I31" s="21"/>
      <c r="J31" s="21"/>
      <c r="K31" s="21"/>
      <c r="L31" s="47"/>
      <c r="M31" s="47"/>
      <c r="N31" s="50"/>
      <c r="O31" s="33" t="str">
        <v>C0015</v>
      </c>
      <c r="P31" s="36">
        <v>1138</v>
      </c>
      <c r="Q31" s="36">
        <v>1898</v>
      </c>
      <c r="R31" s="36">
        <v>1482</v>
      </c>
      <c r="S31" s="36">
        <v>846</v>
      </c>
      <c r="T31" s="36">
        <v>1154</v>
      </c>
      <c r="U31" s="37">
        <v>6518</v>
      </c>
      <c r="V31" s="21"/>
      <c r="W31" s="21"/>
      <c r="X31" s="21"/>
      <c r="Y31" s="21"/>
      <c r="Z31" s="21"/>
      <c r="AA31" s="21"/>
      <c r="AB31" s="21"/>
      <c r="AC31" s="21"/>
      <c r="AD31" s="21"/>
      <c r="AE31" s="21"/>
      <c r="AF31" s="21"/>
      <c r="AG31" s="21"/>
    </row>
    <row r="32" spans="1:33" x14ac:dyDescent="0.25">
      <c r="A32" s="21"/>
      <c r="B32" s="21"/>
      <c r="C32" s="21"/>
      <c r="D32" s="21"/>
      <c r="E32" s="21"/>
      <c r="F32" s="21"/>
      <c r="G32" s="21"/>
      <c r="H32" s="21"/>
      <c r="I32" s="21"/>
      <c r="J32" s="21"/>
      <c r="K32" s="21"/>
      <c r="L32" s="47"/>
      <c r="M32" s="47"/>
      <c r="N32" s="50"/>
      <c r="O32" s="43" t="str">
        <v>Columbus</v>
      </c>
      <c r="P32" s="36" t="str">
        <v/>
      </c>
      <c r="Q32" s="36" t="str">
        <v/>
      </c>
      <c r="R32" s="36" t="str">
        <v/>
      </c>
      <c r="S32" s="36" t="str">
        <v/>
      </c>
      <c r="T32" s="36" t="str">
        <v/>
      </c>
      <c r="U32" s="37" t="str">
        <v/>
      </c>
      <c r="V32" s="21"/>
      <c r="W32" s="21"/>
      <c r="X32" s="21"/>
      <c r="Y32" s="21"/>
      <c r="Z32" s="21"/>
      <c r="AA32" s="21"/>
      <c r="AB32" s="21"/>
      <c r="AC32" s="21"/>
      <c r="AD32" s="21"/>
      <c r="AE32" s="21"/>
      <c r="AF32" s="21"/>
      <c r="AG32" s="21"/>
    </row>
    <row r="33" spans="1:33" x14ac:dyDescent="0.25">
      <c r="A33" s="21"/>
      <c r="B33" s="21"/>
      <c r="C33" s="21"/>
      <c r="D33" s="21"/>
      <c r="E33" s="21"/>
      <c r="F33" s="21"/>
      <c r="G33" s="21"/>
      <c r="H33" s="21"/>
      <c r="I33" s="21"/>
      <c r="J33" s="21"/>
      <c r="K33" s="21"/>
      <c r="L33" s="47"/>
      <c r="M33" s="47"/>
      <c r="N33" s="50"/>
      <c r="O33" s="33" t="str">
        <v>C0001</v>
      </c>
      <c r="P33" s="36">
        <v>1655</v>
      </c>
      <c r="Q33" s="36">
        <v>805</v>
      </c>
      <c r="R33" s="36">
        <v>2263</v>
      </c>
      <c r="S33" s="36">
        <v>987</v>
      </c>
      <c r="T33" s="36">
        <v>1075</v>
      </c>
      <c r="U33" s="37">
        <v>6785</v>
      </c>
      <c r="V33" s="21"/>
      <c r="W33" s="21"/>
      <c r="X33" s="21"/>
      <c r="Y33" s="21"/>
      <c r="Z33" s="21"/>
      <c r="AA33" s="21"/>
      <c r="AB33" s="21"/>
      <c r="AC33" s="21"/>
      <c r="AD33" s="21"/>
      <c r="AE33" s="21"/>
      <c r="AF33" s="21"/>
      <c r="AG33" s="21"/>
    </row>
    <row r="34" spans="1:33" x14ac:dyDescent="0.25">
      <c r="A34" s="21"/>
      <c r="B34" s="21"/>
      <c r="C34" s="21"/>
      <c r="D34" s="21"/>
      <c r="E34" s="21"/>
      <c r="F34" s="21"/>
      <c r="G34" s="21"/>
      <c r="H34" s="21"/>
      <c r="I34" s="21"/>
      <c r="J34" s="21"/>
      <c r="K34" s="21"/>
      <c r="L34" s="47" t="str">
        <f>Pivots!T13</f>
        <v>% Of Calls:19%</v>
      </c>
      <c r="M34" s="47"/>
      <c r="N34" s="50"/>
      <c r="O34" s="33" t="str">
        <v>C0005</v>
      </c>
      <c r="P34" s="36">
        <v>1104</v>
      </c>
      <c r="Q34" s="36">
        <v>2280</v>
      </c>
      <c r="R34" s="36">
        <v>1445</v>
      </c>
      <c r="S34" s="36">
        <v>1722</v>
      </c>
      <c r="T34" s="36">
        <v>1196</v>
      </c>
      <c r="U34" s="37">
        <v>7747</v>
      </c>
      <c r="V34" s="21"/>
      <c r="W34" s="21"/>
      <c r="X34" s="21"/>
      <c r="Y34" s="21"/>
      <c r="Z34" s="21"/>
      <c r="AA34" s="21"/>
      <c r="AB34" s="21"/>
      <c r="AC34" s="21"/>
      <c r="AD34" s="21"/>
      <c r="AE34" s="21"/>
      <c r="AF34" s="21"/>
      <c r="AG34" s="21"/>
    </row>
    <row r="35" spans="1:33" x14ac:dyDescent="0.25">
      <c r="A35" s="21"/>
      <c r="B35" s="21"/>
      <c r="C35" s="21"/>
      <c r="D35" s="21"/>
      <c r="E35" s="21"/>
      <c r="F35" s="21"/>
      <c r="G35" s="21"/>
      <c r="H35" s="21"/>
      <c r="I35" s="21"/>
      <c r="J35" s="21"/>
      <c r="K35" s="21"/>
      <c r="L35" s="47" t="str">
        <f>Pivots!T14</f>
        <v>Call Rank: 4</v>
      </c>
      <c r="M35" s="47"/>
      <c r="N35" s="50"/>
      <c r="O35" s="33" t="str">
        <v>C0006</v>
      </c>
      <c r="P35" s="36">
        <v>372</v>
      </c>
      <c r="Q35" s="36">
        <v>1818</v>
      </c>
      <c r="R35" s="36">
        <v>1346</v>
      </c>
      <c r="S35" s="36">
        <v>1156</v>
      </c>
      <c r="T35" s="36">
        <v>1484</v>
      </c>
      <c r="U35" s="37">
        <v>6176</v>
      </c>
      <c r="V35" s="21"/>
      <c r="W35" s="21"/>
      <c r="X35" s="21"/>
      <c r="Y35" s="21"/>
      <c r="Z35" s="21"/>
      <c r="AA35" s="21"/>
      <c r="AB35" s="21"/>
      <c r="AC35" s="21"/>
      <c r="AD35" s="21"/>
      <c r="AE35" s="21"/>
      <c r="AF35" s="21"/>
      <c r="AG35" s="21"/>
    </row>
    <row r="36" spans="1:33" x14ac:dyDescent="0.25">
      <c r="A36" s="21"/>
      <c r="B36" s="21"/>
      <c r="C36" s="21"/>
      <c r="D36" s="21"/>
      <c r="E36" s="21"/>
      <c r="F36" s="21"/>
      <c r="G36" s="21"/>
      <c r="H36" s="21"/>
      <c r="I36" s="21"/>
      <c r="J36" s="21"/>
      <c r="K36" s="21"/>
      <c r="L36" s="47" t="str">
        <f>Pivots!T15</f>
        <v>Amount Rank: 4</v>
      </c>
      <c r="M36" s="47"/>
      <c r="N36" s="50"/>
      <c r="O36" s="33" t="str">
        <v>C0009</v>
      </c>
      <c r="P36" s="36">
        <v>1415</v>
      </c>
      <c r="Q36" s="36">
        <v>1271</v>
      </c>
      <c r="R36" s="36">
        <v>1214</v>
      </c>
      <c r="S36" s="36">
        <v>1135</v>
      </c>
      <c r="T36" s="36">
        <v>1566</v>
      </c>
      <c r="U36" s="37">
        <v>6601</v>
      </c>
      <c r="V36" s="21"/>
      <c r="W36" s="21"/>
      <c r="X36" s="21"/>
      <c r="Y36" s="21"/>
      <c r="Z36" s="21"/>
      <c r="AA36" s="21"/>
      <c r="AB36" s="21"/>
      <c r="AC36" s="21"/>
      <c r="AD36" s="21"/>
      <c r="AE36" s="21"/>
      <c r="AF36" s="21"/>
      <c r="AG36" s="21"/>
    </row>
    <row r="37" spans="1:33" x14ac:dyDescent="0.25">
      <c r="A37" s="21"/>
      <c r="B37" s="21"/>
      <c r="C37" s="21"/>
      <c r="D37" s="21"/>
      <c r="E37" s="21"/>
      <c r="F37" s="21"/>
      <c r="G37" s="21"/>
      <c r="H37" s="21"/>
      <c r="I37" s="21"/>
      <c r="J37" s="21"/>
      <c r="K37" s="21"/>
      <c r="L37" s="21"/>
      <c r="M37" s="21"/>
      <c r="N37" s="21"/>
      <c r="O37" s="38" t="str">
        <v>C0014</v>
      </c>
      <c r="P37" s="39">
        <v>1362</v>
      </c>
      <c r="Q37" s="39">
        <v>1363</v>
      </c>
      <c r="R37" s="39">
        <v>1152</v>
      </c>
      <c r="S37" s="39">
        <v>777</v>
      </c>
      <c r="T37" s="39">
        <v>750</v>
      </c>
      <c r="U37" s="40">
        <v>5404</v>
      </c>
      <c r="V37" s="21"/>
      <c r="W37" s="21"/>
      <c r="X37" s="21"/>
      <c r="Y37" s="21"/>
      <c r="Z37" s="21"/>
      <c r="AA37" s="21"/>
      <c r="AB37" s="21"/>
      <c r="AC37" s="21"/>
      <c r="AD37" s="21"/>
      <c r="AE37" s="21"/>
      <c r="AF37" s="21"/>
      <c r="AG37" s="21"/>
    </row>
    <row r="38" spans="1:33"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row>
    <row r="39" spans="1:33"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row>
    <row r="40" spans="1:33"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row>
    <row r="41" spans="1:33"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row>
    <row r="42" spans="1:33"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row>
    <row r="43" spans="1:33"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row>
    <row r="44" spans="1:33"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row>
    <row r="45" spans="1:33"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row>
    <row r="46" spans="1:33"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row>
    <row r="47" spans="1:33"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row>
    <row r="48" spans="1:33"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row>
    <row r="49" spans="1:33"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row>
    <row r="50" spans="1:33"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row>
    <row r="51" spans="1:33"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row>
  </sheetData>
  <mergeCells count="5">
    <mergeCell ref="A1:U1"/>
    <mergeCell ref="L34:N34"/>
    <mergeCell ref="L29:N33"/>
    <mergeCell ref="L35:N35"/>
    <mergeCell ref="L36:N36"/>
  </mergeCells>
  <conditionalFormatting sqref="P21:T37">
    <cfRule type="dataBar" priority="2">
      <dataBar>
        <cfvo type="num" val="0"/>
        <cfvo type="formula" val="MAX($P$21:$T$37)*2"/>
        <color rgb="FF63C384"/>
      </dataBar>
      <extLst>
        <ext xmlns:x14="http://schemas.microsoft.com/office/spreadsheetml/2009/9/main" uri="{B025F937-C7B1-47D3-B67F-A62EFF666E3E}">
          <x14:id>{B482F994-A2C1-4B7E-8F2E-BD041C563440}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482F994-A2C1-4B7E-8F2E-BD041C563440}">
            <x14:dataBar minLength="0" maxLength="100" border="1" gradient="0" negativeBarBorderColorSameAsPositive="0">
              <x14:cfvo type="num">
                <xm:f>0</xm:f>
              </x14:cfvo>
              <x14:cfvo type="formula">
                <xm:f>MAX($P$21:$T$37)*2</xm:f>
              </x14:cfvo>
              <x14:borderColor rgb="FF63C384"/>
              <x14:negativeFillColor rgb="FFFF0000"/>
              <x14:negativeBorderColor rgb="FFFF0000"/>
              <x14:axisColor rgb="FF000000"/>
            </x14:dataBar>
          </x14:cfRule>
          <xm:sqref>P21:T37</xm:sqref>
        </x14:conditionalFormatting>
        <x14:conditionalFormatting xmlns:xm="http://schemas.microsoft.com/office/excel/2006/main">
          <x14:cfRule type="expression" priority="1" id="{F0C82ABF-2EBD-4BB8-8CE1-BC623B483A2D}">
            <xm:f>P$19=Pivots!$K$3</xm:f>
            <x14:dxf>
              <fill>
                <patternFill>
                  <bgColor theme="9" tint="0.59996337778862885"/>
                </patternFill>
              </fill>
              <border>
                <left style="thin">
                  <color theme="1" tint="0.34998626667073579"/>
                </left>
                <right style="thin">
                  <color theme="1" tint="0.34998626667073579"/>
                </right>
                <vertical/>
                <horizontal/>
              </border>
            </x14:dxf>
          </x14:cfRule>
          <xm:sqref>P19:T37</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3EA5-BD4B-44AB-857C-5D7E68B20315}">
  <dimension ref="A1:T40"/>
  <sheetViews>
    <sheetView topLeftCell="D1" workbookViewId="0">
      <selection activeCell="O14" sqref="O14"/>
    </sheetView>
  </sheetViews>
  <sheetFormatPr defaultRowHeight="15" x14ac:dyDescent="0.25"/>
  <cols>
    <col min="1" max="1" width="12.625" bestFit="1" customWidth="1"/>
    <col min="2" max="2" width="10" bestFit="1" customWidth="1"/>
    <col min="3" max="3" width="11" bestFit="1" customWidth="1"/>
    <col min="4" max="4" width="9.75" bestFit="1" customWidth="1"/>
    <col min="5" max="5" width="12.625" bestFit="1" customWidth="1"/>
    <col min="6" max="7" width="10" bestFit="1" customWidth="1"/>
    <col min="8" max="8" width="12.625" bestFit="1" customWidth="1"/>
    <col min="9" max="9" width="10" bestFit="1" customWidth="1"/>
    <col min="10" max="10" width="7.5" customWidth="1"/>
    <col min="11" max="11" width="12.625" bestFit="1" customWidth="1"/>
    <col min="12" max="12" width="15.875" bestFit="1" customWidth="1"/>
    <col min="13" max="16" width="6.375" bestFit="1" customWidth="1"/>
    <col min="17" max="17" width="10.875" bestFit="1" customWidth="1"/>
    <col min="19" max="19" width="13.125" bestFit="1" customWidth="1"/>
    <col min="20" max="20" width="14.25" customWidth="1"/>
  </cols>
  <sheetData>
    <row r="1" spans="1:20" x14ac:dyDescent="0.25">
      <c r="O1" t="s">
        <v>1076</v>
      </c>
      <c r="P1" t="str">
        <f>K3</f>
        <v>R01</v>
      </c>
    </row>
    <row r="2" spans="1:20" ht="16.5" customHeight="1" x14ac:dyDescent="0.25">
      <c r="G2" s="26" t="s">
        <v>1056</v>
      </c>
      <c r="H2" t="s">
        <v>1042</v>
      </c>
      <c r="I2" t="s">
        <v>1043</v>
      </c>
      <c r="K2" s="26" t="s">
        <v>1056</v>
      </c>
      <c r="M2" t="s">
        <v>1070</v>
      </c>
      <c r="S2" t="s">
        <v>1078</v>
      </c>
    </row>
    <row r="3" spans="1:20" x14ac:dyDescent="0.25">
      <c r="A3" t="s">
        <v>1042</v>
      </c>
      <c r="B3" t="s">
        <v>1043</v>
      </c>
      <c r="C3" t="s">
        <v>1044</v>
      </c>
      <c r="D3" t="s">
        <v>1045</v>
      </c>
      <c r="E3" t="s">
        <v>1046</v>
      </c>
      <c r="G3" s="27" t="s">
        <v>11</v>
      </c>
      <c r="H3" s="22">
        <v>189</v>
      </c>
      <c r="I3" s="23">
        <v>18415</v>
      </c>
      <c r="K3" s="27" t="s">
        <v>11</v>
      </c>
      <c r="M3" t="s">
        <v>1071</v>
      </c>
      <c r="N3" t="s">
        <v>1072</v>
      </c>
      <c r="O3" t="s">
        <v>1073</v>
      </c>
      <c r="P3" t="s">
        <v>1074</v>
      </c>
      <c r="Q3" t="s">
        <v>1075</v>
      </c>
    </row>
    <row r="4" spans="1:20" x14ac:dyDescent="0.25">
      <c r="A4" s="22">
        <v>1000</v>
      </c>
      <c r="B4" s="23">
        <v>96623</v>
      </c>
      <c r="C4" s="22">
        <v>89850</v>
      </c>
      <c r="D4" s="24">
        <v>3.8854000000000033</v>
      </c>
      <c r="E4" s="22">
        <v>307</v>
      </c>
      <c r="G4" s="27" t="s">
        <v>9</v>
      </c>
      <c r="H4" s="22">
        <v>218</v>
      </c>
      <c r="I4" s="23">
        <v>20581</v>
      </c>
      <c r="M4" t="str" cm="1">
        <f t="array" ref="M4:O8">G3:I7</f>
        <v>R01</v>
      </c>
      <c r="N4">
        <v>189</v>
      </c>
      <c r="O4" s="28">
        <v>18415</v>
      </c>
      <c r="P4">
        <f>IF(M4=$P$1,N4,NA())</f>
        <v>189</v>
      </c>
      <c r="Q4">
        <f>IF(M4=$P$1,O4,NA())</f>
        <v>18415</v>
      </c>
      <c r="S4" t="s">
        <v>1079</v>
      </c>
      <c r="T4" s="44">
        <f>A15/A4</f>
        <v>0.189</v>
      </c>
    </row>
    <row r="5" spans="1:20" x14ac:dyDescent="0.25">
      <c r="G5" s="27" t="s">
        <v>6</v>
      </c>
      <c r="H5" s="22">
        <v>207</v>
      </c>
      <c r="I5" s="23">
        <v>20872</v>
      </c>
      <c r="M5" t="str">
        <v>R02</v>
      </c>
      <c r="N5">
        <v>218</v>
      </c>
      <c r="O5" s="28">
        <v>20581</v>
      </c>
      <c r="P5" t="e">
        <f t="shared" ref="P5:P8" si="0">IF(M5=$P$1,N5,NA())</f>
        <v>#N/A</v>
      </c>
      <c r="Q5" t="e">
        <f t="shared" ref="Q5:Q8" si="1">IF(M5=$P$1,O5,NA())</f>
        <v>#N/A</v>
      </c>
      <c r="S5" t="s">
        <v>1072</v>
      </c>
      <c r="T5">
        <f>_xlfn.XLOOKUP(K3,M4:M8,N4:N8,0)</f>
        <v>189</v>
      </c>
    </row>
    <row r="6" spans="1:20" x14ac:dyDescent="0.25">
      <c r="G6" s="27" t="s">
        <v>13</v>
      </c>
      <c r="H6" s="22">
        <v>186</v>
      </c>
      <c r="I6" s="23">
        <v>16651</v>
      </c>
      <c r="M6" t="str">
        <v>R03</v>
      </c>
      <c r="N6">
        <v>207</v>
      </c>
      <c r="O6" s="28">
        <v>20872</v>
      </c>
      <c r="P6" t="e">
        <f t="shared" si="0"/>
        <v>#N/A</v>
      </c>
      <c r="Q6" t="e">
        <f t="shared" si="1"/>
        <v>#N/A</v>
      </c>
      <c r="S6" t="s">
        <v>1080</v>
      </c>
      <c r="T6" s="45">
        <f>_xlfn.XLOOKUP(K3,M4:M8,O4:O8,0)</f>
        <v>18415</v>
      </c>
    </row>
    <row r="7" spans="1:20" x14ac:dyDescent="0.25">
      <c r="G7" s="27" t="s">
        <v>10</v>
      </c>
      <c r="H7" s="22">
        <v>200</v>
      </c>
      <c r="I7" s="23">
        <v>20104</v>
      </c>
      <c r="M7" t="str">
        <v>R04</v>
      </c>
      <c r="N7">
        <v>186</v>
      </c>
      <c r="O7" s="28">
        <v>16651</v>
      </c>
      <c r="P7" t="e">
        <f t="shared" si="0"/>
        <v>#N/A</v>
      </c>
      <c r="Q7" t="e">
        <f t="shared" si="1"/>
        <v>#N/A</v>
      </c>
    </row>
    <row r="8" spans="1:20" x14ac:dyDescent="0.25">
      <c r="G8" s="27" t="s">
        <v>1055</v>
      </c>
      <c r="H8" s="22">
        <v>1000</v>
      </c>
      <c r="I8" s="23">
        <v>96623</v>
      </c>
      <c r="M8" t="str">
        <v>R05</v>
      </c>
      <c r="N8">
        <v>200</v>
      </c>
      <c r="O8" s="28">
        <v>20104</v>
      </c>
      <c r="P8" t="e">
        <f t="shared" si="0"/>
        <v>#N/A</v>
      </c>
      <c r="Q8" t="e">
        <f t="shared" si="1"/>
        <v>#N/A</v>
      </c>
    </row>
    <row r="9" spans="1:20" x14ac:dyDescent="0.25">
      <c r="S9" t="s">
        <v>1081</v>
      </c>
      <c r="T9">
        <f>_xlfn.RANK.AVG(T5,N4:N8)</f>
        <v>4</v>
      </c>
    </row>
    <row r="10" spans="1:20" x14ac:dyDescent="0.25">
      <c r="S10" t="s">
        <v>1082</v>
      </c>
      <c r="T10">
        <f>_xlfn.RANK.AVG(T6,O4:O8)</f>
        <v>4</v>
      </c>
    </row>
    <row r="13" spans="1:20" x14ac:dyDescent="0.25">
      <c r="H13" s="26" t="s">
        <v>1042</v>
      </c>
      <c r="I13" s="26" t="s">
        <v>1047</v>
      </c>
      <c r="S13" t="s">
        <v>1083</v>
      </c>
      <c r="T13" s="46" t="str">
        <f>"% Of Calls:"&amp;TEXT(T4,"0%")</f>
        <v>% Of Calls:19%</v>
      </c>
    </row>
    <row r="14" spans="1:20" x14ac:dyDescent="0.25">
      <c r="A14" t="s">
        <v>1042</v>
      </c>
      <c r="B14" t="s">
        <v>1043</v>
      </c>
      <c r="C14" t="s">
        <v>1044</v>
      </c>
      <c r="D14" t="s">
        <v>1045</v>
      </c>
      <c r="E14" t="s">
        <v>1046</v>
      </c>
      <c r="H14" s="26" t="s">
        <v>1056</v>
      </c>
      <c r="I14" t="s">
        <v>999</v>
      </c>
      <c r="J14" t="s">
        <v>998</v>
      </c>
      <c r="K14" t="s">
        <v>1055</v>
      </c>
      <c r="T14" s="46" t="str">
        <f>IF(COUNTA(K3:K7)&gt;1,"","Call Rank: "&amp;T9)</f>
        <v>Call Rank: 4</v>
      </c>
    </row>
    <row r="15" spans="1:20" x14ac:dyDescent="0.25">
      <c r="A15" s="22">
        <v>189</v>
      </c>
      <c r="B15" s="23">
        <v>18415</v>
      </c>
      <c r="C15" s="22">
        <v>16834</v>
      </c>
      <c r="D15" s="24">
        <v>3.9227513227513247</v>
      </c>
      <c r="E15" s="22">
        <v>60</v>
      </c>
      <c r="H15" s="27" t="s">
        <v>1002</v>
      </c>
      <c r="I15" s="22">
        <v>144</v>
      </c>
      <c r="J15" s="22">
        <v>132</v>
      </c>
      <c r="K15" s="22">
        <v>276</v>
      </c>
      <c r="T15" s="46" t="str">
        <f>IF(COUNTA(K3:K7)&gt;1,"","Amount Rank: "&amp;T10)</f>
        <v>Amount Rank: 4</v>
      </c>
    </row>
    <row r="16" spans="1:20" x14ac:dyDescent="0.25">
      <c r="H16" s="27" t="s">
        <v>1001</v>
      </c>
      <c r="I16" s="22">
        <v>326</v>
      </c>
      <c r="J16" s="22">
        <v>63</v>
      </c>
      <c r="K16" s="22">
        <v>389</v>
      </c>
      <c r="S16" t="s">
        <v>1084</v>
      </c>
      <c r="T16" t="e" vm="1">
        <f>IF(COUNTA(K3:K7)&gt;1,"",_xlfn.XLOOKUP(K3,Assets!E3:E7,Assets!F3:F7))</f>
        <v>#VALUE!</v>
      </c>
    </row>
    <row r="17" spans="1:17" x14ac:dyDescent="0.25">
      <c r="H17" s="27" t="s">
        <v>1000</v>
      </c>
      <c r="I17" s="22">
        <v>129</v>
      </c>
      <c r="J17" s="22">
        <v>206</v>
      </c>
      <c r="K17" s="22">
        <v>335</v>
      </c>
    </row>
    <row r="18" spans="1:17" x14ac:dyDescent="0.25">
      <c r="A18" s="26" t="s">
        <v>1056</v>
      </c>
      <c r="B18" t="s">
        <v>1042</v>
      </c>
      <c r="C18" t="s">
        <v>1069</v>
      </c>
      <c r="E18" s="26" t="s">
        <v>1056</v>
      </c>
      <c r="F18" t="s">
        <v>1042</v>
      </c>
      <c r="H18" s="27" t="s">
        <v>1055</v>
      </c>
      <c r="I18" s="22">
        <v>599</v>
      </c>
      <c r="J18" s="22">
        <v>401</v>
      </c>
      <c r="K18" s="22">
        <v>1000</v>
      </c>
    </row>
    <row r="19" spans="1:17" x14ac:dyDescent="0.25">
      <c r="A19" s="27" t="s">
        <v>1057</v>
      </c>
      <c r="B19" s="22">
        <v>16</v>
      </c>
      <c r="C19" s="22">
        <v>16</v>
      </c>
      <c r="E19" s="27" t="s">
        <v>1051</v>
      </c>
      <c r="F19" s="22">
        <v>36</v>
      </c>
    </row>
    <row r="20" spans="1:17" x14ac:dyDescent="0.25">
      <c r="A20" s="27" t="s">
        <v>1058</v>
      </c>
      <c r="B20" s="22">
        <v>14</v>
      </c>
      <c r="C20" s="22">
        <v>14</v>
      </c>
      <c r="E20" s="27" t="s">
        <v>1049</v>
      </c>
      <c r="F20" s="22">
        <v>30</v>
      </c>
    </row>
    <row r="21" spans="1:17" x14ac:dyDescent="0.25">
      <c r="A21" s="27" t="s">
        <v>1059</v>
      </c>
      <c r="B21" s="22">
        <v>26</v>
      </c>
      <c r="C21" s="22">
        <v>26</v>
      </c>
      <c r="E21" s="27" t="s">
        <v>1053</v>
      </c>
      <c r="F21" s="22">
        <v>13</v>
      </c>
      <c r="K21" s="26" t="s">
        <v>1043</v>
      </c>
      <c r="L21" s="26" t="s">
        <v>1047</v>
      </c>
    </row>
    <row r="22" spans="1:17" x14ac:dyDescent="0.25">
      <c r="A22" s="27" t="s">
        <v>1060</v>
      </c>
      <c r="B22" s="22">
        <v>29</v>
      </c>
      <c r="C22" s="22">
        <v>29</v>
      </c>
      <c r="E22" s="27" t="s">
        <v>1054</v>
      </c>
      <c r="F22" s="22">
        <v>23</v>
      </c>
      <c r="K22" s="26" t="s">
        <v>1056</v>
      </c>
      <c r="L22" t="s">
        <v>11</v>
      </c>
      <c r="M22" t="s">
        <v>9</v>
      </c>
      <c r="N22" t="s">
        <v>6</v>
      </c>
      <c r="O22" t="s">
        <v>13</v>
      </c>
      <c r="P22" t="s">
        <v>10</v>
      </c>
      <c r="Q22" t="s">
        <v>1055</v>
      </c>
    </row>
    <row r="23" spans="1:17" x14ac:dyDescent="0.25">
      <c r="A23" s="27" t="s">
        <v>1061</v>
      </c>
      <c r="B23" s="22">
        <v>17</v>
      </c>
      <c r="C23" s="22">
        <v>17</v>
      </c>
      <c r="E23" s="27" t="s">
        <v>1052</v>
      </c>
      <c r="F23" s="22">
        <v>23</v>
      </c>
      <c r="H23" s="26" t="s">
        <v>1056</v>
      </c>
      <c r="I23" t="s">
        <v>1042</v>
      </c>
      <c r="K23" s="27" t="s">
        <v>1002</v>
      </c>
      <c r="L23" s="25"/>
      <c r="M23" s="25"/>
      <c r="N23" s="25"/>
      <c r="O23" s="25"/>
      <c r="P23" s="25"/>
      <c r="Q23" s="25"/>
    </row>
    <row r="24" spans="1:17" x14ac:dyDescent="0.25">
      <c r="A24" s="27" t="s">
        <v>1062</v>
      </c>
      <c r="B24" s="22">
        <v>15</v>
      </c>
      <c r="C24" s="22">
        <v>15</v>
      </c>
      <c r="E24" s="27" t="s">
        <v>1048</v>
      </c>
      <c r="F24" s="22">
        <v>24</v>
      </c>
      <c r="H24" s="27">
        <v>1</v>
      </c>
      <c r="I24" s="22">
        <v>1</v>
      </c>
      <c r="K24" s="29" t="s">
        <v>20</v>
      </c>
      <c r="L24" s="23">
        <v>891</v>
      </c>
      <c r="M24" s="23">
        <v>1332</v>
      </c>
      <c r="N24" s="23">
        <v>1282</v>
      </c>
      <c r="O24" s="23">
        <v>739</v>
      </c>
      <c r="P24" s="23">
        <v>560</v>
      </c>
      <c r="Q24" s="23">
        <v>4804</v>
      </c>
    </row>
    <row r="25" spans="1:17" x14ac:dyDescent="0.25">
      <c r="A25" s="27" t="s">
        <v>1063</v>
      </c>
      <c r="B25" s="22">
        <v>15</v>
      </c>
      <c r="C25" s="22">
        <v>15</v>
      </c>
      <c r="E25" s="27" t="s">
        <v>1050</v>
      </c>
      <c r="F25" s="22">
        <v>40</v>
      </c>
      <c r="H25" s="27">
        <v>2</v>
      </c>
      <c r="I25" s="22">
        <v>9</v>
      </c>
      <c r="K25" s="29" t="s">
        <v>12</v>
      </c>
      <c r="L25" s="23">
        <v>1991</v>
      </c>
      <c r="M25" s="23">
        <v>1886</v>
      </c>
      <c r="N25" s="23">
        <v>1206</v>
      </c>
      <c r="O25" s="23">
        <v>884</v>
      </c>
      <c r="P25" s="23">
        <v>1722</v>
      </c>
      <c r="Q25" s="23">
        <v>7689</v>
      </c>
    </row>
    <row r="26" spans="1:17" x14ac:dyDescent="0.25">
      <c r="A26" s="27" t="s">
        <v>1064</v>
      </c>
      <c r="B26" s="22">
        <v>7</v>
      </c>
      <c r="C26" s="22">
        <v>7</v>
      </c>
      <c r="E26" s="27" t="s">
        <v>1055</v>
      </c>
      <c r="F26" s="22">
        <v>189</v>
      </c>
      <c r="H26" s="27">
        <v>3</v>
      </c>
      <c r="I26" s="22">
        <v>31</v>
      </c>
      <c r="K26" s="29" t="s">
        <v>8</v>
      </c>
      <c r="L26" s="23">
        <v>1163</v>
      </c>
      <c r="M26" s="23">
        <v>1180</v>
      </c>
      <c r="N26" s="23">
        <v>1616</v>
      </c>
      <c r="O26" s="23">
        <v>1043</v>
      </c>
      <c r="P26" s="23">
        <v>1747</v>
      </c>
      <c r="Q26" s="23">
        <v>6749</v>
      </c>
    </row>
    <row r="27" spans="1:17" x14ac:dyDescent="0.25">
      <c r="A27" s="27" t="s">
        <v>1065</v>
      </c>
      <c r="B27" s="22">
        <v>11</v>
      </c>
      <c r="C27" s="22">
        <v>11</v>
      </c>
      <c r="H27" s="27">
        <v>4</v>
      </c>
      <c r="I27" s="22">
        <v>88</v>
      </c>
      <c r="K27" s="29" t="s">
        <v>16</v>
      </c>
      <c r="L27" s="23">
        <v>1438</v>
      </c>
      <c r="M27" s="23">
        <v>1616</v>
      </c>
      <c r="N27" s="23">
        <v>866</v>
      </c>
      <c r="O27" s="23">
        <v>829</v>
      </c>
      <c r="P27" s="23">
        <v>2070</v>
      </c>
      <c r="Q27" s="23">
        <v>6819</v>
      </c>
    </row>
    <row r="28" spans="1:17" x14ac:dyDescent="0.25">
      <c r="A28" s="27" t="s">
        <v>1066</v>
      </c>
      <c r="B28" s="22">
        <v>24</v>
      </c>
      <c r="C28" s="22">
        <v>24</v>
      </c>
      <c r="H28" s="27">
        <v>5</v>
      </c>
      <c r="I28" s="22">
        <v>60</v>
      </c>
      <c r="K28" s="27" t="s">
        <v>1001</v>
      </c>
      <c r="L28" s="25"/>
      <c r="M28" s="25"/>
      <c r="N28" s="25"/>
      <c r="O28" s="25"/>
      <c r="P28" s="25"/>
      <c r="Q28" s="25"/>
    </row>
    <row r="29" spans="1:17" x14ac:dyDescent="0.25">
      <c r="A29" s="27" t="s">
        <v>1067</v>
      </c>
      <c r="B29" s="22">
        <v>9</v>
      </c>
      <c r="C29" s="22">
        <v>9</v>
      </c>
      <c r="H29" s="27" t="s">
        <v>1055</v>
      </c>
      <c r="I29" s="22">
        <v>189</v>
      </c>
      <c r="K29" s="29" t="s">
        <v>24</v>
      </c>
      <c r="L29" s="23">
        <v>1233</v>
      </c>
      <c r="M29" s="23">
        <v>223</v>
      </c>
      <c r="N29" s="23">
        <v>1680</v>
      </c>
      <c r="O29" s="23">
        <v>990</v>
      </c>
      <c r="P29" s="23">
        <v>1508</v>
      </c>
      <c r="Q29" s="23">
        <v>5634</v>
      </c>
    </row>
    <row r="30" spans="1:17" x14ac:dyDescent="0.25">
      <c r="A30" s="27" t="s">
        <v>1068</v>
      </c>
      <c r="B30" s="22">
        <v>6</v>
      </c>
      <c r="C30" s="22">
        <v>6</v>
      </c>
      <c r="K30" s="29" t="s">
        <v>15</v>
      </c>
      <c r="L30" s="23">
        <v>1598</v>
      </c>
      <c r="M30" s="23">
        <v>1907</v>
      </c>
      <c r="N30" s="23">
        <v>869</v>
      </c>
      <c r="O30" s="23">
        <v>1426</v>
      </c>
      <c r="P30" s="23">
        <v>1416</v>
      </c>
      <c r="Q30" s="23">
        <v>7216</v>
      </c>
    </row>
    <row r="31" spans="1:17" x14ac:dyDescent="0.25">
      <c r="A31" s="27" t="s">
        <v>1055</v>
      </c>
      <c r="B31" s="22">
        <v>189</v>
      </c>
      <c r="C31" s="22">
        <v>189</v>
      </c>
      <c r="K31" s="29" t="s">
        <v>5</v>
      </c>
      <c r="L31" s="23">
        <v>900</v>
      </c>
      <c r="M31" s="23">
        <v>1016</v>
      </c>
      <c r="N31" s="23">
        <v>960</v>
      </c>
      <c r="O31" s="23">
        <v>940</v>
      </c>
      <c r="P31" s="23">
        <v>1193</v>
      </c>
      <c r="Q31" s="23">
        <v>5009</v>
      </c>
    </row>
    <row r="32" spans="1:17" x14ac:dyDescent="0.25">
      <c r="K32" s="29" t="s">
        <v>18</v>
      </c>
      <c r="L32" s="23">
        <v>900</v>
      </c>
      <c r="M32" s="23">
        <v>1470</v>
      </c>
      <c r="N32" s="23">
        <v>1617</v>
      </c>
      <c r="O32" s="23">
        <v>1314</v>
      </c>
      <c r="P32" s="23">
        <v>941</v>
      </c>
      <c r="Q32" s="23">
        <v>6242</v>
      </c>
    </row>
    <row r="33" spans="11:17" x14ac:dyDescent="0.25">
      <c r="K33" s="29" t="s">
        <v>14</v>
      </c>
      <c r="L33" s="23">
        <v>1255</v>
      </c>
      <c r="M33" s="23">
        <v>516</v>
      </c>
      <c r="N33" s="23">
        <v>1874</v>
      </c>
      <c r="O33" s="23">
        <v>1863</v>
      </c>
      <c r="P33" s="23">
        <v>1722</v>
      </c>
      <c r="Q33" s="23">
        <v>7230</v>
      </c>
    </row>
    <row r="34" spans="11:17" x14ac:dyDescent="0.25">
      <c r="K34" s="29" t="s">
        <v>19</v>
      </c>
      <c r="L34" s="23">
        <v>1138</v>
      </c>
      <c r="M34" s="23">
        <v>1898</v>
      </c>
      <c r="N34" s="23">
        <v>1482</v>
      </c>
      <c r="O34" s="23">
        <v>846</v>
      </c>
      <c r="P34" s="23">
        <v>1154</v>
      </c>
      <c r="Q34" s="23">
        <v>6518</v>
      </c>
    </row>
    <row r="35" spans="11:17" x14ac:dyDescent="0.25">
      <c r="K35" s="27" t="s">
        <v>1000</v>
      </c>
      <c r="L35" s="25"/>
      <c r="M35" s="25"/>
      <c r="N35" s="25"/>
      <c r="O35" s="25"/>
      <c r="P35" s="25"/>
      <c r="Q35" s="25"/>
    </row>
    <row r="36" spans="11:17" x14ac:dyDescent="0.25">
      <c r="K36" s="29" t="s">
        <v>17</v>
      </c>
      <c r="L36" s="23">
        <v>1655</v>
      </c>
      <c r="M36" s="23">
        <v>805</v>
      </c>
      <c r="N36" s="23">
        <v>2263</v>
      </c>
      <c r="O36" s="23">
        <v>987</v>
      </c>
      <c r="P36" s="23">
        <v>1075</v>
      </c>
      <c r="Q36" s="23">
        <v>6785</v>
      </c>
    </row>
    <row r="37" spans="11:17" x14ac:dyDescent="0.25">
      <c r="K37" s="29" t="s">
        <v>23</v>
      </c>
      <c r="L37" s="23">
        <v>1104</v>
      </c>
      <c r="M37" s="23">
        <v>2280</v>
      </c>
      <c r="N37" s="23">
        <v>1445</v>
      </c>
      <c r="O37" s="23">
        <v>1722</v>
      </c>
      <c r="P37" s="23">
        <v>1196</v>
      </c>
      <c r="Q37" s="23">
        <v>7747</v>
      </c>
    </row>
    <row r="38" spans="11:17" x14ac:dyDescent="0.25">
      <c r="K38" s="29" t="s">
        <v>7</v>
      </c>
      <c r="L38" s="23">
        <v>372</v>
      </c>
      <c r="M38" s="23">
        <v>1818</v>
      </c>
      <c r="N38" s="23">
        <v>1346</v>
      </c>
      <c r="O38" s="23">
        <v>1156</v>
      </c>
      <c r="P38" s="23">
        <v>1484</v>
      </c>
      <c r="Q38" s="23">
        <v>6176</v>
      </c>
    </row>
    <row r="39" spans="11:17" x14ac:dyDescent="0.25">
      <c r="K39" s="29" t="s">
        <v>22</v>
      </c>
      <c r="L39" s="23">
        <v>1415</v>
      </c>
      <c r="M39" s="23">
        <v>1271</v>
      </c>
      <c r="N39" s="23">
        <v>1214</v>
      </c>
      <c r="O39" s="23">
        <v>1135</v>
      </c>
      <c r="P39" s="23">
        <v>1566</v>
      </c>
      <c r="Q39" s="23">
        <v>6601</v>
      </c>
    </row>
    <row r="40" spans="11:17" x14ac:dyDescent="0.25">
      <c r="K40" s="29" t="s">
        <v>21</v>
      </c>
      <c r="L40" s="23">
        <v>1362</v>
      </c>
      <c r="M40" s="23">
        <v>1363</v>
      </c>
      <c r="N40" s="23">
        <v>1152</v>
      </c>
      <c r="O40" s="23">
        <v>777</v>
      </c>
      <c r="P40" s="23">
        <v>750</v>
      </c>
      <c r="Q40" s="23">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C1" zoomScale="115" zoomScaleNormal="115" workbookViewId="0">
      <selection activeCell="Q6" sqref="Q6"/>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20"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15" zoomScaleNormal="115" workbookViewId="0">
      <selection activeCell="L14" sqref="L14"/>
    </sheetView>
  </sheetViews>
  <sheetFormatPr defaultRowHeight="15" x14ac:dyDescent="0.25"/>
  <cols>
    <col min="5" max="5" width="10.875" customWidth="1"/>
    <col min="6" max="6" width="9.875" customWidth="1"/>
  </cols>
  <sheetData>
    <row r="2" spans="5:7" x14ac:dyDescent="0.25">
      <c r="E2" t="s">
        <v>1040</v>
      </c>
      <c r="F2" t="s">
        <v>1041</v>
      </c>
    </row>
    <row r="3" spans="5:7" ht="25.5" customHeight="1" x14ac:dyDescent="0.25">
      <c r="E3" t="s">
        <v>11</v>
      </c>
      <c r="F3" t="e" vm="2">
        <v>#VALUE!</v>
      </c>
    </row>
    <row r="4" spans="5:7" ht="25.5" customHeight="1" x14ac:dyDescent="0.25">
      <c r="E4" t="s">
        <v>9</v>
      </c>
      <c r="F4" t="e" vm="3">
        <v>#VALUE!</v>
      </c>
    </row>
    <row r="5" spans="5:7" ht="25.5" customHeight="1" x14ac:dyDescent="0.25">
      <c r="E5" t="s">
        <v>6</v>
      </c>
      <c r="F5" t="e" vm="4">
        <v>#VALUE!</v>
      </c>
    </row>
    <row r="6" spans="5:7" ht="25.5" customHeight="1" x14ac:dyDescent="0.25">
      <c r="E6" t="s">
        <v>13</v>
      </c>
      <c r="F6" t="e" vm="5">
        <v>#VALUE!</v>
      </c>
      <c r="G6" t="e" vm="6">
        <v>#VALUE!</v>
      </c>
    </row>
    <row r="7" spans="5:7" ht="25.5" customHeight="1" x14ac:dyDescent="0.25">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Centre Report</vt:lpstr>
      <vt:lpstr>Pivots</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Pravin Bagwe</cp:lastModifiedBy>
  <dcterms:created xsi:type="dcterms:W3CDTF">2021-03-14T20:21:32Z</dcterms:created>
  <dcterms:modified xsi:type="dcterms:W3CDTF">2025-02-27T16:18:55Z</dcterms:modified>
</cp:coreProperties>
</file>