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rt ela\FOR MERCY xlxs\09. SEPTEMBER 2020\"/>
    </mc:Choice>
  </mc:AlternateContent>
  <bookViews>
    <workbookView xWindow="0" yWindow="0" windowWidth="24000" windowHeight="9735" activeTab="1"/>
  </bookViews>
  <sheets>
    <sheet name="SUMMARY" sheetId="23" r:id="rId1"/>
    <sheet name="MCV-LS" sheetId="19" r:id="rId2"/>
    <sheet name="MCV-HS " sheetId="21" r:id="rId3"/>
    <sheet name="RAPID TEST" sheetId="24" r:id="rId4"/>
    <sheet name="Coal Temperature" sheetId="25" r:id="rId5"/>
  </sheets>
  <definedNames>
    <definedName name="_xlnm.Print_Area" localSheetId="2">'MCV-HS '!$A$1:$U$46</definedName>
    <definedName name="_xlnm.Print_Area" localSheetId="1">'MCV-LS'!$A$1:$U$68</definedName>
  </definedNames>
  <calcPr calcId="152511"/>
  <fileRecoveryPr repairLoad="1"/>
</workbook>
</file>

<file path=xl/calcChain.xml><?xml version="1.0" encoding="utf-8"?>
<calcChain xmlns="http://schemas.openxmlformats.org/spreadsheetml/2006/main">
  <c r="U50" i="19" l="1"/>
  <c r="T50" i="19"/>
  <c r="S50" i="19"/>
  <c r="R50" i="19"/>
  <c r="Q50" i="19"/>
  <c r="P50" i="19"/>
  <c r="N50" i="19"/>
  <c r="K50" i="19"/>
  <c r="L50" i="19"/>
  <c r="J50" i="19"/>
  <c r="H50" i="19"/>
  <c r="U49" i="19"/>
  <c r="T49" i="19"/>
  <c r="S49" i="19"/>
  <c r="R49" i="19"/>
  <c r="Q49" i="19"/>
  <c r="P49" i="19"/>
  <c r="N49" i="19"/>
  <c r="L49" i="19"/>
  <c r="K49" i="19"/>
  <c r="J49" i="19"/>
  <c r="H49" i="19"/>
  <c r="U48" i="19"/>
  <c r="T48" i="19"/>
  <c r="S48" i="19"/>
  <c r="R48" i="19"/>
  <c r="Q48" i="19"/>
  <c r="P48" i="19"/>
  <c r="N48" i="19"/>
  <c r="L48" i="19"/>
  <c r="K48" i="19"/>
  <c r="J48" i="19"/>
  <c r="H48" i="19"/>
  <c r="U47" i="19"/>
  <c r="T47" i="19"/>
  <c r="S47" i="19"/>
  <c r="R47" i="19"/>
  <c r="Q47" i="19"/>
  <c r="P47" i="19"/>
  <c r="N47" i="19"/>
  <c r="L47" i="19"/>
  <c r="K47" i="19"/>
  <c r="J47" i="19"/>
  <c r="H47" i="19"/>
  <c r="U52" i="19"/>
  <c r="T52" i="19"/>
  <c r="S52" i="19"/>
  <c r="R52" i="19"/>
  <c r="Q52" i="19"/>
  <c r="P52" i="19"/>
  <c r="N52" i="19"/>
  <c r="N55" i="19"/>
  <c r="L5" i="23"/>
  <c r="K52" i="19"/>
  <c r="L52" i="19"/>
  <c r="J52" i="19"/>
  <c r="H52" i="19"/>
  <c r="U51" i="19"/>
  <c r="T51" i="19"/>
  <c r="S51" i="19"/>
  <c r="R51" i="19"/>
  <c r="Q51" i="19"/>
  <c r="P51" i="19"/>
  <c r="N51" i="19"/>
  <c r="K51" i="19"/>
  <c r="L51" i="19"/>
  <c r="J51" i="19"/>
  <c r="H51" i="19"/>
  <c r="U46" i="19"/>
  <c r="T46" i="19"/>
  <c r="S46" i="19"/>
  <c r="R46" i="19"/>
  <c r="Q46" i="19"/>
  <c r="P46" i="19"/>
  <c r="N46" i="19"/>
  <c r="K46" i="19"/>
  <c r="L46" i="19"/>
  <c r="J46" i="19"/>
  <c r="H46" i="19"/>
  <c r="U45" i="19"/>
  <c r="T45" i="19"/>
  <c r="S45" i="19"/>
  <c r="R45" i="19"/>
  <c r="Q45" i="19"/>
  <c r="P45" i="19"/>
  <c r="N45" i="19"/>
  <c r="K45" i="19"/>
  <c r="L45" i="19"/>
  <c r="J45" i="19"/>
  <c r="H45" i="19"/>
  <c r="U41" i="19"/>
  <c r="T41" i="19"/>
  <c r="S41" i="19"/>
  <c r="R41" i="19"/>
  <c r="Q41" i="19"/>
  <c r="P41" i="19"/>
  <c r="N41" i="19"/>
  <c r="K41" i="19"/>
  <c r="L41" i="19"/>
  <c r="J41" i="19"/>
  <c r="H41" i="19"/>
  <c r="U40" i="19"/>
  <c r="T40" i="19"/>
  <c r="S40" i="19"/>
  <c r="R40" i="19"/>
  <c r="Q40" i="19"/>
  <c r="P40" i="19"/>
  <c r="N40" i="19"/>
  <c r="K40" i="19"/>
  <c r="L40" i="19"/>
  <c r="J40" i="19"/>
  <c r="H40" i="19"/>
  <c r="U39" i="19"/>
  <c r="T39" i="19"/>
  <c r="S39" i="19"/>
  <c r="R39" i="19"/>
  <c r="Q39" i="19"/>
  <c r="P39" i="19"/>
  <c r="N39" i="19"/>
  <c r="K39" i="19"/>
  <c r="L39" i="19"/>
  <c r="J39" i="19"/>
  <c r="H39" i="19"/>
  <c r="U38" i="19"/>
  <c r="T38" i="19"/>
  <c r="S38" i="19"/>
  <c r="R38" i="19"/>
  <c r="Q38" i="19"/>
  <c r="P38" i="19"/>
  <c r="N38" i="19"/>
  <c r="K38" i="19"/>
  <c r="L38" i="19"/>
  <c r="J38" i="19"/>
  <c r="H38" i="19"/>
  <c r="U37" i="19"/>
  <c r="T37" i="19"/>
  <c r="S37" i="19"/>
  <c r="R37" i="19"/>
  <c r="Q37" i="19"/>
  <c r="P37" i="19"/>
  <c r="N37" i="19"/>
  <c r="K37" i="19"/>
  <c r="L37" i="19"/>
  <c r="J37" i="19"/>
  <c r="H37" i="19"/>
  <c r="U44" i="19"/>
  <c r="T44" i="19"/>
  <c r="S44" i="19"/>
  <c r="R44" i="19"/>
  <c r="Q44" i="19"/>
  <c r="P44" i="19"/>
  <c r="N44" i="19"/>
  <c r="K44" i="19"/>
  <c r="L44" i="19"/>
  <c r="J44" i="19"/>
  <c r="H44" i="19"/>
  <c r="U43" i="19"/>
  <c r="T43" i="19"/>
  <c r="S43" i="19"/>
  <c r="R43" i="19"/>
  <c r="Q43" i="19"/>
  <c r="P43" i="19"/>
  <c r="N43" i="19"/>
  <c r="K43" i="19"/>
  <c r="L43" i="19"/>
  <c r="J43" i="19"/>
  <c r="H43" i="19"/>
  <c r="U42" i="19"/>
  <c r="T42" i="19"/>
  <c r="S42" i="19"/>
  <c r="R42" i="19"/>
  <c r="Q42" i="19"/>
  <c r="P42" i="19"/>
  <c r="N42" i="19"/>
  <c r="K42" i="19"/>
  <c r="L42" i="19"/>
  <c r="J42" i="19"/>
  <c r="H42" i="19"/>
  <c r="U36" i="19"/>
  <c r="T36" i="19"/>
  <c r="S36" i="19"/>
  <c r="R36" i="19"/>
  <c r="Q36" i="19"/>
  <c r="P36" i="19"/>
  <c r="N36" i="19"/>
  <c r="K36" i="19"/>
  <c r="L36" i="19"/>
  <c r="J36" i="19"/>
  <c r="H36" i="19"/>
  <c r="U33" i="19"/>
  <c r="T33" i="19"/>
  <c r="S33" i="19"/>
  <c r="R33" i="19"/>
  <c r="Q33" i="19"/>
  <c r="P33" i="19"/>
  <c r="N33" i="19"/>
  <c r="K33" i="19"/>
  <c r="L33" i="19"/>
  <c r="J33" i="19"/>
  <c r="H33" i="19"/>
  <c r="U32" i="19"/>
  <c r="T32" i="19"/>
  <c r="S32" i="19"/>
  <c r="R32" i="19"/>
  <c r="Q32" i="19"/>
  <c r="P32" i="19"/>
  <c r="N32" i="19"/>
  <c r="K32" i="19"/>
  <c r="L32" i="19"/>
  <c r="J32" i="19"/>
  <c r="H32" i="19"/>
  <c r="U31" i="19"/>
  <c r="T31" i="19"/>
  <c r="S31" i="19"/>
  <c r="R31" i="19"/>
  <c r="Q31" i="19"/>
  <c r="P31" i="19"/>
  <c r="N31" i="19"/>
  <c r="K31" i="19"/>
  <c r="L31" i="19"/>
  <c r="J31" i="19"/>
  <c r="H31" i="19"/>
  <c r="U30" i="19"/>
  <c r="T30" i="19"/>
  <c r="S30" i="19"/>
  <c r="R30" i="19"/>
  <c r="Q30" i="19"/>
  <c r="P30" i="19"/>
  <c r="N30" i="19"/>
  <c r="K30" i="19"/>
  <c r="L30" i="19"/>
  <c r="J30" i="19"/>
  <c r="H30" i="19"/>
  <c r="W19" i="19"/>
  <c r="Y19" i="19"/>
  <c r="Y20" i="19"/>
  <c r="Y21" i="19"/>
  <c r="Y22" i="19"/>
  <c r="Y23" i="19"/>
  <c r="Y24" i="19"/>
  <c r="Y25" i="19"/>
  <c r="Y26" i="19"/>
  <c r="Y27" i="19"/>
  <c r="Y28" i="19"/>
  <c r="AA19" i="19"/>
  <c r="AA20" i="19"/>
  <c r="AA21" i="19"/>
  <c r="AA22" i="19"/>
  <c r="AA23" i="19"/>
  <c r="AA24" i="19"/>
  <c r="AA25" i="19"/>
  <c r="AC19" i="19"/>
  <c r="AC20" i="19"/>
  <c r="AC21" i="19"/>
  <c r="AC22" i="19"/>
  <c r="AC23" i="19"/>
  <c r="AC24" i="19"/>
  <c r="AC25" i="19"/>
  <c r="W20" i="19"/>
  <c r="W21" i="19"/>
  <c r="W22" i="19"/>
  <c r="W23" i="19"/>
  <c r="W24" i="19"/>
  <c r="W25" i="19"/>
  <c r="U29" i="19"/>
  <c r="T29" i="19"/>
  <c r="S29" i="19"/>
  <c r="R29" i="19"/>
  <c r="Q29" i="19"/>
  <c r="P29" i="19"/>
  <c r="N29" i="19"/>
  <c r="K29" i="19"/>
  <c r="L29" i="19"/>
  <c r="J29" i="19"/>
  <c r="H29" i="19"/>
  <c r="U28" i="19"/>
  <c r="T28" i="19"/>
  <c r="S28" i="19"/>
  <c r="R28" i="19"/>
  <c r="Q28" i="19"/>
  <c r="P28" i="19"/>
  <c r="N28" i="19"/>
  <c r="K28" i="19"/>
  <c r="L28" i="19"/>
  <c r="J28" i="19"/>
  <c r="H28" i="19"/>
  <c r="U27" i="19"/>
  <c r="T27" i="19"/>
  <c r="S27" i="19"/>
  <c r="R27" i="19"/>
  <c r="Q27" i="19"/>
  <c r="P27" i="19"/>
  <c r="N27" i="19"/>
  <c r="K27" i="19"/>
  <c r="L27" i="19"/>
  <c r="J27" i="19"/>
  <c r="H27" i="19"/>
  <c r="U26" i="19"/>
  <c r="T26" i="19"/>
  <c r="S26" i="19"/>
  <c r="R26" i="19"/>
  <c r="Q26" i="19"/>
  <c r="P26" i="19"/>
  <c r="N26" i="19"/>
  <c r="K26" i="19"/>
  <c r="L26" i="19"/>
  <c r="J26" i="19"/>
  <c r="H26" i="19"/>
  <c r="U35" i="19"/>
  <c r="T35" i="19"/>
  <c r="S35" i="19"/>
  <c r="R35" i="19"/>
  <c r="Q35" i="19"/>
  <c r="P35" i="19"/>
  <c r="N35" i="19"/>
  <c r="K35" i="19"/>
  <c r="L35" i="19"/>
  <c r="J35" i="19"/>
  <c r="H35" i="19"/>
  <c r="U34" i="19"/>
  <c r="T34" i="19"/>
  <c r="S34" i="19"/>
  <c r="R34" i="19"/>
  <c r="Q34" i="19"/>
  <c r="P34" i="19"/>
  <c r="N34" i="19"/>
  <c r="K34" i="19"/>
  <c r="L34" i="19"/>
  <c r="J34" i="19"/>
  <c r="H34" i="19"/>
  <c r="U25" i="19"/>
  <c r="T25" i="19"/>
  <c r="S25" i="19"/>
  <c r="R25" i="19"/>
  <c r="Q25" i="19"/>
  <c r="P25" i="19"/>
  <c r="N25" i="19"/>
  <c r="K25" i="19"/>
  <c r="L25" i="19"/>
  <c r="J25" i="19"/>
  <c r="H25" i="19"/>
  <c r="U24" i="19"/>
  <c r="T24" i="19"/>
  <c r="S24" i="19"/>
  <c r="R24" i="19"/>
  <c r="Q24" i="19"/>
  <c r="P24" i="19"/>
  <c r="N24" i="19"/>
  <c r="K24" i="19"/>
  <c r="L24" i="19"/>
  <c r="J24" i="19"/>
  <c r="H24" i="19"/>
  <c r="N23" i="19"/>
  <c r="C55" i="19"/>
  <c r="B5" i="23"/>
  <c r="B7" i="23"/>
  <c r="U54" i="19"/>
  <c r="T54" i="19"/>
  <c r="S54" i="19"/>
  <c r="R54" i="19"/>
  <c r="Q54" i="19"/>
  <c r="P54" i="19"/>
  <c r="N54" i="19"/>
  <c r="K54" i="19"/>
  <c r="L54" i="19"/>
  <c r="J54" i="19"/>
  <c r="H54" i="19"/>
  <c r="U53" i="19"/>
  <c r="T53" i="19"/>
  <c r="S53" i="19"/>
  <c r="R53" i="19"/>
  <c r="Q53" i="19"/>
  <c r="P53" i="19"/>
  <c r="N53" i="19"/>
  <c r="K53" i="19"/>
  <c r="L53" i="19"/>
  <c r="J53" i="19"/>
  <c r="H53" i="19"/>
  <c r="U25" i="21"/>
  <c r="T25" i="21"/>
  <c r="S25" i="21"/>
  <c r="R25" i="21"/>
  <c r="Q25" i="21"/>
  <c r="P25" i="21"/>
  <c r="N25" i="21"/>
  <c r="K25" i="21"/>
  <c r="L25" i="21"/>
  <c r="J25" i="21"/>
  <c r="H25" i="21"/>
  <c r="U24" i="21"/>
  <c r="T24" i="21"/>
  <c r="S24" i="21"/>
  <c r="R24" i="21"/>
  <c r="Q24" i="21"/>
  <c r="P24" i="21"/>
  <c r="N24" i="21"/>
  <c r="K24" i="21"/>
  <c r="L24" i="21"/>
  <c r="J24" i="21"/>
  <c r="H24" i="21"/>
  <c r="J18" i="21"/>
  <c r="K18" i="21"/>
  <c r="L18" i="21"/>
  <c r="W19" i="21"/>
  <c r="W20" i="21"/>
  <c r="Y19" i="21"/>
  <c r="Y20" i="21"/>
  <c r="Y21" i="21"/>
  <c r="AA19" i="21"/>
  <c r="AA20" i="21"/>
  <c r="AC19" i="21"/>
  <c r="AC20" i="21"/>
  <c r="U22" i="19"/>
  <c r="U23" i="21"/>
  <c r="T23" i="21"/>
  <c r="S23" i="21"/>
  <c r="R23" i="21"/>
  <c r="Q23" i="21"/>
  <c r="P23" i="21"/>
  <c r="N23" i="21"/>
  <c r="K23" i="21"/>
  <c r="L23" i="21"/>
  <c r="J23" i="21"/>
  <c r="H23" i="21"/>
  <c r="U22" i="21"/>
  <c r="T22" i="21"/>
  <c r="S22" i="21"/>
  <c r="R22" i="21"/>
  <c r="Q22" i="21"/>
  <c r="P22" i="21"/>
  <c r="N22" i="21"/>
  <c r="K22" i="21"/>
  <c r="L22" i="21"/>
  <c r="J22" i="21"/>
  <c r="H22" i="21"/>
  <c r="U21" i="21"/>
  <c r="T21" i="21"/>
  <c r="S21" i="21"/>
  <c r="R21" i="21"/>
  <c r="Q21" i="21"/>
  <c r="P21" i="21"/>
  <c r="N21" i="21"/>
  <c r="K21" i="21"/>
  <c r="L21" i="21"/>
  <c r="J21" i="21"/>
  <c r="H21" i="21"/>
  <c r="U20" i="21"/>
  <c r="T20" i="21"/>
  <c r="S20" i="21"/>
  <c r="R20" i="21"/>
  <c r="Q20" i="21"/>
  <c r="P20" i="21"/>
  <c r="N20" i="21"/>
  <c r="K20" i="21"/>
  <c r="L20" i="21"/>
  <c r="J20" i="21"/>
  <c r="H20" i="21"/>
  <c r="U23" i="19"/>
  <c r="T23" i="19"/>
  <c r="S23" i="19"/>
  <c r="R23" i="19"/>
  <c r="Q23" i="19"/>
  <c r="P23" i="19"/>
  <c r="K23" i="19"/>
  <c r="L23" i="19"/>
  <c r="J23" i="19"/>
  <c r="H23" i="19"/>
  <c r="T22" i="19"/>
  <c r="S22" i="19"/>
  <c r="R22" i="19"/>
  <c r="Q22" i="19"/>
  <c r="P22" i="19"/>
  <c r="N22" i="19"/>
  <c r="K22" i="19"/>
  <c r="L22" i="19"/>
  <c r="J22" i="19"/>
  <c r="H22" i="19"/>
  <c r="U21" i="19"/>
  <c r="T21" i="19"/>
  <c r="S21" i="19"/>
  <c r="R21" i="19"/>
  <c r="Q21" i="19"/>
  <c r="P21" i="19"/>
  <c r="N21" i="19"/>
  <c r="K21" i="19"/>
  <c r="L21" i="19"/>
  <c r="J21" i="19"/>
  <c r="H21" i="19"/>
  <c r="U20" i="19"/>
  <c r="T20" i="19"/>
  <c r="S20" i="19"/>
  <c r="R20" i="19"/>
  <c r="Q20" i="19"/>
  <c r="P20" i="19"/>
  <c r="N20" i="19"/>
  <c r="K20" i="19"/>
  <c r="L20" i="19"/>
  <c r="J20" i="19"/>
  <c r="H20" i="19"/>
  <c r="U19" i="19"/>
  <c r="T19" i="19"/>
  <c r="S19" i="19"/>
  <c r="R19" i="19"/>
  <c r="Q19" i="19"/>
  <c r="P19" i="19"/>
  <c r="N19" i="19"/>
  <c r="K19" i="19"/>
  <c r="L19" i="19"/>
  <c r="J19" i="19"/>
  <c r="H19" i="19"/>
  <c r="U19" i="21"/>
  <c r="T19" i="21"/>
  <c r="S19" i="21"/>
  <c r="R19" i="21"/>
  <c r="Q19" i="21"/>
  <c r="P19" i="21"/>
  <c r="N19" i="21"/>
  <c r="K19" i="21"/>
  <c r="L19" i="21"/>
  <c r="J19" i="21"/>
  <c r="H19" i="21"/>
  <c r="C26" i="21"/>
  <c r="U26" i="21"/>
  <c r="H18" i="19"/>
  <c r="U18" i="21"/>
  <c r="T18" i="21"/>
  <c r="S18" i="21"/>
  <c r="R18" i="21"/>
  <c r="Q18" i="21"/>
  <c r="P18" i="21"/>
  <c r="N18" i="21"/>
  <c r="H18" i="21"/>
  <c r="U18" i="19"/>
  <c r="T18" i="19"/>
  <c r="S18" i="19"/>
  <c r="R18" i="19"/>
  <c r="Q18" i="19"/>
  <c r="P18" i="19"/>
  <c r="N18" i="19"/>
  <c r="K18" i="19"/>
  <c r="L18" i="19"/>
  <c r="J18" i="19"/>
  <c r="W21" i="21"/>
  <c r="W24" i="21"/>
  <c r="W25" i="21"/>
  <c r="W22" i="21"/>
  <c r="W23" i="21"/>
  <c r="AA24" i="21"/>
  <c r="AA21" i="21"/>
  <c r="Y25" i="21"/>
  <c r="Y22" i="21"/>
  <c r="Y23" i="21"/>
  <c r="AC24" i="21"/>
  <c r="AC21" i="21"/>
  <c r="Y24" i="21"/>
  <c r="AC22" i="21"/>
  <c r="AC23" i="21"/>
  <c r="AC25" i="21"/>
  <c r="AA22" i="21"/>
  <c r="AA23" i="21"/>
  <c r="AA25" i="21"/>
  <c r="O26" i="21"/>
  <c r="AD18" i="21"/>
  <c r="AD19" i="21"/>
  <c r="AD20" i="21"/>
  <c r="M26" i="21"/>
  <c r="K6" i="23"/>
  <c r="E26" i="21"/>
  <c r="C6" i="23"/>
  <c r="K26" i="21"/>
  <c r="I6" i="23"/>
  <c r="T26" i="21"/>
  <c r="F26" i="21"/>
  <c r="D6" i="23"/>
  <c r="N26" i="21"/>
  <c r="L6" i="23"/>
  <c r="L26" i="21"/>
  <c r="J6" i="23"/>
  <c r="AC30" i="19"/>
  <c r="AC31" i="19"/>
  <c r="AC26" i="19"/>
  <c r="AC27" i="19"/>
  <c r="AC28" i="19"/>
  <c r="AC29" i="19"/>
  <c r="AC47" i="19"/>
  <c r="AC48" i="19"/>
  <c r="AD24" i="21"/>
  <c r="AD21" i="21"/>
  <c r="S26" i="21"/>
  <c r="I26" i="21"/>
  <c r="G6" i="23"/>
  <c r="R26" i="21"/>
  <c r="P6" i="23"/>
  <c r="H26" i="21"/>
  <c r="F6" i="23"/>
  <c r="M6" i="23"/>
  <c r="B6" i="23"/>
  <c r="Q26" i="21"/>
  <c r="O6" i="23"/>
  <c r="X18" i="21"/>
  <c r="X19" i="21"/>
  <c r="X20" i="21"/>
  <c r="P26" i="21"/>
  <c r="N6" i="23"/>
  <c r="AB18" i="21"/>
  <c r="AB19" i="21"/>
  <c r="AB20" i="21"/>
  <c r="J26" i="21"/>
  <c r="H6" i="23"/>
  <c r="G26" i="21"/>
  <c r="X21" i="21"/>
  <c r="X24" i="21"/>
  <c r="AD25" i="21"/>
  <c r="AD22" i="21"/>
  <c r="AD23" i="21"/>
  <c r="AB24" i="21"/>
  <c r="AB21" i="21"/>
  <c r="Z18" i="21"/>
  <c r="Z19" i="21"/>
  <c r="Z20" i="21"/>
  <c r="E6" i="23"/>
  <c r="X25" i="21"/>
  <c r="X22" i="21"/>
  <c r="X23" i="21"/>
  <c r="Z24" i="21"/>
  <c r="Z21" i="21"/>
  <c r="AB22" i="21"/>
  <c r="AB23" i="21"/>
  <c r="AB25" i="21"/>
  <c r="Z22" i="21"/>
  <c r="Z23" i="21"/>
  <c r="Z25" i="21"/>
  <c r="T55" i="19"/>
  <c r="S55" i="19"/>
  <c r="G55" i="19"/>
  <c r="E5" i="23"/>
  <c r="O55" i="19"/>
  <c r="AD18" i="19"/>
  <c r="AD19" i="19"/>
  <c r="AD20" i="19"/>
  <c r="AD21" i="19"/>
  <c r="AD22" i="19"/>
  <c r="AD23" i="19"/>
  <c r="AD24" i="19"/>
  <c r="AD25" i="19"/>
  <c r="AD26" i="19"/>
  <c r="AD27" i="19"/>
  <c r="AD28" i="19"/>
  <c r="Q55" i="19"/>
  <c r="O5" i="23"/>
  <c r="F55" i="19"/>
  <c r="D5" i="23"/>
  <c r="I55" i="19"/>
  <c r="G5" i="23"/>
  <c r="M55" i="19"/>
  <c r="R55" i="19"/>
  <c r="P5" i="23"/>
  <c r="J55" i="19"/>
  <c r="H5" i="23"/>
  <c r="E55" i="19"/>
  <c r="X18" i="19"/>
  <c r="X19" i="19"/>
  <c r="X20" i="19"/>
  <c r="X21" i="19"/>
  <c r="X22" i="19"/>
  <c r="X23" i="19"/>
  <c r="X24" i="19"/>
  <c r="X25" i="19"/>
  <c r="X26" i="19"/>
  <c r="X27" i="19"/>
  <c r="X28" i="19"/>
  <c r="H55" i="19"/>
  <c r="F5" i="23"/>
  <c r="U55" i="19"/>
  <c r="P55" i="19"/>
  <c r="N5" i="23"/>
  <c r="K55" i="19"/>
  <c r="I5" i="23"/>
  <c r="M5" i="23"/>
  <c r="AC49" i="19"/>
  <c r="AC50" i="19"/>
  <c r="AC37" i="19"/>
  <c r="AC32" i="19"/>
  <c r="AC33" i="19"/>
  <c r="AC34" i="19"/>
  <c r="AC35" i="19"/>
  <c r="AC53" i="19"/>
  <c r="AC54" i="19"/>
  <c r="AC40" i="19"/>
  <c r="AC41" i="19"/>
  <c r="AC38" i="19"/>
  <c r="AC39" i="19"/>
  <c r="W30" i="19"/>
  <c r="W26" i="19"/>
  <c r="W27" i="19"/>
  <c r="W28" i="19"/>
  <c r="L55" i="19"/>
  <c r="J5" i="23"/>
  <c r="Y30" i="19"/>
  <c r="AA30" i="19"/>
  <c r="AA26" i="19"/>
  <c r="AA27" i="19"/>
  <c r="AA28" i="19"/>
  <c r="Y38" i="19"/>
  <c r="Y39" i="19"/>
  <c r="Y29" i="19"/>
  <c r="AD30" i="19"/>
  <c r="AD31" i="19"/>
  <c r="Z18" i="19"/>
  <c r="Z19" i="19"/>
  <c r="Z20" i="19"/>
  <c r="Z21" i="19"/>
  <c r="Z22" i="19"/>
  <c r="Z23" i="19"/>
  <c r="Z24" i="19"/>
  <c r="Z25" i="19"/>
  <c r="Z30" i="19"/>
  <c r="Z31" i="19"/>
  <c r="X30" i="19"/>
  <c r="X40" i="19"/>
  <c r="X41" i="19"/>
  <c r="C5" i="23"/>
  <c r="AB18" i="19"/>
  <c r="AB19" i="19"/>
  <c r="AB20" i="19"/>
  <c r="AB21" i="19"/>
  <c r="AB22" i="19"/>
  <c r="AB23" i="19"/>
  <c r="AB24" i="19"/>
  <c r="AB25" i="19"/>
  <c r="K5" i="23"/>
  <c r="AA40" i="19"/>
  <c r="AA41" i="19"/>
  <c r="AA31" i="19"/>
  <c r="X38" i="19"/>
  <c r="X39" i="19"/>
  <c r="X29" i="19"/>
  <c r="Y31" i="19"/>
  <c r="Y40" i="19"/>
  <c r="Y41" i="19"/>
  <c r="Z40" i="19"/>
  <c r="Z41" i="19"/>
  <c r="W29" i="19"/>
  <c r="W38" i="19"/>
  <c r="W39" i="19"/>
  <c r="AD29" i="19"/>
  <c r="AD38" i="19"/>
  <c r="AD39" i="19"/>
  <c r="Y47" i="19"/>
  <c r="Y48" i="19"/>
  <c r="Y34" i="19"/>
  <c r="Y35" i="19"/>
  <c r="Y53" i="19"/>
  <c r="Y54" i="19"/>
  <c r="W31" i="19"/>
  <c r="W40" i="19"/>
  <c r="W41" i="19"/>
  <c r="AC36" i="19"/>
  <c r="AC42" i="19"/>
  <c r="AC43" i="19"/>
  <c r="AC44" i="19"/>
  <c r="AC51" i="19"/>
  <c r="AC52" i="19"/>
  <c r="AC45" i="19"/>
  <c r="AC46" i="19"/>
  <c r="AA38" i="19"/>
  <c r="AA39" i="19"/>
  <c r="AA29" i="19"/>
  <c r="AD40" i="19"/>
  <c r="AD41" i="19"/>
  <c r="X31" i="19"/>
  <c r="Z26" i="19"/>
  <c r="Z27" i="19"/>
  <c r="Z28" i="19"/>
  <c r="Y49" i="19"/>
  <c r="Y50" i="19"/>
  <c r="Y32" i="19"/>
  <c r="Y33" i="19"/>
  <c r="Y37" i="19"/>
  <c r="X47" i="19"/>
  <c r="X48" i="19"/>
  <c r="X34" i="19"/>
  <c r="X35" i="19"/>
  <c r="X53" i="19"/>
  <c r="X54" i="19"/>
  <c r="AD47" i="19"/>
  <c r="AD48" i="19"/>
  <c r="AD34" i="19"/>
  <c r="AD35" i="19"/>
  <c r="AD53" i="19"/>
  <c r="AD54" i="19"/>
  <c r="AA47" i="19"/>
  <c r="AA48" i="19"/>
  <c r="AA34" i="19"/>
  <c r="AA35" i="19"/>
  <c r="AA53" i="19"/>
  <c r="AA54" i="19"/>
  <c r="X49" i="19"/>
  <c r="X50" i="19"/>
  <c r="X32" i="19"/>
  <c r="X33" i="19"/>
  <c r="X37" i="19"/>
  <c r="W49" i="19"/>
  <c r="W50" i="19"/>
  <c r="W32" i="19"/>
  <c r="W33" i="19"/>
  <c r="W37" i="19"/>
  <c r="W47" i="19"/>
  <c r="W48" i="19"/>
  <c r="W34" i="19"/>
  <c r="W35" i="19"/>
  <c r="W53" i="19"/>
  <c r="W54" i="19"/>
  <c r="AA32" i="19"/>
  <c r="AA33" i="19"/>
  <c r="AA49" i="19"/>
  <c r="AA50" i="19"/>
  <c r="AA37" i="19"/>
  <c r="AD49" i="19"/>
  <c r="AD50" i="19"/>
  <c r="AD37" i="19"/>
  <c r="AD32" i="19"/>
  <c r="AD33" i="19"/>
  <c r="Z37" i="19"/>
  <c r="Z32" i="19"/>
  <c r="Z33" i="19"/>
  <c r="Z49" i="19"/>
  <c r="Z50" i="19"/>
  <c r="Z38" i="19"/>
  <c r="Z39" i="19"/>
  <c r="Z29" i="19"/>
  <c r="Z45" i="19"/>
  <c r="Z46" i="19"/>
  <c r="Z36" i="19"/>
  <c r="Z42" i="19"/>
  <c r="Z43" i="19"/>
  <c r="Z44" i="19"/>
  <c r="Z51" i="19"/>
  <c r="Z52" i="19"/>
  <c r="X43" i="19"/>
  <c r="X44" i="19"/>
  <c r="X51" i="19"/>
  <c r="X52" i="19"/>
  <c r="X36" i="19"/>
  <c r="X42" i="19"/>
  <c r="X45" i="19"/>
  <c r="X46" i="19"/>
  <c r="AD36" i="19"/>
  <c r="AD42" i="19"/>
  <c r="AD51" i="19"/>
  <c r="AD52" i="19"/>
  <c r="AD45" i="19"/>
  <c r="AD46" i="19"/>
  <c r="AD43" i="19"/>
  <c r="AD44" i="19"/>
  <c r="W45" i="19"/>
  <c r="W46" i="19"/>
  <c r="W43" i="19"/>
  <c r="W44" i="19"/>
  <c r="W51" i="19"/>
  <c r="W52" i="19"/>
  <c r="W36" i="19"/>
  <c r="W42" i="19"/>
  <c r="Y36" i="19"/>
  <c r="Y42" i="19"/>
  <c r="Y43" i="19"/>
  <c r="Y44" i="19"/>
  <c r="Y51" i="19"/>
  <c r="Y52" i="19"/>
  <c r="Y45" i="19"/>
  <c r="Y46" i="19"/>
  <c r="AA43" i="19"/>
  <c r="AA44" i="19"/>
  <c r="AA45" i="19"/>
  <c r="AA46" i="19"/>
  <c r="AA51" i="19"/>
  <c r="AA52" i="19"/>
  <c r="AA36" i="19"/>
  <c r="AA42" i="19"/>
  <c r="Z47" i="19"/>
  <c r="Z48" i="19"/>
  <c r="Z34" i="19"/>
  <c r="Z35" i="19"/>
  <c r="Z53" i="19"/>
  <c r="Z54" i="19"/>
  <c r="AB30" i="19"/>
  <c r="AB26" i="19"/>
  <c r="AB27" i="19"/>
  <c r="AB28" i="19"/>
  <c r="AB38" i="19"/>
  <c r="AB39" i="19"/>
  <c r="AB29" i="19"/>
  <c r="AB40" i="19"/>
  <c r="AB41" i="19"/>
  <c r="AB31" i="19"/>
  <c r="AB49" i="19"/>
  <c r="AB50" i="19"/>
  <c r="AB37" i="19"/>
  <c r="AB32" i="19"/>
  <c r="AB33" i="19"/>
  <c r="AB47" i="19"/>
  <c r="AB48" i="19"/>
  <c r="AB34" i="19"/>
  <c r="AB35" i="19"/>
  <c r="AB53" i="19"/>
  <c r="AB54" i="19"/>
  <c r="AB51" i="19"/>
  <c r="AB52" i="19"/>
  <c r="AB43" i="19"/>
  <c r="AB44" i="19"/>
  <c r="AB45" i="19"/>
  <c r="AB46" i="19"/>
  <c r="AB36" i="19"/>
  <c r="AB42" i="19"/>
</calcChain>
</file>

<file path=xl/comments1.xml><?xml version="1.0" encoding="utf-8"?>
<comments xmlns="http://schemas.openxmlformats.org/spreadsheetml/2006/main">
  <authors>
    <author>PT. Trubaindo Coal Mining</author>
    <author>nurul_f</author>
  </authors>
  <commentList>
    <comment ref="S17" authorId="0" shapeId="0">
      <text>
        <r>
          <rPr>
            <b/>
            <sz val="10"/>
            <color indexed="12"/>
            <rFont val="Tahoma"/>
            <family val="2"/>
          </rPr>
          <t>Correction by Moisture (15%)</t>
        </r>
      </text>
    </comment>
    <comment ref="T17" authorId="1" shapeId="0">
      <text>
        <r>
          <rPr>
            <b/>
            <sz val="8"/>
            <color indexed="81"/>
            <rFont val="Tahoma"/>
            <family val="2"/>
          </rPr>
          <t>nurul_f: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Correction Moisture 16 %</t>
        </r>
      </text>
    </comment>
    <comment ref="U17" authorId="0" shapeId="0">
      <text>
        <r>
          <rPr>
            <b/>
            <sz val="10"/>
            <color indexed="12"/>
            <rFont val="Tahoma"/>
            <family val="2"/>
          </rPr>
          <t>Correction by Moisture (17%)</t>
        </r>
      </text>
    </comment>
  </commentList>
</comments>
</file>

<file path=xl/comments2.xml><?xml version="1.0" encoding="utf-8"?>
<comments xmlns="http://schemas.openxmlformats.org/spreadsheetml/2006/main">
  <authors>
    <author>PT. Trubaindo Coal Mining</author>
    <author>nurul_f</author>
  </authors>
  <commentList>
    <comment ref="S17" authorId="0" shapeId="0">
      <text>
        <r>
          <rPr>
            <b/>
            <sz val="10"/>
            <color indexed="12"/>
            <rFont val="Tahoma"/>
            <family val="2"/>
          </rPr>
          <t>Correction by Moisture (15%)</t>
        </r>
      </text>
    </comment>
    <comment ref="T17" authorId="1" shapeId="0">
      <text>
        <r>
          <rPr>
            <b/>
            <sz val="8"/>
            <color indexed="81"/>
            <rFont val="Tahoma"/>
            <family val="2"/>
          </rPr>
          <t>nurul_f: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Correction Moisture 16 %</t>
        </r>
      </text>
    </comment>
    <comment ref="U17" authorId="0" shapeId="0">
      <text>
        <r>
          <rPr>
            <b/>
            <sz val="10"/>
            <color indexed="12"/>
            <rFont val="Tahoma"/>
            <family val="2"/>
          </rPr>
          <t>Correction by Moisture (17%)</t>
        </r>
      </text>
    </comment>
  </commentList>
</comments>
</file>

<file path=xl/sharedStrings.xml><?xml version="1.0" encoding="utf-8"?>
<sst xmlns="http://schemas.openxmlformats.org/spreadsheetml/2006/main" count="524" uniqueCount="176">
  <si>
    <t>Date</t>
  </si>
  <si>
    <t>Shift</t>
  </si>
  <si>
    <t>Tonnage</t>
  </si>
  <si>
    <t>Sample ID</t>
  </si>
  <si>
    <t>TM</t>
  </si>
  <si>
    <t>M</t>
  </si>
  <si>
    <t>ASH</t>
  </si>
  <si>
    <t>VM</t>
  </si>
  <si>
    <t>FC</t>
  </si>
  <si>
    <t>TS</t>
  </si>
  <si>
    <t>CV (Kcal/Kg)</t>
  </si>
  <si>
    <t xml:space="preserve">Remark </t>
  </si>
  <si>
    <t>Production</t>
  </si>
  <si>
    <t>work</t>
  </si>
  <si>
    <t>MT</t>
  </si>
  <si>
    <t>%ar</t>
  </si>
  <si>
    <t>%ad</t>
  </si>
  <si>
    <t>Regards,</t>
  </si>
  <si>
    <t>BUNYUT COAL LABORATORY</t>
  </si>
  <si>
    <t xml:space="preserve">Related Document </t>
  </si>
  <si>
    <t>TCM-QM 5.10</t>
  </si>
  <si>
    <t>PRODUCTION ANALYSIS REPORT</t>
  </si>
  <si>
    <t>Cummulative Result</t>
  </si>
  <si>
    <t>Page 1 of 1</t>
  </si>
  <si>
    <t xml:space="preserve"> </t>
  </si>
  <si>
    <t xml:space="preserve">  </t>
  </si>
  <si>
    <t>Issue No. 1</t>
  </si>
  <si>
    <t>Revision No. 2</t>
  </si>
  <si>
    <t>Job No.</t>
  </si>
  <si>
    <t>Report to</t>
  </si>
  <si>
    <t>Method</t>
  </si>
  <si>
    <t>: Total Moisture (ISO 589-2008)</t>
  </si>
  <si>
    <t>%db</t>
  </si>
  <si>
    <t>%daf</t>
  </si>
  <si>
    <t>SUMMARY</t>
  </si>
  <si>
    <t>COAL QUALITY DIVISION-LABORATORY DEPARTEMENT</t>
  </si>
  <si>
    <t>%ad(15)</t>
  </si>
  <si>
    <t>%ad(16)</t>
  </si>
  <si>
    <t>%ad(17)</t>
  </si>
  <si>
    <t>%arb</t>
  </si>
  <si>
    <t>%adb</t>
  </si>
  <si>
    <t>Ash Plan</t>
  </si>
  <si>
    <t>Ash Average</t>
  </si>
  <si>
    <t>TS Plan</t>
  </si>
  <si>
    <t>TS Average</t>
  </si>
  <si>
    <t>CV Plan</t>
  </si>
  <si>
    <t>CV Average</t>
  </si>
  <si>
    <t>`</t>
  </si>
  <si>
    <t>MCV LS</t>
  </si>
  <si>
    <t>MCV HS</t>
  </si>
  <si>
    <t>Related Document</t>
  </si>
  <si>
    <t>RAPID TEST-CR2 BEK</t>
  </si>
  <si>
    <t>SULFUR</t>
  </si>
  <si>
    <t>Remark</t>
  </si>
  <si>
    <t>TM Plan</t>
  </si>
  <si>
    <t>TM Average</t>
  </si>
  <si>
    <t>  Total Sulfur (ASTM D5016-2016)</t>
  </si>
  <si>
    <t>  Calorific Value (ASTM D5865-2013)</t>
  </si>
  <si>
    <t>  Proximate Analysis (ASTM D7582-2015)</t>
  </si>
  <si>
    <t>Alvian Irviansyah</t>
  </si>
  <si>
    <t>Laboratory Superintendent</t>
  </si>
  <si>
    <t xml:space="preserve">COAL TEMPERATURE </t>
  </si>
  <si>
    <t>No Tunnel</t>
  </si>
  <si>
    <t>A</t>
  </si>
  <si>
    <t>B</t>
  </si>
  <si>
    <t xml:space="preserve">            LP-1252-IDN</t>
  </si>
  <si>
    <t>BTN 01</t>
  </si>
  <si>
    <t>BTN 02</t>
  </si>
  <si>
    <t>BTN 03</t>
  </si>
  <si>
    <t>BTN 04</t>
  </si>
  <si>
    <t>: Mr. Adisorn Pramarn</t>
  </si>
  <si>
    <t>SUMMARY ON PROGRESS - MCV-LS PRODUCT</t>
  </si>
  <si>
    <t>SUMMARY ON PROGRESS - MCV-HS PRODUCT</t>
  </si>
  <si>
    <t>II</t>
  </si>
  <si>
    <t>I</t>
  </si>
  <si>
    <t>JULY</t>
  </si>
  <si>
    <t>BTN.5</t>
  </si>
  <si>
    <t>BTN.2</t>
  </si>
  <si>
    <t>MCV-HS</t>
  </si>
  <si>
    <t>MCV-LS</t>
  </si>
  <si>
    <t>CP.495/20</t>
  </si>
  <si>
    <t>CP.496/20</t>
  </si>
  <si>
    <t>SEPTEMBER 2020</t>
  </si>
  <si>
    <t>: BEK-CP2/001/IX/20</t>
  </si>
  <si>
    <t>RT.495</t>
  </si>
  <si>
    <t>RT.496</t>
  </si>
  <si>
    <t>CP.497/20</t>
  </si>
  <si>
    <t>RT.497</t>
  </si>
  <si>
    <t>BTN.1</t>
  </si>
  <si>
    <t>CP.498/20</t>
  </si>
  <si>
    <t>CP.499/20</t>
  </si>
  <si>
    <t>CP.500/20</t>
  </si>
  <si>
    <t>RT.498</t>
  </si>
  <si>
    <t>RT.499</t>
  </si>
  <si>
    <t>RT.500</t>
  </si>
  <si>
    <t>CP.501/20</t>
  </si>
  <si>
    <t>BTN.6</t>
  </si>
  <si>
    <t>RT.501</t>
  </si>
  <si>
    <t>RT.502</t>
  </si>
  <si>
    <t>RT.503</t>
  </si>
  <si>
    <t>RT.504</t>
  </si>
  <si>
    <t>RT.505</t>
  </si>
  <si>
    <t>RT.506</t>
  </si>
  <si>
    <t>CP.502/20</t>
  </si>
  <si>
    <t>CP.503/20</t>
  </si>
  <si>
    <t>CP.504/20</t>
  </si>
  <si>
    <t>CP.505/20</t>
  </si>
  <si>
    <t>CP.506/20</t>
  </si>
  <si>
    <t>BTN.3</t>
  </si>
  <si>
    <t>CP.507/20</t>
  </si>
  <si>
    <t>CP.508/20</t>
  </si>
  <si>
    <t>BTN.4</t>
  </si>
  <si>
    <t>RT.507</t>
  </si>
  <si>
    <t>RT.508</t>
  </si>
  <si>
    <t>RT.509</t>
  </si>
  <si>
    <t>RT.510</t>
  </si>
  <si>
    <t>CP.509/20</t>
  </si>
  <si>
    <t>CP.510/20</t>
  </si>
  <si>
    <t>CP.511/20</t>
  </si>
  <si>
    <t>CP.512/20</t>
  </si>
  <si>
    <t>CP.513/20</t>
  </si>
  <si>
    <t>CP.514/20</t>
  </si>
  <si>
    <t>RT.511</t>
  </si>
  <si>
    <t>RT.512</t>
  </si>
  <si>
    <t>RT.513</t>
  </si>
  <si>
    <t>RT.514</t>
  </si>
  <si>
    <t>CP.515/20</t>
  </si>
  <si>
    <t>CP.516/20</t>
  </si>
  <si>
    <t>CP.517/20</t>
  </si>
  <si>
    <t>CP.518/20</t>
  </si>
  <si>
    <t>RT.515</t>
  </si>
  <si>
    <t>RT.516</t>
  </si>
  <si>
    <t>RT.517</t>
  </si>
  <si>
    <t>RT.518</t>
  </si>
  <si>
    <t>CP.519/20</t>
  </si>
  <si>
    <t>CP.520/20</t>
  </si>
  <si>
    <t>RT.519</t>
  </si>
  <si>
    <t>RT.520</t>
  </si>
  <si>
    <t>CP.521/20</t>
  </si>
  <si>
    <t>CP.522/20</t>
  </si>
  <si>
    <t>RT.521</t>
  </si>
  <si>
    <t>RT.522</t>
  </si>
  <si>
    <t>RT.523</t>
  </si>
  <si>
    <t>CP.523/20</t>
  </si>
  <si>
    <t>CP.524/20</t>
  </si>
  <si>
    <t>CP.525/20</t>
  </si>
  <si>
    <t>CP.526/20</t>
  </si>
  <si>
    <t>CP.527/20</t>
  </si>
  <si>
    <t>CP.528/20</t>
  </si>
  <si>
    <t>RT.524</t>
  </si>
  <si>
    <t>RT.525</t>
  </si>
  <si>
    <t>RT.526</t>
  </si>
  <si>
    <t>RT.527</t>
  </si>
  <si>
    <t>RT.528</t>
  </si>
  <si>
    <t>CP.529/20</t>
  </si>
  <si>
    <t>CP.530/20</t>
  </si>
  <si>
    <t>RT.529</t>
  </si>
  <si>
    <t>RT.530</t>
  </si>
  <si>
    <t>CP.531/20</t>
  </si>
  <si>
    <t>CP.532/20</t>
  </si>
  <si>
    <t>RT.531</t>
  </si>
  <si>
    <t>RT.532</t>
  </si>
  <si>
    <t>RT.533</t>
  </si>
  <si>
    <t>RT.534</t>
  </si>
  <si>
    <t>CP.533/20</t>
  </si>
  <si>
    <t>CP.534/20</t>
  </si>
  <si>
    <t>Date : 09/16/2020</t>
  </si>
  <si>
    <t>CP.535/20</t>
  </si>
  <si>
    <t>CP.536/20</t>
  </si>
  <si>
    <t>CP.537/20</t>
  </si>
  <si>
    <t>CP.538/20</t>
  </si>
  <si>
    <t>Date : 09/17/2020</t>
  </si>
  <si>
    <t>RT.535</t>
  </si>
  <si>
    <t>RT.536</t>
  </si>
  <si>
    <t>RT.537</t>
  </si>
  <si>
    <t>RT.538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</si>
</sst>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d\-mmm\-yy;@"/>
    <numFmt numFmtId="165" formatCode="[$-409]d\-mmm\-yy;@"/>
    <numFmt numFmtId="166" formatCode="_(* #,##0_);_(* \(#,##0\);_(* &quot;-&quot;??_);_(@_)"/>
    <numFmt numFmtId="167" formatCode="0.000"/>
    <numFmt numFmtId="168" formatCode="0.0"/>
  </numFmts>
  <fonts count="4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i/>
      <sz val="16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u/>
      <sz val="10"/>
      <name val="Verdana"/>
      <family val="2"/>
    </font>
    <font>
      <b/>
      <sz val="9"/>
      <name val="Verdana"/>
      <family val="2"/>
    </font>
    <font>
      <b/>
      <sz val="8"/>
      <name val="Verdana"/>
      <family val="2"/>
    </font>
    <font>
      <b/>
      <sz val="9"/>
      <color indexed="9"/>
      <name val="Verdana"/>
      <family val="2"/>
    </font>
    <font>
      <b/>
      <sz val="10"/>
      <color indexed="12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0"/>
      <name val="Verdana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14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9"/>
      <name val="Verdana"/>
      <family val="2"/>
    </font>
    <font>
      <b/>
      <sz val="32"/>
      <name val="Verdana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b/>
      <sz val="8.8000000000000007"/>
      <color theme="1"/>
      <name val="Verdana"/>
      <family val="2"/>
    </font>
    <font>
      <b/>
      <sz val="11"/>
      <color theme="1"/>
      <name val="Tahoma"/>
      <family val="2"/>
    </font>
    <font>
      <b/>
      <sz val="9.9"/>
      <color theme="1"/>
      <name val="Verdana"/>
      <family val="2"/>
    </font>
    <font>
      <b/>
      <sz val="13.2"/>
      <color theme="1"/>
      <name val="Verdana"/>
      <family val="2"/>
    </font>
    <font>
      <sz val="11"/>
      <color theme="1"/>
      <name val="Verdana"/>
      <family val="2"/>
    </font>
    <font>
      <sz val="8.8000000000000007"/>
      <color theme="1"/>
      <name val="Verdana"/>
      <family val="2"/>
    </font>
    <font>
      <b/>
      <sz val="11"/>
      <color theme="1"/>
      <name val="Verdana"/>
      <family val="2"/>
    </font>
    <font>
      <b/>
      <sz val="9"/>
      <color theme="1"/>
      <name val="Verdana"/>
      <family val="2"/>
    </font>
    <font>
      <b/>
      <sz val="10"/>
      <color rgb="FF222222"/>
      <name val="Tahoma"/>
      <family val="2"/>
    </font>
    <font>
      <b/>
      <sz val="48"/>
      <color theme="1"/>
      <name val="Arial Unicode MS"/>
      <family val="2"/>
    </font>
    <font>
      <sz val="20"/>
      <color theme="1"/>
      <name val="Arial Unicode MS"/>
      <family val="2"/>
    </font>
    <font>
      <b/>
      <sz val="26"/>
      <color theme="1"/>
      <name val="Arial Unicode MS"/>
      <family val="2"/>
    </font>
    <font>
      <b/>
      <sz val="20"/>
      <color theme="0"/>
      <name val="Arial Unicode MS"/>
      <family val="2"/>
    </font>
    <font>
      <b/>
      <sz val="20"/>
      <color theme="1"/>
      <name val="Arial Unicode MS"/>
      <family val="2"/>
    </font>
    <font>
      <b/>
      <sz val="9.9"/>
      <color rgb="FFFF0000"/>
      <name val="Verdana"/>
      <family val="2"/>
    </font>
    <font>
      <b/>
      <sz val="9.9"/>
      <color rgb="FF00B050"/>
      <name val="Verdana"/>
      <family val="2"/>
    </font>
    <font>
      <b/>
      <sz val="28"/>
      <color theme="0"/>
      <name val="Arial Unicode MS"/>
      <family val="2"/>
    </font>
    <font>
      <sz val="36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4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double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double">
        <color rgb="FF000000"/>
      </right>
      <top/>
      <bottom style="double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double">
        <color rgb="FF000000"/>
      </right>
      <top style="double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4">
    <xf numFmtId="0" fontId="0" fillId="0" borderId="0" xfId="0"/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1" fontId="4" fillId="3" borderId="0" xfId="0" applyNumberFormat="1" applyFont="1" applyFill="1" applyBorder="1" applyAlignment="1">
      <alignment horizontal="center"/>
    </xf>
    <xf numFmtId="0" fontId="5" fillId="3" borderId="0" xfId="0" applyFont="1" applyFill="1" applyBorder="1"/>
    <xf numFmtId="0" fontId="5" fillId="3" borderId="0" xfId="0" applyFont="1" applyFill="1" applyBorder="1" applyAlignment="1">
      <alignment horizontal="center"/>
    </xf>
    <xf numFmtId="2" fontId="4" fillId="3" borderId="0" xfId="0" applyNumberFormat="1" applyFont="1" applyFill="1" applyBorder="1" applyAlignment="1">
      <alignment horizontal="center"/>
    </xf>
    <xf numFmtId="0" fontId="8" fillId="3" borderId="0" xfId="0" applyFont="1" applyFill="1"/>
    <xf numFmtId="2" fontId="5" fillId="3" borderId="0" xfId="0" applyNumberFormat="1" applyFont="1" applyFill="1" applyBorder="1"/>
    <xf numFmtId="167" fontId="5" fillId="3" borderId="0" xfId="0" applyNumberFormat="1" applyFont="1" applyFill="1" applyBorder="1"/>
    <xf numFmtId="0" fontId="6" fillId="3" borderId="0" xfId="0" applyFont="1" applyFill="1" applyBorder="1" applyAlignment="1">
      <alignment horizontal="center"/>
    </xf>
    <xf numFmtId="1" fontId="5" fillId="3" borderId="0" xfId="0" applyNumberFormat="1" applyFont="1" applyFill="1" applyBorder="1"/>
    <xf numFmtId="2" fontId="5" fillId="3" borderId="0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left"/>
    </xf>
    <xf numFmtId="3" fontId="5" fillId="3" borderId="0" xfId="0" applyNumberFormat="1" applyFont="1" applyFill="1" applyBorder="1"/>
    <xf numFmtId="2" fontId="6" fillId="3" borderId="0" xfId="0" applyNumberFormat="1" applyFont="1" applyFill="1" applyBorder="1"/>
    <xf numFmtId="2" fontId="8" fillId="3" borderId="0" xfId="0" applyNumberFormat="1" applyFont="1" applyFill="1" applyBorder="1" applyAlignment="1">
      <alignment horizontal="center"/>
    </xf>
    <xf numFmtId="4" fontId="8" fillId="3" borderId="4" xfId="0" applyNumberFormat="1" applyFont="1" applyFill="1" applyBorder="1" applyAlignment="1">
      <alignment horizontal="center"/>
    </xf>
    <xf numFmtId="0" fontId="14" fillId="3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indent="1"/>
    </xf>
    <xf numFmtId="17" fontId="4" fillId="3" borderId="0" xfId="0" applyNumberFormat="1" applyFont="1" applyFill="1" applyBorder="1" applyAlignment="1">
      <alignment horizontal="center"/>
    </xf>
    <xf numFmtId="0" fontId="17" fillId="3" borderId="0" xfId="0" applyFont="1" applyFill="1" applyAlignment="1"/>
    <xf numFmtId="0" fontId="17" fillId="3" borderId="0" xfId="0" applyFont="1" applyFill="1" applyBorder="1" applyAlignment="1">
      <alignment horizontal="left"/>
    </xf>
    <xf numFmtId="0" fontId="18" fillId="3" borderId="0" xfId="0" applyFont="1" applyFill="1" applyBorder="1"/>
    <xf numFmtId="0" fontId="17" fillId="3" borderId="0" xfId="0" applyFont="1" applyFill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0" fillId="4" borderId="5" xfId="0" applyFill="1" applyBorder="1"/>
    <xf numFmtId="4" fontId="0" fillId="4" borderId="5" xfId="0" applyNumberFormat="1" applyFill="1" applyBorder="1"/>
    <xf numFmtId="2" fontId="0" fillId="4" borderId="5" xfId="0" applyNumberFormat="1" applyFill="1" applyBorder="1"/>
    <xf numFmtId="1" fontId="0" fillId="4" borderId="5" xfId="0" applyNumberFormat="1" applyFill="1" applyBorder="1"/>
    <xf numFmtId="4" fontId="0" fillId="5" borderId="5" xfId="0" applyNumberFormat="1" applyFill="1" applyBorder="1"/>
    <xf numFmtId="2" fontId="0" fillId="5" borderId="5" xfId="0" applyNumberFormat="1" applyFill="1" applyBorder="1"/>
    <xf numFmtId="1" fontId="0" fillId="5" borderId="5" xfId="0" applyNumberFormat="1" applyFill="1" applyBorder="1"/>
    <xf numFmtId="0" fontId="0" fillId="5" borderId="5" xfId="0" applyFill="1" applyBorder="1"/>
    <xf numFmtId="0" fontId="16" fillId="4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4" fontId="0" fillId="0" borderId="0" xfId="0" applyNumberFormat="1"/>
    <xf numFmtId="1" fontId="21" fillId="3" borderId="0" xfId="0" applyNumberFormat="1" applyFont="1" applyFill="1" applyBorder="1" applyAlignment="1">
      <alignment horizontal="center"/>
    </xf>
    <xf numFmtId="0" fontId="24" fillId="0" borderId="0" xfId="0" applyFont="1"/>
    <xf numFmtId="2" fontId="8" fillId="6" borderId="4" xfId="0" applyNumberFormat="1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4" fontId="8" fillId="7" borderId="8" xfId="0" applyNumberFormat="1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2" fontId="8" fillId="7" borderId="8" xfId="0" applyNumberFormat="1" applyFont="1" applyFill="1" applyBorder="1" applyAlignment="1">
      <alignment horizontal="center" vertical="center"/>
    </xf>
    <xf numFmtId="1" fontId="8" fillId="7" borderId="8" xfId="0" applyNumberFormat="1" applyFont="1" applyFill="1" applyBorder="1" applyAlignment="1">
      <alignment horizontal="center" vertical="center"/>
    </xf>
    <xf numFmtId="0" fontId="22" fillId="7" borderId="9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64" fontId="8" fillId="3" borderId="10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25" fillId="8" borderId="49" xfId="0" applyFont="1" applyFill="1" applyBorder="1" applyAlignment="1">
      <alignment wrapText="1"/>
    </xf>
    <xf numFmtId="0" fontId="26" fillId="8" borderId="50" xfId="0" applyFont="1" applyFill="1" applyBorder="1" applyAlignment="1">
      <alignment horizontal="center"/>
    </xf>
    <xf numFmtId="0" fontId="27" fillId="8" borderId="49" xfId="0" applyFont="1" applyFill="1" applyBorder="1"/>
    <xf numFmtId="0" fontId="27" fillId="8" borderId="49" xfId="0" applyFont="1" applyFill="1" applyBorder="1" applyAlignment="1">
      <alignment horizontal="left"/>
    </xf>
    <xf numFmtId="0" fontId="25" fillId="8" borderId="51" xfId="0" applyFont="1" applyFill="1" applyBorder="1" applyAlignment="1">
      <alignment wrapText="1"/>
    </xf>
    <xf numFmtId="0" fontId="28" fillId="9" borderId="52" xfId="0" applyFont="1" applyFill="1" applyBorder="1" applyAlignment="1">
      <alignment horizontal="center" vertical="center"/>
    </xf>
    <xf numFmtId="0" fontId="28" fillId="9" borderId="52" xfId="0" applyFont="1" applyFill="1" applyBorder="1" applyAlignment="1">
      <alignment horizontal="center"/>
    </xf>
    <xf numFmtId="0" fontId="28" fillId="9" borderId="53" xfId="0" applyFont="1" applyFill="1" applyBorder="1" applyAlignment="1">
      <alignment horizontal="center"/>
    </xf>
    <xf numFmtId="0" fontId="29" fillId="8" borderId="49" xfId="0" applyFont="1" applyFill="1" applyBorder="1" applyAlignment="1">
      <alignment horizontal="center"/>
    </xf>
    <xf numFmtId="0" fontId="25" fillId="8" borderId="54" xfId="0" applyFont="1" applyFill="1" applyBorder="1" applyAlignment="1">
      <alignment wrapText="1"/>
    </xf>
    <xf numFmtId="0" fontId="30" fillId="8" borderId="49" xfId="0" applyFont="1" applyFill="1" applyBorder="1" applyAlignment="1">
      <alignment horizontal="center"/>
    </xf>
    <xf numFmtId="0" fontId="31" fillId="8" borderId="49" xfId="0" applyFont="1" applyFill="1" applyBorder="1" applyAlignment="1">
      <alignment horizontal="center"/>
    </xf>
    <xf numFmtId="0" fontId="25" fillId="0" borderId="49" xfId="0" applyFont="1" applyBorder="1" applyAlignment="1">
      <alignment wrapText="1"/>
    </xf>
    <xf numFmtId="0" fontId="32" fillId="8" borderId="49" xfId="0" applyFont="1" applyFill="1" applyBorder="1" applyAlignment="1">
      <alignment horizontal="left"/>
    </xf>
    <xf numFmtId="166" fontId="8" fillId="6" borderId="4" xfId="1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/>
    <xf numFmtId="0" fontId="6" fillId="3" borderId="12" xfId="0" applyFont="1" applyFill="1" applyBorder="1" applyAlignment="1">
      <alignment horizontal="right"/>
    </xf>
    <xf numFmtId="0" fontId="32" fillId="8" borderId="55" xfId="0" applyFont="1" applyFill="1" applyBorder="1" applyAlignment="1"/>
    <xf numFmtId="0" fontId="32" fillId="8" borderId="56" xfId="0" applyFont="1" applyFill="1" applyBorder="1" applyAlignment="1"/>
    <xf numFmtId="2" fontId="33" fillId="6" borderId="4" xfId="0" applyNumberFormat="1" applyFont="1" applyFill="1" applyBorder="1" applyAlignment="1">
      <alignment horizontal="center"/>
    </xf>
    <xf numFmtId="4" fontId="8" fillId="6" borderId="4" xfId="0" applyNumberFormat="1" applyFont="1" applyFill="1" applyBorder="1" applyAlignment="1">
      <alignment horizontal="center"/>
    </xf>
    <xf numFmtId="165" fontId="8" fillId="3" borderId="5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right"/>
    </xf>
    <xf numFmtId="0" fontId="9" fillId="3" borderId="0" xfId="0" applyFont="1" applyFill="1" applyBorder="1" applyAlignment="1">
      <alignment horizontal="center"/>
    </xf>
    <xf numFmtId="16" fontId="9" fillId="3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/>
    <xf numFmtId="0" fontId="34" fillId="0" borderId="0" xfId="0" applyFont="1" applyAlignment="1"/>
    <xf numFmtId="4" fontId="8" fillId="6" borderId="57" xfId="0" applyNumberFormat="1" applyFont="1" applyFill="1" applyBorder="1" applyAlignment="1">
      <alignment horizontal="center"/>
    </xf>
    <xf numFmtId="166" fontId="8" fillId="6" borderId="4" xfId="1" applyNumberFormat="1" applyFont="1" applyFill="1" applyBorder="1" applyAlignment="1">
      <alignment horizontal="center"/>
    </xf>
    <xf numFmtId="166" fontId="8" fillId="6" borderId="13" xfId="1" applyNumberFormat="1" applyFont="1" applyFill="1" applyBorder="1" applyAlignment="1">
      <alignment horizontal="center"/>
    </xf>
    <xf numFmtId="0" fontId="35" fillId="6" borderId="0" xfId="0" applyFont="1" applyFill="1" applyAlignment="1">
      <alignment vertical="center"/>
    </xf>
    <xf numFmtId="0" fontId="36" fillId="0" borderId="0" xfId="0" applyFont="1"/>
    <xf numFmtId="0" fontId="36" fillId="6" borderId="0" xfId="0" applyFont="1" applyFill="1"/>
    <xf numFmtId="0" fontId="37" fillId="6" borderId="0" xfId="0" applyFont="1" applyFill="1" applyAlignment="1">
      <alignment horizontal="left" vertical="center"/>
    </xf>
    <xf numFmtId="0" fontId="38" fillId="10" borderId="14" xfId="0" applyFont="1" applyFill="1" applyBorder="1" applyAlignment="1">
      <alignment horizontal="center" vertical="center" wrapText="1"/>
    </xf>
    <xf numFmtId="0" fontId="38" fillId="10" borderId="15" xfId="0" applyFont="1" applyFill="1" applyBorder="1" applyAlignment="1">
      <alignment horizontal="center" vertical="center" wrapText="1"/>
    </xf>
    <xf numFmtId="0" fontId="39" fillId="0" borderId="16" xfId="0" applyFont="1" applyFill="1" applyBorder="1" applyAlignment="1">
      <alignment horizontal="center" vertical="center" wrapText="1"/>
    </xf>
    <xf numFmtId="168" fontId="36" fillId="0" borderId="17" xfId="0" applyNumberFormat="1" applyFont="1" applyFill="1" applyBorder="1" applyAlignment="1">
      <alignment horizontal="center" vertical="center" wrapText="1"/>
    </xf>
    <xf numFmtId="168" fontId="36" fillId="6" borderId="17" xfId="0" applyNumberFormat="1" applyFont="1" applyFill="1" applyBorder="1" applyAlignment="1">
      <alignment horizontal="center" vertical="center" wrapText="1"/>
    </xf>
    <xf numFmtId="168" fontId="36" fillId="0" borderId="18" xfId="0" applyNumberFormat="1" applyFont="1" applyFill="1" applyBorder="1" applyAlignment="1">
      <alignment horizontal="center" vertical="center" wrapText="1"/>
    </xf>
    <xf numFmtId="0" fontId="38" fillId="10" borderId="14" xfId="0" applyFont="1" applyFill="1" applyBorder="1" applyAlignment="1">
      <alignment horizontal="center" vertical="center" wrapText="1"/>
    </xf>
    <xf numFmtId="0" fontId="38" fillId="10" borderId="15" xfId="0" applyFont="1" applyFill="1" applyBorder="1" applyAlignment="1">
      <alignment horizontal="center" vertical="center" wrapText="1"/>
    </xf>
    <xf numFmtId="4" fontId="28" fillId="9" borderId="58" xfId="0" applyNumberFormat="1" applyFont="1" applyFill="1" applyBorder="1" applyAlignment="1">
      <alignment horizontal="center" vertical="center"/>
    </xf>
    <xf numFmtId="0" fontId="28" fillId="9" borderId="5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25" fillId="9" borderId="58" xfId="0" applyFont="1" applyFill="1" applyBorder="1" applyAlignment="1">
      <alignment wrapText="1"/>
    </xf>
    <xf numFmtId="0" fontId="38" fillId="10" borderId="14" xfId="0" applyFont="1" applyFill="1" applyBorder="1" applyAlignment="1">
      <alignment horizontal="center" vertical="center" wrapText="1"/>
    </xf>
    <xf numFmtId="0" fontId="38" fillId="10" borderId="15" xfId="0" applyFont="1" applyFill="1" applyBorder="1" applyAlignment="1">
      <alignment horizontal="center" vertical="center" wrapText="1"/>
    </xf>
    <xf numFmtId="0" fontId="28" fillId="8" borderId="57" xfId="0" applyFont="1" applyFill="1" applyBorder="1" applyAlignment="1">
      <alignment horizontal="center"/>
    </xf>
    <xf numFmtId="2" fontId="8" fillId="6" borderId="57" xfId="0" applyNumberFormat="1" applyFont="1" applyFill="1" applyBorder="1" applyAlignment="1">
      <alignment horizontal="center"/>
    </xf>
    <xf numFmtId="0" fontId="28" fillId="0" borderId="59" xfId="0" applyFont="1" applyBorder="1" applyAlignment="1">
      <alignment horizontal="center"/>
    </xf>
    <xf numFmtId="2" fontId="33" fillId="0" borderId="57" xfId="0" applyNumberFormat="1" applyFont="1" applyFill="1" applyBorder="1" applyAlignment="1">
      <alignment horizontal="center"/>
    </xf>
    <xf numFmtId="0" fontId="40" fillId="8" borderId="60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41" fillId="8" borderId="60" xfId="0" applyFont="1" applyFill="1" applyBorder="1" applyAlignment="1">
      <alignment horizontal="center" vertical="center"/>
    </xf>
    <xf numFmtId="0" fontId="28" fillId="8" borderId="50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2" fontId="8" fillId="6" borderId="50" xfId="0" applyNumberFormat="1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 vertical="center"/>
    </xf>
    <xf numFmtId="4" fontId="8" fillId="3" borderId="19" xfId="0" applyNumberFormat="1" applyFont="1" applyFill="1" applyBorder="1" applyAlignment="1">
      <alignment horizontal="center"/>
    </xf>
    <xf numFmtId="4" fontId="8" fillId="6" borderId="3" xfId="0" applyNumberFormat="1" applyFont="1" applyFill="1" applyBorder="1" applyAlignment="1">
      <alignment horizontal="center"/>
    </xf>
    <xf numFmtId="4" fontId="8" fillId="6" borderId="19" xfId="0" applyNumberFormat="1" applyFont="1" applyFill="1" applyBorder="1" applyAlignment="1">
      <alignment horizontal="center"/>
    </xf>
    <xf numFmtId="0" fontId="38" fillId="10" borderId="14" xfId="0" applyFont="1" applyFill="1" applyBorder="1" applyAlignment="1">
      <alignment horizontal="center" vertical="center" wrapText="1"/>
    </xf>
    <xf numFmtId="0" fontId="38" fillId="10" borderId="15" xfId="0" applyFont="1" applyFill="1" applyBorder="1" applyAlignment="1">
      <alignment horizontal="center" vertical="center" wrapText="1"/>
    </xf>
    <xf numFmtId="0" fontId="28" fillId="9" borderId="61" xfId="0" applyFont="1" applyFill="1" applyBorder="1" applyAlignment="1">
      <alignment horizontal="center" vertical="center"/>
    </xf>
    <xf numFmtId="0" fontId="28" fillId="0" borderId="62" xfId="0" applyFont="1" applyBorder="1" applyAlignment="1">
      <alignment horizontal="center"/>
    </xf>
    <xf numFmtId="0" fontId="38" fillId="10" borderId="14" xfId="0" applyFont="1" applyFill="1" applyBorder="1" applyAlignment="1">
      <alignment horizontal="center" vertical="center" wrapText="1"/>
    </xf>
    <xf numFmtId="0" fontId="38" fillId="10" borderId="15" xfId="0" applyFont="1" applyFill="1" applyBorder="1" applyAlignment="1">
      <alignment horizontal="center" vertical="center" wrapText="1"/>
    </xf>
    <xf numFmtId="168" fontId="36" fillId="6" borderId="0" xfId="0" applyNumberFormat="1" applyFont="1" applyFill="1" applyBorder="1" applyAlignment="1">
      <alignment horizontal="center" vertical="center" wrapText="1"/>
    </xf>
    <xf numFmtId="168" fontId="36" fillId="0" borderId="0" xfId="0" applyNumberFormat="1" applyFont="1" applyFill="1" applyBorder="1" applyAlignment="1">
      <alignment horizontal="center" vertical="center" wrapText="1"/>
    </xf>
    <xf numFmtId="168" fontId="36" fillId="0" borderId="20" xfId="0" applyNumberFormat="1" applyFont="1" applyFill="1" applyBorder="1" applyAlignment="1">
      <alignment horizontal="center" vertical="center" wrapText="1"/>
    </xf>
    <xf numFmtId="0" fontId="36" fillId="0" borderId="0" xfId="0" applyFont="1" applyBorder="1"/>
    <xf numFmtId="168" fontId="36" fillId="6" borderId="21" xfId="0" applyNumberFormat="1" applyFont="1" applyFill="1" applyBorder="1" applyAlignment="1">
      <alignment horizontal="center" vertical="center" wrapText="1"/>
    </xf>
    <xf numFmtId="168" fontId="36" fillId="0" borderId="21" xfId="0" applyNumberFormat="1" applyFont="1" applyFill="1" applyBorder="1" applyAlignment="1">
      <alignment horizontal="center" vertical="center" wrapText="1"/>
    </xf>
    <xf numFmtId="168" fontId="36" fillId="6" borderId="22" xfId="0" applyNumberFormat="1" applyFont="1" applyFill="1" applyBorder="1" applyAlignment="1">
      <alignment horizontal="center" vertical="center" wrapText="1"/>
    </xf>
    <xf numFmtId="168" fontId="36" fillId="0" borderId="22" xfId="0" applyNumberFormat="1" applyFont="1" applyFill="1" applyBorder="1" applyAlignment="1">
      <alignment horizontal="center" vertical="center" wrapText="1"/>
    </xf>
    <xf numFmtId="168" fontId="36" fillId="0" borderId="23" xfId="0" applyNumberFormat="1" applyFont="1" applyFill="1" applyBorder="1" applyAlignment="1">
      <alignment horizontal="center" vertical="center" wrapText="1"/>
    </xf>
    <xf numFmtId="168" fontId="36" fillId="0" borderId="24" xfId="0" applyNumberFormat="1" applyFont="1" applyFill="1" applyBorder="1" applyAlignment="1">
      <alignment horizontal="center" vertical="center" wrapText="1"/>
    </xf>
    <xf numFmtId="168" fontId="36" fillId="6" borderId="25" xfId="0" applyNumberFormat="1" applyFont="1" applyFill="1" applyBorder="1" applyAlignment="1">
      <alignment horizontal="center" vertical="center" wrapText="1"/>
    </xf>
    <xf numFmtId="168" fontId="36" fillId="6" borderId="26" xfId="0" applyNumberFormat="1" applyFont="1" applyFill="1" applyBorder="1" applyAlignment="1">
      <alignment horizontal="center" vertical="center" wrapText="1"/>
    </xf>
    <xf numFmtId="168" fontId="36" fillId="0" borderId="26" xfId="0" applyNumberFormat="1" applyFont="1" applyFill="1" applyBorder="1" applyAlignment="1">
      <alignment horizontal="center" vertical="center" wrapText="1"/>
    </xf>
    <xf numFmtId="168" fontId="36" fillId="6" borderId="27" xfId="0" applyNumberFormat="1" applyFont="1" applyFill="1" applyBorder="1" applyAlignment="1">
      <alignment horizontal="center" vertical="center" wrapText="1"/>
    </xf>
    <xf numFmtId="168" fontId="36" fillId="6" borderId="28" xfId="0" applyNumberFormat="1" applyFont="1" applyFill="1" applyBorder="1" applyAlignment="1">
      <alignment horizontal="center" vertical="center" wrapText="1"/>
    </xf>
    <xf numFmtId="168" fontId="36" fillId="0" borderId="28" xfId="0" applyNumberFormat="1" applyFont="1" applyFill="1" applyBorder="1" applyAlignment="1">
      <alignment horizontal="center" vertical="center" wrapText="1"/>
    </xf>
    <xf numFmtId="168" fontId="36" fillId="6" borderId="29" xfId="0" applyNumberFormat="1" applyFont="1" applyFill="1" applyBorder="1" applyAlignment="1">
      <alignment horizontal="center" vertical="center" wrapText="1"/>
    </xf>
    <xf numFmtId="168" fontId="36" fillId="6" borderId="30" xfId="0" applyNumberFormat="1" applyFont="1" applyFill="1" applyBorder="1" applyAlignment="1">
      <alignment horizontal="center" vertical="center" wrapText="1"/>
    </xf>
    <xf numFmtId="168" fontId="36" fillId="0" borderId="30" xfId="0" applyNumberFormat="1" applyFont="1" applyFill="1" applyBorder="1" applyAlignment="1">
      <alignment horizontal="center" vertical="center" wrapText="1"/>
    </xf>
    <xf numFmtId="0" fontId="28" fillId="0" borderId="15" xfId="0" applyFont="1" applyBorder="1" applyAlignment="1">
      <alignment horizontal="center"/>
    </xf>
    <xf numFmtId="4" fontId="8" fillId="6" borderId="63" xfId="0" applyNumberFormat="1" applyFont="1" applyFill="1" applyBorder="1" applyAlignment="1">
      <alignment horizontal="center"/>
    </xf>
    <xf numFmtId="2" fontId="33" fillId="0" borderId="63" xfId="0" applyNumberFormat="1" applyFont="1" applyFill="1" applyBorder="1" applyAlignment="1">
      <alignment horizontal="center"/>
    </xf>
    <xf numFmtId="2" fontId="8" fillId="6" borderId="63" xfId="0" applyNumberFormat="1" applyFont="1" applyFill="1" applyBorder="1" applyAlignment="1">
      <alignment horizontal="center"/>
    </xf>
    <xf numFmtId="0" fontId="25" fillId="9" borderId="64" xfId="0" applyFont="1" applyFill="1" applyBorder="1" applyAlignment="1">
      <alignment wrapText="1"/>
    </xf>
    <xf numFmtId="0" fontId="28" fillId="9" borderId="61" xfId="0" applyFont="1" applyFill="1" applyBorder="1" applyAlignment="1">
      <alignment horizontal="center"/>
    </xf>
    <xf numFmtId="0" fontId="38" fillId="10" borderId="14" xfId="0" applyFont="1" applyFill="1" applyBorder="1" applyAlignment="1">
      <alignment horizontal="center" vertical="center" wrapText="1"/>
    </xf>
    <xf numFmtId="0" fontId="38" fillId="10" borderId="15" xfId="0" applyFont="1" applyFill="1" applyBorder="1" applyAlignment="1">
      <alignment horizontal="center" vertical="center" wrapText="1"/>
    </xf>
    <xf numFmtId="0" fontId="39" fillId="0" borderId="19" xfId="0" applyFont="1" applyFill="1" applyBorder="1" applyAlignment="1">
      <alignment horizontal="center" vertical="center" wrapText="1"/>
    </xf>
    <xf numFmtId="4" fontId="8" fillId="3" borderId="65" xfId="0" applyNumberFormat="1" applyFont="1" applyFill="1" applyBorder="1" applyAlignment="1">
      <alignment horizontal="center"/>
    </xf>
    <xf numFmtId="0" fontId="28" fillId="0" borderId="66" xfId="0" applyFont="1" applyBorder="1" applyAlignment="1">
      <alignment horizontal="center"/>
    </xf>
    <xf numFmtId="0" fontId="25" fillId="8" borderId="67" xfId="0" applyFont="1" applyFill="1" applyBorder="1" applyAlignment="1">
      <alignment wrapText="1"/>
    </xf>
    <xf numFmtId="0" fontId="25" fillId="8" borderId="68" xfId="0" applyFont="1" applyFill="1" applyBorder="1" applyAlignment="1">
      <alignment wrapText="1"/>
    </xf>
    <xf numFmtId="0" fontId="25" fillId="8" borderId="69" xfId="0" applyFont="1" applyFill="1" applyBorder="1" applyAlignment="1">
      <alignment wrapText="1"/>
    </xf>
    <xf numFmtId="0" fontId="41" fillId="8" borderId="0" xfId="0" applyFont="1" applyFill="1" applyBorder="1" applyAlignment="1">
      <alignment horizontal="center" vertical="center"/>
    </xf>
    <xf numFmtId="2" fontId="33" fillId="0" borderId="70" xfId="0" applyNumberFormat="1" applyFont="1" applyFill="1" applyBorder="1" applyAlignment="1">
      <alignment horizontal="center"/>
    </xf>
    <xf numFmtId="0" fontId="28" fillId="8" borderId="59" xfId="0" applyFont="1" applyFill="1" applyBorder="1" applyAlignment="1">
      <alignment horizontal="center"/>
    </xf>
    <xf numFmtId="0" fontId="28" fillId="8" borderId="63" xfId="0" applyFont="1" applyFill="1" applyBorder="1" applyAlignment="1">
      <alignment horizontal="center"/>
    </xf>
    <xf numFmtId="4" fontId="8" fillId="6" borderId="71" xfId="0" applyNumberFormat="1" applyFont="1" applyFill="1" applyBorder="1" applyAlignment="1">
      <alignment horizontal="center"/>
    </xf>
    <xf numFmtId="2" fontId="33" fillId="0" borderId="71" xfId="0" applyNumberFormat="1" applyFont="1" applyFill="1" applyBorder="1" applyAlignment="1">
      <alignment horizontal="center"/>
    </xf>
    <xf numFmtId="2" fontId="8" fillId="6" borderId="71" xfId="0" applyNumberFormat="1" applyFont="1" applyFill="1" applyBorder="1" applyAlignment="1">
      <alignment horizontal="center"/>
    </xf>
    <xf numFmtId="0" fontId="28" fillId="0" borderId="31" xfId="0" applyFont="1" applyBorder="1" applyAlignment="1">
      <alignment horizontal="center"/>
    </xf>
    <xf numFmtId="0" fontId="28" fillId="0" borderId="19" xfId="0" applyFont="1" applyBorder="1" applyAlignment="1">
      <alignment horizontal="center"/>
    </xf>
    <xf numFmtId="4" fontId="8" fillId="0" borderId="4" xfId="0" applyNumberFormat="1" applyFont="1" applyFill="1" applyBorder="1" applyAlignment="1">
      <alignment horizontal="center"/>
    </xf>
    <xf numFmtId="15" fontId="28" fillId="0" borderId="16" xfId="0" applyNumberFormat="1" applyFont="1" applyBorder="1" applyAlignment="1"/>
    <xf numFmtId="2" fontId="33" fillId="0" borderId="19" xfId="0" applyNumberFormat="1" applyFont="1" applyFill="1" applyBorder="1" applyAlignment="1">
      <alignment horizontal="center"/>
    </xf>
    <xf numFmtId="2" fontId="8" fillId="6" borderId="19" xfId="0" applyNumberFormat="1" applyFont="1" applyFill="1" applyBorder="1" applyAlignment="1">
      <alignment horizontal="center"/>
    </xf>
    <xf numFmtId="15" fontId="28" fillId="0" borderId="16" xfId="0" applyNumberFormat="1" applyFont="1" applyBorder="1" applyAlignment="1">
      <alignment wrapText="1"/>
    </xf>
    <xf numFmtId="0" fontId="19" fillId="0" borderId="0" xfId="0" applyFont="1" applyAlignment="1">
      <alignment horizont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17" fontId="4" fillId="3" borderId="10" xfId="0" applyNumberFormat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8" fillId="7" borderId="37" xfId="0" applyFont="1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40" xfId="0" applyFont="1" applyFill="1" applyBorder="1" applyAlignment="1">
      <alignment horizontal="center" vertical="center"/>
    </xf>
    <xf numFmtId="2" fontId="4" fillId="3" borderId="41" xfId="0" applyNumberFormat="1" applyFont="1" applyFill="1" applyBorder="1" applyAlignment="1">
      <alignment horizontal="center"/>
    </xf>
    <xf numFmtId="43" fontId="5" fillId="3" borderId="0" xfId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8" fillId="7" borderId="42" xfId="0" applyFont="1" applyFill="1" applyBorder="1" applyAlignment="1">
      <alignment horizontal="center" vertical="center"/>
    </xf>
    <xf numFmtId="16" fontId="9" fillId="3" borderId="43" xfId="0" applyNumberFormat="1" applyFont="1" applyFill="1" applyBorder="1" applyAlignment="1">
      <alignment horizontal="center"/>
    </xf>
    <xf numFmtId="16" fontId="9" fillId="3" borderId="44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9" fillId="3" borderId="43" xfId="0" applyFont="1" applyFill="1" applyBorder="1" applyAlignment="1">
      <alignment horizontal="center"/>
    </xf>
    <xf numFmtId="0" fontId="9" fillId="3" borderId="44" xfId="0" applyFont="1" applyFill="1" applyBorder="1" applyAlignment="1">
      <alignment horizontal="center"/>
    </xf>
    <xf numFmtId="0" fontId="9" fillId="3" borderId="45" xfId="0" applyFont="1" applyFill="1" applyBorder="1" applyAlignment="1">
      <alignment horizontal="center"/>
    </xf>
    <xf numFmtId="16" fontId="9" fillId="3" borderId="43" xfId="0" quotePrefix="1" applyNumberFormat="1" applyFont="1" applyFill="1" applyBorder="1" applyAlignment="1">
      <alignment horizontal="center"/>
    </xf>
    <xf numFmtId="16" fontId="9" fillId="3" borderId="44" xfId="0" quotePrefix="1" applyNumberFormat="1" applyFont="1" applyFill="1" applyBorder="1" applyAlignment="1">
      <alignment horizontal="center"/>
    </xf>
    <xf numFmtId="16" fontId="9" fillId="3" borderId="45" xfId="0" quotePrefix="1" applyNumberFormat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15" fontId="28" fillId="0" borderId="16" xfId="0" applyNumberFormat="1" applyFont="1" applyBorder="1" applyAlignment="1">
      <alignment horizontal="center"/>
    </xf>
    <xf numFmtId="15" fontId="28" fillId="0" borderId="47" xfId="0" applyNumberFormat="1" applyFont="1" applyBorder="1" applyAlignment="1">
      <alignment horizontal="center"/>
    </xf>
    <xf numFmtId="15" fontId="28" fillId="0" borderId="46" xfId="0" applyNumberFormat="1" applyFont="1" applyBorder="1" applyAlignment="1">
      <alignment horizontal="center"/>
    </xf>
    <xf numFmtId="0" fontId="25" fillId="8" borderId="72" xfId="0" applyFont="1" applyFill="1" applyBorder="1" applyAlignment="1">
      <alignment wrapText="1"/>
    </xf>
    <xf numFmtId="0" fontId="25" fillId="8" borderId="73" xfId="0" applyFont="1" applyFill="1" applyBorder="1" applyAlignment="1">
      <alignment wrapText="1"/>
    </xf>
    <xf numFmtId="0" fontId="25" fillId="8" borderId="74" xfId="0" applyFont="1" applyFill="1" applyBorder="1" applyAlignment="1">
      <alignment wrapText="1"/>
    </xf>
    <xf numFmtId="0" fontId="28" fillId="9" borderId="75" xfId="0" applyFont="1" applyFill="1" applyBorder="1" applyAlignment="1">
      <alignment horizontal="center" vertical="center"/>
    </xf>
    <xf numFmtId="0" fontId="28" fillId="9" borderId="76" xfId="0" applyFont="1" applyFill="1" applyBorder="1" applyAlignment="1">
      <alignment horizontal="center" vertical="center"/>
    </xf>
    <xf numFmtId="0" fontId="28" fillId="9" borderId="77" xfId="0" applyFont="1" applyFill="1" applyBorder="1" applyAlignment="1">
      <alignment horizontal="center" vertical="center"/>
    </xf>
    <xf numFmtId="0" fontId="28" fillId="9" borderId="78" xfId="0" applyFont="1" applyFill="1" applyBorder="1" applyAlignment="1">
      <alignment horizontal="center" vertical="center"/>
    </xf>
    <xf numFmtId="0" fontId="25" fillId="8" borderId="79" xfId="0" applyFont="1" applyFill="1" applyBorder="1" applyAlignment="1">
      <alignment wrapText="1"/>
    </xf>
    <xf numFmtId="0" fontId="25" fillId="8" borderId="80" xfId="0" applyFont="1" applyFill="1" applyBorder="1" applyAlignment="1">
      <alignment wrapText="1"/>
    </xf>
    <xf numFmtId="0" fontId="25" fillId="8" borderId="81" xfId="0" applyFont="1" applyFill="1" applyBorder="1" applyAlignment="1">
      <alignment wrapText="1"/>
    </xf>
    <xf numFmtId="0" fontId="25" fillId="8" borderId="50" xfId="0" applyFont="1" applyFill="1" applyBorder="1" applyAlignment="1">
      <alignment wrapText="1"/>
    </xf>
    <xf numFmtId="0" fontId="26" fillId="8" borderId="70" xfId="0" applyFont="1" applyFill="1" applyBorder="1" applyAlignment="1">
      <alignment horizontal="center"/>
    </xf>
    <xf numFmtId="0" fontId="26" fillId="8" borderId="65" xfId="0" applyFont="1" applyFill="1" applyBorder="1" applyAlignment="1">
      <alignment horizontal="center"/>
    </xf>
    <xf numFmtId="0" fontId="26" fillId="8" borderId="81" xfId="0" applyFont="1" applyFill="1" applyBorder="1" applyAlignment="1">
      <alignment horizontal="center"/>
    </xf>
    <xf numFmtId="0" fontId="26" fillId="8" borderId="50" xfId="0" applyFont="1" applyFill="1" applyBorder="1" applyAlignment="1">
      <alignment horizontal="center"/>
    </xf>
    <xf numFmtId="17" fontId="26" fillId="8" borderId="70" xfId="0" applyNumberFormat="1" applyFont="1" applyFill="1" applyBorder="1" applyAlignment="1">
      <alignment horizontal="center"/>
    </xf>
    <xf numFmtId="17" fontId="26" fillId="8" borderId="65" xfId="0" applyNumberFormat="1" applyFont="1" applyFill="1" applyBorder="1" applyAlignment="1">
      <alignment horizontal="center"/>
    </xf>
    <xf numFmtId="0" fontId="25" fillId="8" borderId="67" xfId="0" applyFont="1" applyFill="1" applyBorder="1" applyAlignment="1">
      <alignment wrapText="1"/>
    </xf>
    <xf numFmtId="0" fontId="32" fillId="8" borderId="79" xfId="0" applyFont="1" applyFill="1" applyBorder="1" applyAlignment="1">
      <alignment horizontal="center"/>
    </xf>
    <xf numFmtId="0" fontId="32" fillId="8" borderId="80" xfId="0" applyFont="1" applyFill="1" applyBorder="1" applyAlignment="1">
      <alignment horizontal="center"/>
    </xf>
    <xf numFmtId="0" fontId="32" fillId="8" borderId="67" xfId="0" applyFont="1" applyFill="1" applyBorder="1" applyAlignment="1">
      <alignment horizontal="center"/>
    </xf>
    <xf numFmtId="15" fontId="28" fillId="0" borderId="82" xfId="0" applyNumberFormat="1" applyFont="1" applyBorder="1" applyAlignment="1">
      <alignment horizontal="center"/>
    </xf>
    <xf numFmtId="15" fontId="28" fillId="0" borderId="83" xfId="0" applyNumberFormat="1" applyFont="1" applyBorder="1" applyAlignment="1">
      <alignment horizontal="center"/>
    </xf>
    <xf numFmtId="15" fontId="28" fillId="0" borderId="16" xfId="0" applyNumberFormat="1" applyFont="1" applyBorder="1" applyAlignment="1">
      <alignment horizontal="center" wrapText="1"/>
    </xf>
    <xf numFmtId="15" fontId="28" fillId="0" borderId="46" xfId="0" applyNumberFormat="1" applyFont="1" applyBorder="1" applyAlignment="1">
      <alignment horizontal="center" wrapText="1"/>
    </xf>
    <xf numFmtId="15" fontId="28" fillId="0" borderId="47" xfId="0" applyNumberFormat="1" applyFont="1" applyBorder="1" applyAlignment="1">
      <alignment horizontal="center" wrapText="1"/>
    </xf>
    <xf numFmtId="0" fontId="28" fillId="9" borderId="84" xfId="0" applyFont="1" applyFill="1" applyBorder="1" applyAlignment="1">
      <alignment horizontal="center" vertical="center"/>
    </xf>
    <xf numFmtId="0" fontId="28" fillId="9" borderId="85" xfId="0" applyFont="1" applyFill="1" applyBorder="1" applyAlignment="1">
      <alignment horizontal="center" vertical="center"/>
    </xf>
    <xf numFmtId="0" fontId="38" fillId="10" borderId="14" xfId="0" applyFont="1" applyFill="1" applyBorder="1" applyAlignment="1">
      <alignment horizontal="center" vertical="center" wrapText="1"/>
    </xf>
    <xf numFmtId="0" fontId="38" fillId="10" borderId="15" xfId="0" applyFont="1" applyFill="1" applyBorder="1" applyAlignment="1">
      <alignment horizontal="center" vertical="center" wrapText="1"/>
    </xf>
    <xf numFmtId="0" fontId="42" fillId="10" borderId="48" xfId="0" applyFont="1" applyFill="1" applyBorder="1" applyAlignment="1">
      <alignment horizontal="center" vertical="center" wrapText="1"/>
    </xf>
    <xf numFmtId="0" fontId="42" fillId="10" borderId="0" xfId="0" applyFont="1" applyFill="1" applyBorder="1" applyAlignment="1">
      <alignment horizontal="center" vertical="center" wrapText="1"/>
    </xf>
    <xf numFmtId="0" fontId="37" fillId="6" borderId="0" xfId="0" applyFont="1" applyFill="1" applyAlignment="1">
      <alignment horizontal="left" vertical="center"/>
    </xf>
    <xf numFmtId="0" fontId="23" fillId="3" borderId="0" xfId="0" applyFont="1" applyFill="1" applyBorder="1" applyAlignment="1">
      <alignment horizontal="right"/>
    </xf>
    <xf numFmtId="0" fontId="35" fillId="6" borderId="0" xfId="0" applyFont="1" applyFill="1" applyAlignment="1">
      <alignment horizontal="center" vertical="center"/>
    </xf>
    <xf numFmtId="0" fontId="43" fillId="6" borderId="0" xfId="0" applyFont="1" applyFill="1" applyBorder="1" applyAlignment="1">
      <alignment horizontal="center" vertical="center"/>
    </xf>
    <xf numFmtId="0" fontId="38" fillId="10" borderId="16" xfId="0" applyFont="1" applyFill="1" applyBorder="1" applyAlignment="1">
      <alignment horizontal="center" vertical="center"/>
    </xf>
    <xf numFmtId="0" fontId="38" fillId="10" borderId="46" xfId="0" applyFont="1" applyFill="1" applyBorder="1" applyAlignment="1">
      <alignment horizontal="center" vertical="center"/>
    </xf>
    <xf numFmtId="0" fontId="38" fillId="10" borderId="47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7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</xdr:colOff>
      <xdr:row>2</xdr:row>
      <xdr:rowOff>85725</xdr:rowOff>
    </xdr:to>
    <xdr:pic>
      <xdr:nvPicPr>
        <xdr:cNvPr id="3673187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72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857250</xdr:colOff>
      <xdr:row>0</xdr:row>
      <xdr:rowOff>19050</xdr:rowOff>
    </xdr:from>
    <xdr:to>
      <xdr:col>7</xdr:col>
      <xdr:colOff>9525</xdr:colOff>
      <xdr:row>1</xdr:row>
      <xdr:rowOff>161925</xdr:rowOff>
    </xdr:to>
    <xdr:pic>
      <xdr:nvPicPr>
        <xdr:cNvPr id="36731877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9050"/>
          <a:ext cx="942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3409950</xdr:colOff>
      <xdr:row>1</xdr:row>
      <xdr:rowOff>371475</xdr:rowOff>
    </xdr:to>
    <xdr:pic>
      <xdr:nvPicPr>
        <xdr:cNvPr id="3673290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0995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59</xdr:col>
      <xdr:colOff>504825</xdr:colOff>
      <xdr:row>0</xdr:row>
      <xdr:rowOff>219075</xdr:rowOff>
    </xdr:from>
    <xdr:to>
      <xdr:col>64</xdr:col>
      <xdr:colOff>561975</xdr:colOff>
      <xdr:row>1</xdr:row>
      <xdr:rowOff>142875</xdr:rowOff>
    </xdr:to>
    <xdr:pic>
      <xdr:nvPicPr>
        <xdr:cNvPr id="36732901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95900" y="219075"/>
          <a:ext cx="310515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zoomScaleNormal="100" workbookViewId="0">
      <selection activeCell="B36" sqref="B36"/>
    </sheetView>
  </sheetViews>
  <sheetFormatPr defaultRowHeight="12.75" x14ac:dyDescent="0.2"/>
  <cols>
    <col min="1" max="1" width="11.42578125" bestFit="1" customWidth="1"/>
    <col min="2" max="2" width="10.140625" bestFit="1" customWidth="1"/>
    <col min="17" max="17" width="18.85546875" customWidth="1"/>
  </cols>
  <sheetData>
    <row r="1" spans="1:17" ht="18" x14ac:dyDescent="0.25">
      <c r="A1" s="179" t="s">
        <v>34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</row>
    <row r="2" spans="1:17" ht="13.5" thickBot="1" x14ac:dyDescent="0.25"/>
    <row r="3" spans="1:17" ht="13.5" thickTop="1" x14ac:dyDescent="0.2">
      <c r="A3" s="180" t="s">
        <v>12</v>
      </c>
      <c r="B3" s="1" t="s">
        <v>2</v>
      </c>
      <c r="C3" s="2" t="s">
        <v>4</v>
      </c>
      <c r="D3" s="2" t="s">
        <v>5</v>
      </c>
      <c r="E3" s="182" t="s">
        <v>6</v>
      </c>
      <c r="F3" s="183"/>
      <c r="G3" s="182" t="s">
        <v>7</v>
      </c>
      <c r="H3" s="183"/>
      <c r="I3" s="182" t="s">
        <v>8</v>
      </c>
      <c r="J3" s="183"/>
      <c r="K3" s="182" t="s">
        <v>9</v>
      </c>
      <c r="L3" s="183"/>
      <c r="M3" s="182" t="s">
        <v>10</v>
      </c>
      <c r="N3" s="184"/>
      <c r="O3" s="184"/>
      <c r="P3" s="184"/>
      <c r="Q3" s="185" t="s">
        <v>11</v>
      </c>
    </row>
    <row r="4" spans="1:17" ht="27" customHeight="1" x14ac:dyDescent="0.2">
      <c r="A4" s="181"/>
      <c r="B4" s="3" t="s">
        <v>14</v>
      </c>
      <c r="C4" s="4" t="s">
        <v>15</v>
      </c>
      <c r="D4" s="4" t="s">
        <v>16</v>
      </c>
      <c r="E4" s="4" t="s">
        <v>16</v>
      </c>
      <c r="F4" s="28" t="s">
        <v>15</v>
      </c>
      <c r="G4" s="4" t="s">
        <v>16</v>
      </c>
      <c r="H4" s="28" t="s">
        <v>15</v>
      </c>
      <c r="I4" s="4" t="s">
        <v>16</v>
      </c>
      <c r="J4" s="28" t="s">
        <v>15</v>
      </c>
      <c r="K4" s="4" t="s">
        <v>16</v>
      </c>
      <c r="L4" s="28" t="s">
        <v>15</v>
      </c>
      <c r="M4" s="4" t="s">
        <v>16</v>
      </c>
      <c r="N4" s="4" t="s">
        <v>32</v>
      </c>
      <c r="O4" s="28" t="s">
        <v>15</v>
      </c>
      <c r="P4" s="4" t="s">
        <v>33</v>
      </c>
      <c r="Q4" s="186"/>
    </row>
    <row r="5" spans="1:17" ht="18.75" customHeight="1" x14ac:dyDescent="0.2">
      <c r="A5" s="37" t="s">
        <v>48</v>
      </c>
      <c r="B5" s="30">
        <f>'MCV-LS'!C55</f>
        <v>139410</v>
      </c>
      <c r="C5" s="31">
        <f>'MCV-LS'!E55</f>
        <v>16.902498314324653</v>
      </c>
      <c r="D5" s="31">
        <f>'MCV-LS'!F55</f>
        <v>12.054738254070726</v>
      </c>
      <c r="E5" s="31">
        <f>'MCV-LS'!G55</f>
        <v>5.0712713578652888</v>
      </c>
      <c r="F5" s="31">
        <f>'MCV-LS'!H55</f>
        <v>4.7885556888498355</v>
      </c>
      <c r="G5" s="31">
        <f>'MCV-LS'!I55</f>
        <v>40.31584025536187</v>
      </c>
      <c r="H5" s="31">
        <f>'MCV-LS'!J55</f>
        <v>38.093281426719074</v>
      </c>
      <c r="I5" s="31">
        <f>'MCV-LS'!K55</f>
        <v>42.558150132702103</v>
      </c>
      <c r="J5" s="31">
        <f>'MCV-LS'!L55</f>
        <v>40.215664570106441</v>
      </c>
      <c r="K5" s="31">
        <f>'MCV-LS'!M55</f>
        <v>0.33597525285130186</v>
      </c>
      <c r="L5" s="31">
        <f>'MCV-LS'!N55</f>
        <v>0.31754711637613214</v>
      </c>
      <c r="M5" s="32">
        <f>'MCV-LS'!O55</f>
        <v>6260.7397102073028</v>
      </c>
      <c r="N5" s="32">
        <f>'MCV-LS'!P55</f>
        <v>7119.2280282368847</v>
      </c>
      <c r="O5" s="32">
        <f>'MCV-LS'!Q55</f>
        <v>5915.9424847004111</v>
      </c>
      <c r="P5" s="32">
        <f>'MCV-LS'!R55</f>
        <v>7555.1396207471635</v>
      </c>
      <c r="Q5" s="29"/>
    </row>
    <row r="6" spans="1:17" ht="18.75" customHeight="1" x14ac:dyDescent="0.2">
      <c r="A6" s="38" t="s">
        <v>49</v>
      </c>
      <c r="B6" s="33">
        <f>'MCV-HS '!C26</f>
        <v>30223</v>
      </c>
      <c r="C6" s="34">
        <f>'MCV-HS '!E26</f>
        <v>13.823583363663433</v>
      </c>
      <c r="D6" s="34">
        <f>'MCV-HS '!F26</f>
        <v>8.4689372332329675</v>
      </c>
      <c r="E6" s="34">
        <f>'MCV-HS '!G26</f>
        <v>4.4981408199053696</v>
      </c>
      <c r="F6" s="34">
        <f>'MCV-HS '!H26</f>
        <v>4.2345320321757809</v>
      </c>
      <c r="G6" s="34">
        <f>'MCV-HS '!I26</f>
        <v>41.806842801839657</v>
      </c>
      <c r="H6" s="34">
        <f>'MCV-HS '!J26</f>
        <v>39.358607069250695</v>
      </c>
      <c r="I6" s="34">
        <f>'MCV-HS '!K26</f>
        <v>45.226079145022005</v>
      </c>
      <c r="J6" s="34">
        <f>'MCV-HS '!L26</f>
        <v>42.583277534910103</v>
      </c>
      <c r="K6" s="34">
        <f>'MCV-HS '!M26</f>
        <v>2.0458524964431066</v>
      </c>
      <c r="L6" s="34">
        <f>'MCV-HS '!N26</f>
        <v>1.9253837439948396</v>
      </c>
      <c r="M6" s="35">
        <f>'MCV-HS '!O26</f>
        <v>6817.5643715051447</v>
      </c>
      <c r="N6" s="35">
        <f>'MCV-HS '!P26</f>
        <v>7445.996987526727</v>
      </c>
      <c r="O6" s="35">
        <f>'MCV-HS '!Q26</f>
        <v>6418.9717524926245</v>
      </c>
      <c r="P6" s="35">
        <f>'MCV-HS '!R26</f>
        <v>7831.1039068822092</v>
      </c>
      <c r="Q6" s="36"/>
    </row>
    <row r="7" spans="1:17" x14ac:dyDescent="0.2">
      <c r="B7" s="39">
        <f>SUM(B5:B6)</f>
        <v>169633</v>
      </c>
    </row>
  </sheetData>
  <mergeCells count="8">
    <mergeCell ref="A1:Q1"/>
    <mergeCell ref="A3:A4"/>
    <mergeCell ref="E3:F3"/>
    <mergeCell ref="G3:H3"/>
    <mergeCell ref="I3:J3"/>
    <mergeCell ref="K3:L3"/>
    <mergeCell ref="M3:P3"/>
    <mergeCell ref="Q3:Q4"/>
  </mergeCells>
  <phoneticPr fontId="2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AD130"/>
  <sheetViews>
    <sheetView tabSelected="1" zoomScale="80" zoomScaleNormal="80" workbookViewId="0">
      <pane ySplit="17" topLeftCell="A49" activePane="bottomLeft" state="frozen"/>
      <selection pane="bottomLeft" activeCell="A51" sqref="A51:IV54"/>
    </sheetView>
  </sheetViews>
  <sheetFormatPr defaultRowHeight="12.75" x14ac:dyDescent="0.2"/>
  <cols>
    <col min="1" max="1" width="15.5703125" style="6" bestFit="1" customWidth="1"/>
    <col min="2" max="2" width="10.28515625" style="6" bestFit="1" customWidth="1"/>
    <col min="3" max="3" width="17.140625" style="6" bestFit="1" customWidth="1"/>
    <col min="4" max="4" width="14.28515625" style="6" bestFit="1" customWidth="1"/>
    <col min="5" max="7" width="7.5703125" style="6" customWidth="1"/>
    <col min="8" max="8" width="9.140625" style="6" customWidth="1"/>
    <col min="9" max="9" width="8.140625" style="6" customWidth="1"/>
    <col min="10" max="10" width="10.28515625" style="6" bestFit="1" customWidth="1"/>
    <col min="11" max="12" width="8.28515625" style="6" customWidth="1"/>
    <col min="13" max="13" width="7.5703125" style="6" customWidth="1"/>
    <col min="14" max="14" width="9.85546875" style="6" customWidth="1"/>
    <col min="15" max="16" width="10.85546875" style="6" bestFit="1" customWidth="1"/>
    <col min="17" max="17" width="11" style="6" bestFit="1" customWidth="1"/>
    <col min="18" max="18" width="11" style="7" bestFit="1" customWidth="1"/>
    <col min="19" max="20" width="11" style="6" bestFit="1" customWidth="1"/>
    <col min="21" max="21" width="9.5703125" style="6" customWidth="1"/>
    <col min="22" max="22" width="29.140625" style="10" customWidth="1"/>
    <col min="23" max="23" width="9.5703125" style="10" customWidth="1"/>
    <col min="24" max="24" width="12" style="10" customWidth="1"/>
    <col min="25" max="25" width="10.140625" style="6" customWidth="1"/>
    <col min="26" max="26" width="13.5703125" style="6" customWidth="1"/>
    <col min="27" max="27" width="9.42578125" style="6" customWidth="1"/>
    <col min="28" max="28" width="11.7109375" style="6" customWidth="1"/>
    <col min="29" max="29" width="10.5703125" style="6" bestFit="1" customWidth="1"/>
    <col min="30" max="16384" width="9.140625" style="6"/>
  </cols>
  <sheetData>
    <row r="2" spans="1:24" ht="19.5" x14ac:dyDescent="0.25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8"/>
      <c r="W2" s="8"/>
      <c r="X2" s="8"/>
    </row>
    <row r="3" spans="1:24" x14ac:dyDescent="0.2">
      <c r="A3" s="75" t="s">
        <v>35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6" t="s">
        <v>65</v>
      </c>
      <c r="W3" s="82"/>
      <c r="X3" s="82"/>
    </row>
    <row r="4" spans="1:24" s="9" customFormat="1" ht="11.25" x14ac:dyDescent="0.15">
      <c r="A4" s="204"/>
      <c r="B4" s="205"/>
      <c r="C4" s="204" t="s">
        <v>18</v>
      </c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5"/>
      <c r="U4" s="204" t="s">
        <v>23</v>
      </c>
      <c r="V4" s="205"/>
      <c r="W4" s="83"/>
      <c r="X4" s="83"/>
    </row>
    <row r="5" spans="1:24" s="9" customFormat="1" ht="11.25" x14ac:dyDescent="0.15">
      <c r="A5" s="204" t="s">
        <v>19</v>
      </c>
      <c r="B5" s="205"/>
      <c r="C5" s="204" t="s">
        <v>21</v>
      </c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5"/>
      <c r="U5" s="204" t="s">
        <v>26</v>
      </c>
      <c r="V5" s="205"/>
      <c r="W5" s="83"/>
      <c r="X5" s="83"/>
    </row>
    <row r="6" spans="1:24" s="9" customFormat="1" ht="11.25" x14ac:dyDescent="0.15">
      <c r="A6" s="204" t="s">
        <v>20</v>
      </c>
      <c r="B6" s="205"/>
      <c r="C6" s="204" t="s">
        <v>71</v>
      </c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5"/>
      <c r="U6" s="204" t="s">
        <v>27</v>
      </c>
      <c r="V6" s="205"/>
      <c r="W6" s="83"/>
      <c r="X6" s="83"/>
    </row>
    <row r="7" spans="1:24" s="9" customFormat="1" ht="11.25" x14ac:dyDescent="0.15">
      <c r="A7" s="207"/>
      <c r="B7" s="208"/>
      <c r="C7" s="207" t="s">
        <v>82</v>
      </c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8"/>
      <c r="U7" s="201" t="s">
        <v>171</v>
      </c>
      <c r="V7" s="202"/>
      <c r="W7" s="84"/>
      <c r="X7" s="84"/>
    </row>
    <row r="8" spans="1:24" ht="17.25" customHeight="1" x14ac:dyDescent="0.2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23"/>
      <c r="X8" s="23"/>
    </row>
    <row r="9" spans="1:24" ht="17.25" customHeight="1" x14ac:dyDescent="0.2">
      <c r="A9" s="24" t="s">
        <v>28</v>
      </c>
      <c r="B9" s="24"/>
      <c r="C9" s="25" t="s">
        <v>83</v>
      </c>
      <c r="D9" s="26"/>
      <c r="E9" s="26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 spans="1:24" ht="17.25" customHeight="1" x14ac:dyDescent="0.2">
      <c r="A10" s="24" t="s">
        <v>29</v>
      </c>
      <c r="B10" s="27"/>
      <c r="C10" s="25" t="s">
        <v>70</v>
      </c>
      <c r="D10" s="26"/>
      <c r="E10" s="26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 spans="1:24" ht="17.25" customHeight="1" x14ac:dyDescent="0.2">
      <c r="A11" s="24" t="s">
        <v>30</v>
      </c>
      <c r="B11" s="27"/>
      <c r="C11" s="25" t="s">
        <v>31</v>
      </c>
      <c r="D11" s="26"/>
      <c r="E11" s="26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spans="1:24" ht="17.25" customHeight="1" x14ac:dyDescent="0.2">
      <c r="A12" s="24"/>
      <c r="B12" s="27"/>
      <c r="C12" s="90" t="s">
        <v>58</v>
      </c>
      <c r="D12" s="26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spans="1:24" ht="17.25" customHeight="1" x14ac:dyDescent="0.2">
      <c r="A13" s="24"/>
      <c r="B13" s="27"/>
      <c r="C13" s="90" t="s">
        <v>56</v>
      </c>
      <c r="D13" s="26"/>
      <c r="E13" s="26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spans="1:24" ht="17.25" customHeight="1" x14ac:dyDescent="0.2">
      <c r="A14" s="24"/>
      <c r="B14" s="27"/>
      <c r="C14" s="90" t="s">
        <v>57</v>
      </c>
      <c r="D14" s="26"/>
      <c r="E14" s="26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spans="1:24" ht="17.25" customHeight="1" thickBot="1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24" ht="22.5" customHeight="1" thickTop="1" x14ac:dyDescent="0.2">
      <c r="A16" s="43" t="s">
        <v>0</v>
      </c>
      <c r="B16" s="44" t="s">
        <v>1</v>
      </c>
      <c r="C16" s="45" t="s">
        <v>2</v>
      </c>
      <c r="D16" s="199" t="s">
        <v>3</v>
      </c>
      <c r="E16" s="46" t="s">
        <v>4</v>
      </c>
      <c r="F16" s="46" t="s">
        <v>5</v>
      </c>
      <c r="G16" s="190" t="s">
        <v>6</v>
      </c>
      <c r="H16" s="192"/>
      <c r="I16" s="190" t="s">
        <v>7</v>
      </c>
      <c r="J16" s="192"/>
      <c r="K16" s="190" t="s">
        <v>8</v>
      </c>
      <c r="L16" s="192"/>
      <c r="M16" s="190" t="s">
        <v>9</v>
      </c>
      <c r="N16" s="192"/>
      <c r="O16" s="190" t="s">
        <v>10</v>
      </c>
      <c r="P16" s="191"/>
      <c r="Q16" s="191"/>
      <c r="R16" s="191"/>
      <c r="S16" s="191"/>
      <c r="T16" s="191"/>
      <c r="U16" s="192"/>
      <c r="V16" s="193" t="s">
        <v>11</v>
      </c>
      <c r="W16" s="85"/>
      <c r="X16" s="85"/>
    </row>
    <row r="17" spans="1:30" ht="18.75" customHeight="1" x14ac:dyDescent="0.2">
      <c r="A17" s="47" t="s">
        <v>12</v>
      </c>
      <c r="B17" s="48" t="s">
        <v>13</v>
      </c>
      <c r="C17" s="49" t="s">
        <v>14</v>
      </c>
      <c r="D17" s="200"/>
      <c r="E17" s="50" t="s">
        <v>39</v>
      </c>
      <c r="F17" s="50" t="s">
        <v>40</v>
      </c>
      <c r="G17" s="50" t="s">
        <v>40</v>
      </c>
      <c r="H17" s="50" t="s">
        <v>39</v>
      </c>
      <c r="I17" s="50" t="s">
        <v>40</v>
      </c>
      <c r="J17" s="50" t="s">
        <v>39</v>
      </c>
      <c r="K17" s="50" t="s">
        <v>40</v>
      </c>
      <c r="L17" s="50" t="s">
        <v>39</v>
      </c>
      <c r="M17" s="50" t="s">
        <v>40</v>
      </c>
      <c r="N17" s="50" t="s">
        <v>39</v>
      </c>
      <c r="O17" s="50" t="s">
        <v>40</v>
      </c>
      <c r="P17" s="50" t="s">
        <v>32</v>
      </c>
      <c r="Q17" s="50" t="s">
        <v>39</v>
      </c>
      <c r="R17" s="50" t="s">
        <v>33</v>
      </c>
      <c r="S17" s="50" t="s">
        <v>36</v>
      </c>
      <c r="T17" s="50" t="s">
        <v>37</v>
      </c>
      <c r="U17" s="50" t="s">
        <v>38</v>
      </c>
      <c r="V17" s="194"/>
      <c r="W17" s="6" t="s">
        <v>54</v>
      </c>
      <c r="X17" s="6" t="s">
        <v>55</v>
      </c>
      <c r="Y17" s="6" t="s">
        <v>41</v>
      </c>
      <c r="Z17" s="6" t="s">
        <v>42</v>
      </c>
      <c r="AA17" s="6" t="s">
        <v>43</v>
      </c>
      <c r="AB17" s="6" t="s">
        <v>44</v>
      </c>
      <c r="AC17" s="6" t="s">
        <v>45</v>
      </c>
      <c r="AD17" s="6" t="s">
        <v>46</v>
      </c>
    </row>
    <row r="18" spans="1:30" ht="18.75" customHeight="1" x14ac:dyDescent="0.2">
      <c r="A18" s="57">
        <v>44075</v>
      </c>
      <c r="B18" s="81" t="s">
        <v>73</v>
      </c>
      <c r="C18" s="20">
        <v>5000</v>
      </c>
      <c r="D18" s="117" t="s">
        <v>80</v>
      </c>
      <c r="E18" s="79">
        <v>17.670000000000002</v>
      </c>
      <c r="F18" s="79">
        <v>11.69</v>
      </c>
      <c r="G18" s="79">
        <v>5.35</v>
      </c>
      <c r="H18" s="42">
        <f t="shared" ref="H18:H23" si="0">G18*(100-E18)/(100-F18)</f>
        <v>4.9877193975767176</v>
      </c>
      <c r="I18" s="42">
        <v>39.46</v>
      </c>
      <c r="J18" s="42">
        <f t="shared" ref="J18:J23" si="1">I18*(100-E18)/(100-F18)</f>
        <v>36.787926622126598</v>
      </c>
      <c r="K18" s="42">
        <f t="shared" ref="K18:K23" si="2">100-F18-G18-I18</f>
        <v>43.500000000000007</v>
      </c>
      <c r="L18" s="42">
        <f t="shared" ref="L18:L23" si="3">K18*(100-E18)/(100-F18)</f>
        <v>40.554353980296689</v>
      </c>
      <c r="M18" s="42">
        <v>0.3</v>
      </c>
      <c r="N18" s="42">
        <f t="shared" ref="N18:N23" si="4">M18*(100-E18)/(100-F18)</f>
        <v>0.279685199864115</v>
      </c>
      <c r="O18" s="92">
        <v>6199</v>
      </c>
      <c r="P18" s="92">
        <f t="shared" ref="P18:P23" si="5">O18*100/(100-F18)</f>
        <v>7019.590080398596</v>
      </c>
      <c r="Q18" s="92">
        <f t="shared" ref="Q18:Q23" si="6">O18*(100-E18)/(100-F18)</f>
        <v>5779.2285131921635</v>
      </c>
      <c r="R18" s="92">
        <f t="shared" ref="R18:R23" si="7">O18*100/(100-F18-G18)</f>
        <v>7472.2757955641264</v>
      </c>
      <c r="S18" s="92">
        <f t="shared" ref="S18:S23" si="8">O18*(100-15)/(100-F18)</f>
        <v>5966.6515683388061</v>
      </c>
      <c r="T18" s="92">
        <f t="shared" ref="T18:T23" si="9">O18*(100-16)/(100-F18)</f>
        <v>5896.4556675348203</v>
      </c>
      <c r="U18" s="93">
        <f t="shared" ref="U18:U23" si="10">O18*(100-17)/(100-F18)</f>
        <v>5826.2597667308346</v>
      </c>
      <c r="V18" s="59" t="s">
        <v>76</v>
      </c>
      <c r="W18" s="87">
        <v>15.5</v>
      </c>
      <c r="X18" s="88">
        <f>E55</f>
        <v>16.902498314324653</v>
      </c>
      <c r="Y18" s="10">
        <v>4.63</v>
      </c>
      <c r="Z18" s="10">
        <f>G55</f>
        <v>5.0712713578652888</v>
      </c>
      <c r="AA18" s="10">
        <v>0.41</v>
      </c>
      <c r="AB18" s="10">
        <f>M55</f>
        <v>0.33597525285130186</v>
      </c>
      <c r="AC18" s="6">
        <v>6062</v>
      </c>
      <c r="AD18" s="13">
        <f>O55</f>
        <v>6260.7397102073028</v>
      </c>
    </row>
    <row r="19" spans="1:30" ht="18.75" customHeight="1" x14ac:dyDescent="0.2">
      <c r="A19" s="57">
        <v>44075</v>
      </c>
      <c r="B19" s="81" t="s">
        <v>73</v>
      </c>
      <c r="C19" s="20">
        <v>2500</v>
      </c>
      <c r="D19" s="117" t="s">
        <v>81</v>
      </c>
      <c r="E19" s="79">
        <v>16.239999999999998</v>
      </c>
      <c r="F19" s="79">
        <v>11.36</v>
      </c>
      <c r="G19" s="79">
        <v>4.74</v>
      </c>
      <c r="H19" s="42">
        <f t="shared" si="0"/>
        <v>4.4790433212996392</v>
      </c>
      <c r="I19" s="42">
        <v>39.46</v>
      </c>
      <c r="J19" s="42">
        <f t="shared" si="1"/>
        <v>37.287563176895311</v>
      </c>
      <c r="K19" s="42">
        <f t="shared" si="2"/>
        <v>44.440000000000005</v>
      </c>
      <c r="L19" s="42">
        <f t="shared" si="3"/>
        <v>41.993393501805059</v>
      </c>
      <c r="M19" s="42">
        <v>0.3</v>
      </c>
      <c r="N19" s="42">
        <f t="shared" si="4"/>
        <v>0.28348375451263536</v>
      </c>
      <c r="O19" s="92">
        <v>6417</v>
      </c>
      <c r="P19" s="92">
        <f t="shared" si="5"/>
        <v>7239.3953068592054</v>
      </c>
      <c r="Q19" s="92">
        <f t="shared" si="6"/>
        <v>6063.7175090252713</v>
      </c>
      <c r="R19" s="92">
        <f t="shared" si="7"/>
        <v>7648.3909415971393</v>
      </c>
      <c r="S19" s="92">
        <f t="shared" si="8"/>
        <v>6153.4860108303246</v>
      </c>
      <c r="T19" s="92">
        <f t="shared" si="9"/>
        <v>6081.0920577617326</v>
      </c>
      <c r="U19" s="93">
        <f t="shared" si="10"/>
        <v>6008.6981046931405</v>
      </c>
      <c r="V19" s="59" t="s">
        <v>76</v>
      </c>
      <c r="W19" s="87">
        <f t="shared" ref="W19:W54" si="11">W18</f>
        <v>15.5</v>
      </c>
      <c r="X19" s="88">
        <f t="shared" ref="X19:X54" si="12">X18</f>
        <v>16.902498314324653</v>
      </c>
      <c r="Y19" s="10">
        <f t="shared" ref="Y19:Y54" si="13">Y18</f>
        <v>4.63</v>
      </c>
      <c r="Z19" s="10">
        <f t="shared" ref="Z19:Z54" si="14">Z18</f>
        <v>5.0712713578652888</v>
      </c>
      <c r="AA19" s="10">
        <f t="shared" ref="AA19:AA54" si="15">AA18</f>
        <v>0.41</v>
      </c>
      <c r="AB19" s="10">
        <f t="shared" ref="AB19:AB54" si="16">AB18</f>
        <v>0.33597525285130186</v>
      </c>
      <c r="AC19" s="6">
        <f t="shared" ref="AC19:AC54" si="17">AC18</f>
        <v>6062</v>
      </c>
      <c r="AD19" s="13">
        <f t="shared" ref="AD19:AD54" si="18">AD18</f>
        <v>6260.7397102073028</v>
      </c>
    </row>
    <row r="20" spans="1:30" ht="18.75" customHeight="1" x14ac:dyDescent="0.2">
      <c r="A20" s="57">
        <v>44077</v>
      </c>
      <c r="B20" s="81" t="s">
        <v>73</v>
      </c>
      <c r="C20" s="20">
        <v>5000</v>
      </c>
      <c r="D20" s="117" t="s">
        <v>89</v>
      </c>
      <c r="E20" s="79">
        <v>17.13</v>
      </c>
      <c r="F20" s="79">
        <v>13.01</v>
      </c>
      <c r="G20" s="79">
        <v>5.5</v>
      </c>
      <c r="H20" s="42">
        <f t="shared" si="0"/>
        <v>5.2395102885389129</v>
      </c>
      <c r="I20" s="42">
        <v>40.94</v>
      </c>
      <c r="J20" s="42">
        <f t="shared" si="1"/>
        <v>39.001009311415103</v>
      </c>
      <c r="K20" s="42">
        <f t="shared" si="2"/>
        <v>40.549999999999997</v>
      </c>
      <c r="L20" s="42">
        <f t="shared" si="3"/>
        <v>38.629480400045985</v>
      </c>
      <c r="M20" s="42">
        <v>0.34</v>
      </c>
      <c r="N20" s="42">
        <f t="shared" si="4"/>
        <v>0.3238969996551328</v>
      </c>
      <c r="O20" s="92">
        <v>6058</v>
      </c>
      <c r="P20" s="92">
        <f t="shared" si="5"/>
        <v>6964.0188527416949</v>
      </c>
      <c r="Q20" s="92">
        <f t="shared" si="6"/>
        <v>5771.0824232670429</v>
      </c>
      <c r="R20" s="92">
        <f t="shared" si="7"/>
        <v>7434.0409866241262</v>
      </c>
      <c r="S20" s="92">
        <f t="shared" si="8"/>
        <v>5919.4160248304406</v>
      </c>
      <c r="T20" s="92">
        <f t="shared" si="9"/>
        <v>5849.7758363030234</v>
      </c>
      <c r="U20" s="93">
        <f t="shared" si="10"/>
        <v>5780.1356477756071</v>
      </c>
      <c r="V20" s="59" t="s">
        <v>88</v>
      </c>
      <c r="W20" s="87">
        <f t="shared" si="11"/>
        <v>15.5</v>
      </c>
      <c r="X20" s="88">
        <f t="shared" si="12"/>
        <v>16.902498314324653</v>
      </c>
      <c r="Y20" s="10">
        <f t="shared" si="13"/>
        <v>4.63</v>
      </c>
      <c r="Z20" s="10">
        <f t="shared" si="14"/>
        <v>5.0712713578652888</v>
      </c>
      <c r="AA20" s="10">
        <f t="shared" si="15"/>
        <v>0.41</v>
      </c>
      <c r="AB20" s="10">
        <f t="shared" si="16"/>
        <v>0.33597525285130186</v>
      </c>
      <c r="AC20" s="6">
        <f t="shared" si="17"/>
        <v>6062</v>
      </c>
      <c r="AD20" s="13">
        <f t="shared" si="18"/>
        <v>6260.7397102073028</v>
      </c>
    </row>
    <row r="21" spans="1:30" ht="18.75" customHeight="1" x14ac:dyDescent="0.2">
      <c r="A21" s="57">
        <v>44077</v>
      </c>
      <c r="B21" s="81" t="s">
        <v>73</v>
      </c>
      <c r="C21" s="20">
        <v>3550</v>
      </c>
      <c r="D21" s="117" t="s">
        <v>90</v>
      </c>
      <c r="E21" s="79">
        <v>17.79</v>
      </c>
      <c r="F21" s="79">
        <v>12.07</v>
      </c>
      <c r="G21" s="79">
        <v>5.05</v>
      </c>
      <c r="H21" s="42">
        <f t="shared" si="0"/>
        <v>4.7214886841805983</v>
      </c>
      <c r="I21" s="42">
        <v>42.7</v>
      </c>
      <c r="J21" s="42">
        <f t="shared" si="1"/>
        <v>39.922290458319125</v>
      </c>
      <c r="K21" s="42">
        <f t="shared" si="2"/>
        <v>40.180000000000007</v>
      </c>
      <c r="L21" s="42">
        <f t="shared" si="3"/>
        <v>37.566220857500291</v>
      </c>
      <c r="M21" s="42">
        <v>0.35</v>
      </c>
      <c r="N21" s="42">
        <f t="shared" si="4"/>
        <v>0.32723188900261574</v>
      </c>
      <c r="O21" s="92">
        <v>6230</v>
      </c>
      <c r="P21" s="92">
        <f t="shared" si="5"/>
        <v>7085.181394290913</v>
      </c>
      <c r="Q21" s="92">
        <f t="shared" si="6"/>
        <v>5824.7276242465596</v>
      </c>
      <c r="R21" s="92">
        <f t="shared" si="7"/>
        <v>7516.8918918918907</v>
      </c>
      <c r="S21" s="92">
        <f t="shared" si="8"/>
        <v>6022.4041851472757</v>
      </c>
      <c r="T21" s="92">
        <f t="shared" si="9"/>
        <v>5951.5523712043669</v>
      </c>
      <c r="U21" s="93">
        <f t="shared" si="10"/>
        <v>5880.7005572614571</v>
      </c>
      <c r="V21" s="59" t="s">
        <v>88</v>
      </c>
      <c r="W21" s="87">
        <f t="shared" si="11"/>
        <v>15.5</v>
      </c>
      <c r="X21" s="88">
        <f t="shared" si="12"/>
        <v>16.902498314324653</v>
      </c>
      <c r="Y21" s="10">
        <f t="shared" si="13"/>
        <v>4.63</v>
      </c>
      <c r="Z21" s="10">
        <f t="shared" si="14"/>
        <v>5.0712713578652888</v>
      </c>
      <c r="AA21" s="10">
        <f t="shared" si="15"/>
        <v>0.41</v>
      </c>
      <c r="AB21" s="10">
        <f t="shared" si="16"/>
        <v>0.33597525285130186</v>
      </c>
      <c r="AC21" s="6">
        <f t="shared" si="17"/>
        <v>6062</v>
      </c>
      <c r="AD21" s="13">
        <f t="shared" si="18"/>
        <v>6260.7397102073028</v>
      </c>
    </row>
    <row r="22" spans="1:30" ht="18.75" customHeight="1" x14ac:dyDescent="0.2">
      <c r="A22" s="57">
        <v>44078</v>
      </c>
      <c r="B22" s="81" t="s">
        <v>74</v>
      </c>
      <c r="C22" s="20">
        <v>5565</v>
      </c>
      <c r="D22" s="117" t="s">
        <v>91</v>
      </c>
      <c r="E22" s="79">
        <v>17.079999999999998</v>
      </c>
      <c r="F22" s="79">
        <v>12.21</v>
      </c>
      <c r="G22" s="79">
        <v>5.13</v>
      </c>
      <c r="H22" s="42">
        <f t="shared" si="0"/>
        <v>4.8454220298439461</v>
      </c>
      <c r="I22" s="42">
        <v>41.7</v>
      </c>
      <c r="J22" s="42">
        <f t="shared" si="1"/>
        <v>39.386763868322134</v>
      </c>
      <c r="K22" s="42">
        <f t="shared" si="2"/>
        <v>40.959999999999994</v>
      </c>
      <c r="L22" s="42">
        <f t="shared" si="3"/>
        <v>38.687814101833922</v>
      </c>
      <c r="M22" s="42">
        <v>0.27</v>
      </c>
      <c r="N22" s="42">
        <f t="shared" si="4"/>
        <v>0.25502221209704978</v>
      </c>
      <c r="O22" s="92">
        <v>6235</v>
      </c>
      <c r="P22" s="92">
        <f t="shared" si="5"/>
        <v>7102.1756464289792</v>
      </c>
      <c r="Q22" s="92">
        <f t="shared" si="6"/>
        <v>5889.1240460189092</v>
      </c>
      <c r="R22" s="92">
        <f t="shared" si="7"/>
        <v>7542.9470118557947</v>
      </c>
      <c r="S22" s="92">
        <f t="shared" si="8"/>
        <v>6036.8492994646322</v>
      </c>
      <c r="T22" s="92">
        <f t="shared" si="9"/>
        <v>5965.8275430003423</v>
      </c>
      <c r="U22" s="93">
        <f>O22*(100-17)/(100-F22)</f>
        <v>5894.8057865360524</v>
      </c>
      <c r="V22" s="59" t="s">
        <v>88</v>
      </c>
      <c r="W22" s="87">
        <f t="shared" si="11"/>
        <v>15.5</v>
      </c>
      <c r="X22" s="88">
        <f t="shared" si="12"/>
        <v>16.902498314324653</v>
      </c>
      <c r="Y22" s="10">
        <f t="shared" si="13"/>
        <v>4.63</v>
      </c>
      <c r="Z22" s="10">
        <f t="shared" si="14"/>
        <v>5.0712713578652888</v>
      </c>
      <c r="AA22" s="10">
        <f t="shared" si="15"/>
        <v>0.41</v>
      </c>
      <c r="AB22" s="10">
        <f t="shared" si="16"/>
        <v>0.33597525285130186</v>
      </c>
      <c r="AC22" s="6">
        <f t="shared" si="17"/>
        <v>6062</v>
      </c>
      <c r="AD22" s="13">
        <f t="shared" si="18"/>
        <v>6260.7397102073028</v>
      </c>
    </row>
    <row r="23" spans="1:30" ht="18.75" customHeight="1" x14ac:dyDescent="0.2">
      <c r="A23" s="57">
        <v>44079</v>
      </c>
      <c r="B23" s="81" t="s">
        <v>74</v>
      </c>
      <c r="C23" s="174">
        <v>5000</v>
      </c>
      <c r="D23" s="117" t="s">
        <v>103</v>
      </c>
      <c r="E23" s="79">
        <v>15.54</v>
      </c>
      <c r="F23" s="79">
        <v>11.49</v>
      </c>
      <c r="G23" s="79">
        <v>4.66</v>
      </c>
      <c r="H23" s="42">
        <f t="shared" si="0"/>
        <v>4.4467698565133889</v>
      </c>
      <c r="I23" s="42">
        <v>39.82</v>
      </c>
      <c r="J23" s="42">
        <f t="shared" si="1"/>
        <v>37.99793469664445</v>
      </c>
      <c r="K23" s="42">
        <f t="shared" si="2"/>
        <v>44.030000000000008</v>
      </c>
      <c r="L23" s="42">
        <f t="shared" si="3"/>
        <v>42.015295446842174</v>
      </c>
      <c r="M23" s="42">
        <v>0.45</v>
      </c>
      <c r="N23" s="42">
        <f t="shared" si="4"/>
        <v>0.42940910631567059</v>
      </c>
      <c r="O23" s="92">
        <v>6301</v>
      </c>
      <c r="P23" s="92">
        <f t="shared" si="5"/>
        <v>7118.9696079539035</v>
      </c>
      <c r="Q23" s="92">
        <f t="shared" si="6"/>
        <v>6012.6817308778673</v>
      </c>
      <c r="R23" s="92">
        <f t="shared" si="7"/>
        <v>7514.6094215861649</v>
      </c>
      <c r="S23" s="92">
        <f t="shared" si="8"/>
        <v>6051.1241667608174</v>
      </c>
      <c r="T23" s="92">
        <f t="shared" si="9"/>
        <v>5979.934470681279</v>
      </c>
      <c r="U23" s="93">
        <f t="shared" si="10"/>
        <v>5908.7447746017397</v>
      </c>
      <c r="V23" s="59" t="s">
        <v>108</v>
      </c>
      <c r="W23" s="87">
        <f t="shared" si="11"/>
        <v>15.5</v>
      </c>
      <c r="X23" s="88">
        <f t="shared" si="12"/>
        <v>16.902498314324653</v>
      </c>
      <c r="Y23" s="10">
        <f t="shared" si="13"/>
        <v>4.63</v>
      </c>
      <c r="Z23" s="10">
        <f t="shared" si="14"/>
        <v>5.0712713578652888</v>
      </c>
      <c r="AA23" s="10">
        <f t="shared" si="15"/>
        <v>0.41</v>
      </c>
      <c r="AB23" s="10">
        <f t="shared" si="16"/>
        <v>0.33597525285130186</v>
      </c>
      <c r="AC23" s="6">
        <f t="shared" si="17"/>
        <v>6062</v>
      </c>
      <c r="AD23" s="13">
        <f t="shared" si="18"/>
        <v>6260.7397102073028</v>
      </c>
    </row>
    <row r="24" spans="1:30" ht="18.75" customHeight="1" x14ac:dyDescent="0.2">
      <c r="A24" s="57">
        <v>44079</v>
      </c>
      <c r="B24" s="81" t="s">
        <v>74</v>
      </c>
      <c r="C24" s="174">
        <v>1898</v>
      </c>
      <c r="D24" s="117" t="s">
        <v>104</v>
      </c>
      <c r="E24" s="79">
        <v>15.13</v>
      </c>
      <c r="F24" s="79">
        <v>10.82</v>
      </c>
      <c r="G24" s="79">
        <v>3.86</v>
      </c>
      <c r="H24" s="42">
        <f t="shared" ref="H24:H35" si="19">G24*(100-E24)/(100-F24)</f>
        <v>3.6734492038573672</v>
      </c>
      <c r="I24" s="42">
        <v>40.17</v>
      </c>
      <c r="J24" s="42">
        <f t="shared" ref="J24:J35" si="20">I24*(100-E24)/(100-F24)</f>
        <v>38.228615160349854</v>
      </c>
      <c r="K24" s="42">
        <f t="shared" ref="K24:K35" si="21">100-F24-G24-I24</f>
        <v>45.150000000000006</v>
      </c>
      <c r="L24" s="42">
        <f t="shared" ref="L24:L35" si="22">K24*(100-E24)/(100-F24)</f>
        <v>42.967935635792784</v>
      </c>
      <c r="M24" s="42">
        <v>0.44</v>
      </c>
      <c r="N24" s="42">
        <f t="shared" ref="N24:N35" si="23">M24*(100-E24)/(100-F24)</f>
        <v>0.41873514240861182</v>
      </c>
      <c r="O24" s="92">
        <v>6288</v>
      </c>
      <c r="P24" s="92">
        <f t="shared" ref="P24:P35" si="24">O24*100/(100-F24)</f>
        <v>7050.9082753980711</v>
      </c>
      <c r="Q24" s="92">
        <f t="shared" ref="Q24:Q35" si="25">O24*(100-E24)/(100-F24)</f>
        <v>5984.1058533303431</v>
      </c>
      <c r="R24" s="92">
        <f t="shared" ref="R24:R35" si="26">O24*100/(100-F24-G24)</f>
        <v>7369.9015471167368</v>
      </c>
      <c r="S24" s="92">
        <f t="shared" ref="S24:S35" si="27">O24*(100-15)/(100-F24)</f>
        <v>5993.2720340883598</v>
      </c>
      <c r="T24" s="92">
        <f t="shared" ref="T24:T35" si="28">O24*(100-16)/(100-F24)</f>
        <v>5922.7629513343791</v>
      </c>
      <c r="U24" s="93">
        <f t="shared" ref="U24:U35" si="29">O24*(100-17)/(100-F24)</f>
        <v>5852.2538685803984</v>
      </c>
      <c r="V24" s="59" t="s">
        <v>108</v>
      </c>
      <c r="W24" s="87">
        <f t="shared" si="11"/>
        <v>15.5</v>
      </c>
      <c r="X24" s="88">
        <f t="shared" si="12"/>
        <v>16.902498314324653</v>
      </c>
      <c r="Y24" s="10">
        <f t="shared" si="13"/>
        <v>4.63</v>
      </c>
      <c r="Z24" s="10">
        <f t="shared" si="14"/>
        <v>5.0712713578652888</v>
      </c>
      <c r="AA24" s="10">
        <f t="shared" si="15"/>
        <v>0.41</v>
      </c>
      <c r="AB24" s="10">
        <f t="shared" si="16"/>
        <v>0.33597525285130186</v>
      </c>
      <c r="AC24" s="6">
        <f t="shared" si="17"/>
        <v>6062</v>
      </c>
      <c r="AD24" s="13">
        <f t="shared" si="18"/>
        <v>6260.7397102073028</v>
      </c>
    </row>
    <row r="25" spans="1:30" ht="18.75" customHeight="1" x14ac:dyDescent="0.2">
      <c r="A25" s="57">
        <v>44079</v>
      </c>
      <c r="B25" s="81" t="s">
        <v>73</v>
      </c>
      <c r="C25" s="174">
        <v>5775</v>
      </c>
      <c r="D25" s="117" t="s">
        <v>105</v>
      </c>
      <c r="E25" s="79">
        <v>20.8</v>
      </c>
      <c r="F25" s="79">
        <v>14.18</v>
      </c>
      <c r="G25" s="79">
        <v>5.09</v>
      </c>
      <c r="H25" s="42">
        <f t="shared" si="19"/>
        <v>4.6973665812164995</v>
      </c>
      <c r="I25" s="42">
        <v>40.18</v>
      </c>
      <c r="J25" s="42">
        <f t="shared" si="20"/>
        <v>37.080587275693318</v>
      </c>
      <c r="K25" s="42">
        <f t="shared" si="21"/>
        <v>40.54999999999999</v>
      </c>
      <c r="L25" s="42">
        <f t="shared" si="22"/>
        <v>37.422046143090185</v>
      </c>
      <c r="M25" s="42">
        <v>0.36</v>
      </c>
      <c r="N25" s="42">
        <f t="shared" si="23"/>
        <v>0.33223024935912376</v>
      </c>
      <c r="O25" s="92">
        <v>5989</v>
      </c>
      <c r="P25" s="92">
        <f t="shared" si="24"/>
        <v>6978.5597762759271</v>
      </c>
      <c r="Q25" s="92">
        <f t="shared" si="25"/>
        <v>5527.019342810534</v>
      </c>
      <c r="R25" s="92">
        <f t="shared" si="26"/>
        <v>7418.5556794252452</v>
      </c>
      <c r="S25" s="92">
        <f t="shared" si="27"/>
        <v>5931.7758098345375</v>
      </c>
      <c r="T25" s="92">
        <f t="shared" si="28"/>
        <v>5861.9902120717788</v>
      </c>
      <c r="U25" s="93">
        <f t="shared" si="29"/>
        <v>5792.2046143090192</v>
      </c>
      <c r="V25" s="59" t="s">
        <v>108</v>
      </c>
      <c r="W25" s="87">
        <f t="shared" si="11"/>
        <v>15.5</v>
      </c>
      <c r="X25" s="88">
        <f t="shared" si="12"/>
        <v>16.902498314324653</v>
      </c>
      <c r="Y25" s="10">
        <f t="shared" si="13"/>
        <v>4.63</v>
      </c>
      <c r="Z25" s="10">
        <f t="shared" si="14"/>
        <v>5.0712713578652888</v>
      </c>
      <c r="AA25" s="10">
        <f t="shared" si="15"/>
        <v>0.41</v>
      </c>
      <c r="AB25" s="10">
        <f t="shared" si="16"/>
        <v>0.33597525285130186</v>
      </c>
      <c r="AC25" s="6">
        <f t="shared" si="17"/>
        <v>6062</v>
      </c>
      <c r="AD25" s="13">
        <f t="shared" si="18"/>
        <v>6260.7397102073028</v>
      </c>
    </row>
    <row r="26" spans="1:30" ht="18.75" customHeight="1" x14ac:dyDescent="0.2">
      <c r="A26" s="57">
        <v>44080</v>
      </c>
      <c r="B26" s="81" t="s">
        <v>74</v>
      </c>
      <c r="C26" s="174">
        <v>5000</v>
      </c>
      <c r="D26" s="117" t="s">
        <v>106</v>
      </c>
      <c r="E26" s="79">
        <v>16.63</v>
      </c>
      <c r="F26" s="79">
        <v>11.49</v>
      </c>
      <c r="G26" s="79">
        <v>5.69</v>
      </c>
      <c r="H26" s="42">
        <f t="shared" si="19"/>
        <v>5.3595672805332732</v>
      </c>
      <c r="I26" s="42">
        <v>40.700000000000003</v>
      </c>
      <c r="J26" s="42">
        <f t="shared" si="20"/>
        <v>38.336447858998987</v>
      </c>
      <c r="K26" s="42">
        <f t="shared" si="21"/>
        <v>42.120000000000005</v>
      </c>
      <c r="L26" s="42">
        <f t="shared" si="22"/>
        <v>39.673984860467748</v>
      </c>
      <c r="M26" s="42">
        <v>0.28999999999999998</v>
      </c>
      <c r="N26" s="42">
        <f t="shared" si="23"/>
        <v>0.27315896508869053</v>
      </c>
      <c r="O26" s="92">
        <v>6231</v>
      </c>
      <c r="P26" s="92">
        <f t="shared" si="24"/>
        <v>7039.882499152638</v>
      </c>
      <c r="Q26" s="92">
        <f t="shared" si="25"/>
        <v>5869.1500395435542</v>
      </c>
      <c r="R26" s="92">
        <f t="shared" si="26"/>
        <v>7523.5450374305719</v>
      </c>
      <c r="S26" s="92">
        <f t="shared" si="27"/>
        <v>5983.9001242797422</v>
      </c>
      <c r="T26" s="92">
        <f t="shared" si="28"/>
        <v>5913.5012992882157</v>
      </c>
      <c r="U26" s="93">
        <f t="shared" si="29"/>
        <v>5843.1024742966893</v>
      </c>
      <c r="V26" s="59" t="s">
        <v>108</v>
      </c>
      <c r="W26" s="87">
        <f t="shared" si="11"/>
        <v>15.5</v>
      </c>
      <c r="X26" s="88">
        <f t="shared" si="12"/>
        <v>16.902498314324653</v>
      </c>
      <c r="Y26" s="10">
        <f t="shared" si="13"/>
        <v>4.63</v>
      </c>
      <c r="Z26" s="10">
        <f t="shared" si="14"/>
        <v>5.0712713578652888</v>
      </c>
      <c r="AA26" s="10">
        <f t="shared" si="15"/>
        <v>0.41</v>
      </c>
      <c r="AB26" s="10">
        <f t="shared" si="16"/>
        <v>0.33597525285130186</v>
      </c>
      <c r="AC26" s="6">
        <f t="shared" si="17"/>
        <v>6062</v>
      </c>
      <c r="AD26" s="13">
        <f t="shared" si="18"/>
        <v>6260.7397102073028</v>
      </c>
    </row>
    <row r="27" spans="1:30" ht="18.75" customHeight="1" x14ac:dyDescent="0.2">
      <c r="A27" s="57">
        <v>44080</v>
      </c>
      <c r="B27" s="81" t="s">
        <v>74</v>
      </c>
      <c r="C27" s="174">
        <v>1663</v>
      </c>
      <c r="D27" s="117" t="s">
        <v>107</v>
      </c>
      <c r="E27" s="79">
        <v>16.79</v>
      </c>
      <c r="F27" s="79">
        <v>11.12</v>
      </c>
      <c r="G27" s="79">
        <v>7.66</v>
      </c>
      <c r="H27" s="42">
        <f t="shared" si="19"/>
        <v>7.1713388838883905</v>
      </c>
      <c r="I27" s="42">
        <v>39.130000000000003</v>
      </c>
      <c r="J27" s="42">
        <f t="shared" si="20"/>
        <v>36.633745499549967</v>
      </c>
      <c r="K27" s="42">
        <f t="shared" si="21"/>
        <v>42.089999999999996</v>
      </c>
      <c r="L27" s="42">
        <f t="shared" si="22"/>
        <v>39.404915616561659</v>
      </c>
      <c r="M27" s="42">
        <v>0.3</v>
      </c>
      <c r="N27" s="42">
        <f t="shared" si="23"/>
        <v>0.28086183618361837</v>
      </c>
      <c r="O27" s="92">
        <v>6100</v>
      </c>
      <c r="P27" s="92">
        <f t="shared" si="24"/>
        <v>6863.1863186318633</v>
      </c>
      <c r="Q27" s="92">
        <f t="shared" si="25"/>
        <v>5710.8573357335745</v>
      </c>
      <c r="R27" s="92">
        <f t="shared" si="26"/>
        <v>7510.4654026101944</v>
      </c>
      <c r="S27" s="92">
        <f t="shared" si="27"/>
        <v>5833.7083708370837</v>
      </c>
      <c r="T27" s="92">
        <f t="shared" si="28"/>
        <v>5765.0765076507651</v>
      </c>
      <c r="U27" s="93">
        <f t="shared" si="29"/>
        <v>5696.4446444644464</v>
      </c>
      <c r="V27" s="59" t="s">
        <v>108</v>
      </c>
      <c r="W27" s="87">
        <f t="shared" si="11"/>
        <v>15.5</v>
      </c>
      <c r="X27" s="88">
        <f t="shared" si="12"/>
        <v>16.902498314324653</v>
      </c>
      <c r="Y27" s="10">
        <f t="shared" si="13"/>
        <v>4.63</v>
      </c>
      <c r="Z27" s="10">
        <f t="shared" si="14"/>
        <v>5.0712713578652888</v>
      </c>
      <c r="AA27" s="10">
        <f t="shared" si="15"/>
        <v>0.41</v>
      </c>
      <c r="AB27" s="10">
        <f t="shared" si="16"/>
        <v>0.33597525285130186</v>
      </c>
      <c r="AC27" s="6">
        <f t="shared" si="17"/>
        <v>6062</v>
      </c>
      <c r="AD27" s="13">
        <f t="shared" si="18"/>
        <v>6260.7397102073028</v>
      </c>
    </row>
    <row r="28" spans="1:30" ht="18.75" customHeight="1" x14ac:dyDescent="0.2">
      <c r="A28" s="57">
        <v>44080</v>
      </c>
      <c r="B28" s="81" t="s">
        <v>73</v>
      </c>
      <c r="C28" s="174">
        <v>5000</v>
      </c>
      <c r="D28" s="117" t="s">
        <v>109</v>
      </c>
      <c r="E28" s="79">
        <v>19.829999999999998</v>
      </c>
      <c r="F28" s="79">
        <v>14.88</v>
      </c>
      <c r="G28" s="79">
        <v>5.94</v>
      </c>
      <c r="H28" s="42">
        <f t="shared" si="19"/>
        <v>5.5945700187969924</v>
      </c>
      <c r="I28" s="42">
        <v>39.01</v>
      </c>
      <c r="J28" s="42">
        <f t="shared" si="20"/>
        <v>36.74144384398496</v>
      </c>
      <c r="K28" s="42">
        <f t="shared" si="21"/>
        <v>40.170000000000009</v>
      </c>
      <c r="L28" s="42">
        <f t="shared" si="22"/>
        <v>37.833986137218055</v>
      </c>
      <c r="M28" s="42">
        <v>0.28000000000000003</v>
      </c>
      <c r="N28" s="42">
        <f t="shared" si="23"/>
        <v>0.26371710526315789</v>
      </c>
      <c r="O28" s="92">
        <v>6134</v>
      </c>
      <c r="P28" s="92">
        <f t="shared" si="24"/>
        <v>7206.2969924812023</v>
      </c>
      <c r="Q28" s="92">
        <f t="shared" si="25"/>
        <v>5777.2882988721803</v>
      </c>
      <c r="R28" s="92">
        <f t="shared" si="26"/>
        <v>7746.9057842889615</v>
      </c>
      <c r="S28" s="92">
        <f t="shared" si="27"/>
        <v>6125.352443609022</v>
      </c>
      <c r="T28" s="92">
        <f t="shared" si="28"/>
        <v>6053.28947368421</v>
      </c>
      <c r="U28" s="93">
        <f t="shared" si="29"/>
        <v>5981.2265037593979</v>
      </c>
      <c r="V28" s="59" t="s">
        <v>111</v>
      </c>
      <c r="W28" s="87">
        <f t="shared" si="11"/>
        <v>15.5</v>
      </c>
      <c r="X28" s="88">
        <f t="shared" si="12"/>
        <v>16.902498314324653</v>
      </c>
      <c r="Y28" s="10">
        <f t="shared" si="13"/>
        <v>4.63</v>
      </c>
      <c r="Z28" s="10">
        <f t="shared" si="14"/>
        <v>5.0712713578652888</v>
      </c>
      <c r="AA28" s="10">
        <f t="shared" si="15"/>
        <v>0.41</v>
      </c>
      <c r="AB28" s="10">
        <f t="shared" si="16"/>
        <v>0.33597525285130186</v>
      </c>
      <c r="AC28" s="6">
        <f t="shared" si="17"/>
        <v>6062</v>
      </c>
      <c r="AD28" s="13">
        <f t="shared" si="18"/>
        <v>6260.7397102073028</v>
      </c>
    </row>
    <row r="29" spans="1:30" ht="18.75" customHeight="1" x14ac:dyDescent="0.2">
      <c r="A29" s="57">
        <v>44080</v>
      </c>
      <c r="B29" s="81" t="s">
        <v>73</v>
      </c>
      <c r="C29" s="174">
        <v>1855</v>
      </c>
      <c r="D29" s="117" t="s">
        <v>110</v>
      </c>
      <c r="E29" s="79">
        <v>19.09</v>
      </c>
      <c r="F29" s="79">
        <v>14.01</v>
      </c>
      <c r="G29" s="79">
        <v>5.87</v>
      </c>
      <c r="H29" s="42">
        <f t="shared" si="19"/>
        <v>5.523220141876962</v>
      </c>
      <c r="I29" s="42">
        <v>39.119999999999997</v>
      </c>
      <c r="J29" s="42">
        <f t="shared" si="20"/>
        <v>36.808921967670656</v>
      </c>
      <c r="K29" s="42">
        <f t="shared" si="21"/>
        <v>40.999999999999993</v>
      </c>
      <c r="L29" s="42">
        <f t="shared" si="22"/>
        <v>38.577857890452371</v>
      </c>
      <c r="M29" s="42">
        <v>0.3</v>
      </c>
      <c r="N29" s="42">
        <f t="shared" si="23"/>
        <v>0.28227700895452962</v>
      </c>
      <c r="O29" s="92">
        <v>6104</v>
      </c>
      <c r="P29" s="92">
        <f t="shared" si="24"/>
        <v>7098.4998255611126</v>
      </c>
      <c r="Q29" s="92">
        <f t="shared" si="25"/>
        <v>5743.3962088614953</v>
      </c>
      <c r="R29" s="92">
        <f t="shared" si="26"/>
        <v>7618.5721417873201</v>
      </c>
      <c r="S29" s="92">
        <f t="shared" si="27"/>
        <v>6033.7248517269454</v>
      </c>
      <c r="T29" s="92">
        <f t="shared" si="28"/>
        <v>5962.7398534713338</v>
      </c>
      <c r="U29" s="93">
        <f t="shared" si="29"/>
        <v>5891.7548552157232</v>
      </c>
      <c r="V29" s="59" t="s">
        <v>111</v>
      </c>
      <c r="W29" s="87">
        <f t="shared" si="11"/>
        <v>15.5</v>
      </c>
      <c r="X29" s="88">
        <f t="shared" si="12"/>
        <v>16.902498314324653</v>
      </c>
      <c r="Y29" s="10">
        <f t="shared" si="13"/>
        <v>4.63</v>
      </c>
      <c r="Z29" s="10">
        <f t="shared" si="14"/>
        <v>5.0712713578652888</v>
      </c>
      <c r="AA29" s="10">
        <f t="shared" si="15"/>
        <v>0.41</v>
      </c>
      <c r="AB29" s="10">
        <f t="shared" si="16"/>
        <v>0.33597525285130186</v>
      </c>
      <c r="AC29" s="6">
        <f t="shared" si="17"/>
        <v>6062</v>
      </c>
      <c r="AD29" s="13">
        <f t="shared" si="18"/>
        <v>6260.7397102073028</v>
      </c>
    </row>
    <row r="30" spans="1:30" ht="18.75" customHeight="1" x14ac:dyDescent="0.2">
      <c r="A30" s="57">
        <v>44081</v>
      </c>
      <c r="B30" s="81" t="s">
        <v>73</v>
      </c>
      <c r="C30" s="174">
        <v>5000</v>
      </c>
      <c r="D30" s="117" t="s">
        <v>118</v>
      </c>
      <c r="E30" s="79">
        <v>14.8</v>
      </c>
      <c r="F30" s="79">
        <v>11.6</v>
      </c>
      <c r="G30" s="79">
        <v>4.59</v>
      </c>
      <c r="H30" s="42">
        <f t="shared" si="19"/>
        <v>4.4238461538461538</v>
      </c>
      <c r="I30" s="42">
        <v>40.53</v>
      </c>
      <c r="J30" s="42">
        <f t="shared" si="20"/>
        <v>39.062850678733035</v>
      </c>
      <c r="K30" s="42">
        <f t="shared" si="21"/>
        <v>43.28</v>
      </c>
      <c r="L30" s="42">
        <f t="shared" si="22"/>
        <v>41.713303167420811</v>
      </c>
      <c r="M30" s="42">
        <v>0.38</v>
      </c>
      <c r="N30" s="42">
        <f t="shared" si="23"/>
        <v>0.36624434389140276</v>
      </c>
      <c r="O30" s="92">
        <v>6321</v>
      </c>
      <c r="P30" s="92">
        <f t="shared" si="24"/>
        <v>7150.4524886877825</v>
      </c>
      <c r="Q30" s="92">
        <f t="shared" si="25"/>
        <v>6092.1855203619916</v>
      </c>
      <c r="R30" s="92">
        <f t="shared" si="26"/>
        <v>7542.0594201169306</v>
      </c>
      <c r="S30" s="92">
        <f t="shared" si="27"/>
        <v>6077.8846153846152</v>
      </c>
      <c r="T30" s="92">
        <f t="shared" si="28"/>
        <v>6006.380090497737</v>
      </c>
      <c r="U30" s="93">
        <f t="shared" si="29"/>
        <v>5934.8755656108597</v>
      </c>
      <c r="V30" s="59" t="s">
        <v>88</v>
      </c>
      <c r="W30" s="87">
        <f t="shared" ref="W30:AD30" si="30">W25</f>
        <v>15.5</v>
      </c>
      <c r="X30" s="88">
        <f t="shared" si="30"/>
        <v>16.902498314324653</v>
      </c>
      <c r="Y30" s="10">
        <f t="shared" si="30"/>
        <v>4.63</v>
      </c>
      <c r="Z30" s="10">
        <f t="shared" si="30"/>
        <v>5.0712713578652888</v>
      </c>
      <c r="AA30" s="10">
        <f t="shared" si="30"/>
        <v>0.41</v>
      </c>
      <c r="AB30" s="10">
        <f t="shared" si="30"/>
        <v>0.33597525285130186</v>
      </c>
      <c r="AC30" s="6">
        <f t="shared" si="30"/>
        <v>6062</v>
      </c>
      <c r="AD30" s="13">
        <f t="shared" si="30"/>
        <v>6260.7397102073028</v>
      </c>
    </row>
    <row r="31" spans="1:30" ht="18.75" customHeight="1" x14ac:dyDescent="0.2">
      <c r="A31" s="57">
        <v>44081</v>
      </c>
      <c r="B31" s="81" t="s">
        <v>73</v>
      </c>
      <c r="C31" s="174">
        <v>1032</v>
      </c>
      <c r="D31" s="117" t="s">
        <v>119</v>
      </c>
      <c r="E31" s="79">
        <v>14.22</v>
      </c>
      <c r="F31" s="79">
        <v>11.13</v>
      </c>
      <c r="G31" s="79">
        <v>3.71</v>
      </c>
      <c r="H31" s="42">
        <f t="shared" si="19"/>
        <v>3.581003713289074</v>
      </c>
      <c r="I31" s="42">
        <v>41.19</v>
      </c>
      <c r="J31" s="42">
        <f t="shared" si="20"/>
        <v>39.757828288511305</v>
      </c>
      <c r="K31" s="42">
        <f t="shared" si="21"/>
        <v>43.970000000000013</v>
      </c>
      <c r="L31" s="42">
        <f t="shared" si="22"/>
        <v>42.441167998199631</v>
      </c>
      <c r="M31" s="42">
        <v>0.42</v>
      </c>
      <c r="N31" s="42">
        <f t="shared" si="23"/>
        <v>0.40539664678744231</v>
      </c>
      <c r="O31" s="92">
        <v>6413</v>
      </c>
      <c r="P31" s="92">
        <f t="shared" si="24"/>
        <v>7216.158433667154</v>
      </c>
      <c r="Q31" s="92">
        <f t="shared" si="25"/>
        <v>6190.0207043996852</v>
      </c>
      <c r="R31" s="92">
        <f t="shared" si="26"/>
        <v>7530.5307656176601</v>
      </c>
      <c r="S31" s="92">
        <f t="shared" si="27"/>
        <v>6133.7346686170804</v>
      </c>
      <c r="T31" s="92">
        <f t="shared" si="28"/>
        <v>6061.5730842804096</v>
      </c>
      <c r="U31" s="93">
        <f t="shared" si="29"/>
        <v>5989.4114999437379</v>
      </c>
      <c r="V31" s="59" t="s">
        <v>88</v>
      </c>
      <c r="W31" s="87">
        <f t="shared" si="11"/>
        <v>15.5</v>
      </c>
      <c r="X31" s="88">
        <f t="shared" si="12"/>
        <v>16.902498314324653</v>
      </c>
      <c r="Y31" s="10">
        <f t="shared" si="13"/>
        <v>4.63</v>
      </c>
      <c r="Z31" s="10">
        <f t="shared" si="14"/>
        <v>5.0712713578652888</v>
      </c>
      <c r="AA31" s="10">
        <f t="shared" si="15"/>
        <v>0.41</v>
      </c>
      <c r="AB31" s="10">
        <f t="shared" si="16"/>
        <v>0.33597525285130186</v>
      </c>
      <c r="AC31" s="6">
        <f t="shared" si="17"/>
        <v>6062</v>
      </c>
      <c r="AD31" s="13">
        <f t="shared" si="18"/>
        <v>6260.7397102073028</v>
      </c>
    </row>
    <row r="32" spans="1:30" ht="18.75" customHeight="1" x14ac:dyDescent="0.2">
      <c r="A32" s="57">
        <v>44082</v>
      </c>
      <c r="B32" s="81" t="s">
        <v>74</v>
      </c>
      <c r="C32" s="174">
        <v>5000</v>
      </c>
      <c r="D32" s="117" t="s">
        <v>120</v>
      </c>
      <c r="E32" s="79">
        <v>16.32</v>
      </c>
      <c r="F32" s="79">
        <v>12.08</v>
      </c>
      <c r="G32" s="79">
        <v>5.56</v>
      </c>
      <c r="H32" s="42">
        <f t="shared" si="19"/>
        <v>5.2918653321201097</v>
      </c>
      <c r="I32" s="42">
        <v>40.22</v>
      </c>
      <c r="J32" s="42">
        <f t="shared" si="20"/>
        <v>38.280363967242948</v>
      </c>
      <c r="K32" s="42">
        <f t="shared" si="21"/>
        <v>42.14</v>
      </c>
      <c r="L32" s="42">
        <f t="shared" si="22"/>
        <v>40.107770700636948</v>
      </c>
      <c r="M32" s="42">
        <v>0.28999999999999998</v>
      </c>
      <c r="N32" s="42">
        <f t="shared" si="23"/>
        <v>0.27601455868971791</v>
      </c>
      <c r="O32" s="92">
        <v>6261</v>
      </c>
      <c r="P32" s="92">
        <f t="shared" si="24"/>
        <v>7121.2465878070971</v>
      </c>
      <c r="Q32" s="92">
        <f t="shared" si="25"/>
        <v>5959.0591446769795</v>
      </c>
      <c r="R32" s="92">
        <f t="shared" si="26"/>
        <v>7601.9912578921803</v>
      </c>
      <c r="S32" s="92">
        <f t="shared" si="27"/>
        <v>6053.0595996360325</v>
      </c>
      <c r="T32" s="92">
        <f t="shared" si="28"/>
        <v>5981.8471337579613</v>
      </c>
      <c r="U32" s="93">
        <f t="shared" si="29"/>
        <v>5910.6346678798909</v>
      </c>
      <c r="V32" s="59" t="s">
        <v>108</v>
      </c>
      <c r="W32" s="87">
        <f t="shared" si="11"/>
        <v>15.5</v>
      </c>
      <c r="X32" s="88">
        <f t="shared" si="12"/>
        <v>16.902498314324653</v>
      </c>
      <c r="Y32" s="10">
        <f t="shared" si="13"/>
        <v>4.63</v>
      </c>
      <c r="Z32" s="10">
        <f t="shared" si="14"/>
        <v>5.0712713578652888</v>
      </c>
      <c r="AA32" s="10">
        <f t="shared" si="15"/>
        <v>0.41</v>
      </c>
      <c r="AB32" s="10">
        <f t="shared" si="16"/>
        <v>0.33597525285130186</v>
      </c>
      <c r="AC32" s="6">
        <f t="shared" si="17"/>
        <v>6062</v>
      </c>
      <c r="AD32" s="13">
        <f t="shared" si="18"/>
        <v>6260.7397102073028</v>
      </c>
    </row>
    <row r="33" spans="1:30" ht="18.75" customHeight="1" x14ac:dyDescent="0.2">
      <c r="A33" s="57">
        <v>44082</v>
      </c>
      <c r="B33" s="81" t="s">
        <v>74</v>
      </c>
      <c r="C33" s="174">
        <v>1803</v>
      </c>
      <c r="D33" s="117" t="s">
        <v>121</v>
      </c>
      <c r="E33" s="79">
        <v>15.81</v>
      </c>
      <c r="F33" s="79">
        <v>11.63</v>
      </c>
      <c r="G33" s="79">
        <v>5.12</v>
      </c>
      <c r="H33" s="42">
        <f t="shared" si="19"/>
        <v>4.8778182641167813</v>
      </c>
      <c r="I33" s="42">
        <v>40.56</v>
      </c>
      <c r="J33" s="42">
        <f t="shared" si="20"/>
        <v>38.64146656105013</v>
      </c>
      <c r="K33" s="42">
        <f t="shared" si="21"/>
        <v>42.69</v>
      </c>
      <c r="L33" s="42">
        <f t="shared" si="22"/>
        <v>40.670715174833084</v>
      </c>
      <c r="M33" s="42">
        <v>0.25</v>
      </c>
      <c r="N33" s="42">
        <f t="shared" si="23"/>
        <v>0.23817471992757722</v>
      </c>
      <c r="O33" s="92">
        <v>6363</v>
      </c>
      <c r="P33" s="92">
        <f t="shared" si="24"/>
        <v>7200.4073780694798</v>
      </c>
      <c r="Q33" s="92">
        <f t="shared" si="25"/>
        <v>6062.0229715966952</v>
      </c>
      <c r="R33" s="92">
        <f t="shared" si="26"/>
        <v>7643.2432432432433</v>
      </c>
      <c r="S33" s="92">
        <f t="shared" si="27"/>
        <v>6120.3462713590579</v>
      </c>
      <c r="T33" s="92">
        <f t="shared" si="28"/>
        <v>6048.3421975783631</v>
      </c>
      <c r="U33" s="93">
        <f t="shared" si="29"/>
        <v>5976.3381237976682</v>
      </c>
      <c r="V33" s="59" t="s">
        <v>108</v>
      </c>
      <c r="W33" s="87">
        <f t="shared" si="11"/>
        <v>15.5</v>
      </c>
      <c r="X33" s="88">
        <f t="shared" si="12"/>
        <v>16.902498314324653</v>
      </c>
      <c r="Y33" s="10">
        <f t="shared" si="13"/>
        <v>4.63</v>
      </c>
      <c r="Z33" s="10">
        <f t="shared" si="14"/>
        <v>5.0712713578652888</v>
      </c>
      <c r="AA33" s="10">
        <f t="shared" si="15"/>
        <v>0.41</v>
      </c>
      <c r="AB33" s="10">
        <f t="shared" si="16"/>
        <v>0.33597525285130186</v>
      </c>
      <c r="AC33" s="6">
        <f t="shared" si="17"/>
        <v>6062</v>
      </c>
      <c r="AD33" s="13">
        <f t="shared" si="18"/>
        <v>6260.7397102073028</v>
      </c>
    </row>
    <row r="34" spans="1:30" ht="18.75" customHeight="1" x14ac:dyDescent="0.2">
      <c r="A34" s="57">
        <v>44082</v>
      </c>
      <c r="B34" s="81" t="s">
        <v>73</v>
      </c>
      <c r="C34" s="174">
        <v>5000</v>
      </c>
      <c r="D34" s="117" t="s">
        <v>126</v>
      </c>
      <c r="E34" s="79">
        <v>15.88</v>
      </c>
      <c r="F34" s="79">
        <v>10.72</v>
      </c>
      <c r="G34" s="79">
        <v>6.87</v>
      </c>
      <c r="H34" s="42">
        <f t="shared" si="19"/>
        <v>6.4729435483870965</v>
      </c>
      <c r="I34" s="42">
        <v>39.340000000000003</v>
      </c>
      <c r="J34" s="42">
        <f t="shared" si="20"/>
        <v>37.066317204301079</v>
      </c>
      <c r="K34" s="42">
        <f t="shared" si="21"/>
        <v>43.069999999999993</v>
      </c>
      <c r="L34" s="42">
        <f t="shared" si="22"/>
        <v>40.580739247311826</v>
      </c>
      <c r="M34" s="42">
        <v>0.39</v>
      </c>
      <c r="N34" s="42">
        <f t="shared" si="23"/>
        <v>0.36745967741935487</v>
      </c>
      <c r="O34" s="92">
        <v>6463</v>
      </c>
      <c r="P34" s="92">
        <f t="shared" si="24"/>
        <v>7239.0232974910396</v>
      </c>
      <c r="Q34" s="92">
        <f t="shared" si="25"/>
        <v>6089.4663978494627</v>
      </c>
      <c r="R34" s="92">
        <f t="shared" si="26"/>
        <v>7842.4948428588768</v>
      </c>
      <c r="S34" s="92">
        <f t="shared" si="27"/>
        <v>6153.1698028673836</v>
      </c>
      <c r="T34" s="92">
        <f t="shared" si="28"/>
        <v>6080.7795698924729</v>
      </c>
      <c r="U34" s="93">
        <f t="shared" si="29"/>
        <v>6008.389336917563</v>
      </c>
      <c r="V34" s="59" t="s">
        <v>77</v>
      </c>
      <c r="W34" s="87">
        <f t="shared" ref="W34:AD34" si="31">W29</f>
        <v>15.5</v>
      </c>
      <c r="X34" s="88">
        <f t="shared" si="31"/>
        <v>16.902498314324653</v>
      </c>
      <c r="Y34" s="10">
        <f t="shared" si="31"/>
        <v>4.63</v>
      </c>
      <c r="Z34" s="10">
        <f t="shared" si="31"/>
        <v>5.0712713578652888</v>
      </c>
      <c r="AA34" s="10">
        <f t="shared" si="31"/>
        <v>0.41</v>
      </c>
      <c r="AB34" s="10">
        <f t="shared" si="31"/>
        <v>0.33597525285130186</v>
      </c>
      <c r="AC34" s="6">
        <f t="shared" si="31"/>
        <v>6062</v>
      </c>
      <c r="AD34" s="13">
        <f t="shared" si="31"/>
        <v>6260.7397102073028</v>
      </c>
    </row>
    <row r="35" spans="1:30" ht="18.75" customHeight="1" x14ac:dyDescent="0.2">
      <c r="A35" s="57">
        <v>44082</v>
      </c>
      <c r="B35" s="81" t="s">
        <v>73</v>
      </c>
      <c r="C35" s="174">
        <v>2101</v>
      </c>
      <c r="D35" s="117" t="s">
        <v>127</v>
      </c>
      <c r="E35" s="79">
        <v>15.64</v>
      </c>
      <c r="F35" s="79">
        <v>10.76</v>
      </c>
      <c r="G35" s="79">
        <v>5.83</v>
      </c>
      <c r="H35" s="42">
        <f t="shared" si="19"/>
        <v>5.511192290452712</v>
      </c>
      <c r="I35" s="42">
        <v>39.64</v>
      </c>
      <c r="J35" s="42">
        <f t="shared" si="20"/>
        <v>37.472326311071271</v>
      </c>
      <c r="K35" s="42">
        <f t="shared" si="21"/>
        <v>43.769999999999996</v>
      </c>
      <c r="L35" s="42">
        <f t="shared" si="22"/>
        <v>41.376481398476024</v>
      </c>
      <c r="M35" s="42">
        <v>0.36</v>
      </c>
      <c r="N35" s="42">
        <f t="shared" si="23"/>
        <v>0.34031376064545049</v>
      </c>
      <c r="O35" s="92">
        <v>6349</v>
      </c>
      <c r="P35" s="92">
        <f t="shared" si="24"/>
        <v>7114.522635589422</v>
      </c>
      <c r="Q35" s="92">
        <f t="shared" si="25"/>
        <v>6001.8112953832369</v>
      </c>
      <c r="R35" s="92">
        <f t="shared" si="26"/>
        <v>7611.7971466251056</v>
      </c>
      <c r="S35" s="92">
        <f t="shared" si="27"/>
        <v>6047.3442402510091</v>
      </c>
      <c r="T35" s="92">
        <f t="shared" si="28"/>
        <v>5976.1990138951151</v>
      </c>
      <c r="U35" s="93">
        <f t="shared" si="29"/>
        <v>5905.0537875392201</v>
      </c>
      <c r="V35" s="59" t="s">
        <v>77</v>
      </c>
      <c r="W35" s="87">
        <f t="shared" si="11"/>
        <v>15.5</v>
      </c>
      <c r="X35" s="88">
        <f t="shared" si="12"/>
        <v>16.902498314324653</v>
      </c>
      <c r="Y35" s="10">
        <f t="shared" si="13"/>
        <v>4.63</v>
      </c>
      <c r="Z35" s="10">
        <f t="shared" si="14"/>
        <v>5.0712713578652888</v>
      </c>
      <c r="AA35" s="10">
        <f t="shared" si="15"/>
        <v>0.41</v>
      </c>
      <c r="AB35" s="10">
        <f t="shared" si="16"/>
        <v>0.33597525285130186</v>
      </c>
      <c r="AC35" s="6">
        <f t="shared" si="17"/>
        <v>6062</v>
      </c>
      <c r="AD35" s="13">
        <f t="shared" si="18"/>
        <v>6260.7397102073028</v>
      </c>
    </row>
    <row r="36" spans="1:30" ht="18.75" customHeight="1" x14ac:dyDescent="0.2">
      <c r="A36" s="57">
        <v>44083</v>
      </c>
      <c r="B36" s="81" t="s">
        <v>74</v>
      </c>
      <c r="C36" s="174">
        <v>5000</v>
      </c>
      <c r="D36" s="117" t="s">
        <v>128</v>
      </c>
      <c r="E36" s="79">
        <v>16.64</v>
      </c>
      <c r="F36" s="79">
        <v>10.9</v>
      </c>
      <c r="G36" s="79">
        <v>6.07</v>
      </c>
      <c r="H36" s="42">
        <f t="shared" ref="H36:H52" si="32">G36*(100-E36)/(100-F36)</f>
        <v>5.6789584736251406</v>
      </c>
      <c r="I36" s="42">
        <v>40.11</v>
      </c>
      <c r="J36" s="42">
        <f t="shared" ref="J36:J52" si="33">I36*(100-E36)/(100-F36)</f>
        <v>37.526033670033669</v>
      </c>
      <c r="K36" s="42">
        <f t="shared" ref="K36:K52" si="34">100-F36-G36-I36</f>
        <v>42.92</v>
      </c>
      <c r="L36" s="42">
        <f t="shared" ref="L36:L52" si="35">K36*(100-E36)/(100-F36)</f>
        <v>40.155007856341193</v>
      </c>
      <c r="M36" s="42">
        <v>0.49</v>
      </c>
      <c r="N36" s="42">
        <f t="shared" ref="N36:N52" si="36">M36*(100-E36)/(100-F36)</f>
        <v>0.45843322109988777</v>
      </c>
      <c r="O36" s="92">
        <v>6371</v>
      </c>
      <c r="P36" s="92">
        <f t="shared" ref="P36:P52" si="37">O36*100/(100-F36)</f>
        <v>7150.3928170594845</v>
      </c>
      <c r="Q36" s="92">
        <f t="shared" ref="Q36:Q52" si="38">O36*(100-E36)/(100-F36)</f>
        <v>5960.5674523007856</v>
      </c>
      <c r="R36" s="92">
        <f t="shared" ref="R36:R52" si="39">O36*100/(100-F36-G36)</f>
        <v>7673.1301939058167</v>
      </c>
      <c r="S36" s="92">
        <f t="shared" ref="S36:S52" si="40">O36*(100-15)/(100-F36)</f>
        <v>6077.8338945005617</v>
      </c>
      <c r="T36" s="92">
        <f t="shared" ref="T36:T52" si="41">O36*(100-16)/(100-F36)</f>
        <v>6006.3299663299667</v>
      </c>
      <c r="U36" s="93">
        <f t="shared" ref="U36:U52" si="42">O36*(100-17)/(100-F36)</f>
        <v>5934.8260381593718</v>
      </c>
      <c r="V36" s="59" t="s">
        <v>77</v>
      </c>
      <c r="W36" s="87">
        <f t="shared" ref="W36:AD36" si="43">W33</f>
        <v>15.5</v>
      </c>
      <c r="X36" s="88">
        <f t="shared" si="43"/>
        <v>16.902498314324653</v>
      </c>
      <c r="Y36" s="10">
        <f t="shared" si="43"/>
        <v>4.63</v>
      </c>
      <c r="Z36" s="10">
        <f t="shared" si="43"/>
        <v>5.0712713578652888</v>
      </c>
      <c r="AA36" s="10">
        <f t="shared" si="43"/>
        <v>0.41</v>
      </c>
      <c r="AB36" s="10">
        <f t="shared" si="43"/>
        <v>0.33597525285130186</v>
      </c>
      <c r="AC36" s="6">
        <f t="shared" si="43"/>
        <v>6062</v>
      </c>
      <c r="AD36" s="13">
        <f t="shared" si="43"/>
        <v>6260.7397102073028</v>
      </c>
    </row>
    <row r="37" spans="1:30" ht="18.75" customHeight="1" x14ac:dyDescent="0.2">
      <c r="A37" s="57">
        <v>44083</v>
      </c>
      <c r="B37" s="81" t="s">
        <v>74</v>
      </c>
      <c r="C37" s="174">
        <v>2180</v>
      </c>
      <c r="D37" s="117" t="s">
        <v>129</v>
      </c>
      <c r="E37" s="79">
        <v>16.38</v>
      </c>
      <c r="F37" s="79">
        <v>11.23</v>
      </c>
      <c r="G37" s="79">
        <v>5.58</v>
      </c>
      <c r="H37" s="42">
        <f t="shared" si="32"/>
        <v>5.2562757688408253</v>
      </c>
      <c r="I37" s="42">
        <v>40.28</v>
      </c>
      <c r="J37" s="42">
        <f t="shared" si="33"/>
        <v>37.943151965754204</v>
      </c>
      <c r="K37" s="42">
        <f t="shared" si="34"/>
        <v>42.91</v>
      </c>
      <c r="L37" s="42">
        <f t="shared" si="35"/>
        <v>40.420572265404978</v>
      </c>
      <c r="M37" s="42">
        <v>0.32</v>
      </c>
      <c r="N37" s="42">
        <f t="shared" si="36"/>
        <v>0.30143516953925881</v>
      </c>
      <c r="O37" s="92">
        <v>6314</v>
      </c>
      <c r="P37" s="92">
        <f t="shared" si="37"/>
        <v>7112.76332094176</v>
      </c>
      <c r="Q37" s="92">
        <f t="shared" si="38"/>
        <v>5947.6926889715005</v>
      </c>
      <c r="R37" s="92">
        <f t="shared" si="39"/>
        <v>7589.8545498257008</v>
      </c>
      <c r="S37" s="92">
        <f t="shared" si="40"/>
        <v>6045.8488228004962</v>
      </c>
      <c r="T37" s="92">
        <f t="shared" si="41"/>
        <v>5974.7211895910787</v>
      </c>
      <c r="U37" s="93">
        <f t="shared" si="42"/>
        <v>5903.5935563816611</v>
      </c>
      <c r="V37" s="59" t="s">
        <v>77</v>
      </c>
      <c r="W37" s="87">
        <f t="shared" ref="W37:AD37" si="44">W31</f>
        <v>15.5</v>
      </c>
      <c r="X37" s="88">
        <f t="shared" si="44"/>
        <v>16.902498314324653</v>
      </c>
      <c r="Y37" s="10">
        <f t="shared" si="44"/>
        <v>4.63</v>
      </c>
      <c r="Z37" s="10">
        <f t="shared" si="44"/>
        <v>5.0712713578652888</v>
      </c>
      <c r="AA37" s="10">
        <f t="shared" si="44"/>
        <v>0.41</v>
      </c>
      <c r="AB37" s="10">
        <f t="shared" si="44"/>
        <v>0.33597525285130186</v>
      </c>
      <c r="AC37" s="6">
        <f t="shared" si="44"/>
        <v>6062</v>
      </c>
      <c r="AD37" s="13">
        <f t="shared" si="44"/>
        <v>6260.7397102073028</v>
      </c>
    </row>
    <row r="38" spans="1:30" ht="18.75" customHeight="1" x14ac:dyDescent="0.2">
      <c r="A38" s="57">
        <v>44084</v>
      </c>
      <c r="B38" s="81" t="s">
        <v>74</v>
      </c>
      <c r="C38" s="174">
        <v>5000</v>
      </c>
      <c r="D38" s="117" t="s">
        <v>134</v>
      </c>
      <c r="E38" s="79">
        <v>16.170000000000002</v>
      </c>
      <c r="F38" s="79">
        <v>11.84</v>
      </c>
      <c r="G38" s="79">
        <v>3.81</v>
      </c>
      <c r="H38" s="42">
        <f t="shared" si="32"/>
        <v>3.6228709165154265</v>
      </c>
      <c r="I38" s="42">
        <v>40.28</v>
      </c>
      <c r="J38" s="42">
        <f t="shared" si="33"/>
        <v>38.301637931034485</v>
      </c>
      <c r="K38" s="42">
        <f t="shared" si="34"/>
        <v>44.069999999999993</v>
      </c>
      <c r="L38" s="42">
        <f t="shared" si="35"/>
        <v>41.905491152450082</v>
      </c>
      <c r="M38" s="42">
        <v>0.33</v>
      </c>
      <c r="N38" s="42">
        <f t="shared" si="36"/>
        <v>0.31379196914700547</v>
      </c>
      <c r="O38" s="92">
        <v>6404</v>
      </c>
      <c r="P38" s="92">
        <f t="shared" si="37"/>
        <v>7264.0653357531764</v>
      </c>
      <c r="Q38" s="92">
        <f t="shared" si="38"/>
        <v>6089.4659709618873</v>
      </c>
      <c r="R38" s="92">
        <f t="shared" si="39"/>
        <v>7592.1754593953765</v>
      </c>
      <c r="S38" s="92">
        <f t="shared" si="40"/>
        <v>6174.4555353901997</v>
      </c>
      <c r="T38" s="92">
        <f t="shared" si="41"/>
        <v>6101.8148820326678</v>
      </c>
      <c r="U38" s="93">
        <f t="shared" si="42"/>
        <v>6029.174228675136</v>
      </c>
      <c r="V38" s="59" t="s">
        <v>77</v>
      </c>
      <c r="W38" s="87">
        <f t="shared" ref="W38:AD38" si="45">W28</f>
        <v>15.5</v>
      </c>
      <c r="X38" s="88">
        <f t="shared" si="45"/>
        <v>16.902498314324653</v>
      </c>
      <c r="Y38" s="10">
        <f t="shared" si="45"/>
        <v>4.63</v>
      </c>
      <c r="Z38" s="10">
        <f t="shared" si="45"/>
        <v>5.0712713578652888</v>
      </c>
      <c r="AA38" s="10">
        <f t="shared" si="45"/>
        <v>0.41</v>
      </c>
      <c r="AB38" s="10">
        <f t="shared" si="45"/>
        <v>0.33597525285130186</v>
      </c>
      <c r="AC38" s="6">
        <f t="shared" si="45"/>
        <v>6062</v>
      </c>
      <c r="AD38" s="13">
        <f t="shared" si="45"/>
        <v>6260.7397102073028</v>
      </c>
    </row>
    <row r="39" spans="1:30" ht="18.75" customHeight="1" x14ac:dyDescent="0.2">
      <c r="A39" s="57">
        <v>44084</v>
      </c>
      <c r="B39" s="81" t="s">
        <v>74</v>
      </c>
      <c r="C39" s="174">
        <v>2633</v>
      </c>
      <c r="D39" s="117" t="s">
        <v>135</v>
      </c>
      <c r="E39" s="79">
        <v>16.57</v>
      </c>
      <c r="F39" s="79">
        <v>12.14</v>
      </c>
      <c r="G39" s="79">
        <v>2.48</v>
      </c>
      <c r="H39" s="42">
        <f t="shared" si="32"/>
        <v>2.3549556111996361</v>
      </c>
      <c r="I39" s="42">
        <v>40.28</v>
      </c>
      <c r="J39" s="42">
        <f t="shared" si="33"/>
        <v>38.249037104484408</v>
      </c>
      <c r="K39" s="42">
        <f t="shared" si="34"/>
        <v>45.099999999999994</v>
      </c>
      <c r="L39" s="42">
        <f t="shared" si="35"/>
        <v>42.826007284315956</v>
      </c>
      <c r="M39" s="42">
        <v>0.28999999999999998</v>
      </c>
      <c r="N39" s="42">
        <f t="shared" si="36"/>
        <v>0.27537787389028001</v>
      </c>
      <c r="O39" s="92">
        <v>6474</v>
      </c>
      <c r="P39" s="92">
        <f t="shared" si="37"/>
        <v>7368.5408604598224</v>
      </c>
      <c r="Q39" s="92">
        <f t="shared" si="38"/>
        <v>6147.5736398816307</v>
      </c>
      <c r="R39" s="92">
        <f t="shared" si="39"/>
        <v>7582.5720309205908</v>
      </c>
      <c r="S39" s="92">
        <f t="shared" si="40"/>
        <v>6263.2597313908491</v>
      </c>
      <c r="T39" s="92">
        <f t="shared" si="41"/>
        <v>6189.5743227862513</v>
      </c>
      <c r="U39" s="93">
        <f t="shared" si="42"/>
        <v>6115.8889141816526</v>
      </c>
      <c r="V39" s="59" t="s">
        <v>77</v>
      </c>
      <c r="W39" s="87">
        <f t="shared" si="11"/>
        <v>15.5</v>
      </c>
      <c r="X39" s="88">
        <f t="shared" si="12"/>
        <v>16.902498314324653</v>
      </c>
      <c r="Y39" s="10">
        <f t="shared" si="13"/>
        <v>4.63</v>
      </c>
      <c r="Z39" s="10">
        <f t="shared" si="14"/>
        <v>5.0712713578652888</v>
      </c>
      <c r="AA39" s="10">
        <f t="shared" si="15"/>
        <v>0.41</v>
      </c>
      <c r="AB39" s="10">
        <f t="shared" si="16"/>
        <v>0.33597525285130186</v>
      </c>
      <c r="AC39" s="6">
        <f t="shared" si="17"/>
        <v>6062</v>
      </c>
      <c r="AD39" s="13">
        <f t="shared" si="18"/>
        <v>6260.7397102073028</v>
      </c>
    </row>
    <row r="40" spans="1:30" ht="18.75" customHeight="1" x14ac:dyDescent="0.2">
      <c r="A40" s="57">
        <v>44084</v>
      </c>
      <c r="B40" s="81" t="s">
        <v>73</v>
      </c>
      <c r="C40" s="174">
        <v>5000</v>
      </c>
      <c r="D40" s="117" t="s">
        <v>138</v>
      </c>
      <c r="E40" s="79">
        <v>19.59</v>
      </c>
      <c r="F40" s="79">
        <v>13.72</v>
      </c>
      <c r="G40" s="79">
        <v>5.55</v>
      </c>
      <c r="H40" s="42">
        <f t="shared" si="32"/>
        <v>5.17240959666203</v>
      </c>
      <c r="I40" s="42">
        <v>39.96</v>
      </c>
      <c r="J40" s="42">
        <f t="shared" si="33"/>
        <v>37.241349095966619</v>
      </c>
      <c r="K40" s="42">
        <f t="shared" si="34"/>
        <v>40.770000000000003</v>
      </c>
      <c r="L40" s="42">
        <f t="shared" si="35"/>
        <v>37.996241307371349</v>
      </c>
      <c r="M40" s="42">
        <v>0.37</v>
      </c>
      <c r="N40" s="42">
        <f t="shared" si="36"/>
        <v>0.34482730644413534</v>
      </c>
      <c r="O40" s="92">
        <v>6116</v>
      </c>
      <c r="P40" s="92">
        <f t="shared" si="37"/>
        <v>7088.5489105238757</v>
      </c>
      <c r="Q40" s="92">
        <f t="shared" si="38"/>
        <v>5699.9021789522485</v>
      </c>
      <c r="R40" s="92">
        <f t="shared" si="39"/>
        <v>7575.8701845658361</v>
      </c>
      <c r="S40" s="92">
        <f t="shared" si="40"/>
        <v>6025.2665739452941</v>
      </c>
      <c r="T40" s="92">
        <f t="shared" si="41"/>
        <v>5954.3810848400553</v>
      </c>
      <c r="U40" s="93">
        <f t="shared" si="42"/>
        <v>5883.4955957348166</v>
      </c>
      <c r="V40" s="59" t="s">
        <v>77</v>
      </c>
      <c r="W40" s="87">
        <f t="shared" ref="W40:AD40" si="46">W30</f>
        <v>15.5</v>
      </c>
      <c r="X40" s="88">
        <f t="shared" si="46"/>
        <v>16.902498314324653</v>
      </c>
      <c r="Y40" s="10">
        <f t="shared" si="46"/>
        <v>4.63</v>
      </c>
      <c r="Z40" s="10">
        <f t="shared" si="46"/>
        <v>5.0712713578652888</v>
      </c>
      <c r="AA40" s="10">
        <f t="shared" si="46"/>
        <v>0.41</v>
      </c>
      <c r="AB40" s="10">
        <f t="shared" si="46"/>
        <v>0.33597525285130186</v>
      </c>
      <c r="AC40" s="6">
        <f t="shared" si="46"/>
        <v>6062</v>
      </c>
      <c r="AD40" s="13">
        <f t="shared" si="46"/>
        <v>6260.7397102073028</v>
      </c>
    </row>
    <row r="41" spans="1:30" ht="18.75" customHeight="1" x14ac:dyDescent="0.2">
      <c r="A41" s="57">
        <v>44084</v>
      </c>
      <c r="B41" s="81" t="s">
        <v>73</v>
      </c>
      <c r="C41" s="174">
        <v>1979</v>
      </c>
      <c r="D41" s="117" t="s">
        <v>139</v>
      </c>
      <c r="E41" s="79">
        <v>15.07</v>
      </c>
      <c r="F41" s="79">
        <v>10.220000000000001</v>
      </c>
      <c r="G41" s="79">
        <v>5.51</v>
      </c>
      <c r="H41" s="42">
        <f t="shared" si="32"/>
        <v>5.2123446201826695</v>
      </c>
      <c r="I41" s="42">
        <v>41.72</v>
      </c>
      <c r="J41" s="42">
        <f t="shared" si="33"/>
        <v>39.466246380040104</v>
      </c>
      <c r="K41" s="42">
        <f t="shared" si="34"/>
        <v>42.55</v>
      </c>
      <c r="L41" s="42">
        <f t="shared" si="35"/>
        <v>40.251408999777233</v>
      </c>
      <c r="M41" s="42">
        <v>0.44</v>
      </c>
      <c r="N41" s="42">
        <f t="shared" si="36"/>
        <v>0.41623078636667415</v>
      </c>
      <c r="O41" s="92">
        <v>6449</v>
      </c>
      <c r="P41" s="92">
        <f t="shared" si="37"/>
        <v>7183.114279349521</v>
      </c>
      <c r="Q41" s="92">
        <f t="shared" si="38"/>
        <v>6100.6189574515492</v>
      </c>
      <c r="R41" s="92">
        <f t="shared" si="39"/>
        <v>7652.7827222024453</v>
      </c>
      <c r="S41" s="92">
        <f t="shared" si="40"/>
        <v>6105.647137447093</v>
      </c>
      <c r="T41" s="92">
        <f t="shared" si="41"/>
        <v>6033.815994653598</v>
      </c>
      <c r="U41" s="93">
        <f t="shared" si="42"/>
        <v>5961.984851860102</v>
      </c>
      <c r="V41" s="59" t="s">
        <v>77</v>
      </c>
      <c r="W41" s="87">
        <f t="shared" si="11"/>
        <v>15.5</v>
      </c>
      <c r="X41" s="88">
        <f t="shared" si="12"/>
        <v>16.902498314324653</v>
      </c>
      <c r="Y41" s="10">
        <f t="shared" si="13"/>
        <v>4.63</v>
      </c>
      <c r="Z41" s="10">
        <f t="shared" si="14"/>
        <v>5.0712713578652888</v>
      </c>
      <c r="AA41" s="10">
        <f t="shared" si="15"/>
        <v>0.41</v>
      </c>
      <c r="AB41" s="10">
        <f t="shared" si="16"/>
        <v>0.33597525285130186</v>
      </c>
      <c r="AC41" s="6">
        <f t="shared" si="17"/>
        <v>6062</v>
      </c>
      <c r="AD41" s="13">
        <f t="shared" si="18"/>
        <v>6260.7397102073028</v>
      </c>
    </row>
    <row r="42" spans="1:30" ht="18.75" customHeight="1" x14ac:dyDescent="0.2">
      <c r="A42" s="57">
        <v>44085</v>
      </c>
      <c r="B42" s="81" t="s">
        <v>73</v>
      </c>
      <c r="C42" s="174">
        <v>5000</v>
      </c>
      <c r="D42" s="117" t="s">
        <v>144</v>
      </c>
      <c r="E42" s="79">
        <v>18.190000000000001</v>
      </c>
      <c r="F42" s="79">
        <v>12.87</v>
      </c>
      <c r="G42" s="79">
        <v>3.49</v>
      </c>
      <c r="H42" s="42">
        <f t="shared" si="32"/>
        <v>3.2769069206932175</v>
      </c>
      <c r="I42" s="42">
        <v>40.4</v>
      </c>
      <c r="J42" s="42">
        <f t="shared" si="33"/>
        <v>37.93324916791002</v>
      </c>
      <c r="K42" s="42">
        <f t="shared" si="34"/>
        <v>43.24</v>
      </c>
      <c r="L42" s="42">
        <f t="shared" si="35"/>
        <v>40.599843911396768</v>
      </c>
      <c r="M42" s="42">
        <v>0.23</v>
      </c>
      <c r="N42" s="42">
        <f t="shared" si="36"/>
        <v>0.21595661654998283</v>
      </c>
      <c r="O42" s="92">
        <v>6390</v>
      </c>
      <c r="P42" s="92">
        <f t="shared" si="37"/>
        <v>7333.8689314816947</v>
      </c>
      <c r="Q42" s="92">
        <f t="shared" si="38"/>
        <v>5999.8381728451741</v>
      </c>
      <c r="R42" s="92">
        <f t="shared" si="39"/>
        <v>7639.8852223816357</v>
      </c>
      <c r="S42" s="92">
        <f t="shared" si="40"/>
        <v>6233.7885917594404</v>
      </c>
      <c r="T42" s="92">
        <f t="shared" si="41"/>
        <v>6160.4499024446231</v>
      </c>
      <c r="U42" s="93">
        <f t="shared" si="42"/>
        <v>6087.1112131298059</v>
      </c>
      <c r="V42" s="59" t="s">
        <v>111</v>
      </c>
      <c r="W42" s="87">
        <f t="shared" ref="W42:AD42" si="47">W36</f>
        <v>15.5</v>
      </c>
      <c r="X42" s="88">
        <f t="shared" si="47"/>
        <v>16.902498314324653</v>
      </c>
      <c r="Y42" s="10">
        <f t="shared" si="47"/>
        <v>4.63</v>
      </c>
      <c r="Z42" s="10">
        <f t="shared" si="47"/>
        <v>5.0712713578652888</v>
      </c>
      <c r="AA42" s="10">
        <f t="shared" si="47"/>
        <v>0.41</v>
      </c>
      <c r="AB42" s="10">
        <f t="shared" si="47"/>
        <v>0.33597525285130186</v>
      </c>
      <c r="AC42" s="6">
        <f t="shared" si="47"/>
        <v>6062</v>
      </c>
      <c r="AD42" s="13">
        <f t="shared" si="47"/>
        <v>6260.7397102073028</v>
      </c>
    </row>
    <row r="43" spans="1:30" ht="18.75" customHeight="1" x14ac:dyDescent="0.2">
      <c r="A43" s="57">
        <v>44085</v>
      </c>
      <c r="B43" s="81" t="s">
        <v>73</v>
      </c>
      <c r="C43" s="174">
        <v>1865</v>
      </c>
      <c r="D43" s="117" t="s">
        <v>145</v>
      </c>
      <c r="E43" s="79">
        <v>17.41</v>
      </c>
      <c r="F43" s="79">
        <v>11.93</v>
      </c>
      <c r="G43" s="79">
        <v>4.0199999999999996</v>
      </c>
      <c r="H43" s="42">
        <f t="shared" si="32"/>
        <v>3.7698626092880665</v>
      </c>
      <c r="I43" s="42">
        <v>40.42</v>
      </c>
      <c r="J43" s="42">
        <f t="shared" si="33"/>
        <v>37.904936981946186</v>
      </c>
      <c r="K43" s="42">
        <f t="shared" si="34"/>
        <v>43.629999999999995</v>
      </c>
      <c r="L43" s="42">
        <f t="shared" si="35"/>
        <v>40.915200408765756</v>
      </c>
      <c r="M43" s="42">
        <v>0.26</v>
      </c>
      <c r="N43" s="42">
        <f t="shared" si="36"/>
        <v>0.24382195980470084</v>
      </c>
      <c r="O43" s="92">
        <v>6412</v>
      </c>
      <c r="P43" s="92">
        <f t="shared" si="37"/>
        <v>7280.572272056319</v>
      </c>
      <c r="Q43" s="92">
        <f t="shared" si="38"/>
        <v>6013.0246394913147</v>
      </c>
      <c r="R43" s="92">
        <f t="shared" si="39"/>
        <v>7628.7923854848304</v>
      </c>
      <c r="S43" s="92">
        <f t="shared" si="40"/>
        <v>6188.4864312478712</v>
      </c>
      <c r="T43" s="92">
        <f t="shared" si="41"/>
        <v>6115.6807085273085</v>
      </c>
      <c r="U43" s="93">
        <f t="shared" si="42"/>
        <v>6042.8749858067449</v>
      </c>
      <c r="V43" s="59" t="s">
        <v>111</v>
      </c>
      <c r="W43" s="87">
        <f t="shared" ref="W43:AD43" si="48">W33</f>
        <v>15.5</v>
      </c>
      <c r="X43" s="88">
        <f t="shared" si="48"/>
        <v>16.902498314324653</v>
      </c>
      <c r="Y43" s="10">
        <f t="shared" si="48"/>
        <v>4.63</v>
      </c>
      <c r="Z43" s="10">
        <f t="shared" si="48"/>
        <v>5.0712713578652888</v>
      </c>
      <c r="AA43" s="10">
        <f t="shared" si="48"/>
        <v>0.41</v>
      </c>
      <c r="AB43" s="10">
        <f t="shared" si="48"/>
        <v>0.33597525285130186</v>
      </c>
      <c r="AC43" s="6">
        <f t="shared" si="48"/>
        <v>6062</v>
      </c>
      <c r="AD43" s="13">
        <f t="shared" si="48"/>
        <v>6260.7397102073028</v>
      </c>
    </row>
    <row r="44" spans="1:30" ht="18.75" customHeight="1" x14ac:dyDescent="0.2">
      <c r="A44" s="57">
        <v>44086</v>
      </c>
      <c r="B44" s="81" t="s">
        <v>74</v>
      </c>
      <c r="C44" s="174">
        <v>5569</v>
      </c>
      <c r="D44" s="117" t="s">
        <v>146</v>
      </c>
      <c r="E44" s="79">
        <v>16.3</v>
      </c>
      <c r="F44" s="79">
        <v>11.55</v>
      </c>
      <c r="G44" s="79">
        <v>4.54</v>
      </c>
      <c r="H44" s="42">
        <f t="shared" si="32"/>
        <v>4.2961899378179762</v>
      </c>
      <c r="I44" s="42">
        <v>40.21</v>
      </c>
      <c r="J44" s="42">
        <f t="shared" si="33"/>
        <v>38.050616167326176</v>
      </c>
      <c r="K44" s="42">
        <f t="shared" si="34"/>
        <v>43.699999999999996</v>
      </c>
      <c r="L44" s="42">
        <f t="shared" si="35"/>
        <v>41.353193894855842</v>
      </c>
      <c r="M44" s="42">
        <v>0.31</v>
      </c>
      <c r="N44" s="42">
        <f t="shared" si="36"/>
        <v>0.29335217637083094</v>
      </c>
      <c r="O44" s="92">
        <v>6299</v>
      </c>
      <c r="P44" s="92">
        <f t="shared" si="37"/>
        <v>7121.5375918598074</v>
      </c>
      <c r="Q44" s="92">
        <f t="shared" si="38"/>
        <v>5960.7269643866593</v>
      </c>
      <c r="R44" s="92">
        <f t="shared" si="39"/>
        <v>7506.8525801453943</v>
      </c>
      <c r="S44" s="92">
        <f t="shared" si="40"/>
        <v>6053.3069530808361</v>
      </c>
      <c r="T44" s="92">
        <f t="shared" si="41"/>
        <v>5982.0915771622385</v>
      </c>
      <c r="U44" s="93">
        <f t="shared" si="42"/>
        <v>5910.87620124364</v>
      </c>
      <c r="V44" s="59" t="s">
        <v>108</v>
      </c>
      <c r="W44" s="87">
        <f t="shared" si="11"/>
        <v>15.5</v>
      </c>
      <c r="X44" s="88">
        <f t="shared" si="12"/>
        <v>16.902498314324653</v>
      </c>
      <c r="Y44" s="10">
        <f t="shared" si="13"/>
        <v>4.63</v>
      </c>
      <c r="Z44" s="10">
        <f t="shared" si="14"/>
        <v>5.0712713578652888</v>
      </c>
      <c r="AA44" s="10">
        <f t="shared" si="15"/>
        <v>0.41</v>
      </c>
      <c r="AB44" s="10">
        <f t="shared" si="16"/>
        <v>0.33597525285130186</v>
      </c>
      <c r="AC44" s="6">
        <f t="shared" si="17"/>
        <v>6062</v>
      </c>
      <c r="AD44" s="13">
        <f t="shared" si="18"/>
        <v>6260.7397102073028</v>
      </c>
    </row>
    <row r="45" spans="1:30" ht="18.75" customHeight="1" x14ac:dyDescent="0.2">
      <c r="A45" s="57">
        <v>44087</v>
      </c>
      <c r="B45" s="81" t="s">
        <v>74</v>
      </c>
      <c r="C45" s="174">
        <v>5000</v>
      </c>
      <c r="D45" s="117" t="s">
        <v>147</v>
      </c>
      <c r="E45" s="79">
        <v>12.24</v>
      </c>
      <c r="F45" s="79">
        <v>7.64</v>
      </c>
      <c r="G45" s="79">
        <v>5.51</v>
      </c>
      <c r="H45" s="42">
        <f t="shared" si="32"/>
        <v>5.2355738414898232</v>
      </c>
      <c r="I45" s="42">
        <v>40.869999999999997</v>
      </c>
      <c r="J45" s="42">
        <f t="shared" si="33"/>
        <v>38.834465136422693</v>
      </c>
      <c r="K45" s="42">
        <f t="shared" si="34"/>
        <v>45.98</v>
      </c>
      <c r="L45" s="42">
        <f t="shared" si="35"/>
        <v>43.689961022087481</v>
      </c>
      <c r="M45" s="42">
        <v>0.34</v>
      </c>
      <c r="N45" s="42">
        <f t="shared" si="36"/>
        <v>0.32306626245127767</v>
      </c>
      <c r="O45" s="92">
        <v>6313</v>
      </c>
      <c r="P45" s="92">
        <f t="shared" si="37"/>
        <v>6835.2100476396708</v>
      </c>
      <c r="Q45" s="92">
        <f t="shared" si="38"/>
        <v>5998.5803378085757</v>
      </c>
      <c r="R45" s="92">
        <f t="shared" si="39"/>
        <v>7268.8543465745543</v>
      </c>
      <c r="S45" s="92">
        <f t="shared" si="40"/>
        <v>5809.92854049372</v>
      </c>
      <c r="T45" s="92">
        <f t="shared" si="41"/>
        <v>5741.5764400173239</v>
      </c>
      <c r="U45" s="93">
        <f t="shared" si="42"/>
        <v>5673.2243395409268</v>
      </c>
      <c r="V45" s="59" t="s">
        <v>77</v>
      </c>
      <c r="W45" s="87">
        <f t="shared" ref="W45:AD45" si="49">W33</f>
        <v>15.5</v>
      </c>
      <c r="X45" s="88">
        <f t="shared" si="49"/>
        <v>16.902498314324653</v>
      </c>
      <c r="Y45" s="10">
        <f t="shared" si="49"/>
        <v>4.63</v>
      </c>
      <c r="Z45" s="10">
        <f t="shared" si="49"/>
        <v>5.0712713578652888</v>
      </c>
      <c r="AA45" s="10">
        <f t="shared" si="49"/>
        <v>0.41</v>
      </c>
      <c r="AB45" s="10">
        <f t="shared" si="49"/>
        <v>0.33597525285130186</v>
      </c>
      <c r="AC45" s="6">
        <f t="shared" si="49"/>
        <v>6062</v>
      </c>
      <c r="AD45" s="13">
        <f t="shared" si="49"/>
        <v>6260.7397102073028</v>
      </c>
    </row>
    <row r="46" spans="1:30" ht="18.75" customHeight="1" x14ac:dyDescent="0.2">
      <c r="A46" s="57">
        <v>44087</v>
      </c>
      <c r="B46" s="81" t="s">
        <v>74</v>
      </c>
      <c r="C46" s="174">
        <v>2873</v>
      </c>
      <c r="D46" s="117" t="s">
        <v>148</v>
      </c>
      <c r="E46" s="79">
        <v>14.96</v>
      </c>
      <c r="F46" s="79">
        <v>9.9700000000000006</v>
      </c>
      <c r="G46" s="79">
        <v>6.3</v>
      </c>
      <c r="H46" s="42">
        <f t="shared" si="32"/>
        <v>5.9508163945351544</v>
      </c>
      <c r="I46" s="42">
        <v>39.950000000000003</v>
      </c>
      <c r="J46" s="42">
        <f t="shared" si="33"/>
        <v>37.735732533599908</v>
      </c>
      <c r="K46" s="42">
        <f t="shared" si="34"/>
        <v>43.78</v>
      </c>
      <c r="L46" s="42">
        <f t="shared" si="35"/>
        <v>41.353451071864932</v>
      </c>
      <c r="M46" s="42">
        <v>0.27</v>
      </c>
      <c r="N46" s="42">
        <f t="shared" si="36"/>
        <v>0.25503498833722094</v>
      </c>
      <c r="O46" s="92">
        <v>6017</v>
      </c>
      <c r="P46" s="92">
        <f t="shared" si="37"/>
        <v>6683.3277796290122</v>
      </c>
      <c r="Q46" s="92">
        <f t="shared" si="38"/>
        <v>5683.5019437965111</v>
      </c>
      <c r="R46" s="92">
        <f t="shared" si="39"/>
        <v>7186.1937179027827</v>
      </c>
      <c r="S46" s="92">
        <f t="shared" si="40"/>
        <v>5680.8286126846606</v>
      </c>
      <c r="T46" s="92">
        <f t="shared" si="41"/>
        <v>5613.9953348883701</v>
      </c>
      <c r="U46" s="93">
        <f t="shared" si="42"/>
        <v>5547.1620570920804</v>
      </c>
      <c r="V46" s="59" t="s">
        <v>77</v>
      </c>
      <c r="W46" s="87">
        <f t="shared" si="11"/>
        <v>15.5</v>
      </c>
      <c r="X46" s="88">
        <f t="shared" si="12"/>
        <v>16.902498314324653</v>
      </c>
      <c r="Y46" s="10">
        <f t="shared" si="13"/>
        <v>4.63</v>
      </c>
      <c r="Z46" s="10">
        <f t="shared" si="14"/>
        <v>5.0712713578652888</v>
      </c>
      <c r="AA46" s="10">
        <f t="shared" si="15"/>
        <v>0.41</v>
      </c>
      <c r="AB46" s="10">
        <f t="shared" si="16"/>
        <v>0.33597525285130186</v>
      </c>
      <c r="AC46" s="6">
        <f t="shared" si="17"/>
        <v>6062</v>
      </c>
      <c r="AD46" s="13">
        <f t="shared" si="18"/>
        <v>6260.7397102073028</v>
      </c>
    </row>
    <row r="47" spans="1:30" ht="18.75" customHeight="1" x14ac:dyDescent="0.2">
      <c r="A47" s="57">
        <v>44087</v>
      </c>
      <c r="B47" s="81" t="s">
        <v>73</v>
      </c>
      <c r="C47" s="174">
        <v>5000</v>
      </c>
      <c r="D47" s="117" t="s">
        <v>154</v>
      </c>
      <c r="E47" s="79">
        <v>20.28</v>
      </c>
      <c r="F47" s="79">
        <v>14.69</v>
      </c>
      <c r="G47" s="79">
        <v>6.39</v>
      </c>
      <c r="H47" s="42">
        <f>G47*(100-E47)/(100-F47)</f>
        <v>5.971290587269956</v>
      </c>
      <c r="I47" s="42">
        <v>38.630000000000003</v>
      </c>
      <c r="J47" s="42">
        <f>I47*(100-E47)/(100-F47)</f>
        <v>36.09874106200914</v>
      </c>
      <c r="K47" s="42">
        <f>100-F47-G47-I47</f>
        <v>40.29</v>
      </c>
      <c r="L47" s="42">
        <f>K47*(100-E47)/(100-F47)</f>
        <v>37.649968350720897</v>
      </c>
      <c r="M47" s="42">
        <v>0.26</v>
      </c>
      <c r="N47" s="42">
        <f>M47*(100-E47)/(100-F47)</f>
        <v>0.24296331028015472</v>
      </c>
      <c r="O47" s="92">
        <v>5861</v>
      </c>
      <c r="P47" s="92">
        <f>O47*100/(100-F47)</f>
        <v>6870.2379556910091</v>
      </c>
      <c r="Q47" s="92">
        <f>O47*(100-E47)/(100-F47)</f>
        <v>5476.9536982768723</v>
      </c>
      <c r="R47" s="92">
        <f>O47*100/(100-F47-G47)</f>
        <v>7426.5078560567663</v>
      </c>
      <c r="S47" s="92">
        <f>O47*(100-15)/(100-F47)</f>
        <v>5839.7022623373578</v>
      </c>
      <c r="T47" s="92">
        <f>O47*(100-16)/(100-F47)</f>
        <v>5770.9998827804475</v>
      </c>
      <c r="U47" s="93">
        <f>O47*(100-17)/(100-F47)</f>
        <v>5702.2975032235372</v>
      </c>
      <c r="V47" s="59" t="s">
        <v>108</v>
      </c>
      <c r="W47" s="87">
        <f t="shared" ref="W47:AD47" si="50">W29</f>
        <v>15.5</v>
      </c>
      <c r="X47" s="88">
        <f t="shared" si="50"/>
        <v>16.902498314324653</v>
      </c>
      <c r="Y47" s="10">
        <f t="shared" si="50"/>
        <v>4.63</v>
      </c>
      <c r="Z47" s="10">
        <f t="shared" si="50"/>
        <v>5.0712713578652888</v>
      </c>
      <c r="AA47" s="10">
        <f t="shared" si="50"/>
        <v>0.41</v>
      </c>
      <c r="AB47" s="10">
        <f t="shared" si="50"/>
        <v>0.33597525285130186</v>
      </c>
      <c r="AC47" s="6">
        <f t="shared" si="50"/>
        <v>6062</v>
      </c>
      <c r="AD47" s="13">
        <f t="shared" si="50"/>
        <v>6260.7397102073028</v>
      </c>
    </row>
    <row r="48" spans="1:30" ht="18.75" customHeight="1" x14ac:dyDescent="0.2">
      <c r="A48" s="57">
        <v>44087</v>
      </c>
      <c r="B48" s="81" t="s">
        <v>73</v>
      </c>
      <c r="C48" s="174">
        <v>3002</v>
      </c>
      <c r="D48" s="117" t="s">
        <v>155</v>
      </c>
      <c r="E48" s="79">
        <v>18.78</v>
      </c>
      <c r="F48" s="79">
        <v>14.16</v>
      </c>
      <c r="G48" s="79">
        <v>4.09</v>
      </c>
      <c r="H48" s="42">
        <f>G48*(100-E48)/(100-F48)</f>
        <v>3.8698718546132338</v>
      </c>
      <c r="I48" s="42">
        <v>39.92</v>
      </c>
      <c r="J48" s="42">
        <f>I48*(100-E48)/(100-F48)</f>
        <v>37.771463187325253</v>
      </c>
      <c r="K48" s="42">
        <f>100-F48-G48-I48</f>
        <v>41.83</v>
      </c>
      <c r="L48" s="42">
        <f>K48*(100-E48)/(100-F48)</f>
        <v>39.578664958061502</v>
      </c>
      <c r="M48" s="42">
        <v>0.22</v>
      </c>
      <c r="N48" s="42">
        <f>M48*(100-E48)/(100-F48)</f>
        <v>0.20815936626281453</v>
      </c>
      <c r="O48" s="92">
        <v>6090</v>
      </c>
      <c r="P48" s="92">
        <f>O48*100/(100-F48)</f>
        <v>7094.5945945945941</v>
      </c>
      <c r="Q48" s="92">
        <f>O48*(100-E48)/(100-F48)</f>
        <v>5762.2297297297291</v>
      </c>
      <c r="R48" s="92">
        <f>O48*100/(100-F48-G48)</f>
        <v>7449.54128440367</v>
      </c>
      <c r="S48" s="92">
        <f>O48*(100-15)/(100-F48)</f>
        <v>6030.405405405405</v>
      </c>
      <c r="T48" s="92">
        <f>O48*(100-16)/(100-F48)</f>
        <v>5959.4594594594591</v>
      </c>
      <c r="U48" s="93">
        <f>O48*(100-17)/(100-F48)</f>
        <v>5888.5135135135133</v>
      </c>
      <c r="V48" s="59" t="s">
        <v>108</v>
      </c>
      <c r="W48" s="87">
        <f t="shared" si="11"/>
        <v>15.5</v>
      </c>
      <c r="X48" s="88">
        <f t="shared" si="12"/>
        <v>16.902498314324653</v>
      </c>
      <c r="Y48" s="10">
        <f t="shared" si="13"/>
        <v>4.63</v>
      </c>
      <c r="Z48" s="10">
        <f t="shared" si="14"/>
        <v>5.0712713578652888</v>
      </c>
      <c r="AA48" s="10">
        <f t="shared" si="15"/>
        <v>0.41</v>
      </c>
      <c r="AB48" s="10">
        <f t="shared" si="16"/>
        <v>0.33597525285130186</v>
      </c>
      <c r="AC48" s="6">
        <f t="shared" si="17"/>
        <v>6062</v>
      </c>
      <c r="AD48" s="13">
        <f t="shared" si="18"/>
        <v>6260.7397102073028</v>
      </c>
    </row>
    <row r="49" spans="1:30" ht="18.75" customHeight="1" x14ac:dyDescent="0.2">
      <c r="A49" s="57">
        <v>44088</v>
      </c>
      <c r="B49" s="81" t="s">
        <v>73</v>
      </c>
      <c r="C49" s="174">
        <v>5000</v>
      </c>
      <c r="D49" s="117" t="s">
        <v>158</v>
      </c>
      <c r="E49" s="79">
        <v>16.25</v>
      </c>
      <c r="F49" s="79">
        <v>12.03</v>
      </c>
      <c r="G49" s="79">
        <v>3.4</v>
      </c>
      <c r="H49" s="42">
        <f>G49*(100-E49)/(100-F49)</f>
        <v>3.2368989428214165</v>
      </c>
      <c r="I49" s="42">
        <v>41.94</v>
      </c>
      <c r="J49" s="42">
        <f>I49*(100-E49)/(100-F49)</f>
        <v>39.928100488803004</v>
      </c>
      <c r="K49" s="42">
        <f>100-F49-G49-I49</f>
        <v>42.629999999999995</v>
      </c>
      <c r="L49" s="42">
        <f>K49*(100-E49)/(100-F49)</f>
        <v>40.585000568375584</v>
      </c>
      <c r="M49" s="42">
        <v>0.28999999999999998</v>
      </c>
      <c r="N49" s="42">
        <f>M49*(100-E49)/(100-F49)</f>
        <v>0.27608843924065019</v>
      </c>
      <c r="O49" s="92">
        <v>6318</v>
      </c>
      <c r="P49" s="92">
        <f>O49*100/(100-F49)</f>
        <v>7181.9938615437086</v>
      </c>
      <c r="Q49" s="92">
        <f>O49*(100-E49)/(100-F49)</f>
        <v>6014.9198590428559</v>
      </c>
      <c r="R49" s="92">
        <f>O49*100/(100-F49-G49)</f>
        <v>7470.7343029443073</v>
      </c>
      <c r="S49" s="92">
        <f>O49*(100-15)/(100-F49)</f>
        <v>6104.6947823121518</v>
      </c>
      <c r="T49" s="92">
        <f>O49*(100-16)/(100-F49)</f>
        <v>6032.8748436967153</v>
      </c>
      <c r="U49" s="93">
        <f>O49*(100-17)/(100-F49)</f>
        <v>5961.0549050812779</v>
      </c>
      <c r="V49" s="59" t="s">
        <v>77</v>
      </c>
      <c r="W49" s="87">
        <f t="shared" ref="W49:AD49" si="51">W31</f>
        <v>15.5</v>
      </c>
      <c r="X49" s="88">
        <f t="shared" si="51"/>
        <v>16.902498314324653</v>
      </c>
      <c r="Y49" s="10">
        <f t="shared" si="51"/>
        <v>4.63</v>
      </c>
      <c r="Z49" s="10">
        <f t="shared" si="51"/>
        <v>5.0712713578652888</v>
      </c>
      <c r="AA49" s="10">
        <f t="shared" si="51"/>
        <v>0.41</v>
      </c>
      <c r="AB49" s="10">
        <f t="shared" si="51"/>
        <v>0.33597525285130186</v>
      </c>
      <c r="AC49" s="6">
        <f t="shared" si="51"/>
        <v>6062</v>
      </c>
      <c r="AD49" s="13">
        <f t="shared" si="51"/>
        <v>6260.7397102073028</v>
      </c>
    </row>
    <row r="50" spans="1:30" ht="18.75" customHeight="1" x14ac:dyDescent="0.2">
      <c r="A50" s="57">
        <v>44088</v>
      </c>
      <c r="B50" s="81" t="s">
        <v>73</v>
      </c>
      <c r="C50" s="174">
        <v>2888</v>
      </c>
      <c r="D50" s="117" t="s">
        <v>159</v>
      </c>
      <c r="E50" s="79">
        <v>16.82</v>
      </c>
      <c r="F50" s="79">
        <v>11.99</v>
      </c>
      <c r="G50" s="79">
        <v>3.48</v>
      </c>
      <c r="H50" s="42">
        <f>G50*(100-E50)/(100-F50)</f>
        <v>3.2890171571412341</v>
      </c>
      <c r="I50" s="42">
        <v>41.41</v>
      </c>
      <c r="J50" s="42">
        <f>I50*(100-E50)/(100-F50)</f>
        <v>39.137413930235198</v>
      </c>
      <c r="K50" s="42">
        <f>100-F50-G50-I50</f>
        <v>43.120000000000005</v>
      </c>
      <c r="L50" s="42">
        <f>K50*(100-E50)/(100-F50)</f>
        <v>40.753568912623571</v>
      </c>
      <c r="M50" s="42">
        <v>0.31</v>
      </c>
      <c r="N50" s="42">
        <f>M50*(100-E50)/(100-F50)</f>
        <v>0.29298716054993751</v>
      </c>
      <c r="O50" s="92">
        <v>6403</v>
      </c>
      <c r="P50" s="92">
        <f>O50*100/(100-F50)</f>
        <v>7275.3096239063734</v>
      </c>
      <c r="Q50" s="92">
        <f>O50*(100-E50)/(100-F50)</f>
        <v>6051.6025451653222</v>
      </c>
      <c r="R50" s="92">
        <f>O50*100/(100-F50-G50)</f>
        <v>7574.8255057376082</v>
      </c>
      <c r="S50" s="92">
        <f>O50*(100-15)/(100-F50)</f>
        <v>6184.0131803204176</v>
      </c>
      <c r="T50" s="92">
        <f>O50*(100-16)/(100-F50)</f>
        <v>6111.2600840813539</v>
      </c>
      <c r="U50" s="93">
        <f>O50*(100-17)/(100-F50)</f>
        <v>6038.5069878422901</v>
      </c>
      <c r="V50" s="59" t="s">
        <v>77</v>
      </c>
      <c r="W50" s="87">
        <f t="shared" si="11"/>
        <v>15.5</v>
      </c>
      <c r="X50" s="88">
        <f t="shared" si="12"/>
        <v>16.902498314324653</v>
      </c>
      <c r="Y50" s="10">
        <f t="shared" si="13"/>
        <v>4.63</v>
      </c>
      <c r="Z50" s="10">
        <f t="shared" si="14"/>
        <v>5.0712713578652888</v>
      </c>
      <c r="AA50" s="10">
        <f t="shared" si="15"/>
        <v>0.41</v>
      </c>
      <c r="AB50" s="10">
        <f t="shared" si="16"/>
        <v>0.33597525285130186</v>
      </c>
      <c r="AC50" s="6">
        <f t="shared" si="17"/>
        <v>6062</v>
      </c>
      <c r="AD50" s="13">
        <f t="shared" si="18"/>
        <v>6260.7397102073028</v>
      </c>
    </row>
    <row r="51" spans="1:30" ht="18.75" customHeight="1" x14ac:dyDescent="0.2">
      <c r="A51" s="57">
        <v>44089</v>
      </c>
      <c r="B51" s="81" t="s">
        <v>73</v>
      </c>
      <c r="C51" s="174">
        <v>5000</v>
      </c>
      <c r="D51" s="117" t="s">
        <v>167</v>
      </c>
      <c r="E51" s="79">
        <v>16.579999999999998</v>
      </c>
      <c r="F51" s="79">
        <v>12.47</v>
      </c>
      <c r="G51" s="79">
        <v>3.91</v>
      </c>
      <c r="H51" s="42">
        <f t="shared" si="32"/>
        <v>3.7264046612589974</v>
      </c>
      <c r="I51" s="42">
        <v>40.82</v>
      </c>
      <c r="J51" s="42">
        <f t="shared" si="33"/>
        <v>38.903283445675768</v>
      </c>
      <c r="K51" s="42">
        <f t="shared" si="34"/>
        <v>42.800000000000004</v>
      </c>
      <c r="L51" s="42">
        <f t="shared" si="35"/>
        <v>40.790311893065237</v>
      </c>
      <c r="M51" s="42">
        <v>0.33</v>
      </c>
      <c r="N51" s="42">
        <f t="shared" si="36"/>
        <v>0.31450474123157773</v>
      </c>
      <c r="O51" s="92">
        <v>6399</v>
      </c>
      <c r="P51" s="92">
        <f t="shared" si="37"/>
        <v>7310.6363532503137</v>
      </c>
      <c r="Q51" s="92">
        <f t="shared" si="38"/>
        <v>6098.532845881412</v>
      </c>
      <c r="R51" s="92">
        <f t="shared" si="39"/>
        <v>7652.4754843338906</v>
      </c>
      <c r="S51" s="92">
        <f t="shared" si="40"/>
        <v>6214.0409002627666</v>
      </c>
      <c r="T51" s="92">
        <f t="shared" si="41"/>
        <v>6140.934536730264</v>
      </c>
      <c r="U51" s="93">
        <f t="shared" si="42"/>
        <v>6067.8281731977604</v>
      </c>
      <c r="V51" s="59" t="s">
        <v>108</v>
      </c>
      <c r="W51" s="87">
        <f t="shared" ref="W51:AD51" si="52">W33</f>
        <v>15.5</v>
      </c>
      <c r="X51" s="88">
        <f t="shared" si="52"/>
        <v>16.902498314324653</v>
      </c>
      <c r="Y51" s="10">
        <f t="shared" si="52"/>
        <v>4.63</v>
      </c>
      <c r="Z51" s="10">
        <f t="shared" si="52"/>
        <v>5.0712713578652888</v>
      </c>
      <c r="AA51" s="10">
        <f t="shared" si="52"/>
        <v>0.41</v>
      </c>
      <c r="AB51" s="10">
        <f t="shared" si="52"/>
        <v>0.33597525285130186</v>
      </c>
      <c r="AC51" s="6">
        <f t="shared" si="52"/>
        <v>6062</v>
      </c>
      <c r="AD51" s="13">
        <f t="shared" si="52"/>
        <v>6260.7397102073028</v>
      </c>
    </row>
    <row r="52" spans="1:30" ht="18.75" customHeight="1" x14ac:dyDescent="0.2">
      <c r="A52" s="57">
        <v>44089</v>
      </c>
      <c r="B52" s="81" t="s">
        <v>73</v>
      </c>
      <c r="C52" s="174">
        <v>2532</v>
      </c>
      <c r="D52" s="117" t="s">
        <v>168</v>
      </c>
      <c r="E52" s="79">
        <v>14.42</v>
      </c>
      <c r="F52" s="79">
        <v>10.11</v>
      </c>
      <c r="G52" s="79">
        <v>4.97</v>
      </c>
      <c r="H52" s="42">
        <f t="shared" si="32"/>
        <v>4.7317009678495934</v>
      </c>
      <c r="I52" s="42">
        <v>42.04</v>
      </c>
      <c r="J52" s="42">
        <f t="shared" si="33"/>
        <v>40.024287462454112</v>
      </c>
      <c r="K52" s="42">
        <f t="shared" si="34"/>
        <v>42.88</v>
      </c>
      <c r="L52" s="42">
        <f t="shared" si="35"/>
        <v>40.824011569696296</v>
      </c>
      <c r="M52" s="42">
        <v>0.57999999999999996</v>
      </c>
      <c r="N52" s="42">
        <f t="shared" si="36"/>
        <v>0.55219045500055619</v>
      </c>
      <c r="O52" s="92">
        <v>6541</v>
      </c>
      <c r="P52" s="92">
        <f t="shared" si="37"/>
        <v>7276.6714873734563</v>
      </c>
      <c r="Q52" s="92">
        <f t="shared" si="38"/>
        <v>6227.3754588942047</v>
      </c>
      <c r="R52" s="92">
        <f t="shared" si="39"/>
        <v>7702.5435704192178</v>
      </c>
      <c r="S52" s="92">
        <f t="shared" si="40"/>
        <v>6185.1707642674382</v>
      </c>
      <c r="T52" s="92">
        <f t="shared" si="41"/>
        <v>6112.4040493937036</v>
      </c>
      <c r="U52" s="93">
        <f t="shared" si="42"/>
        <v>6039.637334519969</v>
      </c>
      <c r="V52" s="59" t="s">
        <v>108</v>
      </c>
      <c r="W52" s="87">
        <f t="shared" si="11"/>
        <v>15.5</v>
      </c>
      <c r="X52" s="88">
        <f t="shared" si="12"/>
        <v>16.902498314324653</v>
      </c>
      <c r="Y52" s="10">
        <f t="shared" si="13"/>
        <v>4.63</v>
      </c>
      <c r="Z52" s="10">
        <f t="shared" si="14"/>
        <v>5.0712713578652888</v>
      </c>
      <c r="AA52" s="10">
        <f t="shared" si="15"/>
        <v>0.41</v>
      </c>
      <c r="AB52" s="10">
        <f t="shared" si="16"/>
        <v>0.33597525285130186</v>
      </c>
      <c r="AC52" s="6">
        <f t="shared" si="17"/>
        <v>6062</v>
      </c>
      <c r="AD52" s="13">
        <f t="shared" si="18"/>
        <v>6260.7397102073028</v>
      </c>
    </row>
    <row r="53" spans="1:30" ht="18.75" customHeight="1" x14ac:dyDescent="0.2">
      <c r="A53" s="57">
        <v>44090</v>
      </c>
      <c r="B53" s="81" t="s">
        <v>74</v>
      </c>
      <c r="C53" s="174">
        <v>5000</v>
      </c>
      <c r="D53" s="117" t="s">
        <v>169</v>
      </c>
      <c r="E53" s="79">
        <v>17.03</v>
      </c>
      <c r="F53" s="79">
        <v>12.97</v>
      </c>
      <c r="G53" s="79">
        <v>6.06</v>
      </c>
      <c r="H53" s="42">
        <f>G53*(100-E53)/(100-F53)</f>
        <v>5.7772974836263353</v>
      </c>
      <c r="I53" s="42">
        <v>39.369999999999997</v>
      </c>
      <c r="J53" s="42">
        <f>I53*(100-E53)/(100-F53)</f>
        <v>37.533366655176373</v>
      </c>
      <c r="K53" s="42">
        <f>100-F53-G53-I53</f>
        <v>41.6</v>
      </c>
      <c r="L53" s="42">
        <f>K53*(100-E53)/(100-F53)</f>
        <v>39.659335861197292</v>
      </c>
      <c r="M53" s="42">
        <v>0.44</v>
      </c>
      <c r="N53" s="42">
        <f>M53*(100-E53)/(100-F53)</f>
        <v>0.4194737446857405</v>
      </c>
      <c r="O53" s="92">
        <v>6270</v>
      </c>
      <c r="P53" s="92">
        <f>O53*100/(100-F53)</f>
        <v>7204.4122716304719</v>
      </c>
      <c r="Q53" s="92">
        <f>O53*(100-E53)/(100-F53)</f>
        <v>5977.5008617718022</v>
      </c>
      <c r="R53" s="92">
        <f>O53*100/(100-F53-G53)</f>
        <v>7743.6087439792518</v>
      </c>
      <c r="S53" s="92">
        <f>O53*(100-15)/(100-F53)</f>
        <v>6123.7504308859016</v>
      </c>
      <c r="T53" s="92">
        <f>O53*(100-16)/(100-F53)</f>
        <v>6051.7063081695969</v>
      </c>
      <c r="U53" s="93">
        <f>O53*(100-17)/(100-F53)</f>
        <v>5979.6621854532923</v>
      </c>
      <c r="V53" s="59" t="s">
        <v>77</v>
      </c>
      <c r="W53" s="87">
        <f t="shared" ref="W53:AD53" si="53">W35</f>
        <v>15.5</v>
      </c>
      <c r="X53" s="88">
        <f t="shared" si="53"/>
        <v>16.902498314324653</v>
      </c>
      <c r="Y53" s="10">
        <f t="shared" si="53"/>
        <v>4.63</v>
      </c>
      <c r="Z53" s="10">
        <f t="shared" si="53"/>
        <v>5.0712713578652888</v>
      </c>
      <c r="AA53" s="10">
        <f t="shared" si="53"/>
        <v>0.41</v>
      </c>
      <c r="AB53" s="10">
        <f t="shared" si="53"/>
        <v>0.33597525285130186</v>
      </c>
      <c r="AC53" s="6">
        <f t="shared" si="53"/>
        <v>6062</v>
      </c>
      <c r="AD53" s="13">
        <f t="shared" si="53"/>
        <v>6260.7397102073028</v>
      </c>
    </row>
    <row r="54" spans="1:30" ht="18.75" customHeight="1" x14ac:dyDescent="0.2">
      <c r="A54" s="57">
        <v>44090</v>
      </c>
      <c r="B54" s="81" t="s">
        <v>74</v>
      </c>
      <c r="C54" s="174">
        <v>1147</v>
      </c>
      <c r="D54" s="117" t="s">
        <v>170</v>
      </c>
      <c r="E54" s="79">
        <v>16.27</v>
      </c>
      <c r="F54" s="79">
        <v>12.48</v>
      </c>
      <c r="G54" s="79">
        <v>5.1100000000000003</v>
      </c>
      <c r="H54" s="42">
        <f>G54*(100-E54)/(100-F54)</f>
        <v>4.8887145795246809</v>
      </c>
      <c r="I54" s="42">
        <v>39.14</v>
      </c>
      <c r="J54" s="42">
        <f>I54*(100-E54)/(100-F54)</f>
        <v>37.445066270566734</v>
      </c>
      <c r="K54" s="42">
        <f>100-F54-G54-I54</f>
        <v>43.269999999999996</v>
      </c>
      <c r="L54" s="42">
        <f>K54*(100-E54)/(100-F54)</f>
        <v>41.396219149908596</v>
      </c>
      <c r="M54" s="42">
        <v>0.34</v>
      </c>
      <c r="N54" s="42">
        <f>M54*(100-E54)/(100-F54)</f>
        <v>0.32527650822669107</v>
      </c>
      <c r="O54" s="92">
        <v>6322</v>
      </c>
      <c r="P54" s="92">
        <f>O54*100/(100-F54)</f>
        <v>7223.4917733089587</v>
      </c>
      <c r="Q54" s="92">
        <f>O54*(100-E54)/(100-F54)</f>
        <v>6048.2296617915918</v>
      </c>
      <c r="R54" s="92">
        <f>O54*100/(100-F54-G54)</f>
        <v>7671.3991020507219</v>
      </c>
      <c r="S54" s="92">
        <f>O54*(100-15)/(100-F54)</f>
        <v>6139.9680073126146</v>
      </c>
      <c r="T54" s="92">
        <f>O54*(100-16)/(100-F54)</f>
        <v>6067.7330895795249</v>
      </c>
      <c r="U54" s="93">
        <f>O54*(100-17)/(100-F54)</f>
        <v>5995.4981718464351</v>
      </c>
      <c r="V54" s="59" t="s">
        <v>77</v>
      </c>
      <c r="W54" s="87">
        <f t="shared" si="11"/>
        <v>15.5</v>
      </c>
      <c r="X54" s="88">
        <f t="shared" si="12"/>
        <v>16.902498314324653</v>
      </c>
      <c r="Y54" s="10">
        <f t="shared" si="13"/>
        <v>4.63</v>
      </c>
      <c r="Z54" s="10">
        <f t="shared" si="14"/>
        <v>5.0712713578652888</v>
      </c>
      <c r="AA54" s="10">
        <f t="shared" si="15"/>
        <v>0.41</v>
      </c>
      <c r="AB54" s="10">
        <f t="shared" si="16"/>
        <v>0.33597525285130186</v>
      </c>
      <c r="AC54" s="6">
        <f t="shared" si="17"/>
        <v>6062</v>
      </c>
      <c r="AD54" s="13">
        <f t="shared" si="18"/>
        <v>6260.7397102073028</v>
      </c>
    </row>
    <row r="55" spans="1:30" ht="23.25" customHeight="1" thickBot="1" x14ac:dyDescent="0.25">
      <c r="A55" s="195" t="s">
        <v>22</v>
      </c>
      <c r="B55" s="196"/>
      <c r="C55" s="51">
        <f>SUM(C18:C54)</f>
        <v>139410</v>
      </c>
      <c r="D55" s="52"/>
      <c r="E55" s="53">
        <f t="shared" ref="E55:U55" si="54">SUMPRODUCT($C$18:$C$54,E18:E54/$C$55)</f>
        <v>16.902498314324653</v>
      </c>
      <c r="F55" s="53">
        <f t="shared" si="54"/>
        <v>12.054738254070726</v>
      </c>
      <c r="G55" s="53">
        <f t="shared" si="54"/>
        <v>5.0712713578652888</v>
      </c>
      <c r="H55" s="53">
        <f t="shared" si="54"/>
        <v>4.7885556888498355</v>
      </c>
      <c r="I55" s="53">
        <f t="shared" si="54"/>
        <v>40.31584025536187</v>
      </c>
      <c r="J55" s="53">
        <f t="shared" si="54"/>
        <v>38.093281426719074</v>
      </c>
      <c r="K55" s="53">
        <f t="shared" si="54"/>
        <v>42.558150132702103</v>
      </c>
      <c r="L55" s="53">
        <f t="shared" si="54"/>
        <v>40.215664570106441</v>
      </c>
      <c r="M55" s="53">
        <f t="shared" si="54"/>
        <v>0.33597525285130186</v>
      </c>
      <c r="N55" s="53">
        <f t="shared" si="54"/>
        <v>0.31754711637613214</v>
      </c>
      <c r="O55" s="54">
        <f t="shared" si="54"/>
        <v>6260.7397102073028</v>
      </c>
      <c r="P55" s="54">
        <f t="shared" si="54"/>
        <v>7119.2280282368847</v>
      </c>
      <c r="Q55" s="54">
        <f t="shared" si="54"/>
        <v>5915.9424847004111</v>
      </c>
      <c r="R55" s="54">
        <f t="shared" si="54"/>
        <v>7555.1396207471635</v>
      </c>
      <c r="S55" s="54">
        <f t="shared" si="54"/>
        <v>6051.3438240013529</v>
      </c>
      <c r="T55" s="54">
        <f t="shared" si="54"/>
        <v>5980.1515437189828</v>
      </c>
      <c r="U55" s="54">
        <f t="shared" si="54"/>
        <v>5908.9592634366136</v>
      </c>
      <c r="V55" s="55"/>
      <c r="W55" s="86"/>
      <c r="X55" s="86"/>
      <c r="Y55" s="10"/>
      <c r="Z55" s="10"/>
      <c r="AB55" s="10"/>
      <c r="AD55" s="13"/>
    </row>
    <row r="56" spans="1:30" ht="23.25" customHeight="1" thickTop="1" x14ac:dyDescent="0.2">
      <c r="A56" s="16"/>
      <c r="B56" s="16"/>
      <c r="C56" s="16"/>
      <c r="D56" s="16"/>
      <c r="E56" s="8"/>
      <c r="F56" s="197"/>
      <c r="G56" s="197"/>
      <c r="H56" s="8"/>
      <c r="I56" s="8"/>
      <c r="J56" s="8"/>
      <c r="K56" s="8"/>
      <c r="L56" s="8"/>
      <c r="M56" s="8"/>
      <c r="N56" s="8"/>
      <c r="O56" s="5" t="s">
        <v>25</v>
      </c>
      <c r="P56" s="5"/>
      <c r="Q56" s="5"/>
      <c r="R56" s="5"/>
      <c r="S56" s="5"/>
      <c r="T56" s="5"/>
      <c r="U56" s="5"/>
      <c r="V56" s="6"/>
      <c r="W56" s="6"/>
      <c r="X56" s="6"/>
    </row>
    <row r="57" spans="1:30" ht="23.25" customHeight="1" x14ac:dyDescent="0.2">
      <c r="A57" s="21"/>
      <c r="B57" s="21"/>
      <c r="C57" s="16"/>
      <c r="D57" s="16"/>
      <c r="E57" s="14"/>
      <c r="F57" s="14"/>
      <c r="G57" s="8"/>
      <c r="H57" s="8"/>
      <c r="I57" s="8"/>
      <c r="J57" s="8"/>
      <c r="K57" s="8"/>
      <c r="L57" s="8"/>
      <c r="M57" s="8"/>
      <c r="N57" s="8"/>
      <c r="O57" s="5"/>
      <c r="P57" s="5"/>
      <c r="Q57" s="5"/>
      <c r="R57" s="5"/>
      <c r="S57" s="5"/>
      <c r="T57" s="5"/>
      <c r="U57" s="5"/>
      <c r="V57" s="6"/>
      <c r="W57" s="6"/>
      <c r="X57" s="6"/>
    </row>
    <row r="58" spans="1:30" ht="23.25" customHeight="1" x14ac:dyDescent="0.2">
      <c r="A58" s="16"/>
      <c r="B58" s="21"/>
      <c r="C58" s="16"/>
      <c r="D58" s="16"/>
      <c r="E58" s="40"/>
      <c r="F58" s="14"/>
      <c r="G58" s="8"/>
      <c r="H58" s="8"/>
      <c r="I58" s="8"/>
      <c r="J58" s="8"/>
      <c r="K58" s="8"/>
      <c r="L58" s="8"/>
      <c r="M58" s="8"/>
      <c r="N58" s="8"/>
      <c r="O58" s="5"/>
      <c r="P58" s="5"/>
      <c r="Q58" s="5"/>
      <c r="R58" s="5"/>
      <c r="S58" s="5"/>
      <c r="T58" s="5"/>
      <c r="U58" s="5"/>
      <c r="V58" s="6"/>
      <c r="W58" s="6"/>
      <c r="X58" s="6"/>
    </row>
    <row r="59" spans="1:30" ht="23.25" customHeight="1" x14ac:dyDescent="0.2">
      <c r="A59" s="41"/>
      <c r="B59" s="21"/>
      <c r="C59" s="16"/>
      <c r="D59" s="16"/>
      <c r="E59" s="8"/>
      <c r="F59" s="14"/>
      <c r="G59" s="8"/>
      <c r="H59" s="8"/>
      <c r="I59" s="8"/>
      <c r="J59" s="8"/>
      <c r="K59" s="8"/>
      <c r="L59" s="8"/>
      <c r="M59" s="8"/>
      <c r="N59" s="8"/>
      <c r="O59" s="5"/>
      <c r="P59" s="5"/>
      <c r="Q59" s="5"/>
      <c r="R59" s="5"/>
      <c r="S59" s="5"/>
      <c r="T59" s="5"/>
      <c r="U59" s="5"/>
      <c r="V59" s="6"/>
      <c r="W59" s="6"/>
      <c r="X59" s="6"/>
    </row>
    <row r="60" spans="1:30" ht="23.25" customHeight="1" x14ac:dyDescent="0.2">
      <c r="A60" s="16"/>
      <c r="B60" s="21"/>
      <c r="C60" s="16"/>
      <c r="D60" s="16"/>
      <c r="E60" s="8"/>
      <c r="F60" s="14"/>
      <c r="G60" s="8"/>
      <c r="H60" s="8"/>
      <c r="I60" s="8"/>
      <c r="J60" s="8"/>
      <c r="K60" s="8"/>
      <c r="L60" s="8"/>
      <c r="M60" s="8"/>
      <c r="N60" s="8"/>
      <c r="O60" s="5"/>
      <c r="P60" s="5"/>
      <c r="Q60" s="5"/>
      <c r="R60" s="5"/>
      <c r="S60" s="5"/>
      <c r="T60" s="5"/>
      <c r="U60" s="5"/>
      <c r="V60" s="6"/>
      <c r="W60" s="6"/>
      <c r="X60" s="6"/>
    </row>
    <row r="61" spans="1:30" ht="23.25" customHeight="1" x14ac:dyDescent="0.2">
      <c r="A61" s="16"/>
      <c r="B61" s="21"/>
      <c r="C61" s="16"/>
      <c r="D61" s="16"/>
      <c r="E61" s="8"/>
      <c r="F61" s="14"/>
      <c r="G61" s="8"/>
      <c r="H61" s="8"/>
      <c r="I61" s="8"/>
      <c r="J61" s="8"/>
      <c r="K61" s="8"/>
      <c r="L61" s="8"/>
      <c r="M61" s="8"/>
      <c r="N61" s="8"/>
      <c r="O61" s="5"/>
      <c r="P61" s="5"/>
      <c r="Q61" s="5"/>
      <c r="R61" s="5"/>
      <c r="S61" s="5"/>
      <c r="T61" s="5"/>
      <c r="U61" s="5"/>
      <c r="V61" s="6"/>
      <c r="W61" s="6"/>
      <c r="X61" s="6"/>
    </row>
    <row r="62" spans="1:30" ht="23.25" customHeight="1" x14ac:dyDescent="0.2">
      <c r="A62" s="16" t="s">
        <v>24</v>
      </c>
      <c r="B62" s="21"/>
      <c r="C62" s="16"/>
      <c r="D62" s="16"/>
      <c r="E62" s="8"/>
      <c r="F62" s="14"/>
      <c r="G62" s="8"/>
      <c r="H62" s="8"/>
      <c r="I62" s="8"/>
      <c r="J62" s="8"/>
      <c r="K62" s="8"/>
      <c r="L62" s="8"/>
      <c r="M62" s="8"/>
      <c r="N62" s="8"/>
      <c r="O62" s="5"/>
      <c r="P62" s="5"/>
      <c r="Q62" s="5"/>
      <c r="R62" s="5"/>
      <c r="S62" s="5"/>
      <c r="T62" s="5"/>
      <c r="U62" s="5"/>
      <c r="V62" s="6"/>
      <c r="W62" s="6"/>
      <c r="X62" s="6"/>
    </row>
    <row r="63" spans="1:30" ht="23.25" customHeight="1" x14ac:dyDescent="0.2">
      <c r="A63" s="16"/>
      <c r="B63" s="22"/>
      <c r="C63" s="16"/>
      <c r="D63" s="16"/>
      <c r="E63" s="8"/>
      <c r="F63" s="19"/>
      <c r="G63" s="19"/>
      <c r="H63" s="19"/>
      <c r="I63" s="19"/>
      <c r="J63" s="19"/>
      <c r="K63" s="8"/>
      <c r="L63" s="8"/>
      <c r="M63" s="8"/>
      <c r="N63" s="8"/>
      <c r="O63" s="5"/>
      <c r="P63" s="5"/>
      <c r="Q63" s="5"/>
      <c r="R63" s="5"/>
      <c r="S63" s="8"/>
      <c r="T63" s="5"/>
      <c r="U63" s="5"/>
      <c r="V63" s="6"/>
      <c r="W63" s="6"/>
      <c r="X63" s="6"/>
    </row>
    <row r="68" spans="1:24" ht="23.25" customHeight="1" x14ac:dyDescent="0.2">
      <c r="Q68" s="18"/>
    </row>
    <row r="69" spans="1:24" ht="23.25" customHeight="1" x14ac:dyDescent="0.2">
      <c r="A69" s="188" t="s">
        <v>17</v>
      </c>
      <c r="B69" s="188"/>
      <c r="C69" s="188"/>
      <c r="D69" s="17"/>
      <c r="E69" s="198"/>
      <c r="F69" s="198"/>
      <c r="G69" s="13"/>
      <c r="H69" s="13"/>
      <c r="I69" s="14"/>
      <c r="J69" s="14"/>
      <c r="K69" s="15"/>
      <c r="L69" s="15"/>
      <c r="M69" s="11"/>
      <c r="N69" s="11"/>
      <c r="O69" s="11"/>
      <c r="P69" s="11"/>
      <c r="Q69" s="11"/>
      <c r="R69" s="11"/>
      <c r="S69" s="11"/>
      <c r="T69" s="11"/>
      <c r="U69" s="11"/>
      <c r="V69" s="6"/>
      <c r="W69" s="6"/>
      <c r="X69" s="6"/>
    </row>
    <row r="70" spans="1:24" ht="23.25" customHeight="1" x14ac:dyDescent="0.2">
      <c r="A70" s="12"/>
      <c r="B70" s="12"/>
      <c r="C70" s="12"/>
      <c r="E70" s="10"/>
      <c r="F70" s="10"/>
      <c r="G70" s="13"/>
      <c r="H70" s="13"/>
      <c r="I70" s="14"/>
      <c r="J70" s="14"/>
      <c r="K70" s="14"/>
      <c r="L70" s="14"/>
      <c r="M70" s="11"/>
      <c r="N70" s="11"/>
      <c r="O70" s="11"/>
      <c r="P70" s="11"/>
      <c r="Q70" s="11"/>
      <c r="R70" s="11"/>
      <c r="S70" s="11"/>
      <c r="T70" s="11"/>
      <c r="U70" s="11"/>
      <c r="V70" s="6"/>
      <c r="W70" s="6"/>
      <c r="X70" s="6"/>
    </row>
    <row r="71" spans="1:24" ht="23.25" customHeight="1" x14ac:dyDescent="0.2">
      <c r="A71" s="187" t="s">
        <v>59</v>
      </c>
      <c r="B71" s="187"/>
      <c r="C71" s="187"/>
      <c r="E71" s="10"/>
      <c r="F71" s="10"/>
      <c r="G71" s="10"/>
      <c r="H71" s="10"/>
      <c r="R71" s="6"/>
      <c r="S71" s="7"/>
      <c r="V71" s="6"/>
      <c r="W71" s="6"/>
      <c r="X71" s="6"/>
    </row>
    <row r="72" spans="1:24" ht="23.25" customHeight="1" x14ac:dyDescent="0.2">
      <c r="A72" s="188" t="s">
        <v>60</v>
      </c>
      <c r="B72" s="188"/>
      <c r="C72" s="188"/>
      <c r="E72" s="10"/>
      <c r="F72" s="11"/>
      <c r="O72" s="13"/>
      <c r="P72" s="13"/>
      <c r="Q72" s="13"/>
      <c r="R72" s="13"/>
      <c r="S72" s="7"/>
      <c r="V72" s="6"/>
      <c r="W72" s="6"/>
      <c r="X72" s="6"/>
    </row>
    <row r="73" spans="1:24" ht="23.25" customHeight="1" x14ac:dyDescent="0.2"/>
    <row r="74" spans="1:24" ht="23.25" customHeight="1" x14ac:dyDescent="0.2"/>
    <row r="75" spans="1:24" ht="23.25" customHeight="1" x14ac:dyDescent="0.2"/>
    <row r="76" spans="1:24" ht="23.25" customHeight="1" x14ac:dyDescent="0.2"/>
    <row r="77" spans="1:24" ht="23.25" customHeight="1" x14ac:dyDescent="0.2"/>
    <row r="78" spans="1:24" ht="23.25" customHeight="1" x14ac:dyDescent="0.2"/>
    <row r="79" spans="1:24" ht="23.25" customHeight="1" x14ac:dyDescent="0.2"/>
    <row r="80" spans="1:24" ht="23.25" customHeight="1" x14ac:dyDescent="0.2"/>
    <row r="81" ht="23.25" customHeight="1" x14ac:dyDescent="0.2"/>
    <row r="82" ht="23.25" customHeight="1" x14ac:dyDescent="0.2"/>
    <row r="83" ht="23.25" customHeight="1" x14ac:dyDescent="0.2"/>
    <row r="84" ht="23.25" customHeight="1" x14ac:dyDescent="0.2"/>
    <row r="85" ht="23.25" customHeight="1" x14ac:dyDescent="0.2"/>
    <row r="86" ht="23.25" customHeight="1" x14ac:dyDescent="0.2"/>
    <row r="87" ht="23.25" customHeight="1" x14ac:dyDescent="0.2"/>
    <row r="88" ht="23.25" customHeight="1" x14ac:dyDescent="0.2"/>
    <row r="89" ht="23.25" customHeight="1" x14ac:dyDescent="0.2"/>
    <row r="90" ht="23.25" customHeight="1" x14ac:dyDescent="0.2"/>
    <row r="91" ht="23.25" customHeight="1" x14ac:dyDescent="0.2"/>
    <row r="92" ht="23.25" customHeight="1" x14ac:dyDescent="0.2"/>
    <row r="93" ht="23.25" customHeight="1" x14ac:dyDescent="0.2"/>
    <row r="94" ht="23.25" customHeight="1" x14ac:dyDescent="0.2"/>
    <row r="95" ht="23.25" customHeight="1" x14ac:dyDescent="0.2"/>
    <row r="96" ht="23.25" customHeight="1" x14ac:dyDescent="0.2"/>
    <row r="97" ht="23.25" customHeight="1" x14ac:dyDescent="0.2"/>
    <row r="98" ht="23.25" customHeight="1" x14ac:dyDescent="0.2"/>
    <row r="99" ht="23.25" customHeight="1" x14ac:dyDescent="0.2"/>
    <row r="100" ht="23.25" customHeight="1" x14ac:dyDescent="0.2"/>
    <row r="101" ht="23.25" customHeight="1" x14ac:dyDescent="0.2"/>
    <row r="102" ht="23.25" customHeight="1" x14ac:dyDescent="0.2"/>
    <row r="103" ht="23.25" customHeight="1" x14ac:dyDescent="0.2"/>
    <row r="104" ht="23.25" customHeight="1" x14ac:dyDescent="0.2"/>
    <row r="105" ht="23.25" customHeight="1" x14ac:dyDescent="0.2"/>
    <row r="106" ht="23.25" customHeight="1" x14ac:dyDescent="0.2"/>
    <row r="107" ht="23.25" customHeight="1" x14ac:dyDescent="0.2"/>
    <row r="108" ht="23.25" customHeight="1" x14ac:dyDescent="0.2"/>
    <row r="109" ht="23.25" customHeight="1" x14ac:dyDescent="0.2"/>
    <row r="110" ht="23.25" customHeight="1" x14ac:dyDescent="0.2"/>
    <row r="111" ht="23.25" customHeight="1" x14ac:dyDescent="0.2"/>
    <row r="112" ht="23.25" customHeight="1" x14ac:dyDescent="0.2"/>
    <row r="113" ht="23.25" customHeight="1" x14ac:dyDescent="0.2"/>
    <row r="114" ht="23.25" customHeight="1" x14ac:dyDescent="0.2"/>
    <row r="115" ht="23.25" customHeight="1" x14ac:dyDescent="0.2"/>
    <row r="116" ht="23.25" customHeight="1" x14ac:dyDescent="0.2"/>
    <row r="117" ht="23.25" customHeight="1" x14ac:dyDescent="0.2"/>
    <row r="118" ht="23.25" customHeight="1" x14ac:dyDescent="0.2"/>
    <row r="119" ht="23.25" customHeight="1" x14ac:dyDescent="0.2"/>
    <row r="120" ht="23.25" customHeight="1" x14ac:dyDescent="0.2"/>
    <row r="121" ht="23.25" customHeight="1" x14ac:dyDescent="0.2"/>
    <row r="122" ht="23.25" customHeight="1" x14ac:dyDescent="0.2"/>
    <row r="123" ht="23.25" customHeight="1" x14ac:dyDescent="0.2"/>
    <row r="124" ht="23.25" customHeight="1" x14ac:dyDescent="0.2"/>
    <row r="125" ht="23.25" customHeight="1" x14ac:dyDescent="0.2"/>
    <row r="126" ht="23.25" customHeight="1" x14ac:dyDescent="0.2"/>
    <row r="127" ht="23.25" customHeight="1" x14ac:dyDescent="0.2"/>
    <row r="128" ht="23.25" customHeight="1" x14ac:dyDescent="0.2"/>
    <row r="129" ht="23.25" customHeight="1" x14ac:dyDescent="0.2"/>
    <row r="130" ht="30" customHeight="1" x14ac:dyDescent="0.2"/>
  </sheetData>
  <mergeCells count="27">
    <mergeCell ref="U7:V7"/>
    <mergeCell ref="A2:U2"/>
    <mergeCell ref="A4:B4"/>
    <mergeCell ref="C4:T4"/>
    <mergeCell ref="U4:V4"/>
    <mergeCell ref="C5:T5"/>
    <mergeCell ref="U5:V5"/>
    <mergeCell ref="C6:T6"/>
    <mergeCell ref="U6:V6"/>
    <mergeCell ref="A5:B5"/>
    <mergeCell ref="A6:B6"/>
    <mergeCell ref="A7:B7"/>
    <mergeCell ref="C7:T7"/>
    <mergeCell ref="A71:C71"/>
    <mergeCell ref="A72:C72"/>
    <mergeCell ref="A8:V8"/>
    <mergeCell ref="O16:U16"/>
    <mergeCell ref="V16:V17"/>
    <mergeCell ref="A55:B55"/>
    <mergeCell ref="F56:G56"/>
    <mergeCell ref="A69:C69"/>
    <mergeCell ref="E69:F69"/>
    <mergeCell ref="D16:D17"/>
    <mergeCell ref="K16:L16"/>
    <mergeCell ref="M16:N16"/>
    <mergeCell ref="G16:H16"/>
    <mergeCell ref="I16:J16"/>
  </mergeCells>
  <phoneticPr fontId="2" type="noConversion"/>
  <pageMargins left="0.75" right="0.75" top="1" bottom="1" header="0.5" footer="0.5"/>
  <pageSetup paperSize="9" scale="65" orientation="landscape" horizontalDpi="1200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AD101"/>
  <sheetViews>
    <sheetView zoomScale="80" zoomScaleNormal="80" workbookViewId="0">
      <pane ySplit="17" topLeftCell="A18" activePane="bottomLeft" state="frozen"/>
      <selection pane="bottomLeft" activeCell="A23" sqref="A23:IV24"/>
    </sheetView>
  </sheetViews>
  <sheetFormatPr defaultRowHeight="12.75" x14ac:dyDescent="0.2"/>
  <cols>
    <col min="1" max="1" width="15.5703125" style="6" bestFit="1" customWidth="1"/>
    <col min="2" max="2" width="11.85546875" style="6" bestFit="1" customWidth="1"/>
    <col min="3" max="3" width="17.140625" style="6" bestFit="1" customWidth="1"/>
    <col min="4" max="4" width="14.28515625" style="6" bestFit="1" customWidth="1"/>
    <col min="5" max="7" width="7.5703125" style="6" customWidth="1"/>
    <col min="8" max="8" width="9.140625" style="6" customWidth="1"/>
    <col min="9" max="9" width="8.140625" style="6" customWidth="1"/>
    <col min="10" max="10" width="10.28515625" style="6" bestFit="1" customWidth="1"/>
    <col min="11" max="12" width="8.28515625" style="6" customWidth="1"/>
    <col min="13" max="13" width="7.5703125" style="6" customWidth="1"/>
    <col min="14" max="14" width="9.85546875" style="6" customWidth="1"/>
    <col min="15" max="16" width="10.85546875" style="6" bestFit="1" customWidth="1"/>
    <col min="17" max="17" width="11" style="6" bestFit="1" customWidth="1"/>
    <col min="18" max="18" width="11" style="7" bestFit="1" customWidth="1"/>
    <col min="19" max="20" width="11" style="6" bestFit="1" customWidth="1"/>
    <col min="21" max="21" width="9.5703125" style="6" customWidth="1"/>
    <col min="22" max="22" width="29.140625" style="10" customWidth="1"/>
    <col min="23" max="23" width="10.7109375" style="10" customWidth="1"/>
    <col min="24" max="24" width="12.140625" style="10" customWidth="1"/>
    <col min="25" max="25" width="10.140625" style="6" customWidth="1"/>
    <col min="26" max="26" width="13.5703125" style="6" customWidth="1"/>
    <col min="27" max="27" width="9.42578125" style="6" customWidth="1"/>
    <col min="28" max="28" width="11.7109375" style="6" customWidth="1"/>
    <col min="29" max="16384" width="9.140625" style="6"/>
  </cols>
  <sheetData>
    <row r="2" spans="1:24" ht="19.5" x14ac:dyDescent="0.25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8"/>
      <c r="W2" s="8"/>
      <c r="X2" s="8"/>
    </row>
    <row r="3" spans="1:24" x14ac:dyDescent="0.2">
      <c r="A3" s="75" t="s">
        <v>35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6" t="s">
        <v>65</v>
      </c>
      <c r="W3" s="82"/>
      <c r="X3" s="82"/>
    </row>
    <row r="4" spans="1:24" s="9" customFormat="1" ht="11.25" x14ac:dyDescent="0.15">
      <c r="A4" s="204"/>
      <c r="B4" s="205"/>
      <c r="C4" s="204" t="s">
        <v>18</v>
      </c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5"/>
      <c r="U4" s="204" t="s">
        <v>23</v>
      </c>
      <c r="V4" s="205"/>
      <c r="W4" s="83"/>
      <c r="X4" s="83"/>
    </row>
    <row r="5" spans="1:24" s="9" customFormat="1" ht="11.25" x14ac:dyDescent="0.15">
      <c r="A5" s="204" t="s">
        <v>19</v>
      </c>
      <c r="B5" s="205"/>
      <c r="C5" s="204" t="s">
        <v>21</v>
      </c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5"/>
      <c r="U5" s="204" t="s">
        <v>26</v>
      </c>
      <c r="V5" s="205"/>
      <c r="W5" s="83"/>
      <c r="X5" s="83"/>
    </row>
    <row r="6" spans="1:24" s="9" customFormat="1" ht="11.25" x14ac:dyDescent="0.15">
      <c r="A6" s="204" t="s">
        <v>20</v>
      </c>
      <c r="B6" s="205"/>
      <c r="C6" s="204" t="s">
        <v>72</v>
      </c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5"/>
      <c r="U6" s="204" t="s">
        <v>27</v>
      </c>
      <c r="V6" s="205"/>
      <c r="W6" s="83"/>
      <c r="X6" s="83"/>
    </row>
    <row r="7" spans="1:24" s="9" customFormat="1" ht="11.25" x14ac:dyDescent="0.15">
      <c r="A7" s="207"/>
      <c r="B7" s="208"/>
      <c r="C7" s="207" t="s">
        <v>82</v>
      </c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8"/>
      <c r="U7" s="201" t="s">
        <v>166</v>
      </c>
      <c r="V7" s="202"/>
      <c r="W7" s="84"/>
      <c r="X7" s="84"/>
    </row>
    <row r="8" spans="1:24" ht="17.25" customHeight="1" x14ac:dyDescent="0.2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23"/>
      <c r="X8" s="23"/>
    </row>
    <row r="9" spans="1:24" ht="17.25" customHeight="1" x14ac:dyDescent="0.2">
      <c r="A9" s="24" t="s">
        <v>28</v>
      </c>
      <c r="B9" s="24"/>
      <c r="C9" s="25" t="s">
        <v>83</v>
      </c>
      <c r="D9" s="26"/>
      <c r="E9" s="26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 spans="1:24" ht="17.25" customHeight="1" x14ac:dyDescent="0.2">
      <c r="A10" s="24" t="s">
        <v>29</v>
      </c>
      <c r="B10" s="27"/>
      <c r="C10" s="25" t="s">
        <v>70</v>
      </c>
      <c r="D10" s="26"/>
      <c r="E10" s="26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 spans="1:24" ht="17.25" customHeight="1" x14ac:dyDescent="0.2">
      <c r="A11" s="24" t="s">
        <v>30</v>
      </c>
      <c r="B11" s="27"/>
      <c r="C11" s="25" t="s">
        <v>31</v>
      </c>
      <c r="D11" s="26"/>
      <c r="E11" s="26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spans="1:24" ht="17.25" customHeight="1" x14ac:dyDescent="0.2">
      <c r="A12" s="24"/>
      <c r="B12" s="27"/>
      <c r="C12" s="90" t="s">
        <v>58</v>
      </c>
      <c r="D12" s="26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spans="1:24" ht="17.25" customHeight="1" x14ac:dyDescent="0.2">
      <c r="A13" s="24"/>
      <c r="B13" s="27"/>
      <c r="C13" s="90" t="s">
        <v>56</v>
      </c>
      <c r="D13" s="26"/>
      <c r="E13" s="26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spans="1:24" ht="17.25" customHeight="1" x14ac:dyDescent="0.2">
      <c r="A14" s="24"/>
      <c r="B14" s="27"/>
      <c r="C14" s="90" t="s">
        <v>57</v>
      </c>
      <c r="D14" s="26"/>
      <c r="E14" s="26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spans="1:24" ht="17.25" customHeight="1" thickBot="1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24" ht="22.5" customHeight="1" thickTop="1" x14ac:dyDescent="0.2">
      <c r="A16" s="43" t="s">
        <v>0</v>
      </c>
      <c r="B16" s="56" t="s">
        <v>1</v>
      </c>
      <c r="C16" s="45" t="s">
        <v>2</v>
      </c>
      <c r="D16" s="199" t="s">
        <v>3</v>
      </c>
      <c r="E16" s="46" t="s">
        <v>4</v>
      </c>
      <c r="F16" s="46" t="s">
        <v>5</v>
      </c>
      <c r="G16" s="190" t="s">
        <v>6</v>
      </c>
      <c r="H16" s="192"/>
      <c r="I16" s="190" t="s">
        <v>7</v>
      </c>
      <c r="J16" s="192"/>
      <c r="K16" s="190" t="s">
        <v>8</v>
      </c>
      <c r="L16" s="192"/>
      <c r="M16" s="190" t="s">
        <v>9</v>
      </c>
      <c r="N16" s="192"/>
      <c r="O16" s="190" t="s">
        <v>10</v>
      </c>
      <c r="P16" s="191"/>
      <c r="Q16" s="191"/>
      <c r="R16" s="191"/>
      <c r="S16" s="191"/>
      <c r="T16" s="191"/>
      <c r="U16" s="192"/>
      <c r="V16" s="210" t="s">
        <v>11</v>
      </c>
      <c r="W16" s="85"/>
      <c r="X16" s="85"/>
    </row>
    <row r="17" spans="1:30" ht="18.75" customHeight="1" x14ac:dyDescent="0.2">
      <c r="A17" s="47" t="s">
        <v>12</v>
      </c>
      <c r="B17" s="48" t="s">
        <v>13</v>
      </c>
      <c r="C17" s="49" t="s">
        <v>14</v>
      </c>
      <c r="D17" s="200"/>
      <c r="E17" s="50" t="s">
        <v>39</v>
      </c>
      <c r="F17" s="50" t="s">
        <v>40</v>
      </c>
      <c r="G17" s="50" t="s">
        <v>40</v>
      </c>
      <c r="H17" s="50" t="s">
        <v>39</v>
      </c>
      <c r="I17" s="50" t="s">
        <v>40</v>
      </c>
      <c r="J17" s="50" t="s">
        <v>39</v>
      </c>
      <c r="K17" s="50" t="s">
        <v>40</v>
      </c>
      <c r="L17" s="50" t="s">
        <v>39</v>
      </c>
      <c r="M17" s="50" t="s">
        <v>40</v>
      </c>
      <c r="N17" s="50" t="s">
        <v>39</v>
      </c>
      <c r="O17" s="50" t="s">
        <v>40</v>
      </c>
      <c r="P17" s="50" t="s">
        <v>32</v>
      </c>
      <c r="Q17" s="50" t="s">
        <v>39</v>
      </c>
      <c r="R17" s="50" t="s">
        <v>33</v>
      </c>
      <c r="S17" s="50" t="s">
        <v>36</v>
      </c>
      <c r="T17" s="50" t="s">
        <v>37</v>
      </c>
      <c r="U17" s="50" t="s">
        <v>38</v>
      </c>
      <c r="V17" s="211"/>
      <c r="W17" s="6" t="s">
        <v>54</v>
      </c>
      <c r="X17" s="6" t="s">
        <v>55</v>
      </c>
      <c r="Y17" s="6" t="s">
        <v>41</v>
      </c>
      <c r="Z17" s="6" t="s">
        <v>42</v>
      </c>
      <c r="AA17" s="6" t="s">
        <v>43</v>
      </c>
      <c r="AB17" s="6" t="s">
        <v>44</v>
      </c>
      <c r="AC17" s="6" t="s">
        <v>45</v>
      </c>
      <c r="AD17" s="6" t="s">
        <v>46</v>
      </c>
    </row>
    <row r="18" spans="1:30" ht="18.75" customHeight="1" x14ac:dyDescent="0.2">
      <c r="A18" s="57">
        <v>44076</v>
      </c>
      <c r="B18" s="81" t="s">
        <v>74</v>
      </c>
      <c r="C18" s="20">
        <v>5341</v>
      </c>
      <c r="D18" s="117" t="s">
        <v>86</v>
      </c>
      <c r="E18" s="79">
        <v>11.91</v>
      </c>
      <c r="F18" s="79">
        <v>6.96</v>
      </c>
      <c r="G18" s="79">
        <v>3.6</v>
      </c>
      <c r="H18" s="79">
        <f t="shared" ref="H18:H23" si="0">G18*(100-E18)/(100-F18)</f>
        <v>3.4084694754944111</v>
      </c>
      <c r="I18" s="79">
        <v>41.97</v>
      </c>
      <c r="J18" s="79">
        <f t="shared" ref="J18:J23" si="1">I18*(100-E18)/(100-F18)</f>
        <v>39.737073301805673</v>
      </c>
      <c r="K18" s="79">
        <f t="shared" ref="K18:K23" si="2">100-F18-G18-I18</f>
        <v>47.470000000000013</v>
      </c>
      <c r="L18" s="79">
        <f t="shared" ref="L18:L23" si="3">K18*(100-E18)/(100-F18)</f>
        <v>44.944457222699924</v>
      </c>
      <c r="M18" s="42">
        <v>1.9</v>
      </c>
      <c r="N18" s="42">
        <f t="shared" ref="N18:N23" si="4">M18*(100-E18)/(100-F18)</f>
        <v>1.798914445399828</v>
      </c>
      <c r="O18" s="74">
        <v>7035</v>
      </c>
      <c r="P18" s="92">
        <f t="shared" ref="P18:P23" si="5">O18*100/(100-F18)</f>
        <v>7561.2639724849523</v>
      </c>
      <c r="Q18" s="92">
        <f t="shared" ref="Q18:Q23" si="6">O18*(100-E18)/(100-F18)</f>
        <v>6660.7174333619951</v>
      </c>
      <c r="R18" s="92">
        <f t="shared" ref="R18:R23" si="7">O18*100/(100-F18-G18)</f>
        <v>7865.6082289803207</v>
      </c>
      <c r="S18" s="92">
        <f t="shared" ref="S18:S23" si="8">O18*(100-15)/(100-F18)</f>
        <v>6427.0743766122096</v>
      </c>
      <c r="T18" s="92">
        <f t="shared" ref="T18:T23" si="9">O18*(100-16)/(100-F18)</f>
        <v>6351.4617368873596</v>
      </c>
      <c r="U18" s="92">
        <f t="shared" ref="U18:U23" si="10">O18*(100-17)/(100-F18)</f>
        <v>6275.8490971625106</v>
      </c>
      <c r="V18" s="59" t="s">
        <v>77</v>
      </c>
      <c r="W18" s="89">
        <v>12.49</v>
      </c>
      <c r="X18" s="89">
        <f>E26</f>
        <v>13.823583363663433</v>
      </c>
      <c r="Y18" s="10">
        <v>3.81</v>
      </c>
      <c r="Z18" s="10">
        <f>G26</f>
        <v>4.4981408199053696</v>
      </c>
      <c r="AA18" s="10">
        <v>2.19</v>
      </c>
      <c r="AB18" s="10">
        <f>M26</f>
        <v>2.0458524964431066</v>
      </c>
      <c r="AC18" s="13">
        <v>6673</v>
      </c>
      <c r="AD18" s="13">
        <f>O26</f>
        <v>6817.5643715051447</v>
      </c>
    </row>
    <row r="19" spans="1:30" ht="18.75" customHeight="1" x14ac:dyDescent="0.2">
      <c r="A19" s="57">
        <v>44078</v>
      </c>
      <c r="B19" s="58" t="s">
        <v>73</v>
      </c>
      <c r="C19" s="174">
        <v>5891</v>
      </c>
      <c r="D19" s="117" t="s">
        <v>95</v>
      </c>
      <c r="E19" s="79">
        <v>14.88</v>
      </c>
      <c r="F19" s="79">
        <v>8.67</v>
      </c>
      <c r="G19" s="79">
        <v>3.07</v>
      </c>
      <c r="H19" s="79">
        <f t="shared" si="0"/>
        <v>2.8612547903208148</v>
      </c>
      <c r="I19" s="79">
        <v>42.71</v>
      </c>
      <c r="J19" s="79">
        <f t="shared" si="1"/>
        <v>39.805925763714008</v>
      </c>
      <c r="K19" s="79">
        <f t="shared" si="2"/>
        <v>45.550000000000004</v>
      </c>
      <c r="L19" s="79">
        <f t="shared" si="3"/>
        <v>42.452819445965183</v>
      </c>
      <c r="M19" s="42">
        <v>2.14</v>
      </c>
      <c r="N19" s="42">
        <f t="shared" si="4"/>
        <v>1.9944903098653239</v>
      </c>
      <c r="O19" s="74">
        <v>6928</v>
      </c>
      <c r="P19" s="92">
        <f t="shared" si="5"/>
        <v>7585.6783094273515</v>
      </c>
      <c r="Q19" s="92">
        <f t="shared" si="6"/>
        <v>6456.9293769845617</v>
      </c>
      <c r="R19" s="92">
        <f t="shared" si="7"/>
        <v>7849.5354634035803</v>
      </c>
      <c r="S19" s="92">
        <f t="shared" si="8"/>
        <v>6447.8265630132491</v>
      </c>
      <c r="T19" s="92">
        <f t="shared" si="9"/>
        <v>6371.9697799189753</v>
      </c>
      <c r="U19" s="92">
        <f t="shared" si="10"/>
        <v>6296.1129968247014</v>
      </c>
      <c r="V19" s="59" t="s">
        <v>96</v>
      </c>
      <c r="W19" s="89">
        <f t="shared" ref="W19:AD23" si="11">W18</f>
        <v>12.49</v>
      </c>
      <c r="X19" s="89">
        <f t="shared" si="11"/>
        <v>13.823583363663433</v>
      </c>
      <c r="Y19" s="10">
        <f t="shared" si="11"/>
        <v>3.81</v>
      </c>
      <c r="Z19" s="10">
        <f t="shared" si="11"/>
        <v>4.4981408199053696</v>
      </c>
      <c r="AA19" s="10">
        <f t="shared" si="11"/>
        <v>2.19</v>
      </c>
      <c r="AB19" s="10">
        <f t="shared" si="11"/>
        <v>2.0458524964431066</v>
      </c>
      <c r="AC19" s="13">
        <f t="shared" si="11"/>
        <v>6673</v>
      </c>
      <c r="AD19" s="13">
        <f t="shared" si="11"/>
        <v>6817.5643715051447</v>
      </c>
    </row>
    <row r="20" spans="1:30" ht="18.75" customHeight="1" x14ac:dyDescent="0.2">
      <c r="A20" s="57">
        <v>44081</v>
      </c>
      <c r="B20" s="58" t="s">
        <v>74</v>
      </c>
      <c r="C20" s="80">
        <v>5000</v>
      </c>
      <c r="D20" s="117" t="s">
        <v>116</v>
      </c>
      <c r="E20" s="79">
        <v>12.45</v>
      </c>
      <c r="F20" s="79">
        <v>7.38</v>
      </c>
      <c r="G20" s="79">
        <v>3.9</v>
      </c>
      <c r="H20" s="79">
        <f t="shared" si="0"/>
        <v>3.6865147916216796</v>
      </c>
      <c r="I20" s="79">
        <v>42.99</v>
      </c>
      <c r="J20" s="79">
        <f t="shared" si="1"/>
        <v>40.636736126106669</v>
      </c>
      <c r="K20" s="79">
        <f t="shared" si="2"/>
        <v>45.73</v>
      </c>
      <c r="L20" s="79">
        <f t="shared" si="3"/>
        <v>43.226749082271645</v>
      </c>
      <c r="M20" s="42">
        <v>2.11</v>
      </c>
      <c r="N20" s="42">
        <f t="shared" si="4"/>
        <v>1.9944990282876265</v>
      </c>
      <c r="O20" s="74">
        <v>7059</v>
      </c>
      <c r="P20" s="92">
        <f t="shared" si="5"/>
        <v>7621.4640466421934</v>
      </c>
      <c r="Q20" s="92">
        <f t="shared" si="6"/>
        <v>6672.5917728352397</v>
      </c>
      <c r="R20" s="92">
        <f t="shared" si="7"/>
        <v>7956.4923354373313</v>
      </c>
      <c r="S20" s="92">
        <f t="shared" si="8"/>
        <v>6478.2444396458641</v>
      </c>
      <c r="T20" s="92">
        <f t="shared" si="9"/>
        <v>6402.0297991794423</v>
      </c>
      <c r="U20" s="92">
        <f t="shared" si="10"/>
        <v>6325.8151587130205</v>
      </c>
      <c r="V20" s="59" t="s">
        <v>96</v>
      </c>
      <c r="W20" s="89">
        <f t="shared" si="11"/>
        <v>12.49</v>
      </c>
      <c r="X20" s="89">
        <f t="shared" si="11"/>
        <v>13.823583363663433</v>
      </c>
      <c r="Y20" s="10">
        <f t="shared" si="11"/>
        <v>3.81</v>
      </c>
      <c r="Z20" s="10">
        <f t="shared" si="11"/>
        <v>4.4981408199053696</v>
      </c>
      <c r="AA20" s="10">
        <f t="shared" si="11"/>
        <v>2.19</v>
      </c>
      <c r="AB20" s="10">
        <f t="shared" si="11"/>
        <v>2.0458524964431066</v>
      </c>
      <c r="AC20" s="13">
        <f t="shared" si="11"/>
        <v>6673</v>
      </c>
      <c r="AD20" s="13">
        <f t="shared" si="11"/>
        <v>6817.5643715051447</v>
      </c>
    </row>
    <row r="21" spans="1:30" ht="18.75" customHeight="1" x14ac:dyDescent="0.2">
      <c r="A21" s="57">
        <v>44081</v>
      </c>
      <c r="B21" s="58" t="s">
        <v>74</v>
      </c>
      <c r="C21" s="80">
        <v>1075</v>
      </c>
      <c r="D21" s="117" t="s">
        <v>117</v>
      </c>
      <c r="E21" s="79">
        <v>13.01</v>
      </c>
      <c r="F21" s="79">
        <v>8.3000000000000007</v>
      </c>
      <c r="G21" s="79">
        <v>5.2</v>
      </c>
      <c r="H21" s="79">
        <f t="shared" si="0"/>
        <v>4.9329116684841878</v>
      </c>
      <c r="I21" s="79">
        <v>40.65</v>
      </c>
      <c r="J21" s="79">
        <f t="shared" si="1"/>
        <v>38.56208833151581</v>
      </c>
      <c r="K21" s="79">
        <f t="shared" si="2"/>
        <v>45.85</v>
      </c>
      <c r="L21" s="79">
        <f t="shared" si="3"/>
        <v>43.494999999999997</v>
      </c>
      <c r="M21" s="42">
        <v>1.88</v>
      </c>
      <c r="N21" s="42">
        <f t="shared" si="4"/>
        <v>1.7834372955288982</v>
      </c>
      <c r="O21" s="74">
        <v>6813</v>
      </c>
      <c r="P21" s="92">
        <f t="shared" si="5"/>
        <v>7429.6619411123229</v>
      </c>
      <c r="Q21" s="92">
        <f t="shared" si="6"/>
        <v>6463.0629225736093</v>
      </c>
      <c r="R21" s="92">
        <f t="shared" si="7"/>
        <v>7876.3005780346821</v>
      </c>
      <c r="S21" s="92">
        <f t="shared" si="8"/>
        <v>6315.2126499454744</v>
      </c>
      <c r="T21" s="92">
        <f t="shared" si="9"/>
        <v>6240.9160305343512</v>
      </c>
      <c r="U21" s="92">
        <f t="shared" si="10"/>
        <v>6166.619411123228</v>
      </c>
      <c r="V21" s="59" t="s">
        <v>96</v>
      </c>
      <c r="W21" s="89">
        <f t="shared" si="11"/>
        <v>12.49</v>
      </c>
      <c r="X21" s="89">
        <f t="shared" si="11"/>
        <v>13.823583363663433</v>
      </c>
      <c r="Y21" s="10">
        <f t="shared" si="11"/>
        <v>3.81</v>
      </c>
      <c r="Z21" s="10">
        <f t="shared" si="11"/>
        <v>4.4981408199053696</v>
      </c>
      <c r="AA21" s="10">
        <f t="shared" si="11"/>
        <v>2.19</v>
      </c>
      <c r="AB21" s="10">
        <f t="shared" si="11"/>
        <v>2.0458524964431066</v>
      </c>
      <c r="AC21" s="13">
        <f t="shared" si="11"/>
        <v>6673</v>
      </c>
      <c r="AD21" s="13">
        <f t="shared" si="11"/>
        <v>6817.5643715051447</v>
      </c>
    </row>
    <row r="22" spans="1:30" ht="18.75" customHeight="1" x14ac:dyDescent="0.2">
      <c r="A22" s="57">
        <v>44085</v>
      </c>
      <c r="B22" s="58" t="s">
        <v>74</v>
      </c>
      <c r="C22" s="80">
        <v>5814</v>
      </c>
      <c r="D22" s="117" t="s">
        <v>143</v>
      </c>
      <c r="E22" s="79">
        <v>12.91</v>
      </c>
      <c r="F22" s="79">
        <v>8</v>
      </c>
      <c r="G22" s="79">
        <v>4.6900000000000004</v>
      </c>
      <c r="H22" s="79">
        <f t="shared" si="0"/>
        <v>4.4396967391304347</v>
      </c>
      <c r="I22" s="79">
        <v>41.47</v>
      </c>
      <c r="J22" s="79">
        <f t="shared" si="1"/>
        <v>39.256764130434782</v>
      </c>
      <c r="K22" s="79">
        <f t="shared" si="2"/>
        <v>45.84</v>
      </c>
      <c r="L22" s="79">
        <f t="shared" si="3"/>
        <v>43.393539130434782</v>
      </c>
      <c r="M22" s="42">
        <v>1.87</v>
      </c>
      <c r="N22" s="42">
        <f t="shared" si="4"/>
        <v>1.7701989130434783</v>
      </c>
      <c r="O22" s="74">
        <v>6844</v>
      </c>
      <c r="P22" s="92">
        <f t="shared" si="5"/>
        <v>7439.130434782609</v>
      </c>
      <c r="Q22" s="92">
        <f t="shared" si="6"/>
        <v>6478.738695652175</v>
      </c>
      <c r="R22" s="92">
        <f t="shared" si="7"/>
        <v>7838.7355400297783</v>
      </c>
      <c r="S22" s="92">
        <f t="shared" si="8"/>
        <v>6323.260869565217</v>
      </c>
      <c r="T22" s="92">
        <f t="shared" si="9"/>
        <v>6248.869565217391</v>
      </c>
      <c r="U22" s="92">
        <f t="shared" si="10"/>
        <v>6174.478260869565</v>
      </c>
      <c r="V22" s="59" t="s">
        <v>76</v>
      </c>
      <c r="W22" s="89">
        <f t="shared" si="11"/>
        <v>12.49</v>
      </c>
      <c r="X22" s="89">
        <f t="shared" si="11"/>
        <v>13.823583363663433</v>
      </c>
      <c r="Y22" s="10">
        <f t="shared" si="11"/>
        <v>3.81</v>
      </c>
      <c r="Z22" s="10">
        <f t="shared" si="11"/>
        <v>4.4981408199053696</v>
      </c>
      <c r="AA22" s="10">
        <f t="shared" si="11"/>
        <v>2.19</v>
      </c>
      <c r="AB22" s="10">
        <f t="shared" si="11"/>
        <v>2.0458524964431066</v>
      </c>
      <c r="AC22" s="13">
        <f t="shared" si="11"/>
        <v>6673</v>
      </c>
      <c r="AD22" s="13">
        <f t="shared" si="11"/>
        <v>6817.5643715051447</v>
      </c>
    </row>
    <row r="23" spans="1:30" ht="18.75" customHeight="1" x14ac:dyDescent="0.2">
      <c r="A23" s="57">
        <v>44089</v>
      </c>
      <c r="B23" s="58" t="s">
        <v>74</v>
      </c>
      <c r="C23" s="80">
        <v>5000</v>
      </c>
      <c r="D23" s="117" t="s">
        <v>164</v>
      </c>
      <c r="E23" s="79">
        <v>16.260000000000002</v>
      </c>
      <c r="F23" s="79">
        <v>10.69</v>
      </c>
      <c r="G23" s="79">
        <v>6.59</v>
      </c>
      <c r="H23" s="79">
        <f t="shared" si="0"/>
        <v>6.1790012316649863</v>
      </c>
      <c r="I23" s="79">
        <v>40.47</v>
      </c>
      <c r="J23" s="79">
        <f t="shared" si="1"/>
        <v>37.946006046355386</v>
      </c>
      <c r="K23" s="79">
        <f t="shared" si="2"/>
        <v>42.25</v>
      </c>
      <c r="L23" s="79">
        <f t="shared" si="3"/>
        <v>39.614992721979618</v>
      </c>
      <c r="M23" s="42">
        <v>2.08</v>
      </c>
      <c r="N23" s="42">
        <f t="shared" si="4"/>
        <v>1.9502765647743814</v>
      </c>
      <c r="O23" s="74">
        <v>6365</v>
      </c>
      <c r="P23" s="92">
        <f t="shared" si="5"/>
        <v>7126.8614936737204</v>
      </c>
      <c r="Q23" s="92">
        <f t="shared" si="6"/>
        <v>5968.0338148023729</v>
      </c>
      <c r="R23" s="92">
        <f t="shared" si="7"/>
        <v>7694.6324951644101</v>
      </c>
      <c r="S23" s="92">
        <f t="shared" si="8"/>
        <v>6057.8322696226624</v>
      </c>
      <c r="T23" s="92">
        <f t="shared" si="9"/>
        <v>5986.563654685925</v>
      </c>
      <c r="U23" s="92">
        <f t="shared" si="10"/>
        <v>5915.2950397491877</v>
      </c>
      <c r="V23" s="59" t="s">
        <v>76</v>
      </c>
      <c r="W23" s="89">
        <f t="shared" si="11"/>
        <v>12.49</v>
      </c>
      <c r="X23" s="89">
        <f t="shared" si="11"/>
        <v>13.823583363663433</v>
      </c>
      <c r="Y23" s="10">
        <f t="shared" si="11"/>
        <v>3.81</v>
      </c>
      <c r="Z23" s="10">
        <f t="shared" si="11"/>
        <v>4.4981408199053696</v>
      </c>
      <c r="AA23" s="10">
        <f t="shared" si="11"/>
        <v>2.19</v>
      </c>
      <c r="AB23" s="10">
        <f t="shared" si="11"/>
        <v>2.0458524964431066</v>
      </c>
      <c r="AC23" s="13">
        <f t="shared" si="11"/>
        <v>6673</v>
      </c>
      <c r="AD23" s="13">
        <f t="shared" si="11"/>
        <v>6817.5643715051447</v>
      </c>
    </row>
    <row r="24" spans="1:30" ht="18.75" customHeight="1" x14ac:dyDescent="0.2">
      <c r="A24" s="57">
        <v>44089</v>
      </c>
      <c r="B24" s="58" t="s">
        <v>74</v>
      </c>
      <c r="C24" s="80">
        <v>2102</v>
      </c>
      <c r="D24" s="117" t="s">
        <v>165</v>
      </c>
      <c r="E24" s="79">
        <v>16.14</v>
      </c>
      <c r="F24" s="79">
        <v>10.43</v>
      </c>
      <c r="G24" s="79">
        <v>6.34</v>
      </c>
      <c r="H24" s="79">
        <f>G24*(100-E24)/(100-F24)</f>
        <v>5.9358311934799604</v>
      </c>
      <c r="I24" s="79">
        <v>40.75</v>
      </c>
      <c r="J24" s="79">
        <f>I24*(100-E24)/(100-F24)</f>
        <v>38.152227308250531</v>
      </c>
      <c r="K24" s="79">
        <f>100-F24-G24-I24</f>
        <v>42.47999999999999</v>
      </c>
      <c r="L24" s="79">
        <f>K24*(100-E24)/(100-F24)</f>
        <v>39.771941498269506</v>
      </c>
      <c r="M24" s="42">
        <v>2.4900000000000002</v>
      </c>
      <c r="N24" s="42">
        <f>M24*(100-E24)/(100-F24)</f>
        <v>2.3312649324550634</v>
      </c>
      <c r="O24" s="74">
        <v>6387</v>
      </c>
      <c r="P24" s="92">
        <f>O24*100/(100-F24)</f>
        <v>7130.7357374120802</v>
      </c>
      <c r="Q24" s="92">
        <f>O24*(100-E24)/(100-F24)</f>
        <v>5979.8349893937702</v>
      </c>
      <c r="R24" s="92">
        <f>O24*100/(100-F24-G24)</f>
        <v>7673.915655412713</v>
      </c>
      <c r="S24" s="92">
        <f>O24*(100-15)/(100-F24)</f>
        <v>6061.125376800268</v>
      </c>
      <c r="T24" s="92">
        <f>O24*(100-16)/(100-F24)</f>
        <v>5989.8180194261477</v>
      </c>
      <c r="U24" s="92">
        <f>O24*(100-17)/(100-F24)</f>
        <v>5918.5106620520264</v>
      </c>
      <c r="V24" s="59" t="s">
        <v>76</v>
      </c>
      <c r="W24" s="89">
        <f t="shared" ref="W24:AD25" si="12">W20</f>
        <v>12.49</v>
      </c>
      <c r="X24" s="89">
        <f t="shared" si="12"/>
        <v>13.823583363663433</v>
      </c>
      <c r="Y24" s="10">
        <f t="shared" si="12"/>
        <v>3.81</v>
      </c>
      <c r="Z24" s="10">
        <f t="shared" si="12"/>
        <v>4.4981408199053696</v>
      </c>
      <c r="AA24" s="10">
        <f t="shared" si="12"/>
        <v>2.19</v>
      </c>
      <c r="AB24" s="10">
        <f t="shared" si="12"/>
        <v>2.0458524964431066</v>
      </c>
      <c r="AC24" s="13">
        <f t="shared" si="12"/>
        <v>6673</v>
      </c>
      <c r="AD24" s="13">
        <f t="shared" si="12"/>
        <v>6817.5643715051447</v>
      </c>
    </row>
    <row r="25" spans="1:30" ht="18.75" customHeight="1" x14ac:dyDescent="0.2">
      <c r="A25" s="57"/>
      <c r="B25" s="58"/>
      <c r="C25" s="80"/>
      <c r="D25" s="117"/>
      <c r="E25" s="79"/>
      <c r="F25" s="79"/>
      <c r="G25" s="79"/>
      <c r="H25" s="79">
        <f>G25*(100-E25)/(100-F25)</f>
        <v>0</v>
      </c>
      <c r="I25" s="79"/>
      <c r="J25" s="79">
        <f>I25*(100-E25)/(100-F25)</f>
        <v>0</v>
      </c>
      <c r="K25" s="79">
        <f>100-F25-G25-I25</f>
        <v>100</v>
      </c>
      <c r="L25" s="79">
        <f>K25*(100-E25)/(100-F25)</f>
        <v>100</v>
      </c>
      <c r="M25" s="42"/>
      <c r="N25" s="42">
        <f>M25*(100-E25)/(100-F25)</f>
        <v>0</v>
      </c>
      <c r="O25" s="74"/>
      <c r="P25" s="92">
        <f>O25*100/(100-F25)</f>
        <v>0</v>
      </c>
      <c r="Q25" s="92">
        <f>O25*(100-E25)/(100-F25)</f>
        <v>0</v>
      </c>
      <c r="R25" s="92">
        <f>O25*100/(100-F25-G25)</f>
        <v>0</v>
      </c>
      <c r="S25" s="92">
        <f>O25*(100-15)/(100-F25)</f>
        <v>0</v>
      </c>
      <c r="T25" s="92">
        <f>O25*(100-16)/(100-F25)</f>
        <v>0</v>
      </c>
      <c r="U25" s="92">
        <f>O25*(100-17)/(100-F25)</f>
        <v>0</v>
      </c>
      <c r="V25" s="59" t="s">
        <v>77</v>
      </c>
      <c r="W25" s="89">
        <f t="shared" si="12"/>
        <v>12.49</v>
      </c>
      <c r="X25" s="89">
        <f t="shared" si="12"/>
        <v>13.823583363663433</v>
      </c>
      <c r="Y25" s="10">
        <f t="shared" si="12"/>
        <v>3.81</v>
      </c>
      <c r="Z25" s="10">
        <f t="shared" si="12"/>
        <v>4.4981408199053696</v>
      </c>
      <c r="AA25" s="10">
        <f t="shared" si="12"/>
        <v>2.19</v>
      </c>
      <c r="AB25" s="10">
        <f t="shared" si="12"/>
        <v>2.0458524964431066</v>
      </c>
      <c r="AC25" s="13">
        <f t="shared" si="12"/>
        <v>6673</v>
      </c>
      <c r="AD25" s="13">
        <f t="shared" si="12"/>
        <v>6817.5643715051447</v>
      </c>
    </row>
    <row r="26" spans="1:30" ht="23.25" customHeight="1" thickBot="1" x14ac:dyDescent="0.25">
      <c r="A26" s="195" t="s">
        <v>22</v>
      </c>
      <c r="B26" s="196"/>
      <c r="C26" s="51">
        <f>SUM(C18:C25)</f>
        <v>30223</v>
      </c>
      <c r="D26" s="52"/>
      <c r="E26" s="53">
        <f t="shared" ref="E26:U26" si="13">SUMPRODUCT($C$18:$C$25,E18:E25/$C$26)</f>
        <v>13.823583363663433</v>
      </c>
      <c r="F26" s="53">
        <f t="shared" si="13"/>
        <v>8.4689372332329675</v>
      </c>
      <c r="G26" s="53">
        <f t="shared" si="13"/>
        <v>4.4981408199053696</v>
      </c>
      <c r="H26" s="53">
        <f t="shared" si="13"/>
        <v>4.2345320321757809</v>
      </c>
      <c r="I26" s="53">
        <f t="shared" si="13"/>
        <v>41.806842801839657</v>
      </c>
      <c r="J26" s="53">
        <f t="shared" si="13"/>
        <v>39.358607069250695</v>
      </c>
      <c r="K26" s="53">
        <f t="shared" si="13"/>
        <v>45.226079145022005</v>
      </c>
      <c r="L26" s="53">
        <f t="shared" si="13"/>
        <v>42.583277534910103</v>
      </c>
      <c r="M26" s="53">
        <f t="shared" si="13"/>
        <v>2.0458524964431066</v>
      </c>
      <c r="N26" s="53">
        <f t="shared" si="13"/>
        <v>1.9253837439948396</v>
      </c>
      <c r="O26" s="54">
        <f t="shared" si="13"/>
        <v>6817.5643715051447</v>
      </c>
      <c r="P26" s="54">
        <f t="shared" si="13"/>
        <v>7445.996987526727</v>
      </c>
      <c r="Q26" s="54">
        <f t="shared" si="13"/>
        <v>6418.9717524926245</v>
      </c>
      <c r="R26" s="54">
        <f t="shared" si="13"/>
        <v>7831.1039068822092</v>
      </c>
      <c r="S26" s="54">
        <f t="shared" si="13"/>
        <v>6329.0974393977176</v>
      </c>
      <c r="T26" s="54">
        <f t="shared" si="13"/>
        <v>6254.6374695224495</v>
      </c>
      <c r="U26" s="54">
        <f t="shared" si="13"/>
        <v>6180.1774996471831</v>
      </c>
      <c r="V26" s="122"/>
      <c r="W26" s="89"/>
      <c r="X26" s="89"/>
      <c r="Y26" s="10"/>
      <c r="Z26" s="10"/>
      <c r="AA26" s="10"/>
      <c r="AB26" s="10"/>
      <c r="AD26" s="13"/>
    </row>
    <row r="27" spans="1:30" ht="23.25" customHeight="1" thickTop="1" x14ac:dyDescent="0.2">
      <c r="A27" s="16"/>
      <c r="B27" s="16"/>
      <c r="C27" s="16"/>
      <c r="D27" s="16"/>
      <c r="E27" s="8"/>
      <c r="F27" s="197"/>
      <c r="G27" s="197"/>
      <c r="H27" s="8"/>
      <c r="I27" s="8"/>
      <c r="J27" s="8"/>
      <c r="K27" s="8"/>
      <c r="L27" s="8"/>
      <c r="M27" s="8"/>
      <c r="N27" s="8"/>
      <c r="O27" s="5" t="s">
        <v>25</v>
      </c>
      <c r="P27" s="5"/>
      <c r="Q27" s="5"/>
      <c r="R27" s="5"/>
      <c r="S27" s="5"/>
      <c r="T27" s="5"/>
      <c r="U27" s="5"/>
      <c r="V27" s="108"/>
      <c r="W27" s="6"/>
      <c r="X27" s="6"/>
    </row>
    <row r="28" spans="1:30" ht="23.25" customHeight="1" x14ac:dyDescent="0.2">
      <c r="A28" s="21"/>
      <c r="B28" s="21"/>
      <c r="C28" s="16"/>
      <c r="D28" s="16"/>
      <c r="E28" s="14"/>
      <c r="F28" s="14"/>
      <c r="G28" s="8"/>
      <c r="H28" s="8"/>
      <c r="I28" s="8"/>
      <c r="J28" s="8"/>
      <c r="K28" s="8"/>
      <c r="L28" s="8"/>
      <c r="M28" s="8"/>
      <c r="N28" s="8"/>
      <c r="O28" s="5"/>
      <c r="P28" s="5"/>
      <c r="Q28" s="5"/>
      <c r="R28" s="5"/>
      <c r="S28" s="5"/>
      <c r="T28" s="5"/>
      <c r="U28" s="5"/>
      <c r="V28" s="6"/>
      <c r="W28" s="6"/>
      <c r="X28" s="6"/>
    </row>
    <row r="29" spans="1:30" ht="23.25" customHeight="1" x14ac:dyDescent="0.2">
      <c r="A29" s="16"/>
      <c r="B29" s="21"/>
      <c r="C29" s="16"/>
      <c r="D29" s="16"/>
      <c r="E29" s="40"/>
      <c r="F29" s="14"/>
      <c r="G29" s="8"/>
      <c r="H29" s="8"/>
      <c r="I29" s="8"/>
      <c r="J29" s="8"/>
      <c r="K29" s="8"/>
      <c r="L29" s="8"/>
      <c r="M29" s="8"/>
      <c r="N29" s="8"/>
      <c r="O29" s="5"/>
      <c r="P29" s="5"/>
      <c r="Q29" s="5"/>
      <c r="R29" s="5"/>
      <c r="S29" s="5"/>
      <c r="T29" s="5"/>
      <c r="U29" s="5"/>
      <c r="V29" s="6"/>
      <c r="W29" s="6"/>
      <c r="X29" s="6"/>
    </row>
    <row r="30" spans="1:30" ht="23.25" customHeight="1" x14ac:dyDescent="0.2">
      <c r="A30" s="41"/>
      <c r="B30" s="21"/>
      <c r="C30" s="16"/>
      <c r="D30" s="16"/>
      <c r="E30" s="8"/>
      <c r="F30" s="14"/>
      <c r="G30" s="8"/>
      <c r="H30" s="8"/>
      <c r="I30" s="8"/>
      <c r="J30" s="8"/>
      <c r="K30" s="8"/>
      <c r="L30" s="8"/>
      <c r="M30" s="8"/>
      <c r="N30" s="8"/>
      <c r="O30" s="5"/>
      <c r="P30" s="5"/>
      <c r="Q30" s="5"/>
      <c r="R30" s="5"/>
      <c r="S30" s="5"/>
      <c r="T30" s="5"/>
      <c r="U30" s="5"/>
      <c r="V30" s="6"/>
      <c r="W30" s="6"/>
      <c r="X30" s="6"/>
    </row>
    <row r="31" spans="1:30" ht="23.25" customHeight="1" x14ac:dyDescent="0.2">
      <c r="A31" s="16"/>
      <c r="B31" s="21"/>
      <c r="C31" s="16"/>
      <c r="D31" s="16"/>
      <c r="E31" s="8"/>
      <c r="F31" s="14"/>
      <c r="G31" s="8"/>
      <c r="H31" s="8"/>
      <c r="I31" s="8"/>
      <c r="J31" s="8"/>
      <c r="K31" s="8"/>
      <c r="L31" s="8"/>
      <c r="M31" s="8"/>
      <c r="N31" s="8"/>
      <c r="O31" s="5"/>
      <c r="P31" s="5"/>
      <c r="Q31" s="5"/>
      <c r="R31" s="5"/>
      <c r="S31" s="5"/>
      <c r="T31" s="5"/>
      <c r="U31" s="5"/>
      <c r="V31" s="6"/>
      <c r="W31" s="6"/>
      <c r="X31" s="6"/>
    </row>
    <row r="32" spans="1:30" ht="23.25" customHeight="1" x14ac:dyDescent="0.2">
      <c r="A32" s="16"/>
      <c r="B32" s="21"/>
      <c r="C32" s="16"/>
      <c r="D32" s="16"/>
      <c r="E32" s="8"/>
      <c r="F32" s="14"/>
      <c r="G32" s="8"/>
      <c r="H32" s="8"/>
      <c r="I32" s="8"/>
      <c r="J32" s="8"/>
      <c r="K32" s="8"/>
      <c r="L32" s="8"/>
      <c r="M32" s="8"/>
      <c r="N32" s="8"/>
      <c r="O32" s="5"/>
      <c r="P32" s="5"/>
      <c r="Q32" s="5"/>
      <c r="R32" s="5"/>
      <c r="S32" s="5"/>
      <c r="T32" s="5"/>
      <c r="U32" s="5"/>
      <c r="V32" s="6"/>
      <c r="W32" s="6"/>
      <c r="X32" s="6"/>
    </row>
    <row r="33" spans="1:28" ht="23.25" customHeight="1" x14ac:dyDescent="0.2">
      <c r="A33" s="16" t="s">
        <v>24</v>
      </c>
      <c r="B33" s="21"/>
      <c r="C33" s="16"/>
      <c r="D33" s="16"/>
      <c r="E33" s="8"/>
      <c r="F33" s="14"/>
      <c r="G33" s="8"/>
      <c r="H33" s="8"/>
      <c r="I33" s="8"/>
      <c r="J33" s="8"/>
      <c r="K33" s="8"/>
      <c r="L33" s="8"/>
      <c r="M33" s="8"/>
      <c r="N33" s="8"/>
      <c r="O33" s="5"/>
      <c r="P33" s="5"/>
      <c r="Q33" s="5"/>
      <c r="R33" s="5"/>
      <c r="S33" s="5"/>
      <c r="T33" s="5"/>
      <c r="U33" s="5"/>
      <c r="V33" s="6"/>
      <c r="W33" s="6"/>
      <c r="X33" s="6"/>
      <c r="AB33" s="6" t="s">
        <v>47</v>
      </c>
    </row>
    <row r="34" spans="1:28" ht="23.25" customHeight="1" x14ac:dyDescent="0.2">
      <c r="A34" s="16"/>
      <c r="B34" s="22"/>
      <c r="C34" s="16"/>
      <c r="D34" s="16"/>
      <c r="E34" s="8"/>
      <c r="F34" s="19"/>
      <c r="G34" s="19"/>
      <c r="H34" s="19"/>
      <c r="I34" s="19"/>
      <c r="J34" s="19"/>
      <c r="K34" s="8"/>
      <c r="L34" s="8"/>
      <c r="M34" s="8"/>
      <c r="N34" s="8"/>
      <c r="O34" s="5"/>
      <c r="P34" s="5"/>
      <c r="Q34" s="5"/>
      <c r="R34" s="5"/>
      <c r="S34" s="8"/>
      <c r="T34" s="5"/>
      <c r="U34" s="5"/>
      <c r="V34" s="6"/>
      <c r="W34" s="6"/>
      <c r="X34" s="6"/>
    </row>
    <row r="39" spans="1:28" ht="23.25" customHeight="1" x14ac:dyDescent="0.2">
      <c r="Q39" s="18"/>
    </row>
    <row r="40" spans="1:28" ht="23.25" customHeight="1" x14ac:dyDescent="0.2">
      <c r="A40" s="188" t="s">
        <v>17</v>
      </c>
      <c r="B40" s="188"/>
      <c r="C40" s="188"/>
      <c r="D40" s="17"/>
      <c r="E40" s="198"/>
      <c r="F40" s="198"/>
      <c r="G40" s="13"/>
      <c r="H40" s="13"/>
      <c r="I40" s="14"/>
      <c r="J40" s="14"/>
      <c r="K40" s="15"/>
      <c r="L40" s="15"/>
      <c r="M40" s="11"/>
      <c r="N40" s="11"/>
      <c r="O40" s="11"/>
      <c r="P40" s="11"/>
      <c r="Q40" s="11"/>
      <c r="R40" s="11"/>
      <c r="S40" s="11"/>
      <c r="T40" s="11"/>
      <c r="U40" s="11"/>
      <c r="V40" s="6"/>
      <c r="W40" s="6"/>
      <c r="X40" s="6"/>
    </row>
    <row r="41" spans="1:28" ht="23.25" customHeight="1" x14ac:dyDescent="0.2">
      <c r="A41" s="12"/>
      <c r="B41" s="12"/>
      <c r="C41" s="12"/>
      <c r="E41" s="10"/>
      <c r="F41" s="10"/>
      <c r="G41" s="13"/>
      <c r="H41" s="13"/>
      <c r="I41" s="14"/>
      <c r="J41" s="14"/>
      <c r="K41" s="14"/>
      <c r="L41" s="14"/>
      <c r="M41" s="11"/>
      <c r="N41" s="11"/>
      <c r="O41" s="11"/>
      <c r="P41" s="11"/>
      <c r="Q41" s="11"/>
      <c r="R41" s="11"/>
      <c r="S41" s="11"/>
      <c r="T41" s="11"/>
      <c r="U41" s="11"/>
      <c r="V41" s="6"/>
      <c r="W41" s="6"/>
      <c r="X41" s="6"/>
    </row>
    <row r="42" spans="1:28" ht="23.25" customHeight="1" x14ac:dyDescent="0.2">
      <c r="A42" s="187" t="s">
        <v>59</v>
      </c>
      <c r="B42" s="187"/>
      <c r="C42" s="187"/>
      <c r="E42" s="10"/>
      <c r="F42" s="10"/>
      <c r="G42" s="10"/>
      <c r="H42" s="10"/>
      <c r="R42" s="6"/>
      <c r="S42" s="7"/>
      <c r="V42" s="6"/>
      <c r="W42" s="6"/>
      <c r="X42" s="6"/>
    </row>
    <row r="43" spans="1:28" ht="23.25" customHeight="1" x14ac:dyDescent="0.2">
      <c r="A43" s="188" t="s">
        <v>60</v>
      </c>
      <c r="B43" s="188"/>
      <c r="C43" s="188"/>
      <c r="E43" s="10"/>
      <c r="F43" s="11"/>
      <c r="O43" s="13"/>
      <c r="P43" s="13"/>
      <c r="Q43" s="13"/>
      <c r="R43" s="13"/>
      <c r="S43" s="7"/>
      <c r="V43" s="6"/>
      <c r="W43" s="6"/>
      <c r="X43" s="6"/>
    </row>
    <row r="44" spans="1:28" ht="23.25" customHeight="1" x14ac:dyDescent="0.2"/>
    <row r="45" spans="1:28" ht="23.25" customHeight="1" x14ac:dyDescent="0.2"/>
    <row r="46" spans="1:28" ht="23.25" customHeight="1" x14ac:dyDescent="0.2"/>
    <row r="47" spans="1:28" ht="23.25" customHeight="1" x14ac:dyDescent="0.2"/>
    <row r="48" spans="1:28" ht="23.25" customHeight="1" x14ac:dyDescent="0.2"/>
    <row r="49" ht="23.25" customHeight="1" x14ac:dyDescent="0.2"/>
    <row r="50" ht="23.25" customHeight="1" x14ac:dyDescent="0.2"/>
    <row r="51" ht="23.25" customHeight="1" x14ac:dyDescent="0.2"/>
    <row r="52" ht="23.25" customHeight="1" x14ac:dyDescent="0.2"/>
    <row r="53" ht="23.25" customHeight="1" x14ac:dyDescent="0.2"/>
    <row r="54" ht="23.25" customHeight="1" x14ac:dyDescent="0.2"/>
    <row r="55" ht="23.25" customHeight="1" x14ac:dyDescent="0.2"/>
    <row r="56" ht="23.25" customHeight="1" x14ac:dyDescent="0.2"/>
    <row r="57" ht="23.25" customHeight="1" x14ac:dyDescent="0.2"/>
    <row r="58" ht="23.25" customHeight="1" x14ac:dyDescent="0.2"/>
    <row r="59" ht="23.25" customHeight="1" x14ac:dyDescent="0.2"/>
    <row r="60" ht="23.25" customHeight="1" x14ac:dyDescent="0.2"/>
    <row r="61" ht="23.25" customHeight="1" x14ac:dyDescent="0.2"/>
    <row r="62" ht="23.25" customHeight="1" x14ac:dyDescent="0.2"/>
    <row r="63" ht="23.25" customHeight="1" x14ac:dyDescent="0.2"/>
    <row r="64" ht="23.25" customHeight="1" x14ac:dyDescent="0.2"/>
    <row r="65" ht="23.25" customHeight="1" x14ac:dyDescent="0.2"/>
    <row r="66" ht="23.25" customHeight="1" x14ac:dyDescent="0.2"/>
    <row r="67" ht="23.25" customHeight="1" x14ac:dyDescent="0.2"/>
    <row r="68" ht="23.25" customHeight="1" x14ac:dyDescent="0.2"/>
    <row r="69" ht="23.25" customHeight="1" x14ac:dyDescent="0.2"/>
    <row r="70" ht="23.25" customHeight="1" x14ac:dyDescent="0.2"/>
    <row r="71" ht="23.25" customHeight="1" x14ac:dyDescent="0.2"/>
    <row r="72" ht="23.25" customHeight="1" x14ac:dyDescent="0.2"/>
    <row r="73" ht="23.25" customHeight="1" x14ac:dyDescent="0.2"/>
    <row r="74" ht="23.25" customHeight="1" x14ac:dyDescent="0.2"/>
    <row r="75" ht="23.25" customHeight="1" x14ac:dyDescent="0.2"/>
    <row r="76" ht="23.25" customHeight="1" x14ac:dyDescent="0.2"/>
    <row r="77" ht="23.25" customHeight="1" x14ac:dyDescent="0.2"/>
    <row r="78" ht="23.25" customHeight="1" x14ac:dyDescent="0.2"/>
    <row r="79" ht="23.25" customHeight="1" x14ac:dyDescent="0.2"/>
    <row r="80" ht="23.25" customHeight="1" x14ac:dyDescent="0.2"/>
    <row r="81" ht="23.25" customHeight="1" x14ac:dyDescent="0.2"/>
    <row r="82" ht="23.25" customHeight="1" x14ac:dyDescent="0.2"/>
    <row r="83" ht="23.25" customHeight="1" x14ac:dyDescent="0.2"/>
    <row r="84" ht="23.25" customHeight="1" x14ac:dyDescent="0.2"/>
    <row r="85" ht="23.25" customHeight="1" x14ac:dyDescent="0.2"/>
    <row r="86" ht="23.25" customHeight="1" x14ac:dyDescent="0.2"/>
    <row r="87" ht="23.25" customHeight="1" x14ac:dyDescent="0.2"/>
    <row r="88" ht="23.25" customHeight="1" x14ac:dyDescent="0.2"/>
    <row r="89" ht="23.25" customHeight="1" x14ac:dyDescent="0.2"/>
    <row r="90" ht="23.25" customHeight="1" x14ac:dyDescent="0.2"/>
    <row r="91" ht="23.25" customHeight="1" x14ac:dyDescent="0.2"/>
    <row r="92" ht="23.25" customHeight="1" x14ac:dyDescent="0.2"/>
    <row r="93" ht="23.25" customHeight="1" x14ac:dyDescent="0.2"/>
    <row r="94" ht="23.25" customHeight="1" x14ac:dyDescent="0.2"/>
    <row r="95" ht="23.25" customHeight="1" x14ac:dyDescent="0.2"/>
    <row r="96" ht="23.25" customHeight="1" x14ac:dyDescent="0.2"/>
    <row r="97" ht="23.25" customHeight="1" x14ac:dyDescent="0.2"/>
    <row r="98" ht="23.25" customHeight="1" x14ac:dyDescent="0.2"/>
    <row r="99" ht="23.25" customHeight="1" x14ac:dyDescent="0.2"/>
    <row r="100" ht="23.25" customHeight="1" x14ac:dyDescent="0.2"/>
    <row r="101" ht="30" customHeight="1" x14ac:dyDescent="0.2"/>
  </sheetData>
  <mergeCells count="27">
    <mergeCell ref="K16:L16"/>
    <mergeCell ref="A43:C43"/>
    <mergeCell ref="A2:U2"/>
    <mergeCell ref="A4:B4"/>
    <mergeCell ref="A5:B5"/>
    <mergeCell ref="C4:T4"/>
    <mergeCell ref="A6:B6"/>
    <mergeCell ref="U4:V4"/>
    <mergeCell ref="C5:T5"/>
    <mergeCell ref="U5:V5"/>
    <mergeCell ref="C6:T6"/>
    <mergeCell ref="A42:C42"/>
    <mergeCell ref="U6:V6"/>
    <mergeCell ref="C7:T7"/>
    <mergeCell ref="U7:V7"/>
    <mergeCell ref="A7:B7"/>
    <mergeCell ref="I16:J16"/>
    <mergeCell ref="A26:B26"/>
    <mergeCell ref="F27:G27"/>
    <mergeCell ref="A40:C40"/>
    <mergeCell ref="E40:F40"/>
    <mergeCell ref="A8:V8"/>
    <mergeCell ref="O16:U16"/>
    <mergeCell ref="V16:V17"/>
    <mergeCell ref="G16:H16"/>
    <mergeCell ref="D16:D17"/>
    <mergeCell ref="M16:N16"/>
  </mergeCells>
  <phoneticPr fontId="20" type="noConversion"/>
  <pageMargins left="0.75" right="0.75" top="1" bottom="1" header="0.5" footer="0.5"/>
  <pageSetup paperSize="9" scale="65" orientation="landscape" horizontalDpi="1200" verticalDpi="1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2"/>
  <sheetViews>
    <sheetView topLeftCell="A49" workbookViewId="0">
      <selection activeCell="F60" sqref="F60"/>
    </sheetView>
  </sheetViews>
  <sheetFormatPr defaultRowHeight="12.75" x14ac:dyDescent="0.2"/>
  <cols>
    <col min="1" max="1" width="12.7109375" bestFit="1" customWidth="1"/>
    <col min="3" max="3" width="19.28515625" customWidth="1"/>
    <col min="4" max="4" width="13.85546875" customWidth="1"/>
    <col min="5" max="5" width="9.140625" customWidth="1"/>
    <col min="6" max="6" width="8.85546875" customWidth="1"/>
    <col min="7" max="7" width="26.85546875" customWidth="1"/>
  </cols>
  <sheetData>
    <row r="1" spans="1:17" ht="13.5" thickBo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17" ht="13.5" thickBot="1" x14ac:dyDescent="0.25">
      <c r="A2" s="222"/>
      <c r="B2" s="223"/>
      <c r="C2" s="223"/>
      <c r="D2" s="223"/>
      <c r="E2" s="223"/>
      <c r="F2" s="223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thickBot="1" x14ac:dyDescent="0.25">
      <c r="A3" s="77" t="s">
        <v>35</v>
      </c>
      <c r="B3" s="78"/>
      <c r="C3" s="78"/>
      <c r="D3" s="78"/>
      <c r="E3" s="78"/>
      <c r="F3" s="78"/>
      <c r="G3" s="76" t="s">
        <v>65</v>
      </c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3.5" thickBot="1" x14ac:dyDescent="0.25">
      <c r="A4" s="224"/>
      <c r="B4" s="225"/>
      <c r="C4" s="226" t="s">
        <v>18</v>
      </c>
      <c r="D4" s="227"/>
      <c r="E4" s="227"/>
      <c r="F4" s="227"/>
      <c r="G4" s="61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3.5" thickBot="1" x14ac:dyDescent="0.25">
      <c r="A5" s="228" t="s">
        <v>50</v>
      </c>
      <c r="B5" s="229"/>
      <c r="C5" s="226"/>
      <c r="D5" s="227"/>
      <c r="E5" s="227"/>
      <c r="F5" s="227"/>
      <c r="G5" s="61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3.5" thickBot="1" x14ac:dyDescent="0.25">
      <c r="A6" s="228" t="s">
        <v>20</v>
      </c>
      <c r="B6" s="229"/>
      <c r="C6" s="226" t="s">
        <v>51</v>
      </c>
      <c r="D6" s="227"/>
      <c r="E6" s="227"/>
      <c r="F6" s="227"/>
      <c r="G6" s="61"/>
      <c r="H6" s="60"/>
      <c r="I6" s="60"/>
      <c r="J6" s="60"/>
      <c r="K6" s="60"/>
      <c r="L6" s="60"/>
      <c r="M6" s="60"/>
      <c r="N6" s="60"/>
      <c r="O6" s="60"/>
      <c r="P6" s="60"/>
      <c r="Q6" s="60"/>
    </row>
    <row r="7" spans="1:17" ht="13.5" thickBot="1" x14ac:dyDescent="0.25">
      <c r="A7" s="224"/>
      <c r="B7" s="225"/>
      <c r="C7" s="230">
        <v>44075</v>
      </c>
      <c r="D7" s="231"/>
      <c r="E7" s="231"/>
      <c r="F7" s="231"/>
      <c r="G7" s="61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3.5" thickBot="1" x14ac:dyDescent="0.25">
      <c r="A8" s="215"/>
      <c r="B8" s="216"/>
      <c r="C8" s="216"/>
      <c r="D8" s="216"/>
      <c r="E8" s="216"/>
      <c r="F8" s="216"/>
      <c r="G8" s="217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1:17" ht="15" thickBot="1" x14ac:dyDescent="0.25">
      <c r="A9" s="62"/>
      <c r="B9" s="60"/>
      <c r="C9" s="63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</row>
    <row r="10" spans="1:17" ht="15" thickBot="1" x14ac:dyDescent="0.25">
      <c r="A10" s="62" t="s">
        <v>29</v>
      </c>
      <c r="B10" s="60"/>
      <c r="C10" s="63" t="s">
        <v>70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</row>
    <row r="11" spans="1:17" ht="15" thickBot="1" x14ac:dyDescent="0.25">
      <c r="A11" s="62"/>
      <c r="B11" s="60"/>
      <c r="C11" s="63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</row>
    <row r="12" spans="1:17" ht="15" thickBot="1" x14ac:dyDescent="0.25">
      <c r="A12" s="60"/>
      <c r="B12" s="60"/>
      <c r="C12" s="63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thickBot="1" x14ac:dyDescent="0.25">
      <c r="A13" s="60"/>
      <c r="B13" s="60"/>
      <c r="C13" s="63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thickBot="1" x14ac:dyDescent="0.25">
      <c r="A14" s="60"/>
      <c r="B14" s="60"/>
      <c r="C14" s="63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</row>
    <row r="15" spans="1:17" ht="13.5" thickBot="1" x14ac:dyDescent="0.25">
      <c r="A15" s="64"/>
      <c r="B15" s="64"/>
      <c r="C15" s="64"/>
      <c r="D15" s="64"/>
      <c r="E15" s="64"/>
      <c r="F15" s="64"/>
      <c r="G15" s="64"/>
      <c r="H15" s="60"/>
      <c r="I15" s="60"/>
      <c r="J15" s="60"/>
      <c r="K15" s="60"/>
      <c r="L15" s="60"/>
      <c r="M15" s="60"/>
      <c r="N15" s="60"/>
      <c r="O15" s="60"/>
      <c r="P15" s="60"/>
      <c r="Q15" s="60"/>
    </row>
    <row r="16" spans="1:17" ht="14.25" thickTop="1" thickBot="1" x14ac:dyDescent="0.25">
      <c r="A16" s="65" t="s">
        <v>0</v>
      </c>
      <c r="B16" s="65" t="s">
        <v>1</v>
      </c>
      <c r="C16" s="66" t="s">
        <v>2</v>
      </c>
      <c r="D16" s="220" t="s">
        <v>3</v>
      </c>
      <c r="E16" s="67" t="s">
        <v>6</v>
      </c>
      <c r="F16" s="67" t="s">
        <v>52</v>
      </c>
      <c r="G16" s="218" t="s">
        <v>53</v>
      </c>
      <c r="H16" s="60"/>
      <c r="I16" s="60"/>
      <c r="J16" s="60"/>
      <c r="K16" s="60"/>
      <c r="L16" s="60"/>
      <c r="M16" s="60"/>
      <c r="N16" s="60"/>
      <c r="O16" s="60"/>
      <c r="P16" s="60"/>
      <c r="Q16" s="60"/>
    </row>
    <row r="17" spans="1:17" ht="13.5" thickBot="1" x14ac:dyDescent="0.25">
      <c r="A17" s="128" t="s">
        <v>12</v>
      </c>
      <c r="B17" s="128" t="s">
        <v>13</v>
      </c>
      <c r="C17" s="156" t="s">
        <v>14</v>
      </c>
      <c r="D17" s="221"/>
      <c r="E17" s="67" t="s">
        <v>39</v>
      </c>
      <c r="F17" s="67" t="s">
        <v>40</v>
      </c>
      <c r="G17" s="219"/>
      <c r="H17" s="60"/>
      <c r="I17" s="60"/>
      <c r="J17" s="60"/>
      <c r="K17" s="60"/>
      <c r="L17" s="60"/>
      <c r="M17" s="60"/>
      <c r="N17" s="60"/>
      <c r="O17" s="60"/>
      <c r="P17" s="60"/>
      <c r="Q17" s="60"/>
    </row>
    <row r="18" spans="1:17" ht="13.5" thickBot="1" x14ac:dyDescent="0.25">
      <c r="A18" s="212">
        <v>44075</v>
      </c>
      <c r="B18" s="161" t="s">
        <v>73</v>
      </c>
      <c r="C18" s="160">
        <v>5000</v>
      </c>
      <c r="D18" s="120" t="s">
        <v>84</v>
      </c>
      <c r="E18" s="121">
        <v>5.54</v>
      </c>
      <c r="F18" s="113">
        <v>0.31</v>
      </c>
      <c r="G18" s="118" t="s">
        <v>79</v>
      </c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3.5" thickBot="1" x14ac:dyDescent="0.25">
      <c r="A19" s="213"/>
      <c r="B19" s="129" t="s">
        <v>73</v>
      </c>
      <c r="C19" s="123">
        <v>2500</v>
      </c>
      <c r="D19" s="120" t="s">
        <v>85</v>
      </c>
      <c r="E19" s="119">
        <v>4.67</v>
      </c>
      <c r="F19" s="112">
        <v>0.35</v>
      </c>
      <c r="G19" s="118" t="s">
        <v>79</v>
      </c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3.5" thickBot="1" x14ac:dyDescent="0.25">
      <c r="A20" s="175">
        <v>44076</v>
      </c>
      <c r="B20" s="172" t="s">
        <v>74</v>
      </c>
      <c r="C20" s="123">
        <v>5341</v>
      </c>
      <c r="D20" s="120" t="s">
        <v>87</v>
      </c>
      <c r="E20" s="167">
        <v>3.63</v>
      </c>
      <c r="F20" s="168">
        <v>1.91</v>
      </c>
      <c r="G20" s="116" t="s">
        <v>78</v>
      </c>
      <c r="H20" s="60"/>
      <c r="I20" s="60"/>
      <c r="J20" s="60"/>
      <c r="K20" s="60"/>
      <c r="L20" s="60"/>
      <c r="M20" s="60"/>
      <c r="N20" s="60"/>
      <c r="O20" s="60"/>
      <c r="P20" s="60"/>
      <c r="Q20" s="60"/>
    </row>
    <row r="21" spans="1:17" ht="13.5" thickBot="1" x14ac:dyDescent="0.25">
      <c r="A21" s="212">
        <v>44077</v>
      </c>
      <c r="B21" s="173" t="s">
        <v>73</v>
      </c>
      <c r="C21" s="125">
        <v>5000</v>
      </c>
      <c r="D21" s="120" t="s">
        <v>92</v>
      </c>
      <c r="E21" s="176">
        <v>5</v>
      </c>
      <c r="F21" s="177">
        <v>0.33</v>
      </c>
      <c r="G21" s="118" t="s">
        <v>79</v>
      </c>
      <c r="H21" s="164"/>
      <c r="I21" s="164"/>
      <c r="J21" s="164"/>
      <c r="K21" s="164"/>
      <c r="L21" s="164"/>
      <c r="M21" s="164"/>
      <c r="N21" s="164"/>
      <c r="O21" s="164"/>
      <c r="P21" s="164"/>
      <c r="Q21" s="164"/>
    </row>
    <row r="22" spans="1:17" ht="13.5" thickBot="1" x14ac:dyDescent="0.25">
      <c r="A22" s="213"/>
      <c r="B22" s="173" t="s">
        <v>73</v>
      </c>
      <c r="C22" s="169">
        <v>3550</v>
      </c>
      <c r="D22" s="120" t="s">
        <v>93</v>
      </c>
      <c r="E22" s="170">
        <v>5</v>
      </c>
      <c r="F22" s="171">
        <v>0.38</v>
      </c>
      <c r="G22" s="118" t="s">
        <v>79</v>
      </c>
      <c r="H22" s="60"/>
      <c r="I22" s="60"/>
      <c r="J22" s="60"/>
      <c r="K22" s="60"/>
      <c r="L22" s="60"/>
      <c r="M22" s="60"/>
      <c r="N22" s="60"/>
      <c r="O22" s="60"/>
      <c r="P22" s="60"/>
      <c r="Q22" s="60"/>
    </row>
    <row r="23" spans="1:17" ht="13.5" thickBot="1" x14ac:dyDescent="0.25">
      <c r="A23" s="212">
        <v>44078</v>
      </c>
      <c r="B23" s="114" t="s">
        <v>74</v>
      </c>
      <c r="C23" s="91">
        <v>5565</v>
      </c>
      <c r="D23" s="120" t="s">
        <v>94</v>
      </c>
      <c r="E23" s="115">
        <v>5.15</v>
      </c>
      <c r="F23" s="113">
        <v>0.28000000000000003</v>
      </c>
      <c r="G23" s="118" t="s">
        <v>79</v>
      </c>
      <c r="H23" s="60"/>
      <c r="I23" s="60"/>
      <c r="J23" s="60"/>
      <c r="K23" s="60"/>
      <c r="L23" s="60"/>
      <c r="M23" s="60"/>
      <c r="N23" s="60"/>
      <c r="O23" s="60"/>
      <c r="P23" s="60"/>
      <c r="Q23" s="60"/>
    </row>
    <row r="24" spans="1:17" ht="13.5" thickBot="1" x14ac:dyDescent="0.25">
      <c r="A24" s="213"/>
      <c r="B24" s="114" t="s">
        <v>73</v>
      </c>
      <c r="C24" s="91">
        <v>5891</v>
      </c>
      <c r="D24" s="120" t="s">
        <v>97</v>
      </c>
      <c r="E24" s="115">
        <v>3.23</v>
      </c>
      <c r="F24" s="113">
        <v>2.15</v>
      </c>
      <c r="G24" s="116" t="s">
        <v>78</v>
      </c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ht="13.5" thickBot="1" x14ac:dyDescent="0.25">
      <c r="A25" s="212">
        <v>44079</v>
      </c>
      <c r="B25" s="151" t="s">
        <v>74</v>
      </c>
      <c r="C25" s="125">
        <v>5000</v>
      </c>
      <c r="D25" s="120" t="s">
        <v>98</v>
      </c>
      <c r="E25" s="79">
        <v>4.25</v>
      </c>
      <c r="F25" s="42">
        <v>0.43</v>
      </c>
      <c r="G25" s="118" t="s">
        <v>79</v>
      </c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ht="13.5" thickBot="1" x14ac:dyDescent="0.25">
      <c r="A26" s="214"/>
      <c r="B26" s="151" t="s">
        <v>74</v>
      </c>
      <c r="C26" s="125">
        <v>1898</v>
      </c>
      <c r="D26" s="120" t="s">
        <v>99</v>
      </c>
      <c r="E26" s="79">
        <v>4.1500000000000004</v>
      </c>
      <c r="F26" s="42">
        <v>0.44</v>
      </c>
      <c r="G26" s="118" t="s">
        <v>79</v>
      </c>
      <c r="H26" s="60"/>
      <c r="I26" s="60"/>
      <c r="J26" s="60"/>
      <c r="K26" s="60"/>
      <c r="L26" s="60"/>
      <c r="M26" s="60"/>
      <c r="N26" s="60"/>
      <c r="O26" s="60"/>
      <c r="P26" s="60"/>
      <c r="Q26" s="60"/>
    </row>
    <row r="27" spans="1:17" ht="13.5" thickBot="1" x14ac:dyDescent="0.25">
      <c r="A27" s="213"/>
      <c r="B27" s="151" t="s">
        <v>73</v>
      </c>
      <c r="C27" s="124">
        <v>5775</v>
      </c>
      <c r="D27" s="120" t="s">
        <v>100</v>
      </c>
      <c r="E27" s="79">
        <v>5</v>
      </c>
      <c r="F27" s="42">
        <v>0.35</v>
      </c>
      <c r="G27" s="118" t="s">
        <v>79</v>
      </c>
      <c r="H27" s="60"/>
      <c r="I27" s="60"/>
      <c r="J27" s="60"/>
      <c r="K27" s="60"/>
      <c r="L27" s="60"/>
      <c r="M27" s="60"/>
      <c r="N27" s="60"/>
      <c r="O27" s="60"/>
      <c r="P27" s="60"/>
      <c r="Q27" s="60"/>
    </row>
    <row r="28" spans="1:17" ht="13.5" thickBot="1" x14ac:dyDescent="0.25">
      <c r="A28" s="212">
        <v>44080</v>
      </c>
      <c r="B28" s="114" t="s">
        <v>74</v>
      </c>
      <c r="C28" s="91">
        <v>5000</v>
      </c>
      <c r="D28" s="120" t="s">
        <v>101</v>
      </c>
      <c r="E28" s="115">
        <v>5.71</v>
      </c>
      <c r="F28" s="113">
        <v>0.3</v>
      </c>
      <c r="G28" s="118" t="s">
        <v>79</v>
      </c>
      <c r="H28" s="60"/>
      <c r="I28" s="60"/>
      <c r="J28" s="60"/>
      <c r="K28" s="60"/>
      <c r="L28" s="60"/>
      <c r="M28" s="60"/>
      <c r="N28" s="60"/>
      <c r="O28" s="60"/>
      <c r="P28" s="60"/>
      <c r="Q28" s="60"/>
    </row>
    <row r="29" spans="1:17" ht="13.5" thickBot="1" x14ac:dyDescent="0.25">
      <c r="A29" s="214"/>
      <c r="B29" s="114" t="s">
        <v>74</v>
      </c>
      <c r="C29" s="91">
        <v>1663</v>
      </c>
      <c r="D29" s="120" t="s">
        <v>102</v>
      </c>
      <c r="E29" s="115">
        <v>7.61</v>
      </c>
      <c r="F29" s="113">
        <v>0.3</v>
      </c>
      <c r="G29" s="118" t="s">
        <v>79</v>
      </c>
      <c r="H29" s="60"/>
      <c r="I29" s="60"/>
      <c r="J29" s="60"/>
      <c r="K29" s="60"/>
      <c r="L29" s="60"/>
      <c r="M29" s="60"/>
      <c r="N29" s="60"/>
      <c r="O29" s="60"/>
      <c r="P29" s="60"/>
      <c r="Q29" s="60"/>
    </row>
    <row r="30" spans="1:17" ht="13.5" thickBot="1" x14ac:dyDescent="0.25">
      <c r="A30" s="214"/>
      <c r="B30" s="114" t="s">
        <v>73</v>
      </c>
      <c r="C30" s="91">
        <v>5000</v>
      </c>
      <c r="D30" s="120" t="s">
        <v>112</v>
      </c>
      <c r="E30" s="115">
        <v>5.9</v>
      </c>
      <c r="F30" s="113">
        <v>0.28999999999999998</v>
      </c>
      <c r="G30" s="118" t="s">
        <v>79</v>
      </c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ht="13.5" thickBot="1" x14ac:dyDescent="0.25">
      <c r="A31" s="213"/>
      <c r="B31" s="114" t="s">
        <v>73</v>
      </c>
      <c r="C31" s="91">
        <v>1855</v>
      </c>
      <c r="D31" s="120" t="s">
        <v>113</v>
      </c>
      <c r="E31" s="115">
        <v>5.8</v>
      </c>
      <c r="F31" s="113">
        <v>0.28999999999999998</v>
      </c>
      <c r="G31" s="118" t="s">
        <v>79</v>
      </c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ht="13.5" thickBot="1" x14ac:dyDescent="0.25">
      <c r="A32" s="212">
        <v>44081</v>
      </c>
      <c r="B32" s="114" t="s">
        <v>74</v>
      </c>
      <c r="C32" s="91">
        <v>5000</v>
      </c>
      <c r="D32" s="120" t="s">
        <v>114</v>
      </c>
      <c r="E32" s="115">
        <v>3.91</v>
      </c>
      <c r="F32" s="113">
        <v>2.12</v>
      </c>
      <c r="G32" s="116" t="s">
        <v>78</v>
      </c>
      <c r="H32" s="60"/>
      <c r="I32" s="60"/>
      <c r="J32" s="60"/>
      <c r="K32" s="60"/>
      <c r="L32" s="60"/>
      <c r="M32" s="60"/>
      <c r="N32" s="60"/>
      <c r="O32" s="60"/>
      <c r="P32" s="60"/>
      <c r="Q32" s="60"/>
    </row>
    <row r="33" spans="1:17" ht="13.5" thickBot="1" x14ac:dyDescent="0.25">
      <c r="A33" s="214"/>
      <c r="B33" s="114" t="s">
        <v>74</v>
      </c>
      <c r="C33" s="91">
        <v>1075</v>
      </c>
      <c r="D33" s="120" t="s">
        <v>115</v>
      </c>
      <c r="E33" s="115">
        <v>5.19</v>
      </c>
      <c r="F33" s="113">
        <v>1.87</v>
      </c>
      <c r="G33" s="116" t="s">
        <v>78</v>
      </c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3.5" thickBot="1" x14ac:dyDescent="0.25">
      <c r="A34" s="214"/>
      <c r="B34" s="114" t="s">
        <v>73</v>
      </c>
      <c r="C34" s="91">
        <v>5000</v>
      </c>
      <c r="D34" s="120" t="s">
        <v>122</v>
      </c>
      <c r="E34" s="115">
        <v>4.5</v>
      </c>
      <c r="F34" s="113">
        <v>0.38</v>
      </c>
      <c r="G34" s="118" t="s">
        <v>79</v>
      </c>
      <c r="H34" s="60"/>
      <c r="I34" s="60"/>
      <c r="J34" s="60"/>
      <c r="K34" s="60"/>
      <c r="L34" s="60"/>
      <c r="M34" s="60"/>
      <c r="N34" s="60"/>
      <c r="O34" s="60"/>
      <c r="P34" s="60"/>
      <c r="Q34" s="60"/>
    </row>
    <row r="35" spans="1:17" ht="13.5" thickBot="1" x14ac:dyDescent="0.25">
      <c r="A35" s="213"/>
      <c r="B35" s="114" t="s">
        <v>73</v>
      </c>
      <c r="C35" s="91">
        <v>1032</v>
      </c>
      <c r="D35" s="120" t="s">
        <v>123</v>
      </c>
      <c r="E35" s="115">
        <v>3.7</v>
      </c>
      <c r="F35" s="113">
        <v>0.41</v>
      </c>
      <c r="G35" s="118" t="s">
        <v>79</v>
      </c>
      <c r="H35" s="60"/>
      <c r="I35" s="60"/>
      <c r="J35" s="60"/>
      <c r="K35" s="60"/>
      <c r="L35" s="60"/>
      <c r="M35" s="60"/>
      <c r="N35" s="60"/>
      <c r="O35" s="60"/>
      <c r="P35" s="60"/>
      <c r="Q35" s="60"/>
    </row>
    <row r="36" spans="1:17" ht="13.5" thickBot="1" x14ac:dyDescent="0.25">
      <c r="A36" s="212">
        <v>44082</v>
      </c>
      <c r="B36" s="114" t="s">
        <v>74</v>
      </c>
      <c r="C36" s="91">
        <v>5000</v>
      </c>
      <c r="D36" s="120" t="s">
        <v>124</v>
      </c>
      <c r="E36" s="115">
        <v>5.57</v>
      </c>
      <c r="F36" s="113">
        <v>0.3</v>
      </c>
      <c r="G36" s="118" t="s">
        <v>79</v>
      </c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3.5" thickBot="1" x14ac:dyDescent="0.25">
      <c r="A37" s="214"/>
      <c r="B37" s="114" t="s">
        <v>74</v>
      </c>
      <c r="C37" s="91">
        <v>1803</v>
      </c>
      <c r="D37" s="120" t="s">
        <v>125</v>
      </c>
      <c r="E37" s="115">
        <v>5.13</v>
      </c>
      <c r="F37" s="113">
        <v>0.25</v>
      </c>
      <c r="G37" s="118" t="s">
        <v>79</v>
      </c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3.5" thickBot="1" x14ac:dyDescent="0.25">
      <c r="A38" s="214"/>
      <c r="B38" s="114" t="s">
        <v>73</v>
      </c>
      <c r="C38" s="91">
        <v>5000</v>
      </c>
      <c r="D38" s="120" t="s">
        <v>130</v>
      </c>
      <c r="E38" s="115">
        <v>7.32</v>
      </c>
      <c r="F38" s="113">
        <v>0.39</v>
      </c>
      <c r="G38" s="118" t="s">
        <v>79</v>
      </c>
      <c r="H38" s="60"/>
      <c r="I38" s="60"/>
      <c r="J38" s="60"/>
      <c r="K38" s="60"/>
      <c r="L38" s="60"/>
      <c r="M38" s="60"/>
      <c r="N38" s="60"/>
      <c r="O38" s="60"/>
      <c r="P38" s="60"/>
      <c r="Q38" s="60"/>
    </row>
    <row r="39" spans="1:17" ht="13.5" thickBot="1" x14ac:dyDescent="0.25">
      <c r="A39" s="213"/>
      <c r="B39" s="114" t="s">
        <v>73</v>
      </c>
      <c r="C39" s="91">
        <v>2101</v>
      </c>
      <c r="D39" s="120" t="s">
        <v>131</v>
      </c>
      <c r="E39" s="115">
        <v>6.1</v>
      </c>
      <c r="F39" s="113">
        <v>0.35</v>
      </c>
      <c r="G39" s="118" t="s">
        <v>79</v>
      </c>
      <c r="H39" s="60"/>
      <c r="I39" s="60"/>
      <c r="J39" s="60"/>
      <c r="K39" s="60"/>
      <c r="L39" s="60"/>
      <c r="M39" s="60"/>
      <c r="N39" s="60"/>
      <c r="O39" s="60"/>
      <c r="P39" s="60"/>
      <c r="Q39" s="60"/>
    </row>
    <row r="40" spans="1:17" ht="13.5" thickBot="1" x14ac:dyDescent="0.25">
      <c r="A40" s="212">
        <v>44083</v>
      </c>
      <c r="B40" s="114" t="s">
        <v>74</v>
      </c>
      <c r="C40" s="91">
        <v>5000</v>
      </c>
      <c r="D40" s="120" t="s">
        <v>132</v>
      </c>
      <c r="E40" s="115">
        <v>6.03</v>
      </c>
      <c r="F40" s="113">
        <v>0.5</v>
      </c>
      <c r="G40" s="118" t="s">
        <v>79</v>
      </c>
      <c r="H40" s="60"/>
      <c r="I40" s="60"/>
      <c r="J40" s="60"/>
      <c r="K40" s="60"/>
      <c r="L40" s="60"/>
      <c r="M40" s="60"/>
      <c r="N40" s="60"/>
      <c r="O40" s="60"/>
      <c r="P40" s="60"/>
      <c r="Q40" s="60"/>
    </row>
    <row r="41" spans="1:17" ht="13.5" thickBot="1" x14ac:dyDescent="0.25">
      <c r="A41" s="213"/>
      <c r="B41" s="114" t="s">
        <v>74</v>
      </c>
      <c r="C41" s="91">
        <v>2180</v>
      </c>
      <c r="D41" s="120" t="s">
        <v>133</v>
      </c>
      <c r="E41" s="115">
        <v>5.63</v>
      </c>
      <c r="F41" s="113">
        <v>0.32</v>
      </c>
      <c r="G41" s="118" t="s">
        <v>79</v>
      </c>
      <c r="H41" s="60"/>
      <c r="I41" s="60"/>
      <c r="J41" s="60"/>
      <c r="K41" s="60"/>
      <c r="L41" s="60"/>
      <c r="M41" s="60"/>
      <c r="N41" s="60"/>
      <c r="O41" s="60"/>
      <c r="P41" s="60"/>
      <c r="Q41" s="60"/>
    </row>
    <row r="42" spans="1:17" ht="13.5" thickBot="1" x14ac:dyDescent="0.25">
      <c r="A42" s="212">
        <v>44084</v>
      </c>
      <c r="B42" s="114" t="s">
        <v>74</v>
      </c>
      <c r="C42" s="91">
        <v>5000</v>
      </c>
      <c r="D42" s="120" t="s">
        <v>136</v>
      </c>
      <c r="E42" s="115">
        <v>3.75</v>
      </c>
      <c r="F42" s="113">
        <v>0.32</v>
      </c>
      <c r="G42" s="118" t="s">
        <v>79</v>
      </c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3.5" thickBot="1" x14ac:dyDescent="0.25">
      <c r="A43" s="214"/>
      <c r="B43" s="114" t="s">
        <v>74</v>
      </c>
      <c r="C43" s="20">
        <v>2633</v>
      </c>
      <c r="D43" s="120" t="s">
        <v>137</v>
      </c>
      <c r="E43" s="79">
        <v>2.4700000000000002</v>
      </c>
      <c r="F43" s="42">
        <v>0.28000000000000003</v>
      </c>
      <c r="G43" s="118" t="s">
        <v>79</v>
      </c>
      <c r="H43" s="60"/>
      <c r="I43" s="60"/>
      <c r="J43" s="60"/>
      <c r="K43" s="60"/>
      <c r="L43" s="60"/>
      <c r="M43" s="60"/>
      <c r="N43" s="60"/>
      <c r="O43" s="60"/>
      <c r="P43" s="60"/>
      <c r="Q43" s="60"/>
    </row>
    <row r="44" spans="1:17" ht="13.5" thickBot="1" x14ac:dyDescent="0.25">
      <c r="A44" s="214"/>
      <c r="B44" s="114" t="s">
        <v>73</v>
      </c>
      <c r="C44" s="20">
        <v>5000</v>
      </c>
      <c r="D44" s="120" t="s">
        <v>140</v>
      </c>
      <c r="E44" s="79">
        <v>5.61</v>
      </c>
      <c r="F44" s="42">
        <v>0.36</v>
      </c>
      <c r="G44" s="118" t="s">
        <v>79</v>
      </c>
      <c r="H44" s="60"/>
      <c r="I44" s="60"/>
      <c r="J44" s="60"/>
      <c r="K44" s="60"/>
      <c r="L44" s="60"/>
      <c r="M44" s="60"/>
      <c r="N44" s="60"/>
      <c r="O44" s="60"/>
      <c r="P44" s="60"/>
      <c r="Q44" s="60"/>
    </row>
    <row r="45" spans="1:17" ht="13.5" thickBot="1" x14ac:dyDescent="0.25">
      <c r="A45" s="213"/>
      <c r="B45" s="114" t="s">
        <v>73</v>
      </c>
      <c r="C45" s="20">
        <v>1979</v>
      </c>
      <c r="D45" s="120" t="s">
        <v>141</v>
      </c>
      <c r="E45" s="79">
        <v>5.52</v>
      </c>
      <c r="F45" s="42">
        <v>0.46</v>
      </c>
      <c r="G45" s="118" t="s">
        <v>79</v>
      </c>
      <c r="H45" s="60"/>
      <c r="I45" s="60"/>
      <c r="J45" s="60"/>
      <c r="K45" s="60"/>
      <c r="L45" s="60"/>
      <c r="M45" s="60"/>
      <c r="N45" s="60"/>
      <c r="O45" s="60"/>
      <c r="P45" s="60"/>
      <c r="Q45" s="60"/>
    </row>
    <row r="46" spans="1:17" ht="13.5" thickBot="1" x14ac:dyDescent="0.25">
      <c r="A46" s="238">
        <v>44085</v>
      </c>
      <c r="B46" s="114" t="s">
        <v>74</v>
      </c>
      <c r="C46" s="80">
        <v>5814</v>
      </c>
      <c r="D46" s="120" t="s">
        <v>142</v>
      </c>
      <c r="E46" s="79">
        <v>4.79</v>
      </c>
      <c r="F46" s="42">
        <v>1.86</v>
      </c>
      <c r="G46" s="116" t="s">
        <v>78</v>
      </c>
      <c r="H46" s="60"/>
      <c r="I46" s="60"/>
      <c r="J46" s="60"/>
      <c r="K46" s="60"/>
      <c r="L46" s="60"/>
      <c r="M46" s="60"/>
      <c r="N46" s="60"/>
      <c r="O46" s="60"/>
      <c r="P46" s="60"/>
      <c r="Q46" s="60"/>
    </row>
    <row r="47" spans="1:17" ht="13.5" thickBot="1" x14ac:dyDescent="0.25">
      <c r="A47" s="239"/>
      <c r="B47" s="114" t="s">
        <v>73</v>
      </c>
      <c r="C47" s="80">
        <v>5000</v>
      </c>
      <c r="D47" s="120" t="s">
        <v>149</v>
      </c>
      <c r="E47" s="79">
        <v>3.44</v>
      </c>
      <c r="F47" s="42">
        <v>0.24</v>
      </c>
      <c r="G47" s="118" t="s">
        <v>79</v>
      </c>
      <c r="H47" s="60"/>
      <c r="I47" s="60"/>
      <c r="J47" s="60"/>
      <c r="K47" s="60"/>
      <c r="L47" s="60"/>
      <c r="M47" s="60"/>
      <c r="N47" s="60"/>
      <c r="O47" s="60"/>
      <c r="P47" s="60"/>
      <c r="Q47" s="60"/>
    </row>
    <row r="48" spans="1:17" ht="13.5" thickBot="1" x14ac:dyDescent="0.25">
      <c r="A48" s="240"/>
      <c r="B48" s="114" t="s">
        <v>73</v>
      </c>
      <c r="C48" s="91">
        <v>1865</v>
      </c>
      <c r="D48" s="120" t="s">
        <v>150</v>
      </c>
      <c r="E48" s="115">
        <v>3.57</v>
      </c>
      <c r="F48" s="113">
        <v>0.25</v>
      </c>
      <c r="G48" s="118" t="s">
        <v>79</v>
      </c>
      <c r="H48" s="60"/>
      <c r="I48" s="60"/>
      <c r="J48" s="60"/>
      <c r="K48" s="60"/>
      <c r="L48" s="60"/>
      <c r="M48" s="60"/>
      <c r="N48" s="60"/>
      <c r="O48" s="60"/>
      <c r="P48" s="60"/>
      <c r="Q48" s="60"/>
    </row>
    <row r="49" spans="1:18" ht="13.5" thickBot="1" x14ac:dyDescent="0.25">
      <c r="A49" s="178">
        <v>44086</v>
      </c>
      <c r="B49" s="114" t="s">
        <v>74</v>
      </c>
      <c r="C49" s="91">
        <v>5569</v>
      </c>
      <c r="D49" s="120" t="s">
        <v>151</v>
      </c>
      <c r="E49" s="115">
        <v>4.5599999999999996</v>
      </c>
      <c r="F49" s="113">
        <v>0.31</v>
      </c>
      <c r="G49" s="118" t="s">
        <v>79</v>
      </c>
      <c r="H49" s="60"/>
      <c r="I49" s="60"/>
      <c r="J49" s="60"/>
      <c r="K49" s="60"/>
      <c r="L49" s="60"/>
      <c r="M49" s="60"/>
      <c r="N49" s="60"/>
      <c r="O49" s="60"/>
      <c r="P49" s="60"/>
      <c r="Q49" s="60"/>
    </row>
    <row r="50" spans="1:18" ht="13.5" thickBot="1" x14ac:dyDescent="0.25">
      <c r="A50" s="238">
        <v>44087</v>
      </c>
      <c r="B50" s="114" t="s">
        <v>74</v>
      </c>
      <c r="C50" s="91">
        <v>5000</v>
      </c>
      <c r="D50" s="120" t="s">
        <v>152</v>
      </c>
      <c r="E50" s="115">
        <v>5.5</v>
      </c>
      <c r="F50" s="113">
        <v>0.35</v>
      </c>
      <c r="G50" s="118" t="s">
        <v>79</v>
      </c>
      <c r="H50" s="60"/>
      <c r="I50" s="60"/>
      <c r="J50" s="60"/>
      <c r="K50" s="60"/>
      <c r="L50" s="60"/>
      <c r="M50" s="60"/>
      <c r="N50" s="60"/>
      <c r="O50" s="60"/>
      <c r="P50" s="60"/>
      <c r="Q50" s="60"/>
    </row>
    <row r="51" spans="1:18" ht="13.5" thickBot="1" x14ac:dyDescent="0.25">
      <c r="A51" s="239"/>
      <c r="B51" s="114" t="s">
        <v>74</v>
      </c>
      <c r="C51" s="91">
        <v>2873</v>
      </c>
      <c r="D51" s="120" t="s">
        <v>153</v>
      </c>
      <c r="E51" s="115">
        <v>6.3</v>
      </c>
      <c r="F51" s="113">
        <v>0.28000000000000003</v>
      </c>
      <c r="G51" s="118" t="s">
        <v>79</v>
      </c>
      <c r="H51" s="60"/>
      <c r="I51" s="60"/>
      <c r="J51" s="60"/>
      <c r="K51" s="60"/>
      <c r="L51" s="60"/>
      <c r="M51" s="60"/>
      <c r="N51" s="60"/>
      <c r="O51" s="60"/>
      <c r="P51" s="60"/>
      <c r="Q51" s="60"/>
    </row>
    <row r="52" spans="1:18" ht="13.5" thickBot="1" x14ac:dyDescent="0.25">
      <c r="A52" s="239"/>
      <c r="B52" s="114" t="s">
        <v>73</v>
      </c>
      <c r="C52" s="152">
        <v>5000</v>
      </c>
      <c r="D52" s="120" t="s">
        <v>156</v>
      </c>
      <c r="E52" s="153">
        <v>6.4</v>
      </c>
      <c r="F52" s="154">
        <v>0.23</v>
      </c>
      <c r="G52" s="118" t="s">
        <v>79</v>
      </c>
      <c r="H52" s="60"/>
      <c r="I52" s="60"/>
      <c r="J52" s="60"/>
      <c r="K52" s="60"/>
      <c r="L52" s="60"/>
      <c r="M52" s="60"/>
      <c r="N52" s="60"/>
      <c r="O52" s="60"/>
      <c r="P52" s="60"/>
      <c r="Q52" s="60"/>
    </row>
    <row r="53" spans="1:18" ht="13.5" thickBot="1" x14ac:dyDescent="0.25">
      <c r="A53" s="240"/>
      <c r="B53" s="114" t="s">
        <v>73</v>
      </c>
      <c r="C53" s="152">
        <v>3002</v>
      </c>
      <c r="D53" s="120" t="s">
        <v>157</v>
      </c>
      <c r="E53" s="153">
        <v>4.0199999999999996</v>
      </c>
      <c r="F53" s="154">
        <v>0.22</v>
      </c>
      <c r="G53" s="118" t="s">
        <v>79</v>
      </c>
      <c r="H53" s="60"/>
      <c r="I53" s="60"/>
      <c r="J53" s="60"/>
      <c r="K53" s="60"/>
      <c r="L53" s="60"/>
      <c r="M53" s="60"/>
      <c r="N53" s="60"/>
      <c r="O53" s="60"/>
      <c r="P53" s="60"/>
      <c r="Q53" s="60"/>
    </row>
    <row r="54" spans="1:18" ht="13.5" thickBot="1" x14ac:dyDescent="0.25">
      <c r="A54" s="212">
        <v>44088</v>
      </c>
      <c r="B54" s="114" t="s">
        <v>73</v>
      </c>
      <c r="C54" s="91">
        <v>5000</v>
      </c>
      <c r="D54" s="120" t="s">
        <v>160</v>
      </c>
      <c r="E54" s="115">
        <v>3.44</v>
      </c>
      <c r="F54" s="113">
        <v>0.28000000000000003</v>
      </c>
      <c r="G54" s="118" t="s">
        <v>79</v>
      </c>
      <c r="H54" s="60"/>
      <c r="I54" s="60"/>
      <c r="J54" s="60"/>
      <c r="K54" s="60"/>
      <c r="L54" s="60"/>
      <c r="M54" s="60"/>
      <c r="N54" s="60"/>
      <c r="O54" s="60"/>
      <c r="P54" s="60"/>
      <c r="Q54" s="60"/>
    </row>
    <row r="55" spans="1:18" ht="13.5" thickBot="1" x14ac:dyDescent="0.25">
      <c r="A55" s="214"/>
      <c r="B55" s="114" t="s">
        <v>73</v>
      </c>
      <c r="C55" s="91">
        <v>2888</v>
      </c>
      <c r="D55" s="120" t="s">
        <v>161</v>
      </c>
      <c r="E55" s="115">
        <v>3.44</v>
      </c>
      <c r="F55" s="113">
        <v>0.3</v>
      </c>
      <c r="G55" s="118" t="s">
        <v>79</v>
      </c>
      <c r="H55" s="60"/>
      <c r="I55" s="60"/>
      <c r="J55" s="60"/>
      <c r="K55" s="60"/>
      <c r="L55" s="60"/>
      <c r="M55" s="60"/>
      <c r="N55" s="60"/>
      <c r="O55" s="60"/>
      <c r="P55" s="60"/>
      <c r="Q55" s="60"/>
    </row>
    <row r="56" spans="1:18" ht="13.5" thickBot="1" x14ac:dyDescent="0.25">
      <c r="A56" s="212">
        <v>44089</v>
      </c>
      <c r="B56" s="114" t="s">
        <v>74</v>
      </c>
      <c r="C56" s="91">
        <v>5000</v>
      </c>
      <c r="D56" s="120" t="s">
        <v>162</v>
      </c>
      <c r="E56" s="115">
        <v>6.63</v>
      </c>
      <c r="F56" s="113">
        <v>2.13</v>
      </c>
      <c r="G56" s="116" t="s">
        <v>78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</row>
    <row r="57" spans="1:18" ht="13.5" thickBot="1" x14ac:dyDescent="0.25">
      <c r="A57" s="214"/>
      <c r="B57" s="114" t="s">
        <v>74</v>
      </c>
      <c r="C57" s="91">
        <v>2102</v>
      </c>
      <c r="D57" s="120" t="s">
        <v>163</v>
      </c>
      <c r="E57" s="115">
        <v>6.35</v>
      </c>
      <c r="F57" s="113">
        <v>2.5099999999999998</v>
      </c>
      <c r="G57" s="116" t="s">
        <v>78</v>
      </c>
      <c r="H57" s="60"/>
      <c r="I57" s="60"/>
      <c r="J57" s="60"/>
      <c r="K57" s="60"/>
      <c r="L57" s="60"/>
      <c r="M57" s="60"/>
      <c r="N57" s="60"/>
      <c r="O57" s="60"/>
      <c r="P57" s="60"/>
      <c r="Q57" s="60"/>
    </row>
    <row r="58" spans="1:18" ht="13.5" thickBot="1" x14ac:dyDescent="0.25">
      <c r="A58" s="214"/>
      <c r="B58" s="114" t="s">
        <v>73</v>
      </c>
      <c r="C58" s="91">
        <v>5000</v>
      </c>
      <c r="D58" s="120" t="s">
        <v>172</v>
      </c>
      <c r="E58" s="115">
        <v>3.9</v>
      </c>
      <c r="F58" s="113">
        <v>0.32</v>
      </c>
      <c r="G58" s="118" t="s">
        <v>79</v>
      </c>
      <c r="H58" s="60"/>
      <c r="I58" s="60"/>
      <c r="J58" s="60"/>
      <c r="K58" s="60"/>
      <c r="L58" s="60"/>
      <c r="M58" s="60"/>
      <c r="N58" s="60"/>
      <c r="O58" s="60"/>
      <c r="P58" s="60"/>
      <c r="Q58" s="60"/>
    </row>
    <row r="59" spans="1:18" ht="13.5" thickBot="1" x14ac:dyDescent="0.25">
      <c r="A59" s="214"/>
      <c r="B59" s="114" t="s">
        <v>73</v>
      </c>
      <c r="C59" s="152">
        <v>2532</v>
      </c>
      <c r="D59" s="120" t="s">
        <v>173</v>
      </c>
      <c r="E59" s="153">
        <v>4.9800000000000004</v>
      </c>
      <c r="F59" s="154">
        <v>0.5</v>
      </c>
      <c r="G59" s="118" t="s">
        <v>79</v>
      </c>
      <c r="H59" s="60"/>
      <c r="I59" s="60"/>
      <c r="J59" s="60"/>
      <c r="K59" s="60"/>
      <c r="L59" s="60"/>
      <c r="M59" s="60"/>
      <c r="N59" s="60"/>
      <c r="O59" s="60"/>
      <c r="P59" s="60"/>
      <c r="Q59" s="60"/>
    </row>
    <row r="60" spans="1:18" ht="13.5" thickBot="1" x14ac:dyDescent="0.25">
      <c r="A60" s="212">
        <v>44090</v>
      </c>
      <c r="B60" s="114" t="s">
        <v>74</v>
      </c>
      <c r="C60" s="91">
        <v>5000</v>
      </c>
      <c r="D60" s="120" t="s">
        <v>174</v>
      </c>
      <c r="E60" s="115">
        <v>5.66</v>
      </c>
      <c r="F60" s="113">
        <v>0.43</v>
      </c>
      <c r="G60" s="118" t="s">
        <v>79</v>
      </c>
      <c r="H60" s="163"/>
      <c r="I60" s="60"/>
      <c r="J60" s="60"/>
      <c r="K60" s="60"/>
      <c r="L60" s="60"/>
      <c r="M60" s="60"/>
      <c r="N60" s="60"/>
      <c r="O60" s="60"/>
      <c r="P60" s="60"/>
      <c r="Q60" s="60"/>
    </row>
    <row r="61" spans="1:18" ht="13.5" thickBot="1" x14ac:dyDescent="0.25">
      <c r="A61" s="214"/>
      <c r="B61" s="114" t="s">
        <v>74</v>
      </c>
      <c r="C61" s="20">
        <v>1147</v>
      </c>
      <c r="D61" s="120" t="s">
        <v>175</v>
      </c>
      <c r="E61" s="115">
        <v>5.12</v>
      </c>
      <c r="F61" s="166">
        <v>0.33</v>
      </c>
      <c r="G61" s="118" t="s">
        <v>79</v>
      </c>
      <c r="H61" s="165"/>
      <c r="I61" s="162"/>
      <c r="J61" s="60"/>
      <c r="K61" s="60"/>
      <c r="L61" s="60"/>
      <c r="M61" s="60"/>
      <c r="N61" s="60"/>
      <c r="O61" s="60"/>
      <c r="P61" s="60"/>
      <c r="Q61" s="60"/>
      <c r="R61" s="60"/>
    </row>
    <row r="62" spans="1:18" ht="13.5" thickBot="1" x14ac:dyDescent="0.25">
      <c r="A62" s="214"/>
      <c r="B62" s="114"/>
      <c r="C62" s="91"/>
      <c r="D62" s="120"/>
      <c r="E62" s="115"/>
      <c r="F62" s="113"/>
      <c r="G62" s="118"/>
      <c r="H62" s="164"/>
      <c r="I62" s="60"/>
      <c r="J62" s="60"/>
      <c r="K62" s="60"/>
      <c r="L62" s="60"/>
      <c r="M62" s="60"/>
      <c r="N62" s="60"/>
      <c r="O62" s="60"/>
      <c r="P62" s="60"/>
      <c r="Q62" s="60"/>
    </row>
    <row r="63" spans="1:18" ht="13.5" thickBot="1" x14ac:dyDescent="0.25">
      <c r="A63" s="214"/>
      <c r="B63" s="114"/>
      <c r="C63" s="91"/>
      <c r="D63" s="120"/>
      <c r="E63" s="115"/>
      <c r="F63" s="113"/>
      <c r="G63" s="118"/>
      <c r="H63" s="60"/>
      <c r="I63" s="60"/>
      <c r="J63" s="60"/>
      <c r="K63" s="60"/>
      <c r="L63" s="60"/>
      <c r="M63" s="60"/>
      <c r="N63" s="60"/>
      <c r="O63" s="60"/>
      <c r="P63" s="60"/>
      <c r="Q63" s="60"/>
    </row>
    <row r="64" spans="1:18" ht="13.5" thickBot="1" x14ac:dyDescent="0.25">
      <c r="A64" s="212"/>
      <c r="B64" s="114"/>
      <c r="C64" s="91"/>
      <c r="D64" s="120"/>
      <c r="E64" s="115"/>
      <c r="F64" s="113"/>
      <c r="G64" s="116"/>
      <c r="H64" s="164"/>
      <c r="I64" s="60"/>
      <c r="J64" s="60"/>
      <c r="K64" s="60"/>
      <c r="L64" s="60"/>
      <c r="M64" s="60"/>
      <c r="N64" s="60"/>
      <c r="O64" s="60"/>
      <c r="P64" s="60"/>
      <c r="Q64" s="60"/>
    </row>
    <row r="65" spans="1:17" ht="13.5" thickBot="1" x14ac:dyDescent="0.25">
      <c r="A65" s="214"/>
      <c r="B65" s="114"/>
      <c r="C65" s="91"/>
      <c r="D65" s="120"/>
      <c r="E65" s="115"/>
      <c r="F65" s="113"/>
      <c r="G65" s="118"/>
      <c r="H65" s="60"/>
      <c r="I65" s="60"/>
      <c r="J65" s="60"/>
      <c r="K65" s="60"/>
      <c r="L65" s="60"/>
      <c r="M65" s="60"/>
      <c r="N65" s="60"/>
      <c r="O65" s="60"/>
      <c r="P65" s="60"/>
      <c r="Q65" s="60"/>
    </row>
    <row r="66" spans="1:17" ht="13.5" thickBot="1" x14ac:dyDescent="0.25">
      <c r="A66" s="214"/>
      <c r="B66" s="114"/>
      <c r="C66" s="91"/>
      <c r="D66" s="120"/>
      <c r="E66" s="115"/>
      <c r="F66" s="113"/>
      <c r="G66" s="118"/>
      <c r="H66" s="164"/>
      <c r="I66" s="60"/>
      <c r="J66" s="60"/>
      <c r="K66" s="60"/>
      <c r="L66" s="60"/>
      <c r="M66" s="60"/>
      <c r="N66" s="60"/>
      <c r="O66" s="60"/>
      <c r="P66" s="60"/>
      <c r="Q66" s="60"/>
    </row>
    <row r="67" spans="1:17" ht="13.5" thickBot="1" x14ac:dyDescent="0.25">
      <c r="A67" s="213"/>
      <c r="B67" s="114"/>
      <c r="C67" s="91"/>
      <c r="D67" s="120"/>
      <c r="E67" s="115"/>
      <c r="F67" s="113"/>
      <c r="G67" s="118"/>
      <c r="H67" s="60"/>
      <c r="I67" s="60"/>
      <c r="J67" s="60"/>
      <c r="K67" s="60"/>
      <c r="L67" s="60"/>
      <c r="M67" s="60"/>
      <c r="N67" s="60"/>
      <c r="O67" s="60"/>
      <c r="P67" s="60"/>
      <c r="Q67" s="60"/>
    </row>
    <row r="68" spans="1:17" ht="13.5" thickBot="1" x14ac:dyDescent="0.25">
      <c r="A68" s="236"/>
      <c r="B68" s="114"/>
      <c r="C68" s="91"/>
      <c r="D68" s="120"/>
      <c r="E68" s="115"/>
      <c r="F68" s="113"/>
      <c r="G68" s="118"/>
      <c r="H68" s="164"/>
      <c r="I68" s="60"/>
      <c r="J68" s="60"/>
      <c r="K68" s="60"/>
      <c r="L68" s="60"/>
      <c r="M68" s="60"/>
      <c r="N68" s="60"/>
      <c r="O68" s="60"/>
      <c r="P68" s="60"/>
      <c r="Q68" s="60"/>
    </row>
    <row r="69" spans="1:17" ht="13.5" thickBot="1" x14ac:dyDescent="0.25">
      <c r="A69" s="237"/>
      <c r="B69" s="114"/>
      <c r="C69" s="91"/>
      <c r="D69" s="120"/>
      <c r="E69" s="115"/>
      <c r="F69" s="113"/>
      <c r="G69" s="118"/>
      <c r="H69" s="60"/>
      <c r="I69" s="60"/>
      <c r="J69" s="60"/>
      <c r="K69" s="60"/>
      <c r="L69" s="60"/>
      <c r="M69" s="60"/>
      <c r="N69" s="60"/>
      <c r="O69" s="60"/>
      <c r="P69" s="60"/>
      <c r="Q69" s="60"/>
    </row>
    <row r="70" spans="1:17" ht="13.5" thickBot="1" x14ac:dyDescent="0.25">
      <c r="A70" s="241"/>
      <c r="B70" s="242"/>
      <c r="C70" s="106"/>
      <c r="D70" s="109"/>
      <c r="E70" s="107"/>
      <c r="F70" s="107"/>
      <c r="G70" s="155"/>
      <c r="H70" s="60"/>
      <c r="I70" s="60"/>
      <c r="J70" s="60"/>
      <c r="K70" s="60"/>
      <c r="L70" s="60"/>
      <c r="M70" s="60"/>
      <c r="N70" s="60"/>
      <c r="O70" s="60"/>
      <c r="P70" s="60"/>
      <c r="Q70" s="60"/>
    </row>
    <row r="71" spans="1:17" ht="18.75" thickTop="1" thickBot="1" x14ac:dyDescent="0.3">
      <c r="A71" s="60"/>
      <c r="B71" s="60"/>
      <c r="C71" s="60"/>
      <c r="D71" s="60"/>
      <c r="E71" s="68"/>
      <c r="F71" s="69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</row>
    <row r="72" spans="1:17" ht="15" thickBot="1" x14ac:dyDescent="0.25">
      <c r="A72" s="60"/>
      <c r="B72" s="60"/>
      <c r="C72" s="60"/>
      <c r="D72" s="60"/>
      <c r="E72" s="7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</row>
    <row r="73" spans="1:17" ht="13.5" thickBot="1" x14ac:dyDescent="0.25">
      <c r="A73" s="60"/>
      <c r="B73" s="60"/>
      <c r="C73" s="60"/>
      <c r="D73" s="60"/>
      <c r="E73" s="71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</row>
    <row r="74" spans="1:17" ht="13.5" thickBot="1" x14ac:dyDescent="0.25">
      <c r="A74" s="72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</row>
    <row r="75" spans="1:17" ht="13.5" thickBot="1" x14ac:dyDescent="0.2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</row>
    <row r="76" spans="1:17" ht="13.5" thickBot="1" x14ac:dyDescent="0.25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</row>
    <row r="77" spans="1:17" ht="15" thickBot="1" x14ac:dyDescent="0.25">
      <c r="A77" s="73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</row>
    <row r="78" spans="1:17" ht="13.5" thickBot="1" x14ac:dyDescent="0.25">
      <c r="A78" s="60"/>
      <c r="B78" s="72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</row>
    <row r="79" spans="1:17" ht="13.5" thickBot="1" x14ac:dyDescent="0.2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</row>
    <row r="80" spans="1:17" ht="13.5" thickBot="1" x14ac:dyDescent="0.2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</row>
    <row r="81" spans="1:17" ht="13.5" thickBot="1" x14ac:dyDescent="0.25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</row>
    <row r="82" spans="1:17" ht="13.5" thickBot="1" x14ac:dyDescent="0.2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</row>
    <row r="83" spans="1:17" ht="13.5" thickBot="1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</row>
    <row r="84" spans="1:17" ht="15" thickBot="1" x14ac:dyDescent="0.25">
      <c r="A84" s="233" t="s">
        <v>17</v>
      </c>
      <c r="B84" s="234"/>
      <c r="C84" s="235"/>
      <c r="D84" s="60"/>
      <c r="E84" s="222"/>
      <c r="F84" s="232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</row>
    <row r="85" spans="1:17" ht="13.5" thickBot="1" x14ac:dyDescent="0.2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</row>
    <row r="86" spans="1:17" ht="13.5" thickBot="1" x14ac:dyDescent="0.25">
      <c r="A86" s="187" t="s">
        <v>59</v>
      </c>
      <c r="B86" s="187"/>
      <c r="C86" s="187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</row>
    <row r="87" spans="1:17" ht="13.5" thickBot="1" x14ac:dyDescent="0.25">
      <c r="A87" s="188" t="s">
        <v>60</v>
      </c>
      <c r="B87" s="188"/>
      <c r="C87" s="188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</row>
    <row r="88" spans="1:17" ht="13.5" thickBot="1" x14ac:dyDescent="0.25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</row>
    <row r="89" spans="1:17" ht="13.5" thickBot="1" x14ac:dyDescent="0.2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</row>
    <row r="90" spans="1:17" ht="13.5" thickBot="1" x14ac:dyDescent="0.2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</row>
    <row r="91" spans="1:17" ht="13.5" thickBot="1" x14ac:dyDescent="0.2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</row>
    <row r="92" spans="1:17" ht="13.5" thickBot="1" x14ac:dyDescent="0.25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</row>
    <row r="93" spans="1:17" ht="13.5" thickBot="1" x14ac:dyDescent="0.25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</row>
    <row r="94" spans="1:17" ht="13.5" thickBot="1" x14ac:dyDescent="0.25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</row>
    <row r="95" spans="1:17" ht="13.5" thickBot="1" x14ac:dyDescent="0.2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</row>
    <row r="96" spans="1:17" ht="13.5" thickBot="1" x14ac:dyDescent="0.25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</row>
    <row r="97" spans="1:17" ht="13.5" thickBot="1" x14ac:dyDescent="0.25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</row>
    <row r="98" spans="1:17" ht="13.5" thickBot="1" x14ac:dyDescent="0.25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</row>
    <row r="99" spans="1:17" ht="13.5" thickBot="1" x14ac:dyDescent="0.25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</row>
    <row r="100" spans="1:17" ht="13.5" thickBot="1" x14ac:dyDescent="0.25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</row>
    <row r="101" spans="1:17" ht="13.5" thickBot="1" x14ac:dyDescent="0.25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</row>
    <row r="102" spans="1:17" ht="13.5" thickBot="1" x14ac:dyDescent="0.25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</row>
    <row r="103" spans="1:17" ht="13.5" thickBot="1" x14ac:dyDescent="0.25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</row>
    <row r="104" spans="1:17" ht="13.5" thickBot="1" x14ac:dyDescent="0.25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</row>
    <row r="105" spans="1:17" ht="13.5" thickBot="1" x14ac:dyDescent="0.2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</row>
    <row r="106" spans="1:17" ht="13.5" thickBot="1" x14ac:dyDescent="0.25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</row>
    <row r="107" spans="1:17" ht="13.5" thickBot="1" x14ac:dyDescent="0.25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</row>
    <row r="108" spans="1:17" ht="13.5" thickBot="1" x14ac:dyDescent="0.25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</row>
    <row r="109" spans="1:17" ht="13.5" thickBot="1" x14ac:dyDescent="0.25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</row>
    <row r="110" spans="1:17" ht="13.5" thickBot="1" x14ac:dyDescent="0.25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</row>
    <row r="111" spans="1:17" ht="13.5" thickBot="1" x14ac:dyDescent="0.25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</row>
    <row r="112" spans="1:17" ht="13.5" thickBot="1" x14ac:dyDescent="0.25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</row>
    <row r="113" spans="1:17" ht="13.5" thickBot="1" x14ac:dyDescent="0.25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</row>
    <row r="114" spans="1:17" ht="13.5" thickBot="1" x14ac:dyDescent="0.25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</row>
    <row r="115" spans="1:17" ht="13.5" thickBot="1" x14ac:dyDescent="0.2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</row>
    <row r="116" spans="1:17" ht="13.5" thickBot="1" x14ac:dyDescent="0.25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</row>
    <row r="117" spans="1:17" ht="13.5" thickBot="1" x14ac:dyDescent="0.25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</row>
    <row r="118" spans="1:17" ht="13.5" thickBot="1" x14ac:dyDescent="0.25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</row>
    <row r="119" spans="1:17" ht="13.5" thickBot="1" x14ac:dyDescent="0.25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</row>
    <row r="120" spans="1:17" ht="13.5" thickBot="1" x14ac:dyDescent="0.25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</row>
    <row r="121" spans="1:17" ht="13.5" thickBot="1" x14ac:dyDescent="0.25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</row>
    <row r="122" spans="1:17" ht="13.5" thickBot="1" x14ac:dyDescent="0.25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</row>
    <row r="123" spans="1:17" ht="13.5" thickBot="1" x14ac:dyDescent="0.25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</row>
    <row r="124" spans="1:17" ht="13.5" thickBot="1" x14ac:dyDescent="0.25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</row>
    <row r="125" spans="1:17" ht="13.5" thickBot="1" x14ac:dyDescent="0.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</row>
    <row r="126" spans="1:17" ht="13.5" thickBot="1" x14ac:dyDescent="0.25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</row>
    <row r="127" spans="1:17" ht="13.5" thickBot="1" x14ac:dyDescent="0.25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</row>
    <row r="128" spans="1:17" ht="13.5" thickBot="1" x14ac:dyDescent="0.25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</row>
    <row r="129" spans="1:17" ht="13.5" thickBot="1" x14ac:dyDescent="0.25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</row>
    <row r="130" spans="1:17" ht="13.5" thickBot="1" x14ac:dyDescent="0.25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</row>
    <row r="131" spans="1:17" ht="13.5" thickBot="1" x14ac:dyDescent="0.25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</row>
    <row r="132" spans="1:17" ht="13.5" thickBot="1" x14ac:dyDescent="0.25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</row>
    <row r="133" spans="1:17" ht="13.5" thickBot="1" x14ac:dyDescent="0.25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</row>
    <row r="134" spans="1:17" ht="13.5" thickBot="1" x14ac:dyDescent="0.25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</row>
    <row r="135" spans="1:17" ht="13.5" thickBot="1" x14ac:dyDescent="0.2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</row>
    <row r="136" spans="1:17" ht="13.5" thickBot="1" x14ac:dyDescent="0.25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</row>
    <row r="137" spans="1:17" ht="13.5" thickBot="1" x14ac:dyDescent="0.25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</row>
    <row r="138" spans="1:17" ht="13.5" thickBot="1" x14ac:dyDescent="0.25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</row>
    <row r="139" spans="1:17" ht="13.5" thickBot="1" x14ac:dyDescent="0.25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</row>
    <row r="140" spans="1:17" ht="13.5" thickBot="1" x14ac:dyDescent="0.25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</row>
    <row r="141" spans="1:17" ht="13.5" thickBot="1" x14ac:dyDescent="0.25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</row>
    <row r="142" spans="1:17" ht="13.5" thickBot="1" x14ac:dyDescent="0.25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</row>
    <row r="143" spans="1:17" ht="13.5" thickBot="1" x14ac:dyDescent="0.25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</row>
    <row r="144" spans="1:17" ht="13.5" thickBot="1" x14ac:dyDescent="0.25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</row>
    <row r="145" spans="1:17" ht="13.5" thickBot="1" x14ac:dyDescent="0.2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</row>
    <row r="146" spans="1:17" ht="13.5" thickBot="1" x14ac:dyDescent="0.25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</row>
    <row r="147" spans="1:17" ht="13.5" thickBot="1" x14ac:dyDescent="0.25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</row>
    <row r="148" spans="1:17" ht="13.5" thickBot="1" x14ac:dyDescent="0.25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</row>
    <row r="149" spans="1:17" ht="13.5" thickBot="1" x14ac:dyDescent="0.25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</row>
    <row r="150" spans="1:17" ht="13.5" thickBot="1" x14ac:dyDescent="0.25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</row>
    <row r="151" spans="1:17" ht="13.5" thickBot="1" x14ac:dyDescent="0.25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</row>
    <row r="152" spans="1:17" ht="13.5" thickBot="1" x14ac:dyDescent="0.25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</row>
    <row r="153" spans="1:17" ht="13.5" thickBot="1" x14ac:dyDescent="0.25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</row>
    <row r="154" spans="1:17" ht="13.5" thickBot="1" x14ac:dyDescent="0.25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</row>
    <row r="155" spans="1:17" ht="13.5" thickBot="1" x14ac:dyDescent="0.2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</row>
    <row r="156" spans="1:17" ht="13.5" thickBot="1" x14ac:dyDescent="0.25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</row>
    <row r="157" spans="1:17" ht="13.5" thickBot="1" x14ac:dyDescent="0.25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</row>
    <row r="158" spans="1:17" ht="13.5" thickBot="1" x14ac:dyDescent="0.25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</row>
    <row r="159" spans="1:17" ht="13.5" thickBot="1" x14ac:dyDescent="0.25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</row>
    <row r="160" spans="1:17" ht="13.5" thickBot="1" x14ac:dyDescent="0.25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</row>
    <row r="161" spans="1:17" ht="13.5" thickBot="1" x14ac:dyDescent="0.25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</row>
    <row r="162" spans="1:17" ht="13.5" thickBot="1" x14ac:dyDescent="0.25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</row>
    <row r="163" spans="1:17" ht="13.5" thickBot="1" x14ac:dyDescent="0.25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</row>
    <row r="164" spans="1:17" ht="13.5" thickBot="1" x14ac:dyDescent="0.25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</row>
    <row r="165" spans="1:17" ht="13.5" thickBot="1" x14ac:dyDescent="0.2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</row>
    <row r="166" spans="1:17" ht="13.5" thickBot="1" x14ac:dyDescent="0.25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</row>
    <row r="167" spans="1:17" ht="13.5" thickBot="1" x14ac:dyDescent="0.25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</row>
    <row r="168" spans="1:17" ht="13.5" thickBot="1" x14ac:dyDescent="0.25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</row>
    <row r="169" spans="1:17" ht="13.5" thickBot="1" x14ac:dyDescent="0.25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</row>
    <row r="170" spans="1:17" ht="13.5" thickBot="1" x14ac:dyDescent="0.25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</row>
    <row r="171" spans="1:17" ht="13.5" thickBot="1" x14ac:dyDescent="0.25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</row>
    <row r="172" spans="1:17" ht="13.5" thickBot="1" x14ac:dyDescent="0.25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</row>
    <row r="173" spans="1:17" ht="13.5" thickBot="1" x14ac:dyDescent="0.25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</row>
    <row r="174" spans="1:17" ht="13.5" thickBot="1" x14ac:dyDescent="0.25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</row>
    <row r="175" spans="1:17" ht="13.5" thickBot="1" x14ac:dyDescent="0.2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</row>
    <row r="176" spans="1:17" ht="13.5" thickBot="1" x14ac:dyDescent="0.25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</row>
    <row r="177" spans="1:17" ht="13.5" thickBot="1" x14ac:dyDescent="0.25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</row>
    <row r="178" spans="1:17" ht="13.5" thickBot="1" x14ac:dyDescent="0.25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</row>
    <row r="179" spans="1:17" ht="13.5" thickBot="1" x14ac:dyDescent="0.25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</row>
    <row r="180" spans="1:17" ht="13.5" thickBot="1" x14ac:dyDescent="0.25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</row>
    <row r="181" spans="1:17" ht="13.5" thickBot="1" x14ac:dyDescent="0.25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</row>
    <row r="182" spans="1:17" ht="13.5" thickBot="1" x14ac:dyDescent="0.2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</row>
    <row r="183" spans="1:17" ht="13.5" thickBot="1" x14ac:dyDescent="0.2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</row>
    <row r="184" spans="1:17" ht="13.5" thickBot="1" x14ac:dyDescent="0.2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</row>
    <row r="185" spans="1:17" ht="13.5" thickBot="1" x14ac:dyDescent="0.2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</row>
    <row r="186" spans="1:17" ht="13.5" thickBot="1" x14ac:dyDescent="0.2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</row>
    <row r="187" spans="1:17" ht="13.5" thickBot="1" x14ac:dyDescent="0.2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</row>
    <row r="188" spans="1:17" ht="13.5" thickBot="1" x14ac:dyDescent="0.2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</row>
    <row r="189" spans="1:17" ht="13.5" thickBot="1" x14ac:dyDescent="0.2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</row>
    <row r="190" spans="1:17" ht="13.5" thickBot="1" x14ac:dyDescent="0.2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</row>
    <row r="191" spans="1:17" ht="13.5" thickBot="1" x14ac:dyDescent="0.2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</row>
    <row r="192" spans="1:17" ht="13.5" thickBot="1" x14ac:dyDescent="0.2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</row>
    <row r="193" spans="1:17" ht="13.5" thickBot="1" x14ac:dyDescent="0.2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</row>
    <row r="194" spans="1:17" ht="13.5" thickBot="1" x14ac:dyDescent="0.2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</row>
    <row r="195" spans="1:17" ht="13.5" thickBot="1" x14ac:dyDescent="0.2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</row>
    <row r="196" spans="1:17" ht="13.5" thickBot="1" x14ac:dyDescent="0.2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</row>
    <row r="197" spans="1:17" ht="13.5" thickBot="1" x14ac:dyDescent="0.2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</row>
    <row r="198" spans="1:17" ht="13.5" thickBot="1" x14ac:dyDescent="0.2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</row>
    <row r="199" spans="1:17" ht="13.5" thickBot="1" x14ac:dyDescent="0.2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</row>
    <row r="200" spans="1:17" ht="13.5" thickBot="1" x14ac:dyDescent="0.2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</row>
    <row r="201" spans="1:17" ht="13.5" thickBot="1" x14ac:dyDescent="0.2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</row>
    <row r="202" spans="1:17" ht="13.5" thickBot="1" x14ac:dyDescent="0.2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</row>
    <row r="203" spans="1:17" ht="13.5" thickBot="1" x14ac:dyDescent="0.2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</row>
    <row r="204" spans="1:17" ht="13.5" thickBot="1" x14ac:dyDescent="0.2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</row>
    <row r="205" spans="1:17" ht="13.5" thickBot="1" x14ac:dyDescent="0.2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</row>
    <row r="206" spans="1:17" ht="13.5" thickBot="1" x14ac:dyDescent="0.2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</row>
    <row r="207" spans="1:17" ht="13.5" thickBot="1" x14ac:dyDescent="0.2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</row>
    <row r="208" spans="1:17" ht="13.5" thickBot="1" x14ac:dyDescent="0.2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</row>
    <row r="209" spans="1:17" ht="13.5" thickBot="1" x14ac:dyDescent="0.2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</row>
    <row r="210" spans="1:17" ht="13.5" thickBot="1" x14ac:dyDescent="0.2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</row>
    <row r="211" spans="1:17" ht="13.5" thickBot="1" x14ac:dyDescent="0.2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</row>
    <row r="212" spans="1:17" ht="13.5" thickBot="1" x14ac:dyDescent="0.2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</row>
    <row r="213" spans="1:17" ht="13.5" thickBot="1" x14ac:dyDescent="0.2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</row>
    <row r="214" spans="1:17" ht="13.5" thickBot="1" x14ac:dyDescent="0.25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</row>
    <row r="215" spans="1:17" ht="13.5" thickBot="1" x14ac:dyDescent="0.2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</row>
    <row r="216" spans="1:17" ht="13.5" thickBot="1" x14ac:dyDescent="0.25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</row>
    <row r="217" spans="1:17" ht="13.5" thickBot="1" x14ac:dyDescent="0.25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</row>
    <row r="218" spans="1:17" ht="13.5" thickBot="1" x14ac:dyDescent="0.25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</row>
    <row r="219" spans="1:17" ht="13.5" thickBot="1" x14ac:dyDescent="0.25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</row>
    <row r="220" spans="1:17" ht="13.5" thickBot="1" x14ac:dyDescent="0.25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</row>
    <row r="221" spans="1:17" ht="13.5" thickBot="1" x14ac:dyDescent="0.25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</row>
    <row r="222" spans="1:17" ht="13.5" thickBot="1" x14ac:dyDescent="0.25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</row>
    <row r="223" spans="1:17" ht="13.5" thickBot="1" x14ac:dyDescent="0.25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</row>
    <row r="224" spans="1:17" ht="13.5" thickBot="1" x14ac:dyDescent="0.25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</row>
    <row r="225" spans="1:17" ht="13.5" thickBot="1" x14ac:dyDescent="0.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</row>
    <row r="226" spans="1:17" ht="13.5" thickBot="1" x14ac:dyDescent="0.25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</row>
    <row r="227" spans="1:17" ht="13.5" thickBot="1" x14ac:dyDescent="0.25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</row>
    <row r="228" spans="1:17" ht="13.5" thickBot="1" x14ac:dyDescent="0.25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</row>
    <row r="229" spans="1:17" ht="13.5" thickBot="1" x14ac:dyDescent="0.25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</row>
    <row r="230" spans="1:17" ht="13.5" thickBot="1" x14ac:dyDescent="0.25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</row>
    <row r="231" spans="1:17" ht="13.5" thickBot="1" x14ac:dyDescent="0.25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</row>
    <row r="232" spans="1:17" ht="13.5" thickBot="1" x14ac:dyDescent="0.25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</row>
    <row r="233" spans="1:17" ht="13.5" thickBot="1" x14ac:dyDescent="0.25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</row>
    <row r="234" spans="1:17" ht="13.5" thickBot="1" x14ac:dyDescent="0.25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</row>
    <row r="235" spans="1:17" ht="13.5" thickBot="1" x14ac:dyDescent="0.2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</row>
    <row r="236" spans="1:17" ht="13.5" thickBot="1" x14ac:dyDescent="0.25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</row>
    <row r="237" spans="1:17" ht="13.5" thickBot="1" x14ac:dyDescent="0.25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</row>
    <row r="238" spans="1:17" ht="13.5" thickBot="1" x14ac:dyDescent="0.25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</row>
    <row r="239" spans="1:17" ht="13.5" thickBot="1" x14ac:dyDescent="0.25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</row>
    <row r="240" spans="1:17" ht="13.5" thickBot="1" x14ac:dyDescent="0.25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</row>
    <row r="241" spans="1:17" ht="13.5" thickBot="1" x14ac:dyDescent="0.25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</row>
    <row r="242" spans="1:17" ht="13.5" thickBot="1" x14ac:dyDescent="0.25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</row>
    <row r="243" spans="1:17" ht="13.5" thickBot="1" x14ac:dyDescent="0.25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</row>
    <row r="244" spans="1:17" ht="13.5" thickBot="1" x14ac:dyDescent="0.25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</row>
    <row r="245" spans="1:17" ht="13.5" thickBot="1" x14ac:dyDescent="0.2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</row>
    <row r="246" spans="1:17" ht="13.5" thickBot="1" x14ac:dyDescent="0.25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</row>
    <row r="247" spans="1:17" ht="13.5" thickBot="1" x14ac:dyDescent="0.25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</row>
    <row r="248" spans="1:17" ht="13.5" thickBot="1" x14ac:dyDescent="0.25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</row>
    <row r="249" spans="1:17" ht="13.5" thickBot="1" x14ac:dyDescent="0.25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</row>
    <row r="250" spans="1:17" ht="13.5" thickBot="1" x14ac:dyDescent="0.25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</row>
    <row r="251" spans="1:17" ht="13.5" thickBot="1" x14ac:dyDescent="0.25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</row>
    <row r="252" spans="1:17" ht="13.5" thickBot="1" x14ac:dyDescent="0.25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</row>
    <row r="253" spans="1:17" ht="13.5" thickBot="1" x14ac:dyDescent="0.25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</row>
    <row r="254" spans="1:17" ht="13.5" thickBot="1" x14ac:dyDescent="0.25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</row>
    <row r="255" spans="1:17" ht="13.5" thickBot="1" x14ac:dyDescent="0.2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</row>
    <row r="256" spans="1:17" ht="13.5" thickBot="1" x14ac:dyDescent="0.25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</row>
    <row r="257" spans="1:17" ht="13.5" thickBot="1" x14ac:dyDescent="0.25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</row>
    <row r="258" spans="1:17" ht="13.5" thickBot="1" x14ac:dyDescent="0.25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</row>
    <row r="259" spans="1:17" ht="13.5" thickBot="1" x14ac:dyDescent="0.25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</row>
    <row r="260" spans="1:17" ht="13.5" thickBot="1" x14ac:dyDescent="0.25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</row>
    <row r="261" spans="1:17" ht="13.5" thickBot="1" x14ac:dyDescent="0.25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</row>
    <row r="262" spans="1:17" ht="13.5" thickBot="1" x14ac:dyDescent="0.25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</row>
    <row r="263" spans="1:17" ht="13.5" thickBot="1" x14ac:dyDescent="0.25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</row>
    <row r="264" spans="1:17" ht="13.5" thickBot="1" x14ac:dyDescent="0.25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</row>
    <row r="265" spans="1:17" ht="13.5" thickBot="1" x14ac:dyDescent="0.2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</row>
    <row r="266" spans="1:17" ht="13.5" thickBot="1" x14ac:dyDescent="0.25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</row>
    <row r="267" spans="1:17" ht="13.5" thickBot="1" x14ac:dyDescent="0.25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</row>
    <row r="268" spans="1:17" ht="13.5" thickBot="1" x14ac:dyDescent="0.25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</row>
    <row r="269" spans="1:17" ht="13.5" thickBot="1" x14ac:dyDescent="0.25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</row>
    <row r="270" spans="1:17" ht="13.5" thickBot="1" x14ac:dyDescent="0.25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</row>
    <row r="271" spans="1:17" ht="13.5" thickBot="1" x14ac:dyDescent="0.25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</row>
    <row r="272" spans="1:17" ht="13.5" thickBot="1" x14ac:dyDescent="0.25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</row>
    <row r="273" spans="1:17" ht="13.5" thickBot="1" x14ac:dyDescent="0.25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</row>
    <row r="274" spans="1:17" ht="13.5" thickBot="1" x14ac:dyDescent="0.25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</row>
    <row r="275" spans="1:17" ht="13.5" thickBot="1" x14ac:dyDescent="0.2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</row>
    <row r="276" spans="1:17" ht="13.5" thickBot="1" x14ac:dyDescent="0.25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</row>
    <row r="277" spans="1:17" ht="13.5" thickBot="1" x14ac:dyDescent="0.25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</row>
    <row r="278" spans="1:17" ht="13.5" thickBot="1" x14ac:dyDescent="0.25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</row>
    <row r="279" spans="1:17" ht="13.5" thickBot="1" x14ac:dyDescent="0.25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</row>
    <row r="280" spans="1:17" ht="13.5" thickBot="1" x14ac:dyDescent="0.25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</row>
    <row r="281" spans="1:17" ht="13.5" thickBot="1" x14ac:dyDescent="0.25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</row>
    <row r="282" spans="1:17" ht="13.5" thickBot="1" x14ac:dyDescent="0.25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</row>
    <row r="283" spans="1:17" ht="13.5" thickBot="1" x14ac:dyDescent="0.25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</row>
    <row r="284" spans="1:17" ht="13.5" thickBot="1" x14ac:dyDescent="0.25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</row>
    <row r="285" spans="1:17" ht="13.5" thickBot="1" x14ac:dyDescent="0.2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</row>
    <row r="286" spans="1:17" ht="13.5" thickBot="1" x14ac:dyDescent="0.25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</row>
    <row r="287" spans="1:17" ht="13.5" thickBot="1" x14ac:dyDescent="0.25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</row>
    <row r="288" spans="1:17" ht="13.5" thickBot="1" x14ac:dyDescent="0.25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</row>
    <row r="289" spans="1:17" ht="13.5" thickBot="1" x14ac:dyDescent="0.25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</row>
    <row r="290" spans="1:17" ht="13.5" thickBot="1" x14ac:dyDescent="0.25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</row>
    <row r="291" spans="1:17" ht="13.5" thickBot="1" x14ac:dyDescent="0.25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</row>
    <row r="292" spans="1:17" ht="13.5" thickBot="1" x14ac:dyDescent="0.25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</row>
    <row r="293" spans="1:17" ht="13.5" thickBot="1" x14ac:dyDescent="0.25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</row>
    <row r="294" spans="1:17" ht="13.5" thickBot="1" x14ac:dyDescent="0.25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</row>
    <row r="295" spans="1:17" ht="13.5" thickBot="1" x14ac:dyDescent="0.2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</row>
    <row r="296" spans="1:17" ht="13.5" thickBot="1" x14ac:dyDescent="0.25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</row>
    <row r="297" spans="1:17" ht="13.5" thickBot="1" x14ac:dyDescent="0.25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</row>
    <row r="298" spans="1:17" ht="13.5" thickBot="1" x14ac:dyDescent="0.25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</row>
    <row r="299" spans="1:17" ht="13.5" thickBot="1" x14ac:dyDescent="0.25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</row>
    <row r="300" spans="1:17" ht="13.5" thickBot="1" x14ac:dyDescent="0.25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</row>
    <row r="301" spans="1:17" ht="13.5" thickBot="1" x14ac:dyDescent="0.25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</row>
    <row r="302" spans="1:17" ht="13.5" thickBot="1" x14ac:dyDescent="0.25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</row>
    <row r="303" spans="1:17" ht="13.5" thickBot="1" x14ac:dyDescent="0.25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</row>
    <row r="304" spans="1:17" ht="13.5" thickBot="1" x14ac:dyDescent="0.25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</row>
    <row r="305" spans="1:17" ht="13.5" thickBot="1" x14ac:dyDescent="0.2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</row>
    <row r="306" spans="1:17" ht="13.5" thickBot="1" x14ac:dyDescent="0.25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</row>
    <row r="307" spans="1:17" ht="13.5" thickBot="1" x14ac:dyDescent="0.25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</row>
    <row r="308" spans="1:17" ht="13.5" thickBot="1" x14ac:dyDescent="0.25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</row>
    <row r="309" spans="1:17" ht="13.5" thickBot="1" x14ac:dyDescent="0.25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</row>
    <row r="310" spans="1:17" ht="13.5" thickBot="1" x14ac:dyDescent="0.25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</row>
    <row r="311" spans="1:17" ht="13.5" thickBot="1" x14ac:dyDescent="0.25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</row>
    <row r="312" spans="1:17" ht="13.5" thickBot="1" x14ac:dyDescent="0.25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</row>
    <row r="313" spans="1:17" ht="13.5" thickBot="1" x14ac:dyDescent="0.25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</row>
    <row r="314" spans="1:17" ht="13.5" thickBot="1" x14ac:dyDescent="0.25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</row>
    <row r="315" spans="1:17" ht="13.5" thickBot="1" x14ac:dyDescent="0.2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</row>
    <row r="316" spans="1:17" ht="13.5" thickBot="1" x14ac:dyDescent="0.25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</row>
    <row r="317" spans="1:17" ht="13.5" thickBot="1" x14ac:dyDescent="0.25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</row>
    <row r="318" spans="1:17" ht="13.5" thickBot="1" x14ac:dyDescent="0.25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</row>
    <row r="319" spans="1:17" ht="13.5" thickBot="1" x14ac:dyDescent="0.25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</row>
    <row r="320" spans="1:17" ht="13.5" thickBot="1" x14ac:dyDescent="0.25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</row>
    <row r="321" spans="1:17" ht="13.5" thickBot="1" x14ac:dyDescent="0.25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</row>
    <row r="322" spans="1:17" ht="13.5" thickBot="1" x14ac:dyDescent="0.25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</row>
    <row r="323" spans="1:17" ht="13.5" thickBot="1" x14ac:dyDescent="0.25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</row>
    <row r="324" spans="1:17" ht="13.5" thickBot="1" x14ac:dyDescent="0.25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</row>
    <row r="325" spans="1:17" ht="13.5" thickBot="1" x14ac:dyDescent="0.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</row>
    <row r="326" spans="1:17" ht="13.5" thickBot="1" x14ac:dyDescent="0.25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</row>
    <row r="327" spans="1:17" ht="13.5" thickBot="1" x14ac:dyDescent="0.25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</row>
    <row r="328" spans="1:17" ht="13.5" thickBot="1" x14ac:dyDescent="0.25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</row>
    <row r="329" spans="1:17" ht="13.5" thickBot="1" x14ac:dyDescent="0.25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</row>
    <row r="330" spans="1:17" ht="13.5" thickBot="1" x14ac:dyDescent="0.25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</row>
    <row r="331" spans="1:17" ht="13.5" thickBot="1" x14ac:dyDescent="0.25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</row>
    <row r="332" spans="1:17" ht="13.5" thickBot="1" x14ac:dyDescent="0.25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</row>
    <row r="333" spans="1:17" ht="13.5" thickBot="1" x14ac:dyDescent="0.25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</row>
    <row r="334" spans="1:17" ht="13.5" thickBot="1" x14ac:dyDescent="0.25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</row>
    <row r="335" spans="1:17" ht="13.5" thickBot="1" x14ac:dyDescent="0.2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</row>
    <row r="336" spans="1:17" ht="13.5" thickBot="1" x14ac:dyDescent="0.25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</row>
    <row r="337" spans="1:17" ht="13.5" thickBot="1" x14ac:dyDescent="0.25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</row>
    <row r="338" spans="1:17" ht="13.5" thickBot="1" x14ac:dyDescent="0.25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</row>
    <row r="339" spans="1:17" ht="13.5" thickBot="1" x14ac:dyDescent="0.25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</row>
    <row r="340" spans="1:17" ht="13.5" thickBot="1" x14ac:dyDescent="0.25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</row>
    <row r="341" spans="1:17" ht="13.5" thickBot="1" x14ac:dyDescent="0.25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</row>
    <row r="342" spans="1:17" ht="13.5" thickBot="1" x14ac:dyDescent="0.25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</row>
    <row r="343" spans="1:17" ht="13.5" thickBot="1" x14ac:dyDescent="0.25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</row>
    <row r="344" spans="1:17" ht="13.5" thickBot="1" x14ac:dyDescent="0.25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</row>
    <row r="345" spans="1:17" ht="13.5" thickBot="1" x14ac:dyDescent="0.2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</row>
    <row r="346" spans="1:17" ht="13.5" thickBot="1" x14ac:dyDescent="0.25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</row>
    <row r="347" spans="1:17" ht="13.5" thickBot="1" x14ac:dyDescent="0.25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</row>
    <row r="348" spans="1:17" ht="13.5" thickBot="1" x14ac:dyDescent="0.25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</row>
    <row r="349" spans="1:17" ht="13.5" thickBot="1" x14ac:dyDescent="0.25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</row>
    <row r="350" spans="1:17" ht="13.5" thickBot="1" x14ac:dyDescent="0.25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</row>
    <row r="351" spans="1:17" ht="13.5" thickBot="1" x14ac:dyDescent="0.25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</row>
    <row r="352" spans="1:17" ht="13.5" thickBot="1" x14ac:dyDescent="0.25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</row>
    <row r="353" spans="1:17" ht="13.5" thickBot="1" x14ac:dyDescent="0.25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</row>
    <row r="354" spans="1:17" ht="13.5" thickBot="1" x14ac:dyDescent="0.25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</row>
    <row r="355" spans="1:17" ht="13.5" thickBot="1" x14ac:dyDescent="0.2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</row>
    <row r="356" spans="1:17" ht="13.5" thickBot="1" x14ac:dyDescent="0.25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</row>
    <row r="357" spans="1:17" ht="13.5" thickBot="1" x14ac:dyDescent="0.25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</row>
    <row r="358" spans="1:17" ht="13.5" thickBot="1" x14ac:dyDescent="0.25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</row>
    <row r="359" spans="1:17" ht="13.5" thickBot="1" x14ac:dyDescent="0.25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</row>
    <row r="360" spans="1:17" ht="13.5" thickBot="1" x14ac:dyDescent="0.25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</row>
    <row r="361" spans="1:17" ht="13.5" thickBot="1" x14ac:dyDescent="0.25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</row>
    <row r="362" spans="1:17" ht="13.5" thickBot="1" x14ac:dyDescent="0.25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</row>
    <row r="363" spans="1:17" ht="13.5" thickBot="1" x14ac:dyDescent="0.25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</row>
    <row r="364" spans="1:17" ht="13.5" thickBot="1" x14ac:dyDescent="0.25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</row>
    <row r="365" spans="1:17" ht="13.5" thickBot="1" x14ac:dyDescent="0.2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</row>
    <row r="366" spans="1:17" ht="13.5" thickBot="1" x14ac:dyDescent="0.25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</row>
    <row r="367" spans="1:17" ht="13.5" thickBot="1" x14ac:dyDescent="0.25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</row>
    <row r="368" spans="1:17" ht="13.5" thickBot="1" x14ac:dyDescent="0.25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</row>
    <row r="369" spans="1:17" ht="13.5" thickBot="1" x14ac:dyDescent="0.25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</row>
    <row r="370" spans="1:17" ht="13.5" thickBot="1" x14ac:dyDescent="0.25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</row>
    <row r="371" spans="1:17" ht="13.5" thickBot="1" x14ac:dyDescent="0.25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</row>
    <row r="372" spans="1:17" ht="13.5" thickBot="1" x14ac:dyDescent="0.25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</row>
    <row r="373" spans="1:17" ht="13.5" thickBot="1" x14ac:dyDescent="0.25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</row>
    <row r="374" spans="1:17" ht="13.5" thickBot="1" x14ac:dyDescent="0.25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</row>
    <row r="375" spans="1:17" ht="13.5" thickBot="1" x14ac:dyDescent="0.2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</row>
    <row r="376" spans="1:17" ht="13.5" thickBot="1" x14ac:dyDescent="0.25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</row>
    <row r="377" spans="1:17" ht="13.5" thickBot="1" x14ac:dyDescent="0.25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</row>
    <row r="378" spans="1:17" ht="13.5" thickBot="1" x14ac:dyDescent="0.25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</row>
    <row r="379" spans="1:17" ht="13.5" thickBot="1" x14ac:dyDescent="0.25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</row>
    <row r="380" spans="1:17" ht="13.5" thickBot="1" x14ac:dyDescent="0.25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</row>
    <row r="381" spans="1:17" ht="13.5" thickBot="1" x14ac:dyDescent="0.25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</row>
    <row r="382" spans="1:17" ht="13.5" thickBot="1" x14ac:dyDescent="0.25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</row>
    <row r="383" spans="1:17" ht="13.5" thickBot="1" x14ac:dyDescent="0.25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</row>
    <row r="384" spans="1:17" ht="13.5" thickBot="1" x14ac:dyDescent="0.25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</row>
    <row r="385" spans="1:17" ht="13.5" thickBot="1" x14ac:dyDescent="0.2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</row>
    <row r="386" spans="1:17" ht="13.5" thickBot="1" x14ac:dyDescent="0.25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</row>
    <row r="387" spans="1:17" ht="13.5" thickBot="1" x14ac:dyDescent="0.25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</row>
    <row r="388" spans="1:17" ht="13.5" thickBot="1" x14ac:dyDescent="0.25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</row>
    <row r="389" spans="1:17" ht="13.5" thickBot="1" x14ac:dyDescent="0.25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</row>
    <row r="390" spans="1:17" ht="13.5" thickBot="1" x14ac:dyDescent="0.25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</row>
    <row r="391" spans="1:17" ht="13.5" thickBot="1" x14ac:dyDescent="0.25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</row>
    <row r="392" spans="1:17" ht="13.5" thickBot="1" x14ac:dyDescent="0.25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</row>
    <row r="393" spans="1:17" ht="13.5" thickBot="1" x14ac:dyDescent="0.25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</row>
    <row r="394" spans="1:17" ht="13.5" thickBot="1" x14ac:dyDescent="0.25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</row>
    <row r="395" spans="1:17" ht="13.5" thickBot="1" x14ac:dyDescent="0.2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</row>
    <row r="396" spans="1:17" ht="13.5" thickBot="1" x14ac:dyDescent="0.25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</row>
    <row r="397" spans="1:17" ht="13.5" thickBot="1" x14ac:dyDescent="0.25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</row>
    <row r="398" spans="1:17" ht="13.5" thickBot="1" x14ac:dyDescent="0.25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</row>
    <row r="399" spans="1:17" ht="13.5" thickBot="1" x14ac:dyDescent="0.25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</row>
    <row r="400" spans="1:17" ht="13.5" thickBot="1" x14ac:dyDescent="0.25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</row>
    <row r="401" spans="1:17" ht="13.5" thickBot="1" x14ac:dyDescent="0.25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</row>
    <row r="402" spans="1:17" ht="13.5" thickBot="1" x14ac:dyDescent="0.25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</row>
    <row r="403" spans="1:17" ht="13.5" thickBot="1" x14ac:dyDescent="0.25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</row>
    <row r="404" spans="1:17" ht="13.5" thickBot="1" x14ac:dyDescent="0.25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</row>
    <row r="405" spans="1:17" ht="13.5" thickBot="1" x14ac:dyDescent="0.2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</row>
    <row r="406" spans="1:17" ht="13.5" thickBot="1" x14ac:dyDescent="0.25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</row>
    <row r="407" spans="1:17" ht="13.5" thickBot="1" x14ac:dyDescent="0.25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</row>
    <row r="408" spans="1:17" ht="13.5" thickBot="1" x14ac:dyDescent="0.25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</row>
    <row r="409" spans="1:17" ht="13.5" thickBot="1" x14ac:dyDescent="0.25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</row>
    <row r="410" spans="1:17" ht="13.5" thickBot="1" x14ac:dyDescent="0.25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</row>
    <row r="411" spans="1:17" ht="13.5" thickBot="1" x14ac:dyDescent="0.25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</row>
    <row r="412" spans="1:17" ht="13.5" thickBot="1" x14ac:dyDescent="0.25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</row>
    <row r="413" spans="1:17" ht="13.5" thickBot="1" x14ac:dyDescent="0.25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</row>
    <row r="414" spans="1:17" ht="13.5" thickBot="1" x14ac:dyDescent="0.25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</row>
    <row r="415" spans="1:17" ht="13.5" thickBot="1" x14ac:dyDescent="0.2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</row>
    <row r="416" spans="1:17" ht="13.5" thickBot="1" x14ac:dyDescent="0.25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</row>
    <row r="417" spans="1:17" ht="13.5" thickBot="1" x14ac:dyDescent="0.25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</row>
    <row r="418" spans="1:17" ht="13.5" thickBot="1" x14ac:dyDescent="0.25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</row>
    <row r="419" spans="1:17" ht="13.5" thickBot="1" x14ac:dyDescent="0.25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</row>
    <row r="420" spans="1:17" ht="13.5" thickBot="1" x14ac:dyDescent="0.25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</row>
    <row r="421" spans="1:17" ht="13.5" thickBot="1" x14ac:dyDescent="0.25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</row>
    <row r="422" spans="1:17" ht="13.5" thickBot="1" x14ac:dyDescent="0.25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</row>
    <row r="423" spans="1:17" ht="13.5" thickBot="1" x14ac:dyDescent="0.25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</row>
    <row r="424" spans="1:17" ht="13.5" thickBot="1" x14ac:dyDescent="0.25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</row>
    <row r="425" spans="1:17" ht="13.5" thickBot="1" x14ac:dyDescent="0.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</row>
    <row r="426" spans="1:17" ht="13.5" thickBot="1" x14ac:dyDescent="0.25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</row>
    <row r="427" spans="1:17" ht="13.5" thickBot="1" x14ac:dyDescent="0.25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</row>
    <row r="428" spans="1:17" ht="13.5" thickBot="1" x14ac:dyDescent="0.25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</row>
    <row r="429" spans="1:17" ht="13.5" thickBot="1" x14ac:dyDescent="0.25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</row>
    <row r="430" spans="1:17" ht="13.5" thickBot="1" x14ac:dyDescent="0.25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</row>
    <row r="431" spans="1:17" ht="13.5" thickBot="1" x14ac:dyDescent="0.25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</row>
    <row r="432" spans="1:17" ht="13.5" thickBot="1" x14ac:dyDescent="0.25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</row>
    <row r="433" spans="1:17" ht="13.5" thickBot="1" x14ac:dyDescent="0.25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</row>
    <row r="434" spans="1:17" ht="13.5" thickBot="1" x14ac:dyDescent="0.25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</row>
    <row r="435" spans="1:17" ht="13.5" thickBot="1" x14ac:dyDescent="0.2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</row>
    <row r="436" spans="1:17" ht="13.5" thickBot="1" x14ac:dyDescent="0.25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</row>
    <row r="437" spans="1:17" ht="13.5" thickBot="1" x14ac:dyDescent="0.25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</row>
    <row r="438" spans="1:17" ht="13.5" thickBot="1" x14ac:dyDescent="0.25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</row>
    <row r="439" spans="1:17" ht="13.5" thickBot="1" x14ac:dyDescent="0.25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</row>
    <row r="440" spans="1:17" ht="13.5" thickBot="1" x14ac:dyDescent="0.25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</row>
    <row r="441" spans="1:17" ht="13.5" thickBot="1" x14ac:dyDescent="0.25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</row>
    <row r="442" spans="1:17" ht="13.5" thickBot="1" x14ac:dyDescent="0.25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</row>
    <row r="443" spans="1:17" ht="13.5" thickBot="1" x14ac:dyDescent="0.25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</row>
    <row r="444" spans="1:17" ht="13.5" thickBot="1" x14ac:dyDescent="0.25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</row>
    <row r="445" spans="1:17" ht="13.5" thickBot="1" x14ac:dyDescent="0.2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</row>
    <row r="446" spans="1:17" ht="13.5" thickBot="1" x14ac:dyDescent="0.25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</row>
    <row r="447" spans="1:17" ht="13.5" thickBot="1" x14ac:dyDescent="0.25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</row>
    <row r="448" spans="1:17" ht="13.5" thickBot="1" x14ac:dyDescent="0.25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</row>
    <row r="449" spans="1:17" ht="13.5" thickBot="1" x14ac:dyDescent="0.25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</row>
    <row r="450" spans="1:17" ht="13.5" thickBot="1" x14ac:dyDescent="0.25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</row>
    <row r="451" spans="1:17" ht="13.5" thickBot="1" x14ac:dyDescent="0.25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</row>
    <row r="452" spans="1:17" ht="13.5" thickBot="1" x14ac:dyDescent="0.25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</row>
    <row r="453" spans="1:17" ht="13.5" thickBot="1" x14ac:dyDescent="0.25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</row>
    <row r="454" spans="1:17" ht="13.5" thickBot="1" x14ac:dyDescent="0.25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</row>
    <row r="455" spans="1:17" ht="13.5" thickBot="1" x14ac:dyDescent="0.2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</row>
    <row r="456" spans="1:17" ht="13.5" thickBot="1" x14ac:dyDescent="0.25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</row>
    <row r="457" spans="1:17" ht="13.5" thickBot="1" x14ac:dyDescent="0.25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</row>
    <row r="458" spans="1:17" ht="13.5" thickBot="1" x14ac:dyDescent="0.25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</row>
    <row r="459" spans="1:17" ht="13.5" thickBot="1" x14ac:dyDescent="0.25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</row>
    <row r="460" spans="1:17" ht="13.5" thickBot="1" x14ac:dyDescent="0.25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</row>
    <row r="461" spans="1:17" ht="13.5" thickBot="1" x14ac:dyDescent="0.25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</row>
    <row r="462" spans="1:17" ht="13.5" thickBot="1" x14ac:dyDescent="0.25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</row>
    <row r="463" spans="1:17" ht="13.5" thickBot="1" x14ac:dyDescent="0.25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</row>
    <row r="464" spans="1:17" ht="13.5" thickBot="1" x14ac:dyDescent="0.25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</row>
    <row r="465" spans="1:17" ht="13.5" thickBot="1" x14ac:dyDescent="0.2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</row>
    <row r="466" spans="1:17" ht="13.5" thickBot="1" x14ac:dyDescent="0.25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</row>
    <row r="467" spans="1:17" ht="13.5" thickBot="1" x14ac:dyDescent="0.25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</row>
    <row r="468" spans="1:17" ht="13.5" thickBot="1" x14ac:dyDescent="0.25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</row>
    <row r="469" spans="1:17" ht="13.5" thickBot="1" x14ac:dyDescent="0.25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</row>
    <row r="470" spans="1:17" ht="13.5" thickBot="1" x14ac:dyDescent="0.25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</row>
    <row r="471" spans="1:17" ht="13.5" thickBot="1" x14ac:dyDescent="0.25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</row>
    <row r="472" spans="1:17" ht="13.5" thickBot="1" x14ac:dyDescent="0.25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</row>
    <row r="473" spans="1:17" ht="13.5" thickBot="1" x14ac:dyDescent="0.25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</row>
    <row r="474" spans="1:17" ht="13.5" thickBot="1" x14ac:dyDescent="0.25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</row>
    <row r="475" spans="1:17" ht="13.5" thickBot="1" x14ac:dyDescent="0.2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</row>
    <row r="476" spans="1:17" ht="13.5" thickBot="1" x14ac:dyDescent="0.25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</row>
    <row r="477" spans="1:17" ht="13.5" thickBot="1" x14ac:dyDescent="0.25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</row>
    <row r="478" spans="1:17" ht="13.5" thickBot="1" x14ac:dyDescent="0.25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</row>
    <row r="479" spans="1:17" ht="13.5" thickBot="1" x14ac:dyDescent="0.25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</row>
    <row r="480" spans="1:17" ht="13.5" thickBot="1" x14ac:dyDescent="0.25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</row>
    <row r="481" spans="1:17" ht="13.5" thickBot="1" x14ac:dyDescent="0.25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</row>
    <row r="482" spans="1:17" ht="13.5" thickBot="1" x14ac:dyDescent="0.25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</row>
    <row r="483" spans="1:17" ht="13.5" thickBot="1" x14ac:dyDescent="0.25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</row>
    <row r="484" spans="1:17" ht="13.5" thickBot="1" x14ac:dyDescent="0.25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</row>
    <row r="485" spans="1:17" ht="13.5" thickBot="1" x14ac:dyDescent="0.2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</row>
    <row r="486" spans="1:17" ht="13.5" thickBot="1" x14ac:dyDescent="0.25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</row>
    <row r="487" spans="1:17" ht="13.5" thickBot="1" x14ac:dyDescent="0.25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</row>
    <row r="488" spans="1:17" ht="13.5" thickBot="1" x14ac:dyDescent="0.25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</row>
    <row r="489" spans="1:17" ht="13.5" thickBot="1" x14ac:dyDescent="0.25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</row>
    <row r="490" spans="1:17" ht="13.5" thickBot="1" x14ac:dyDescent="0.25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</row>
    <row r="491" spans="1:17" ht="13.5" thickBot="1" x14ac:dyDescent="0.25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</row>
    <row r="492" spans="1:17" ht="13.5" thickBot="1" x14ac:dyDescent="0.25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</row>
    <row r="493" spans="1:17" ht="13.5" thickBot="1" x14ac:dyDescent="0.25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</row>
    <row r="494" spans="1:17" ht="13.5" thickBot="1" x14ac:dyDescent="0.25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</row>
    <row r="495" spans="1:17" ht="13.5" thickBot="1" x14ac:dyDescent="0.2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</row>
    <row r="496" spans="1:17" ht="13.5" thickBot="1" x14ac:dyDescent="0.25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</row>
    <row r="497" spans="1:17" ht="13.5" thickBot="1" x14ac:dyDescent="0.25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</row>
    <row r="498" spans="1:17" ht="13.5" thickBot="1" x14ac:dyDescent="0.25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</row>
    <row r="499" spans="1:17" ht="13.5" thickBot="1" x14ac:dyDescent="0.25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</row>
    <row r="500" spans="1:17" ht="13.5" thickBot="1" x14ac:dyDescent="0.25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</row>
    <row r="501" spans="1:17" ht="13.5" thickBot="1" x14ac:dyDescent="0.25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</row>
    <row r="502" spans="1:17" ht="13.5" thickBot="1" x14ac:dyDescent="0.25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</row>
    <row r="503" spans="1:17" ht="13.5" thickBot="1" x14ac:dyDescent="0.25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</row>
    <row r="504" spans="1:17" ht="13.5" thickBot="1" x14ac:dyDescent="0.25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</row>
    <row r="505" spans="1:17" ht="13.5" thickBot="1" x14ac:dyDescent="0.2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</row>
    <row r="506" spans="1:17" ht="13.5" thickBot="1" x14ac:dyDescent="0.25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</row>
    <row r="507" spans="1:17" ht="13.5" thickBot="1" x14ac:dyDescent="0.25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</row>
    <row r="508" spans="1:17" ht="13.5" thickBot="1" x14ac:dyDescent="0.25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</row>
    <row r="509" spans="1:17" ht="13.5" thickBot="1" x14ac:dyDescent="0.25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</row>
    <row r="510" spans="1:17" ht="13.5" thickBot="1" x14ac:dyDescent="0.25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</row>
    <row r="511" spans="1:17" ht="13.5" thickBot="1" x14ac:dyDescent="0.25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</row>
    <row r="512" spans="1:17" ht="13.5" thickBot="1" x14ac:dyDescent="0.25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</row>
    <row r="513" spans="1:17" ht="13.5" thickBot="1" x14ac:dyDescent="0.25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</row>
    <row r="514" spans="1:17" ht="13.5" thickBot="1" x14ac:dyDescent="0.25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</row>
    <row r="515" spans="1:17" ht="13.5" thickBot="1" x14ac:dyDescent="0.2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</row>
    <row r="516" spans="1:17" ht="13.5" thickBot="1" x14ac:dyDescent="0.25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</row>
    <row r="517" spans="1:17" ht="13.5" thickBot="1" x14ac:dyDescent="0.25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</row>
    <row r="518" spans="1:17" ht="13.5" thickBot="1" x14ac:dyDescent="0.25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</row>
    <row r="519" spans="1:17" ht="13.5" thickBot="1" x14ac:dyDescent="0.25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</row>
    <row r="520" spans="1:17" ht="13.5" thickBot="1" x14ac:dyDescent="0.25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</row>
    <row r="521" spans="1:17" ht="13.5" thickBot="1" x14ac:dyDescent="0.25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</row>
    <row r="522" spans="1:17" ht="13.5" thickBot="1" x14ac:dyDescent="0.25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</row>
    <row r="523" spans="1:17" ht="13.5" thickBot="1" x14ac:dyDescent="0.25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</row>
    <row r="524" spans="1:17" ht="13.5" thickBot="1" x14ac:dyDescent="0.25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</row>
    <row r="525" spans="1:17" ht="13.5" thickBot="1" x14ac:dyDescent="0.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</row>
    <row r="526" spans="1:17" ht="13.5" thickBot="1" x14ac:dyDescent="0.25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</row>
    <row r="527" spans="1:17" ht="13.5" thickBot="1" x14ac:dyDescent="0.25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</row>
    <row r="528" spans="1:17" ht="13.5" thickBot="1" x14ac:dyDescent="0.25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</row>
    <row r="529" spans="1:17" ht="13.5" thickBot="1" x14ac:dyDescent="0.25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</row>
    <row r="530" spans="1:17" ht="13.5" thickBot="1" x14ac:dyDescent="0.25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</row>
    <row r="531" spans="1:17" ht="13.5" thickBot="1" x14ac:dyDescent="0.25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</row>
    <row r="532" spans="1:17" ht="13.5" thickBot="1" x14ac:dyDescent="0.25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</row>
    <row r="533" spans="1:17" ht="13.5" thickBot="1" x14ac:dyDescent="0.25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</row>
    <row r="534" spans="1:17" ht="13.5" thickBot="1" x14ac:dyDescent="0.25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</row>
    <row r="535" spans="1:17" ht="13.5" thickBot="1" x14ac:dyDescent="0.2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</row>
    <row r="536" spans="1:17" ht="13.5" thickBot="1" x14ac:dyDescent="0.25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</row>
    <row r="537" spans="1:17" ht="13.5" thickBot="1" x14ac:dyDescent="0.25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</row>
    <row r="538" spans="1:17" ht="13.5" thickBot="1" x14ac:dyDescent="0.25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</row>
    <row r="539" spans="1:17" ht="13.5" thickBot="1" x14ac:dyDescent="0.25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</row>
    <row r="540" spans="1:17" ht="13.5" thickBot="1" x14ac:dyDescent="0.25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</row>
    <row r="541" spans="1:17" ht="13.5" thickBot="1" x14ac:dyDescent="0.25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</row>
    <row r="542" spans="1:17" ht="13.5" thickBot="1" x14ac:dyDescent="0.25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</row>
    <row r="543" spans="1:17" ht="13.5" thickBot="1" x14ac:dyDescent="0.25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</row>
    <row r="544" spans="1:17" ht="13.5" thickBot="1" x14ac:dyDescent="0.25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</row>
    <row r="545" spans="1:17" ht="13.5" thickBot="1" x14ac:dyDescent="0.2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</row>
    <row r="546" spans="1:17" ht="13.5" thickBot="1" x14ac:dyDescent="0.25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</row>
    <row r="547" spans="1:17" ht="13.5" thickBot="1" x14ac:dyDescent="0.25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</row>
    <row r="548" spans="1:17" ht="13.5" thickBot="1" x14ac:dyDescent="0.25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</row>
    <row r="549" spans="1:17" ht="13.5" thickBot="1" x14ac:dyDescent="0.25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</row>
    <row r="550" spans="1:17" ht="13.5" thickBot="1" x14ac:dyDescent="0.25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</row>
    <row r="551" spans="1:17" ht="13.5" thickBot="1" x14ac:dyDescent="0.25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</row>
    <row r="552" spans="1:17" ht="13.5" thickBot="1" x14ac:dyDescent="0.25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</row>
    <row r="553" spans="1:17" ht="13.5" thickBot="1" x14ac:dyDescent="0.25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</row>
    <row r="554" spans="1:17" ht="13.5" thickBot="1" x14ac:dyDescent="0.25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</row>
    <row r="555" spans="1:17" ht="13.5" thickBot="1" x14ac:dyDescent="0.2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</row>
    <row r="556" spans="1:17" ht="13.5" thickBot="1" x14ac:dyDescent="0.25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</row>
    <row r="557" spans="1:17" ht="13.5" thickBot="1" x14ac:dyDescent="0.25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</row>
    <row r="558" spans="1:17" ht="13.5" thickBot="1" x14ac:dyDescent="0.25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</row>
    <row r="559" spans="1:17" ht="13.5" thickBot="1" x14ac:dyDescent="0.25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</row>
    <row r="560" spans="1:17" ht="13.5" thickBot="1" x14ac:dyDescent="0.25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</row>
    <row r="561" spans="1:17" ht="13.5" thickBot="1" x14ac:dyDescent="0.25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</row>
    <row r="562" spans="1:17" ht="13.5" thickBot="1" x14ac:dyDescent="0.25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</row>
    <row r="563" spans="1:17" ht="13.5" thickBot="1" x14ac:dyDescent="0.25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</row>
    <row r="564" spans="1:17" ht="13.5" thickBot="1" x14ac:dyDescent="0.25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</row>
    <row r="565" spans="1:17" ht="13.5" thickBot="1" x14ac:dyDescent="0.2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</row>
    <row r="566" spans="1:17" ht="13.5" thickBot="1" x14ac:dyDescent="0.25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</row>
    <row r="567" spans="1:17" ht="13.5" thickBot="1" x14ac:dyDescent="0.25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</row>
    <row r="568" spans="1:17" ht="13.5" thickBot="1" x14ac:dyDescent="0.25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</row>
    <row r="569" spans="1:17" ht="13.5" thickBot="1" x14ac:dyDescent="0.25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</row>
    <row r="570" spans="1:17" ht="13.5" thickBot="1" x14ac:dyDescent="0.25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</row>
    <row r="571" spans="1:17" ht="13.5" thickBot="1" x14ac:dyDescent="0.25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</row>
    <row r="572" spans="1:17" ht="13.5" thickBot="1" x14ac:dyDescent="0.25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</row>
    <row r="573" spans="1:17" ht="13.5" thickBot="1" x14ac:dyDescent="0.25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</row>
    <row r="574" spans="1:17" ht="13.5" thickBot="1" x14ac:dyDescent="0.25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</row>
    <row r="575" spans="1:17" ht="13.5" thickBot="1" x14ac:dyDescent="0.2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</row>
    <row r="576" spans="1:17" ht="13.5" thickBot="1" x14ac:dyDescent="0.25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</row>
    <row r="577" spans="1:17" ht="13.5" thickBot="1" x14ac:dyDescent="0.25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</row>
    <row r="578" spans="1:17" ht="13.5" thickBot="1" x14ac:dyDescent="0.25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</row>
    <row r="579" spans="1:17" ht="13.5" thickBot="1" x14ac:dyDescent="0.25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</row>
    <row r="580" spans="1:17" ht="13.5" thickBot="1" x14ac:dyDescent="0.25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</row>
    <row r="581" spans="1:17" ht="13.5" thickBot="1" x14ac:dyDescent="0.25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</row>
    <row r="582" spans="1:17" ht="13.5" thickBot="1" x14ac:dyDescent="0.25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</row>
    <row r="583" spans="1:17" ht="13.5" thickBot="1" x14ac:dyDescent="0.25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</row>
    <row r="584" spans="1:17" ht="13.5" thickBot="1" x14ac:dyDescent="0.25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</row>
    <row r="585" spans="1:17" ht="13.5" thickBot="1" x14ac:dyDescent="0.2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</row>
    <row r="586" spans="1:17" ht="13.5" thickBot="1" x14ac:dyDescent="0.25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</row>
    <row r="587" spans="1:17" ht="13.5" thickBot="1" x14ac:dyDescent="0.25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</row>
    <row r="588" spans="1:17" ht="13.5" thickBot="1" x14ac:dyDescent="0.25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</row>
    <row r="589" spans="1:17" ht="13.5" thickBot="1" x14ac:dyDescent="0.25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</row>
    <row r="590" spans="1:17" ht="13.5" thickBot="1" x14ac:dyDescent="0.25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</row>
    <row r="591" spans="1:17" ht="13.5" thickBot="1" x14ac:dyDescent="0.25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</row>
    <row r="592" spans="1:17" ht="13.5" thickBot="1" x14ac:dyDescent="0.25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</row>
    <row r="593" spans="1:17" ht="13.5" thickBot="1" x14ac:dyDescent="0.25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</row>
    <row r="594" spans="1:17" ht="13.5" thickBot="1" x14ac:dyDescent="0.25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</row>
    <row r="595" spans="1:17" ht="13.5" thickBot="1" x14ac:dyDescent="0.2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</row>
    <row r="596" spans="1:17" ht="13.5" thickBot="1" x14ac:dyDescent="0.25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</row>
    <row r="597" spans="1:17" ht="13.5" thickBot="1" x14ac:dyDescent="0.25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</row>
    <row r="598" spans="1:17" ht="13.5" thickBot="1" x14ac:dyDescent="0.25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</row>
    <row r="599" spans="1:17" ht="13.5" thickBot="1" x14ac:dyDescent="0.25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</row>
    <row r="600" spans="1:17" ht="13.5" thickBot="1" x14ac:dyDescent="0.25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</row>
    <row r="601" spans="1:17" ht="13.5" thickBot="1" x14ac:dyDescent="0.25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</row>
    <row r="602" spans="1:17" ht="13.5" thickBot="1" x14ac:dyDescent="0.25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</row>
    <row r="603" spans="1:17" ht="13.5" thickBot="1" x14ac:dyDescent="0.25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</row>
    <row r="604" spans="1:17" ht="13.5" thickBot="1" x14ac:dyDescent="0.25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</row>
    <row r="605" spans="1:17" ht="13.5" thickBot="1" x14ac:dyDescent="0.2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</row>
    <row r="606" spans="1:17" ht="13.5" thickBot="1" x14ac:dyDescent="0.25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</row>
    <row r="607" spans="1:17" ht="13.5" thickBot="1" x14ac:dyDescent="0.25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</row>
    <row r="608" spans="1:17" ht="13.5" thickBot="1" x14ac:dyDescent="0.25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</row>
    <row r="609" spans="1:17" ht="13.5" thickBot="1" x14ac:dyDescent="0.25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</row>
    <row r="610" spans="1:17" ht="13.5" thickBot="1" x14ac:dyDescent="0.25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</row>
    <row r="611" spans="1:17" ht="13.5" thickBot="1" x14ac:dyDescent="0.25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</row>
    <row r="612" spans="1:17" ht="13.5" thickBot="1" x14ac:dyDescent="0.25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</row>
    <row r="613" spans="1:17" ht="13.5" thickBot="1" x14ac:dyDescent="0.25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</row>
    <row r="614" spans="1:17" ht="13.5" thickBot="1" x14ac:dyDescent="0.25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</row>
    <row r="615" spans="1:17" ht="13.5" thickBot="1" x14ac:dyDescent="0.2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</row>
    <row r="616" spans="1:17" ht="13.5" thickBot="1" x14ac:dyDescent="0.25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</row>
    <row r="617" spans="1:17" ht="13.5" thickBot="1" x14ac:dyDescent="0.25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</row>
    <row r="618" spans="1:17" ht="13.5" thickBot="1" x14ac:dyDescent="0.25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</row>
    <row r="619" spans="1:17" ht="13.5" thickBot="1" x14ac:dyDescent="0.25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</row>
    <row r="620" spans="1:17" ht="13.5" thickBot="1" x14ac:dyDescent="0.25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</row>
    <row r="621" spans="1:17" ht="13.5" thickBot="1" x14ac:dyDescent="0.25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</row>
    <row r="622" spans="1:17" ht="13.5" thickBot="1" x14ac:dyDescent="0.25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</row>
    <row r="623" spans="1:17" ht="13.5" thickBot="1" x14ac:dyDescent="0.25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</row>
    <row r="624" spans="1:17" ht="13.5" thickBot="1" x14ac:dyDescent="0.25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</row>
    <row r="625" spans="1:17" ht="13.5" thickBot="1" x14ac:dyDescent="0.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</row>
    <row r="626" spans="1:17" ht="13.5" thickBot="1" x14ac:dyDescent="0.25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</row>
    <row r="627" spans="1:17" ht="13.5" thickBot="1" x14ac:dyDescent="0.25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</row>
    <row r="628" spans="1:17" ht="13.5" thickBot="1" x14ac:dyDescent="0.25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</row>
    <row r="629" spans="1:17" ht="13.5" thickBot="1" x14ac:dyDescent="0.25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</row>
    <row r="630" spans="1:17" ht="13.5" thickBot="1" x14ac:dyDescent="0.25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</row>
    <row r="631" spans="1:17" ht="13.5" thickBot="1" x14ac:dyDescent="0.25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</row>
    <row r="632" spans="1:17" ht="13.5" thickBot="1" x14ac:dyDescent="0.25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</row>
    <row r="633" spans="1:17" ht="13.5" thickBot="1" x14ac:dyDescent="0.25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</row>
    <row r="634" spans="1:17" ht="13.5" thickBot="1" x14ac:dyDescent="0.25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</row>
    <row r="635" spans="1:17" ht="13.5" thickBot="1" x14ac:dyDescent="0.2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</row>
    <row r="636" spans="1:17" ht="13.5" thickBot="1" x14ac:dyDescent="0.25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</row>
    <row r="637" spans="1:17" ht="13.5" thickBot="1" x14ac:dyDescent="0.25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</row>
    <row r="638" spans="1:17" ht="13.5" thickBot="1" x14ac:dyDescent="0.25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</row>
    <row r="639" spans="1:17" ht="13.5" thickBot="1" x14ac:dyDescent="0.25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</row>
    <row r="640" spans="1:17" ht="13.5" thickBot="1" x14ac:dyDescent="0.25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</row>
    <row r="641" spans="1:17" ht="13.5" thickBot="1" x14ac:dyDescent="0.25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</row>
    <row r="642" spans="1:17" ht="13.5" thickBot="1" x14ac:dyDescent="0.25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</row>
    <row r="643" spans="1:17" ht="13.5" thickBot="1" x14ac:dyDescent="0.25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</row>
    <row r="644" spans="1:17" ht="13.5" thickBot="1" x14ac:dyDescent="0.25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</row>
    <row r="645" spans="1:17" ht="13.5" thickBot="1" x14ac:dyDescent="0.2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</row>
    <row r="646" spans="1:17" ht="13.5" thickBot="1" x14ac:dyDescent="0.25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</row>
    <row r="647" spans="1:17" ht="13.5" thickBot="1" x14ac:dyDescent="0.25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</row>
    <row r="648" spans="1:17" ht="13.5" thickBot="1" x14ac:dyDescent="0.25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</row>
    <row r="649" spans="1:17" ht="13.5" thickBot="1" x14ac:dyDescent="0.25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</row>
    <row r="650" spans="1:17" ht="13.5" thickBot="1" x14ac:dyDescent="0.25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</row>
    <row r="651" spans="1:17" ht="13.5" thickBot="1" x14ac:dyDescent="0.25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</row>
    <row r="652" spans="1:17" ht="13.5" thickBot="1" x14ac:dyDescent="0.25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</row>
    <row r="653" spans="1:17" ht="13.5" thickBot="1" x14ac:dyDescent="0.25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</row>
    <row r="654" spans="1:17" ht="13.5" thickBot="1" x14ac:dyDescent="0.25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</row>
    <row r="655" spans="1:17" ht="13.5" thickBot="1" x14ac:dyDescent="0.2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</row>
    <row r="656" spans="1:17" ht="13.5" thickBot="1" x14ac:dyDescent="0.25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</row>
    <row r="657" spans="1:17" ht="13.5" thickBot="1" x14ac:dyDescent="0.25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</row>
    <row r="658" spans="1:17" ht="13.5" thickBot="1" x14ac:dyDescent="0.25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</row>
    <row r="659" spans="1:17" ht="13.5" thickBot="1" x14ac:dyDescent="0.25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</row>
    <row r="660" spans="1:17" ht="13.5" thickBot="1" x14ac:dyDescent="0.25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</row>
    <row r="661" spans="1:17" ht="13.5" thickBot="1" x14ac:dyDescent="0.25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</row>
    <row r="662" spans="1:17" ht="13.5" thickBot="1" x14ac:dyDescent="0.25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</row>
    <row r="663" spans="1:17" ht="13.5" thickBot="1" x14ac:dyDescent="0.25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</row>
    <row r="664" spans="1:17" ht="13.5" thickBot="1" x14ac:dyDescent="0.25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</row>
    <row r="665" spans="1:17" ht="13.5" thickBot="1" x14ac:dyDescent="0.2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</row>
    <row r="666" spans="1:17" ht="13.5" thickBot="1" x14ac:dyDescent="0.25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</row>
    <row r="667" spans="1:17" ht="13.5" thickBot="1" x14ac:dyDescent="0.25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</row>
    <row r="668" spans="1:17" ht="13.5" thickBot="1" x14ac:dyDescent="0.25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</row>
    <row r="669" spans="1:17" ht="13.5" thickBot="1" x14ac:dyDescent="0.25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</row>
    <row r="670" spans="1:17" ht="13.5" thickBot="1" x14ac:dyDescent="0.25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</row>
    <row r="671" spans="1:17" ht="13.5" thickBot="1" x14ac:dyDescent="0.25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</row>
    <row r="672" spans="1:17" ht="13.5" thickBot="1" x14ac:dyDescent="0.25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</row>
    <row r="673" spans="1:17" ht="13.5" thickBot="1" x14ac:dyDescent="0.25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</row>
    <row r="674" spans="1:17" ht="13.5" thickBot="1" x14ac:dyDescent="0.25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</row>
    <row r="675" spans="1:17" ht="13.5" thickBot="1" x14ac:dyDescent="0.2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</row>
    <row r="676" spans="1:17" ht="13.5" thickBot="1" x14ac:dyDescent="0.25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</row>
    <row r="677" spans="1:17" ht="13.5" thickBot="1" x14ac:dyDescent="0.25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</row>
    <row r="678" spans="1:17" ht="13.5" thickBot="1" x14ac:dyDescent="0.25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</row>
    <row r="679" spans="1:17" ht="13.5" thickBot="1" x14ac:dyDescent="0.25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</row>
    <row r="680" spans="1:17" ht="13.5" thickBot="1" x14ac:dyDescent="0.25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</row>
    <row r="681" spans="1:17" ht="13.5" thickBot="1" x14ac:dyDescent="0.25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</row>
    <row r="682" spans="1:17" ht="13.5" thickBot="1" x14ac:dyDescent="0.25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</row>
    <row r="683" spans="1:17" ht="13.5" thickBot="1" x14ac:dyDescent="0.25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</row>
    <row r="684" spans="1:17" ht="13.5" thickBot="1" x14ac:dyDescent="0.25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</row>
    <row r="685" spans="1:17" ht="13.5" thickBot="1" x14ac:dyDescent="0.2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</row>
    <row r="686" spans="1:17" ht="13.5" thickBot="1" x14ac:dyDescent="0.25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</row>
    <row r="687" spans="1:17" ht="13.5" thickBot="1" x14ac:dyDescent="0.25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</row>
    <row r="688" spans="1:17" ht="13.5" thickBot="1" x14ac:dyDescent="0.25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</row>
    <row r="689" spans="1:17" ht="13.5" thickBot="1" x14ac:dyDescent="0.25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</row>
    <row r="690" spans="1:17" ht="13.5" thickBot="1" x14ac:dyDescent="0.25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</row>
    <row r="691" spans="1:17" ht="13.5" thickBot="1" x14ac:dyDescent="0.25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</row>
    <row r="692" spans="1:17" ht="13.5" thickBot="1" x14ac:dyDescent="0.25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</row>
    <row r="693" spans="1:17" ht="13.5" thickBot="1" x14ac:dyDescent="0.25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</row>
    <row r="694" spans="1:17" ht="13.5" thickBot="1" x14ac:dyDescent="0.25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</row>
    <row r="695" spans="1:17" ht="13.5" thickBot="1" x14ac:dyDescent="0.2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</row>
    <row r="696" spans="1:17" ht="13.5" thickBot="1" x14ac:dyDescent="0.25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</row>
    <row r="697" spans="1:17" ht="13.5" thickBot="1" x14ac:dyDescent="0.25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</row>
    <row r="698" spans="1:17" ht="13.5" thickBot="1" x14ac:dyDescent="0.25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</row>
    <row r="699" spans="1:17" ht="13.5" thickBot="1" x14ac:dyDescent="0.25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</row>
    <row r="700" spans="1:17" ht="13.5" thickBot="1" x14ac:dyDescent="0.25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</row>
    <row r="701" spans="1:17" ht="13.5" thickBot="1" x14ac:dyDescent="0.25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</row>
    <row r="702" spans="1:17" ht="13.5" thickBot="1" x14ac:dyDescent="0.25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</row>
    <row r="703" spans="1:17" ht="13.5" thickBot="1" x14ac:dyDescent="0.25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</row>
    <row r="704" spans="1:17" ht="13.5" thickBot="1" x14ac:dyDescent="0.25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</row>
    <row r="705" spans="1:17" ht="13.5" thickBot="1" x14ac:dyDescent="0.2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</row>
    <row r="706" spans="1:17" ht="13.5" thickBot="1" x14ac:dyDescent="0.25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</row>
    <row r="707" spans="1:17" ht="13.5" thickBot="1" x14ac:dyDescent="0.25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</row>
    <row r="708" spans="1:17" ht="13.5" thickBot="1" x14ac:dyDescent="0.25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</row>
    <row r="709" spans="1:17" ht="13.5" thickBot="1" x14ac:dyDescent="0.25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</row>
    <row r="710" spans="1:17" ht="13.5" thickBot="1" x14ac:dyDescent="0.25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</row>
    <row r="711" spans="1:17" ht="13.5" thickBot="1" x14ac:dyDescent="0.25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</row>
    <row r="712" spans="1:17" ht="13.5" thickBot="1" x14ac:dyDescent="0.25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</row>
    <row r="713" spans="1:17" ht="13.5" thickBot="1" x14ac:dyDescent="0.25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</row>
    <row r="714" spans="1:17" ht="13.5" thickBot="1" x14ac:dyDescent="0.25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</row>
    <row r="715" spans="1:17" ht="13.5" thickBot="1" x14ac:dyDescent="0.2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</row>
    <row r="716" spans="1:17" ht="13.5" thickBot="1" x14ac:dyDescent="0.25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</row>
    <row r="717" spans="1:17" ht="13.5" thickBot="1" x14ac:dyDescent="0.25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</row>
    <row r="718" spans="1:17" ht="13.5" thickBot="1" x14ac:dyDescent="0.25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</row>
    <row r="719" spans="1:17" ht="13.5" thickBot="1" x14ac:dyDescent="0.25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</row>
    <row r="720" spans="1:17" ht="13.5" thickBot="1" x14ac:dyDescent="0.25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</row>
    <row r="721" spans="1:17" ht="13.5" thickBot="1" x14ac:dyDescent="0.25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</row>
    <row r="722" spans="1:17" ht="13.5" thickBot="1" x14ac:dyDescent="0.25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</row>
    <row r="723" spans="1:17" ht="13.5" thickBot="1" x14ac:dyDescent="0.25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</row>
    <row r="724" spans="1:17" ht="13.5" thickBot="1" x14ac:dyDescent="0.25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</row>
    <row r="725" spans="1:17" ht="13.5" thickBot="1" x14ac:dyDescent="0.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</row>
    <row r="726" spans="1:17" ht="13.5" thickBot="1" x14ac:dyDescent="0.25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</row>
    <row r="727" spans="1:17" ht="13.5" thickBot="1" x14ac:dyDescent="0.25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</row>
    <row r="728" spans="1:17" ht="13.5" thickBot="1" x14ac:dyDescent="0.25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</row>
    <row r="729" spans="1:17" ht="13.5" thickBot="1" x14ac:dyDescent="0.25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</row>
    <row r="730" spans="1:17" ht="13.5" thickBot="1" x14ac:dyDescent="0.25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</row>
    <row r="731" spans="1:17" ht="13.5" thickBot="1" x14ac:dyDescent="0.25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</row>
    <row r="732" spans="1:17" ht="13.5" thickBot="1" x14ac:dyDescent="0.25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</row>
    <row r="733" spans="1:17" ht="13.5" thickBot="1" x14ac:dyDescent="0.25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</row>
    <row r="734" spans="1:17" ht="13.5" thickBot="1" x14ac:dyDescent="0.25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</row>
    <row r="735" spans="1:17" ht="13.5" thickBot="1" x14ac:dyDescent="0.2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</row>
    <row r="736" spans="1:17" ht="13.5" thickBot="1" x14ac:dyDescent="0.25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</row>
    <row r="737" spans="1:17" ht="13.5" thickBot="1" x14ac:dyDescent="0.25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</row>
    <row r="738" spans="1:17" ht="13.5" thickBot="1" x14ac:dyDescent="0.25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</row>
    <row r="739" spans="1:17" ht="13.5" thickBot="1" x14ac:dyDescent="0.25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</row>
    <row r="740" spans="1:17" ht="13.5" thickBot="1" x14ac:dyDescent="0.25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</row>
    <row r="741" spans="1:17" ht="13.5" thickBot="1" x14ac:dyDescent="0.25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</row>
    <row r="742" spans="1:17" ht="13.5" thickBot="1" x14ac:dyDescent="0.25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</row>
    <row r="743" spans="1:17" ht="13.5" thickBot="1" x14ac:dyDescent="0.25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</row>
    <row r="744" spans="1:17" ht="13.5" thickBot="1" x14ac:dyDescent="0.25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</row>
    <row r="745" spans="1:17" ht="13.5" thickBot="1" x14ac:dyDescent="0.2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</row>
    <row r="746" spans="1:17" ht="13.5" thickBot="1" x14ac:dyDescent="0.25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</row>
    <row r="747" spans="1:17" ht="13.5" thickBot="1" x14ac:dyDescent="0.25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</row>
    <row r="748" spans="1:17" ht="13.5" thickBot="1" x14ac:dyDescent="0.25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</row>
    <row r="749" spans="1:17" ht="13.5" thickBot="1" x14ac:dyDescent="0.25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</row>
    <row r="750" spans="1:17" ht="13.5" thickBot="1" x14ac:dyDescent="0.25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</row>
    <row r="751" spans="1:17" ht="13.5" thickBot="1" x14ac:dyDescent="0.25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</row>
    <row r="752" spans="1:17" ht="13.5" thickBot="1" x14ac:dyDescent="0.25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</row>
    <row r="753" spans="1:17" ht="13.5" thickBot="1" x14ac:dyDescent="0.25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</row>
    <row r="754" spans="1:17" ht="13.5" thickBot="1" x14ac:dyDescent="0.25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</row>
    <row r="755" spans="1:17" ht="13.5" thickBot="1" x14ac:dyDescent="0.2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</row>
    <row r="756" spans="1:17" ht="13.5" thickBot="1" x14ac:dyDescent="0.25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</row>
    <row r="757" spans="1:17" ht="13.5" thickBot="1" x14ac:dyDescent="0.25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</row>
    <row r="758" spans="1:17" ht="13.5" thickBot="1" x14ac:dyDescent="0.25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</row>
    <row r="759" spans="1:17" ht="13.5" thickBot="1" x14ac:dyDescent="0.25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</row>
    <row r="760" spans="1:17" ht="13.5" thickBot="1" x14ac:dyDescent="0.25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</row>
    <row r="761" spans="1:17" ht="13.5" thickBot="1" x14ac:dyDescent="0.25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</row>
    <row r="762" spans="1:17" ht="13.5" thickBot="1" x14ac:dyDescent="0.25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</row>
    <row r="763" spans="1:17" ht="13.5" thickBot="1" x14ac:dyDescent="0.25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</row>
    <row r="764" spans="1:17" ht="13.5" thickBot="1" x14ac:dyDescent="0.25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</row>
    <row r="765" spans="1:17" ht="13.5" thickBot="1" x14ac:dyDescent="0.2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</row>
    <row r="766" spans="1:17" ht="13.5" thickBot="1" x14ac:dyDescent="0.25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</row>
    <row r="767" spans="1:17" ht="13.5" thickBot="1" x14ac:dyDescent="0.25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</row>
    <row r="768" spans="1:17" ht="13.5" thickBot="1" x14ac:dyDescent="0.25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</row>
    <row r="769" spans="1:17" ht="13.5" thickBot="1" x14ac:dyDescent="0.25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</row>
    <row r="770" spans="1:17" ht="13.5" thickBot="1" x14ac:dyDescent="0.25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</row>
    <row r="771" spans="1:17" ht="13.5" thickBot="1" x14ac:dyDescent="0.25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</row>
    <row r="772" spans="1:17" ht="13.5" thickBot="1" x14ac:dyDescent="0.25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</row>
    <row r="773" spans="1:17" ht="13.5" thickBot="1" x14ac:dyDescent="0.25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</row>
    <row r="774" spans="1:17" ht="13.5" thickBot="1" x14ac:dyDescent="0.25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</row>
    <row r="775" spans="1:17" ht="13.5" thickBot="1" x14ac:dyDescent="0.2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</row>
    <row r="776" spans="1:17" ht="13.5" thickBot="1" x14ac:dyDescent="0.25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</row>
    <row r="777" spans="1:17" ht="13.5" thickBot="1" x14ac:dyDescent="0.25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</row>
    <row r="778" spans="1:17" ht="13.5" thickBot="1" x14ac:dyDescent="0.25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</row>
    <row r="779" spans="1:17" ht="13.5" thickBot="1" x14ac:dyDescent="0.25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</row>
    <row r="780" spans="1:17" ht="13.5" thickBot="1" x14ac:dyDescent="0.25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</row>
    <row r="781" spans="1:17" ht="13.5" thickBot="1" x14ac:dyDescent="0.25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</row>
    <row r="782" spans="1:17" ht="13.5" thickBot="1" x14ac:dyDescent="0.25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</row>
    <row r="783" spans="1:17" ht="13.5" thickBot="1" x14ac:dyDescent="0.25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</row>
    <row r="784" spans="1:17" ht="13.5" thickBot="1" x14ac:dyDescent="0.25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</row>
    <row r="785" spans="1:17" ht="13.5" thickBot="1" x14ac:dyDescent="0.2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</row>
    <row r="786" spans="1:17" ht="13.5" thickBot="1" x14ac:dyDescent="0.25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</row>
    <row r="787" spans="1:17" ht="13.5" thickBot="1" x14ac:dyDescent="0.25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</row>
    <row r="788" spans="1:17" ht="13.5" thickBot="1" x14ac:dyDescent="0.25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</row>
    <row r="789" spans="1:17" ht="13.5" thickBot="1" x14ac:dyDescent="0.25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</row>
    <row r="790" spans="1:17" ht="13.5" thickBot="1" x14ac:dyDescent="0.25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</row>
    <row r="791" spans="1:17" ht="13.5" thickBot="1" x14ac:dyDescent="0.25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</row>
    <row r="792" spans="1:17" ht="13.5" thickBot="1" x14ac:dyDescent="0.25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</row>
    <row r="793" spans="1:17" ht="13.5" thickBot="1" x14ac:dyDescent="0.25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</row>
    <row r="794" spans="1:17" ht="13.5" thickBot="1" x14ac:dyDescent="0.25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</row>
    <row r="795" spans="1:17" ht="13.5" thickBot="1" x14ac:dyDescent="0.2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</row>
    <row r="796" spans="1:17" ht="13.5" thickBot="1" x14ac:dyDescent="0.25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</row>
    <row r="797" spans="1:17" ht="13.5" thickBot="1" x14ac:dyDescent="0.25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</row>
    <row r="798" spans="1:17" ht="13.5" thickBot="1" x14ac:dyDescent="0.25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</row>
    <row r="799" spans="1:17" ht="13.5" thickBot="1" x14ac:dyDescent="0.25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</row>
    <row r="800" spans="1:17" ht="13.5" thickBot="1" x14ac:dyDescent="0.25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</row>
    <row r="801" spans="1:17" ht="13.5" thickBot="1" x14ac:dyDescent="0.25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</row>
    <row r="802" spans="1:17" ht="13.5" thickBot="1" x14ac:dyDescent="0.25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</row>
    <row r="803" spans="1:17" ht="13.5" thickBot="1" x14ac:dyDescent="0.25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</row>
    <row r="804" spans="1:17" ht="13.5" thickBot="1" x14ac:dyDescent="0.25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</row>
    <row r="805" spans="1:17" ht="13.5" thickBot="1" x14ac:dyDescent="0.2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</row>
    <row r="806" spans="1:17" ht="13.5" thickBot="1" x14ac:dyDescent="0.25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</row>
    <row r="807" spans="1:17" ht="13.5" thickBot="1" x14ac:dyDescent="0.25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</row>
    <row r="808" spans="1:17" ht="13.5" thickBot="1" x14ac:dyDescent="0.25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</row>
    <row r="809" spans="1:17" ht="13.5" thickBot="1" x14ac:dyDescent="0.25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</row>
    <row r="810" spans="1:17" ht="13.5" thickBot="1" x14ac:dyDescent="0.25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</row>
    <row r="811" spans="1:17" ht="13.5" thickBot="1" x14ac:dyDescent="0.25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</row>
    <row r="812" spans="1:17" ht="13.5" thickBot="1" x14ac:dyDescent="0.25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</row>
    <row r="813" spans="1:17" ht="13.5" thickBot="1" x14ac:dyDescent="0.25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</row>
    <row r="814" spans="1:17" ht="13.5" thickBot="1" x14ac:dyDescent="0.25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</row>
    <row r="815" spans="1:17" ht="13.5" thickBot="1" x14ac:dyDescent="0.2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</row>
    <row r="816" spans="1:17" ht="13.5" thickBot="1" x14ac:dyDescent="0.25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</row>
    <row r="817" spans="1:17" ht="13.5" thickBot="1" x14ac:dyDescent="0.25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</row>
    <row r="818" spans="1:17" ht="13.5" thickBot="1" x14ac:dyDescent="0.25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</row>
    <row r="819" spans="1:17" ht="13.5" thickBot="1" x14ac:dyDescent="0.25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</row>
    <row r="820" spans="1:17" ht="13.5" thickBot="1" x14ac:dyDescent="0.25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</row>
    <row r="821" spans="1:17" ht="13.5" thickBot="1" x14ac:dyDescent="0.25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</row>
    <row r="822" spans="1:17" ht="13.5" thickBot="1" x14ac:dyDescent="0.25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</row>
    <row r="823" spans="1:17" ht="13.5" thickBot="1" x14ac:dyDescent="0.25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</row>
    <row r="824" spans="1:17" ht="13.5" thickBot="1" x14ac:dyDescent="0.25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</row>
    <row r="825" spans="1:17" ht="13.5" thickBot="1" x14ac:dyDescent="0.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</row>
    <row r="826" spans="1:17" ht="13.5" thickBot="1" x14ac:dyDescent="0.25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</row>
    <row r="827" spans="1:17" ht="13.5" thickBot="1" x14ac:dyDescent="0.25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</row>
    <row r="828" spans="1:17" ht="13.5" thickBot="1" x14ac:dyDescent="0.25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</row>
    <row r="829" spans="1:17" ht="13.5" thickBot="1" x14ac:dyDescent="0.25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</row>
    <row r="830" spans="1:17" ht="13.5" thickBot="1" x14ac:dyDescent="0.25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</row>
    <row r="831" spans="1:17" ht="13.5" thickBot="1" x14ac:dyDescent="0.25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</row>
    <row r="832" spans="1:17" ht="13.5" thickBot="1" x14ac:dyDescent="0.25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</row>
    <row r="833" spans="1:17" ht="13.5" thickBot="1" x14ac:dyDescent="0.25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</row>
    <row r="834" spans="1:17" ht="13.5" thickBot="1" x14ac:dyDescent="0.25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</row>
    <row r="835" spans="1:17" ht="13.5" thickBot="1" x14ac:dyDescent="0.2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</row>
    <row r="836" spans="1:17" ht="13.5" thickBot="1" x14ac:dyDescent="0.25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</row>
    <row r="837" spans="1:17" ht="13.5" thickBot="1" x14ac:dyDescent="0.25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</row>
    <row r="838" spans="1:17" ht="13.5" thickBot="1" x14ac:dyDescent="0.25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</row>
    <row r="839" spans="1:17" ht="13.5" thickBot="1" x14ac:dyDescent="0.25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</row>
    <row r="840" spans="1:17" ht="13.5" thickBot="1" x14ac:dyDescent="0.25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</row>
    <row r="841" spans="1:17" ht="13.5" thickBot="1" x14ac:dyDescent="0.25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</row>
    <row r="842" spans="1:17" ht="13.5" thickBot="1" x14ac:dyDescent="0.25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</row>
    <row r="843" spans="1:17" ht="13.5" thickBot="1" x14ac:dyDescent="0.25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</row>
    <row r="844" spans="1:17" ht="13.5" thickBot="1" x14ac:dyDescent="0.25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</row>
    <row r="845" spans="1:17" ht="13.5" thickBot="1" x14ac:dyDescent="0.2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</row>
    <row r="846" spans="1:17" ht="13.5" thickBot="1" x14ac:dyDescent="0.25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</row>
    <row r="847" spans="1:17" ht="13.5" thickBot="1" x14ac:dyDescent="0.25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</row>
    <row r="848" spans="1:17" ht="13.5" thickBot="1" x14ac:dyDescent="0.25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</row>
    <row r="849" spans="1:17" ht="13.5" thickBot="1" x14ac:dyDescent="0.25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</row>
    <row r="850" spans="1:17" ht="13.5" thickBot="1" x14ac:dyDescent="0.25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</row>
    <row r="851" spans="1:17" ht="13.5" thickBot="1" x14ac:dyDescent="0.25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</row>
    <row r="852" spans="1:17" ht="13.5" thickBot="1" x14ac:dyDescent="0.25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</row>
    <row r="853" spans="1:17" ht="13.5" thickBot="1" x14ac:dyDescent="0.25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</row>
    <row r="854" spans="1:17" ht="13.5" thickBot="1" x14ac:dyDescent="0.25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</row>
    <row r="855" spans="1:17" ht="13.5" thickBot="1" x14ac:dyDescent="0.2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</row>
    <row r="856" spans="1:17" ht="13.5" thickBot="1" x14ac:dyDescent="0.25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</row>
    <row r="857" spans="1:17" ht="13.5" thickBot="1" x14ac:dyDescent="0.25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</row>
    <row r="858" spans="1:17" ht="13.5" thickBot="1" x14ac:dyDescent="0.25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</row>
    <row r="859" spans="1:17" ht="13.5" thickBot="1" x14ac:dyDescent="0.25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</row>
    <row r="860" spans="1:17" ht="13.5" thickBot="1" x14ac:dyDescent="0.25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</row>
    <row r="861" spans="1:17" ht="13.5" thickBot="1" x14ac:dyDescent="0.25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</row>
    <row r="862" spans="1:17" ht="13.5" thickBot="1" x14ac:dyDescent="0.25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</row>
    <row r="863" spans="1:17" ht="13.5" thickBot="1" x14ac:dyDescent="0.25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</row>
    <row r="864" spans="1:17" ht="13.5" thickBot="1" x14ac:dyDescent="0.25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</row>
    <row r="865" spans="1:17" ht="13.5" thickBot="1" x14ac:dyDescent="0.2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</row>
    <row r="866" spans="1:17" ht="13.5" thickBot="1" x14ac:dyDescent="0.25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</row>
    <row r="867" spans="1:17" ht="13.5" thickBot="1" x14ac:dyDescent="0.25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</row>
    <row r="868" spans="1:17" ht="13.5" thickBot="1" x14ac:dyDescent="0.25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</row>
    <row r="869" spans="1:17" ht="13.5" thickBot="1" x14ac:dyDescent="0.25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</row>
    <row r="870" spans="1:17" ht="13.5" thickBot="1" x14ac:dyDescent="0.25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</row>
    <row r="871" spans="1:17" ht="13.5" thickBot="1" x14ac:dyDescent="0.25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</row>
    <row r="872" spans="1:17" ht="13.5" thickBot="1" x14ac:dyDescent="0.25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</row>
    <row r="873" spans="1:17" ht="13.5" thickBot="1" x14ac:dyDescent="0.25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</row>
    <row r="874" spans="1:17" ht="13.5" thickBot="1" x14ac:dyDescent="0.25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</row>
    <row r="875" spans="1:17" ht="13.5" thickBot="1" x14ac:dyDescent="0.2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</row>
    <row r="876" spans="1:17" ht="13.5" thickBot="1" x14ac:dyDescent="0.25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</row>
    <row r="877" spans="1:17" ht="13.5" thickBot="1" x14ac:dyDescent="0.25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</row>
    <row r="878" spans="1:17" ht="13.5" thickBot="1" x14ac:dyDescent="0.25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</row>
    <row r="879" spans="1:17" ht="13.5" thickBot="1" x14ac:dyDescent="0.25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</row>
    <row r="880" spans="1:17" ht="13.5" thickBot="1" x14ac:dyDescent="0.25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</row>
    <row r="881" spans="1:17" ht="13.5" thickBot="1" x14ac:dyDescent="0.25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</row>
    <row r="882" spans="1:17" ht="13.5" thickBot="1" x14ac:dyDescent="0.25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</row>
    <row r="883" spans="1:17" ht="13.5" thickBot="1" x14ac:dyDescent="0.25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</row>
    <row r="884" spans="1:17" ht="13.5" thickBot="1" x14ac:dyDescent="0.25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</row>
    <row r="885" spans="1:17" ht="13.5" thickBot="1" x14ac:dyDescent="0.2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</row>
    <row r="886" spans="1:17" ht="13.5" thickBot="1" x14ac:dyDescent="0.25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</row>
    <row r="887" spans="1:17" ht="13.5" thickBot="1" x14ac:dyDescent="0.25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</row>
    <row r="888" spans="1:17" ht="13.5" thickBot="1" x14ac:dyDescent="0.25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</row>
    <row r="889" spans="1:17" ht="13.5" thickBot="1" x14ac:dyDescent="0.25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</row>
    <row r="890" spans="1:17" ht="13.5" thickBot="1" x14ac:dyDescent="0.25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</row>
    <row r="891" spans="1:17" ht="13.5" thickBot="1" x14ac:dyDescent="0.25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</row>
    <row r="892" spans="1:17" ht="13.5" thickBot="1" x14ac:dyDescent="0.25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</row>
    <row r="893" spans="1:17" ht="13.5" thickBot="1" x14ac:dyDescent="0.25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</row>
    <row r="894" spans="1:17" ht="13.5" thickBot="1" x14ac:dyDescent="0.25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</row>
    <row r="895" spans="1:17" ht="13.5" thickBot="1" x14ac:dyDescent="0.2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</row>
    <row r="896" spans="1:17" ht="13.5" thickBot="1" x14ac:dyDescent="0.25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</row>
    <row r="897" spans="1:17" ht="13.5" thickBot="1" x14ac:dyDescent="0.25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</row>
    <row r="898" spans="1:17" ht="13.5" thickBot="1" x14ac:dyDescent="0.25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</row>
    <row r="899" spans="1:17" ht="13.5" thickBot="1" x14ac:dyDescent="0.25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</row>
    <row r="900" spans="1:17" ht="13.5" thickBot="1" x14ac:dyDescent="0.25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</row>
    <row r="901" spans="1:17" ht="13.5" thickBot="1" x14ac:dyDescent="0.25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</row>
    <row r="902" spans="1:17" ht="13.5" thickBot="1" x14ac:dyDescent="0.25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</row>
    <row r="903" spans="1:17" ht="13.5" thickBot="1" x14ac:dyDescent="0.25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</row>
    <row r="904" spans="1:17" ht="13.5" thickBot="1" x14ac:dyDescent="0.25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</row>
    <row r="905" spans="1:17" ht="13.5" thickBot="1" x14ac:dyDescent="0.2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</row>
    <row r="906" spans="1:17" ht="13.5" thickBot="1" x14ac:dyDescent="0.25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</row>
    <row r="907" spans="1:17" ht="13.5" thickBot="1" x14ac:dyDescent="0.25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</row>
    <row r="908" spans="1:17" ht="13.5" thickBot="1" x14ac:dyDescent="0.25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</row>
    <row r="909" spans="1:17" ht="13.5" thickBot="1" x14ac:dyDescent="0.25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</row>
    <row r="910" spans="1:17" ht="13.5" thickBot="1" x14ac:dyDescent="0.25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</row>
    <row r="911" spans="1:17" ht="13.5" thickBot="1" x14ac:dyDescent="0.25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</row>
    <row r="912" spans="1:17" ht="13.5" thickBot="1" x14ac:dyDescent="0.25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</row>
    <row r="913" spans="1:17" ht="13.5" thickBot="1" x14ac:dyDescent="0.25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</row>
    <row r="914" spans="1:17" ht="13.5" thickBot="1" x14ac:dyDescent="0.25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</row>
    <row r="915" spans="1:17" ht="13.5" thickBot="1" x14ac:dyDescent="0.2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</row>
    <row r="916" spans="1:17" ht="13.5" thickBot="1" x14ac:dyDescent="0.25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</row>
    <row r="917" spans="1:17" ht="13.5" thickBot="1" x14ac:dyDescent="0.25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</row>
    <row r="918" spans="1:17" ht="13.5" thickBot="1" x14ac:dyDescent="0.25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</row>
    <row r="919" spans="1:17" ht="13.5" thickBot="1" x14ac:dyDescent="0.25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</row>
    <row r="920" spans="1:17" ht="13.5" thickBot="1" x14ac:dyDescent="0.25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</row>
    <row r="921" spans="1:17" ht="13.5" thickBot="1" x14ac:dyDescent="0.25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</row>
    <row r="922" spans="1:17" ht="13.5" thickBot="1" x14ac:dyDescent="0.25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</row>
    <row r="923" spans="1:17" ht="13.5" thickBot="1" x14ac:dyDescent="0.25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</row>
    <row r="924" spans="1:17" ht="13.5" thickBot="1" x14ac:dyDescent="0.25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</row>
    <row r="925" spans="1:17" ht="13.5" thickBot="1" x14ac:dyDescent="0.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</row>
    <row r="926" spans="1:17" ht="13.5" thickBot="1" x14ac:dyDescent="0.25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</row>
    <row r="927" spans="1:17" ht="13.5" thickBot="1" x14ac:dyDescent="0.25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</row>
    <row r="928" spans="1:17" ht="13.5" thickBot="1" x14ac:dyDescent="0.25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</row>
    <row r="929" spans="1:17" ht="13.5" thickBot="1" x14ac:dyDescent="0.25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</row>
    <row r="930" spans="1:17" ht="13.5" thickBot="1" x14ac:dyDescent="0.25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</row>
    <row r="931" spans="1:17" ht="13.5" thickBot="1" x14ac:dyDescent="0.25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</row>
    <row r="932" spans="1:17" ht="13.5" thickBot="1" x14ac:dyDescent="0.25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</row>
    <row r="933" spans="1:17" ht="13.5" thickBot="1" x14ac:dyDescent="0.25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</row>
    <row r="934" spans="1:17" ht="13.5" thickBot="1" x14ac:dyDescent="0.25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</row>
    <row r="935" spans="1:17" ht="13.5" thickBot="1" x14ac:dyDescent="0.2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</row>
    <row r="936" spans="1:17" ht="13.5" thickBot="1" x14ac:dyDescent="0.25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</row>
    <row r="937" spans="1:17" ht="13.5" thickBot="1" x14ac:dyDescent="0.25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</row>
    <row r="938" spans="1:17" ht="13.5" thickBot="1" x14ac:dyDescent="0.25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</row>
    <row r="939" spans="1:17" ht="13.5" thickBot="1" x14ac:dyDescent="0.25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</row>
    <row r="940" spans="1:17" ht="13.5" thickBot="1" x14ac:dyDescent="0.25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</row>
    <row r="941" spans="1:17" ht="13.5" thickBot="1" x14ac:dyDescent="0.25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</row>
    <row r="942" spans="1:17" ht="13.5" thickBot="1" x14ac:dyDescent="0.25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</row>
    <row r="943" spans="1:17" ht="13.5" thickBot="1" x14ac:dyDescent="0.25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</row>
    <row r="944" spans="1:17" ht="13.5" thickBot="1" x14ac:dyDescent="0.25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</row>
    <row r="945" spans="1:17" ht="13.5" thickBot="1" x14ac:dyDescent="0.2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</row>
    <row r="946" spans="1:17" ht="13.5" thickBot="1" x14ac:dyDescent="0.25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</row>
    <row r="947" spans="1:17" ht="13.5" thickBot="1" x14ac:dyDescent="0.25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</row>
    <row r="948" spans="1:17" ht="13.5" thickBot="1" x14ac:dyDescent="0.25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</row>
    <row r="949" spans="1:17" ht="13.5" thickBot="1" x14ac:dyDescent="0.25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</row>
    <row r="950" spans="1:17" ht="13.5" thickBot="1" x14ac:dyDescent="0.25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</row>
    <row r="951" spans="1:17" ht="13.5" thickBot="1" x14ac:dyDescent="0.25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</row>
    <row r="952" spans="1:17" ht="13.5" thickBot="1" x14ac:dyDescent="0.25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</row>
    <row r="953" spans="1:17" ht="13.5" thickBot="1" x14ac:dyDescent="0.25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</row>
    <row r="954" spans="1:17" ht="13.5" thickBot="1" x14ac:dyDescent="0.25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</row>
    <row r="955" spans="1:17" ht="13.5" thickBot="1" x14ac:dyDescent="0.2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</row>
    <row r="956" spans="1:17" ht="13.5" thickBot="1" x14ac:dyDescent="0.25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</row>
    <row r="957" spans="1:17" ht="13.5" thickBot="1" x14ac:dyDescent="0.25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</row>
    <row r="958" spans="1:17" ht="13.5" thickBot="1" x14ac:dyDescent="0.25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</row>
    <row r="959" spans="1:17" ht="13.5" thickBot="1" x14ac:dyDescent="0.25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</row>
    <row r="960" spans="1:17" ht="13.5" thickBot="1" x14ac:dyDescent="0.25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</row>
    <row r="961" spans="1:17" ht="13.5" thickBot="1" x14ac:dyDescent="0.25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</row>
    <row r="962" spans="1:17" ht="13.5" thickBot="1" x14ac:dyDescent="0.25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</row>
    <row r="963" spans="1:17" ht="13.5" thickBot="1" x14ac:dyDescent="0.25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</row>
    <row r="964" spans="1:17" ht="13.5" thickBot="1" x14ac:dyDescent="0.25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</row>
    <row r="965" spans="1:17" ht="13.5" thickBot="1" x14ac:dyDescent="0.2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</row>
    <row r="966" spans="1:17" ht="13.5" thickBot="1" x14ac:dyDescent="0.25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</row>
    <row r="967" spans="1:17" ht="13.5" thickBot="1" x14ac:dyDescent="0.25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</row>
    <row r="968" spans="1:17" ht="13.5" thickBot="1" x14ac:dyDescent="0.25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</row>
    <row r="969" spans="1:17" ht="13.5" thickBot="1" x14ac:dyDescent="0.25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</row>
    <row r="970" spans="1:17" ht="13.5" thickBot="1" x14ac:dyDescent="0.25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</row>
    <row r="971" spans="1:17" ht="13.5" thickBot="1" x14ac:dyDescent="0.25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</row>
    <row r="972" spans="1:17" ht="13.5" thickBot="1" x14ac:dyDescent="0.25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</row>
    <row r="973" spans="1:17" ht="13.5" thickBot="1" x14ac:dyDescent="0.25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</row>
    <row r="974" spans="1:17" ht="13.5" thickBot="1" x14ac:dyDescent="0.25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</row>
    <row r="975" spans="1:17" ht="13.5" thickBot="1" x14ac:dyDescent="0.2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</row>
    <row r="976" spans="1:17" ht="13.5" thickBot="1" x14ac:dyDescent="0.25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</row>
    <row r="977" spans="1:17" ht="13.5" thickBot="1" x14ac:dyDescent="0.25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</row>
    <row r="978" spans="1:17" ht="13.5" thickBot="1" x14ac:dyDescent="0.25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</row>
    <row r="979" spans="1:17" ht="13.5" thickBot="1" x14ac:dyDescent="0.25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</row>
    <row r="980" spans="1:17" ht="13.5" thickBot="1" x14ac:dyDescent="0.25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</row>
    <row r="981" spans="1:17" ht="13.5" thickBot="1" x14ac:dyDescent="0.25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</row>
    <row r="982" spans="1:17" ht="13.5" thickBot="1" x14ac:dyDescent="0.25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</row>
    <row r="983" spans="1:17" ht="13.5" thickBot="1" x14ac:dyDescent="0.25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</row>
    <row r="984" spans="1:17" ht="13.5" thickBot="1" x14ac:dyDescent="0.25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</row>
    <row r="985" spans="1:17" ht="13.5" thickBot="1" x14ac:dyDescent="0.2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</row>
    <row r="986" spans="1:17" ht="13.5" thickBot="1" x14ac:dyDescent="0.25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</row>
    <row r="987" spans="1:17" ht="13.5" thickBot="1" x14ac:dyDescent="0.25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</row>
    <row r="988" spans="1:17" ht="13.5" thickBot="1" x14ac:dyDescent="0.25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</row>
    <row r="989" spans="1:17" ht="13.5" thickBot="1" x14ac:dyDescent="0.25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</row>
    <row r="990" spans="1:17" ht="13.5" thickBot="1" x14ac:dyDescent="0.25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</row>
    <row r="991" spans="1:17" ht="13.5" thickBot="1" x14ac:dyDescent="0.25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</row>
    <row r="992" spans="1:17" ht="13.5" thickBot="1" x14ac:dyDescent="0.25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</row>
    <row r="993" spans="1:17" ht="13.5" thickBot="1" x14ac:dyDescent="0.25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</row>
    <row r="994" spans="1:17" ht="13.5" thickBot="1" x14ac:dyDescent="0.25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</row>
    <row r="995" spans="1:17" ht="13.5" thickBot="1" x14ac:dyDescent="0.2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</row>
    <row r="996" spans="1:17" ht="13.5" thickBot="1" x14ac:dyDescent="0.25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</row>
    <row r="997" spans="1:17" ht="13.5" thickBot="1" x14ac:dyDescent="0.25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</row>
    <row r="998" spans="1:17" ht="13.5" thickBot="1" x14ac:dyDescent="0.25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</row>
    <row r="999" spans="1:17" ht="13.5" thickBot="1" x14ac:dyDescent="0.25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</row>
    <row r="1000" spans="1:17" ht="13.5" thickBot="1" x14ac:dyDescent="0.25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</row>
    <row r="1001" spans="1:17" ht="13.5" thickBot="1" x14ac:dyDescent="0.25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</row>
    <row r="1002" spans="1:17" ht="13.5" thickBot="1" x14ac:dyDescent="0.25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</row>
    <row r="1003" spans="1:17" ht="13.5" thickBot="1" x14ac:dyDescent="0.25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</row>
    <row r="1004" spans="1:17" ht="13.5" thickBot="1" x14ac:dyDescent="0.25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</row>
    <row r="1005" spans="1:17" ht="13.5" thickBot="1" x14ac:dyDescent="0.25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</row>
    <row r="1006" spans="1:17" ht="13.5" thickBot="1" x14ac:dyDescent="0.25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</row>
    <row r="1007" spans="1:17" ht="13.5" thickBot="1" x14ac:dyDescent="0.25">
      <c r="A1007" s="60"/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</row>
    <row r="1008" spans="1:17" ht="13.5" thickBot="1" x14ac:dyDescent="0.25">
      <c r="A1008" s="60"/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</row>
    <row r="1009" spans="1:17" ht="13.5" thickBot="1" x14ac:dyDescent="0.25">
      <c r="A1009" s="60"/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</row>
    <row r="1010" spans="1:17" ht="13.5" thickBot="1" x14ac:dyDescent="0.25">
      <c r="A1010" s="60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</row>
    <row r="1011" spans="1:17" ht="13.5" thickBot="1" x14ac:dyDescent="0.25">
      <c r="A1011" s="60"/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</row>
    <row r="1012" spans="1:17" ht="13.5" thickBot="1" x14ac:dyDescent="0.25">
      <c r="A1012" s="60"/>
      <c r="B1012" s="60"/>
      <c r="C1012" s="60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  <c r="P1012" s="60"/>
      <c r="Q1012" s="60"/>
    </row>
  </sheetData>
  <mergeCells count="33">
    <mergeCell ref="A87:C87"/>
    <mergeCell ref="A70:B70"/>
    <mergeCell ref="A86:C86"/>
    <mergeCell ref="A54:A55"/>
    <mergeCell ref="A56:A59"/>
    <mergeCell ref="A60:A63"/>
    <mergeCell ref="C7:F7"/>
    <mergeCell ref="A7:B7"/>
    <mergeCell ref="C6:F6"/>
    <mergeCell ref="A6:B6"/>
    <mergeCell ref="E84:F84"/>
    <mergeCell ref="A84:C84"/>
    <mergeCell ref="A68:A69"/>
    <mergeCell ref="A64:A67"/>
    <mergeCell ref="A25:A27"/>
    <mergeCell ref="A42:A45"/>
    <mergeCell ref="A32:A35"/>
    <mergeCell ref="A36:A39"/>
    <mergeCell ref="A50:A53"/>
    <mergeCell ref="A46:A48"/>
    <mergeCell ref="A2:F2"/>
    <mergeCell ref="A4:B4"/>
    <mergeCell ref="C4:F4"/>
    <mergeCell ref="A5:B5"/>
    <mergeCell ref="C5:F5"/>
    <mergeCell ref="A40:A41"/>
    <mergeCell ref="A28:A31"/>
    <mergeCell ref="A8:G8"/>
    <mergeCell ref="G16:G17"/>
    <mergeCell ref="D16:D17"/>
    <mergeCell ref="A23:A24"/>
    <mergeCell ref="A18:A19"/>
    <mergeCell ref="A21:A2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"/>
  <sheetViews>
    <sheetView zoomScale="40" zoomScaleNormal="40" workbookViewId="0">
      <selection activeCell="B6" sqref="B6:C6"/>
    </sheetView>
  </sheetViews>
  <sheetFormatPr defaultRowHeight="12.75" x14ac:dyDescent="0.2"/>
  <cols>
    <col min="1" max="1" width="104.28515625" customWidth="1"/>
    <col min="7" max="7" width="9.85546875" customWidth="1"/>
    <col min="10" max="10" width="9.42578125" customWidth="1"/>
    <col min="11" max="11" width="10.140625" customWidth="1"/>
    <col min="16" max="16" width="10.140625" customWidth="1"/>
    <col min="29" max="29" width="10.140625" customWidth="1"/>
    <col min="32" max="32" width="9.42578125" customWidth="1"/>
    <col min="39" max="39" width="10.140625" customWidth="1"/>
    <col min="46" max="46" width="12" bestFit="1" customWidth="1"/>
    <col min="54" max="55" width="9.42578125" customWidth="1"/>
  </cols>
  <sheetData>
    <row r="1" spans="1:65" s="95" customFormat="1" ht="102.75" customHeight="1" x14ac:dyDescent="0.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</row>
    <row r="2" spans="1:65" s="95" customFormat="1" ht="56.25" customHeight="1" x14ac:dyDescent="0.5">
      <c r="A2" s="247" t="s">
        <v>35</v>
      </c>
      <c r="B2" s="247"/>
      <c r="C2" s="247"/>
      <c r="D2" s="247"/>
      <c r="E2" s="247"/>
      <c r="F2" s="247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248" t="s">
        <v>65</v>
      </c>
      <c r="BH2" s="248"/>
      <c r="BI2" s="248"/>
      <c r="BJ2" s="248"/>
      <c r="BK2" s="248"/>
      <c r="BL2" s="248"/>
      <c r="BM2" s="248"/>
    </row>
    <row r="3" spans="1:65" s="95" customFormat="1" ht="56.25" customHeight="1" x14ac:dyDescent="0.5">
      <c r="A3" s="249" t="s">
        <v>61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  <c r="AU3" s="249"/>
      <c r="AV3" s="249"/>
      <c r="AW3" s="249"/>
      <c r="AX3" s="249"/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49"/>
      <c r="BK3" s="249"/>
      <c r="BL3" s="249"/>
      <c r="BM3" s="249"/>
    </row>
    <row r="4" spans="1:65" s="95" customFormat="1" ht="56.25" customHeight="1" thickBot="1" x14ac:dyDescent="0.55000000000000004">
      <c r="A4" s="97"/>
      <c r="B4" s="97"/>
      <c r="C4" s="97"/>
      <c r="D4" s="97"/>
      <c r="E4" s="97"/>
      <c r="F4" s="97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250">
        <v>2020</v>
      </c>
      <c r="BJ4" s="250"/>
      <c r="BK4" s="250"/>
      <c r="BL4" s="250"/>
      <c r="BM4" s="250"/>
    </row>
    <row r="5" spans="1:65" s="95" customFormat="1" ht="51" customHeight="1" thickBot="1" x14ac:dyDescent="0.55000000000000004">
      <c r="A5" s="251" t="s">
        <v>62</v>
      </c>
      <c r="B5" s="245" t="s">
        <v>75</v>
      </c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  <c r="BJ5" s="246"/>
      <c r="BK5" s="246"/>
      <c r="BL5" s="246"/>
      <c r="BM5" s="246"/>
    </row>
    <row r="6" spans="1:65" s="95" customFormat="1" ht="69.75" customHeight="1" thickBot="1" x14ac:dyDescent="0.55000000000000004">
      <c r="A6" s="252"/>
      <c r="B6" s="243">
        <v>1</v>
      </c>
      <c r="C6" s="244"/>
      <c r="D6" s="243">
        <v>2</v>
      </c>
      <c r="E6" s="244"/>
      <c r="F6" s="243">
        <v>3</v>
      </c>
      <c r="G6" s="244"/>
      <c r="H6" s="243">
        <v>4</v>
      </c>
      <c r="I6" s="244"/>
      <c r="J6" s="243">
        <v>5</v>
      </c>
      <c r="K6" s="244"/>
      <c r="L6" s="243">
        <v>6</v>
      </c>
      <c r="M6" s="244"/>
      <c r="N6" s="243">
        <v>7</v>
      </c>
      <c r="O6" s="244"/>
      <c r="P6" s="243">
        <v>8</v>
      </c>
      <c r="Q6" s="244"/>
      <c r="R6" s="243">
        <v>9</v>
      </c>
      <c r="S6" s="244"/>
      <c r="T6" s="243">
        <v>10</v>
      </c>
      <c r="U6" s="244"/>
      <c r="V6" s="243">
        <v>11</v>
      </c>
      <c r="W6" s="244"/>
      <c r="X6" s="243">
        <v>12</v>
      </c>
      <c r="Y6" s="244"/>
      <c r="Z6" s="243">
        <v>13</v>
      </c>
      <c r="AA6" s="244"/>
      <c r="AB6" s="243">
        <v>14</v>
      </c>
      <c r="AC6" s="244"/>
      <c r="AD6" s="243">
        <v>15</v>
      </c>
      <c r="AE6" s="244"/>
      <c r="AF6" s="243">
        <v>16</v>
      </c>
      <c r="AG6" s="244"/>
      <c r="AH6" s="243">
        <v>17</v>
      </c>
      <c r="AI6" s="244"/>
      <c r="AJ6" s="243">
        <v>18</v>
      </c>
      <c r="AK6" s="244"/>
      <c r="AL6" s="243">
        <v>19</v>
      </c>
      <c r="AM6" s="244"/>
      <c r="AN6" s="243">
        <v>20</v>
      </c>
      <c r="AO6" s="244"/>
      <c r="AP6" s="243">
        <v>21</v>
      </c>
      <c r="AQ6" s="244"/>
      <c r="AR6" s="243">
        <v>22</v>
      </c>
      <c r="AS6" s="244"/>
      <c r="AT6" s="243">
        <v>23</v>
      </c>
      <c r="AU6" s="244"/>
      <c r="AV6" s="243">
        <v>24</v>
      </c>
      <c r="AW6" s="244"/>
      <c r="AX6" s="243">
        <v>25</v>
      </c>
      <c r="AY6" s="244"/>
      <c r="AZ6" s="243">
        <v>26</v>
      </c>
      <c r="BA6" s="244"/>
      <c r="BB6" s="243">
        <v>27</v>
      </c>
      <c r="BC6" s="244"/>
      <c r="BD6" s="243">
        <v>28</v>
      </c>
      <c r="BE6" s="244"/>
      <c r="BF6" s="243">
        <v>28</v>
      </c>
      <c r="BG6" s="244"/>
      <c r="BH6" s="243">
        <v>29</v>
      </c>
      <c r="BI6" s="244"/>
      <c r="BJ6" s="243">
        <v>30</v>
      </c>
      <c r="BK6" s="244"/>
      <c r="BL6" s="243">
        <v>31</v>
      </c>
      <c r="BM6" s="244"/>
    </row>
    <row r="7" spans="1:65" s="95" customFormat="1" ht="69.75" customHeight="1" thickBot="1" x14ac:dyDescent="0.55000000000000004">
      <c r="A7" s="253"/>
      <c r="B7" s="98" t="s">
        <v>63</v>
      </c>
      <c r="C7" s="99" t="s">
        <v>64</v>
      </c>
      <c r="D7" s="98" t="s">
        <v>63</v>
      </c>
      <c r="E7" s="99" t="s">
        <v>64</v>
      </c>
      <c r="F7" s="98" t="s">
        <v>63</v>
      </c>
      <c r="G7" s="99" t="s">
        <v>64</v>
      </c>
      <c r="H7" s="98" t="s">
        <v>63</v>
      </c>
      <c r="I7" s="99" t="s">
        <v>64</v>
      </c>
      <c r="J7" s="98" t="s">
        <v>63</v>
      </c>
      <c r="K7" s="99" t="s">
        <v>64</v>
      </c>
      <c r="L7" s="98" t="s">
        <v>63</v>
      </c>
      <c r="M7" s="99" t="s">
        <v>64</v>
      </c>
      <c r="N7" s="98" t="s">
        <v>63</v>
      </c>
      <c r="O7" s="99" t="s">
        <v>64</v>
      </c>
      <c r="P7" s="98" t="s">
        <v>63</v>
      </c>
      <c r="Q7" s="99" t="s">
        <v>64</v>
      </c>
      <c r="R7" s="98" t="s">
        <v>63</v>
      </c>
      <c r="S7" s="99" t="s">
        <v>64</v>
      </c>
      <c r="T7" s="98" t="s">
        <v>63</v>
      </c>
      <c r="U7" s="99" t="s">
        <v>64</v>
      </c>
      <c r="V7" s="98" t="s">
        <v>63</v>
      </c>
      <c r="W7" s="99" t="s">
        <v>64</v>
      </c>
      <c r="X7" s="98" t="s">
        <v>63</v>
      </c>
      <c r="Y7" s="99" t="s">
        <v>64</v>
      </c>
      <c r="Z7" s="98" t="s">
        <v>63</v>
      </c>
      <c r="AA7" s="99" t="s">
        <v>64</v>
      </c>
      <c r="AB7" s="98" t="s">
        <v>63</v>
      </c>
      <c r="AC7" s="99" t="s">
        <v>64</v>
      </c>
      <c r="AD7" s="98" t="s">
        <v>63</v>
      </c>
      <c r="AE7" s="99" t="s">
        <v>64</v>
      </c>
      <c r="AF7" s="98" t="s">
        <v>63</v>
      </c>
      <c r="AG7" s="99" t="s">
        <v>64</v>
      </c>
      <c r="AH7" s="98" t="s">
        <v>63</v>
      </c>
      <c r="AI7" s="99" t="s">
        <v>64</v>
      </c>
      <c r="AJ7" s="98" t="s">
        <v>63</v>
      </c>
      <c r="AK7" s="99" t="s">
        <v>64</v>
      </c>
      <c r="AL7" s="110" t="s">
        <v>63</v>
      </c>
      <c r="AM7" s="111" t="s">
        <v>64</v>
      </c>
      <c r="AN7" s="110" t="s">
        <v>63</v>
      </c>
      <c r="AO7" s="111" t="s">
        <v>64</v>
      </c>
      <c r="AP7" s="126" t="s">
        <v>63</v>
      </c>
      <c r="AQ7" s="127" t="s">
        <v>64</v>
      </c>
      <c r="AR7" s="126" t="s">
        <v>63</v>
      </c>
      <c r="AS7" s="127" t="s">
        <v>64</v>
      </c>
      <c r="AT7" s="110" t="s">
        <v>63</v>
      </c>
      <c r="AU7" s="111" t="s">
        <v>64</v>
      </c>
      <c r="AV7" s="98" t="s">
        <v>63</v>
      </c>
      <c r="AW7" s="99" t="s">
        <v>64</v>
      </c>
      <c r="AX7" s="98" t="s">
        <v>63</v>
      </c>
      <c r="AY7" s="99" t="s">
        <v>64</v>
      </c>
      <c r="AZ7" s="98" t="s">
        <v>63</v>
      </c>
      <c r="BA7" s="99" t="s">
        <v>64</v>
      </c>
      <c r="BB7" s="98" t="s">
        <v>63</v>
      </c>
      <c r="BC7" s="99" t="s">
        <v>64</v>
      </c>
      <c r="BD7" s="157" t="s">
        <v>63</v>
      </c>
      <c r="BE7" s="158" t="s">
        <v>64</v>
      </c>
      <c r="BF7" s="98" t="s">
        <v>63</v>
      </c>
      <c r="BG7" s="99" t="s">
        <v>64</v>
      </c>
      <c r="BH7" s="98" t="s">
        <v>63</v>
      </c>
      <c r="BI7" s="99" t="s">
        <v>64</v>
      </c>
      <c r="BJ7" s="130" t="s">
        <v>63</v>
      </c>
      <c r="BK7" s="131" t="s">
        <v>64</v>
      </c>
      <c r="BL7" s="104" t="s">
        <v>63</v>
      </c>
      <c r="BM7" s="105" t="s">
        <v>64</v>
      </c>
    </row>
    <row r="8" spans="1:65" s="95" customFormat="1" ht="80.099999999999994" customHeight="1" thickBot="1" x14ac:dyDescent="0.55000000000000004">
      <c r="A8" s="100" t="s">
        <v>66</v>
      </c>
      <c r="B8" s="142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4"/>
      <c r="S8" s="143"/>
      <c r="T8" s="144"/>
      <c r="U8" s="144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2"/>
      <c r="BE8" s="101"/>
      <c r="BF8" s="102"/>
      <c r="BG8" s="101"/>
      <c r="BH8" s="101"/>
      <c r="BI8" s="101"/>
      <c r="BJ8" s="101"/>
      <c r="BK8" s="101"/>
      <c r="BL8" s="101"/>
      <c r="BM8" s="103"/>
    </row>
    <row r="9" spans="1:65" s="135" customFormat="1" ht="80.099999999999994" customHeight="1" thickBot="1" x14ac:dyDescent="0.55000000000000004">
      <c r="A9" s="100" t="s">
        <v>67</v>
      </c>
      <c r="B9" s="145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7"/>
      <c r="S9" s="146"/>
      <c r="T9" s="147"/>
      <c r="U9" s="14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  <c r="BD9" s="136"/>
      <c r="BE9" s="137"/>
      <c r="BF9" s="136"/>
      <c r="BG9" s="137"/>
      <c r="BH9" s="137"/>
      <c r="BI9" s="137"/>
      <c r="BJ9" s="137"/>
      <c r="BK9" s="137"/>
      <c r="BL9" s="137"/>
      <c r="BM9" s="141"/>
    </row>
    <row r="10" spans="1:65" s="135" customFormat="1" ht="80.099999999999994" customHeight="1" thickBot="1" x14ac:dyDescent="0.55000000000000004">
      <c r="A10" s="100" t="s">
        <v>68</v>
      </c>
      <c r="B10" s="145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7"/>
      <c r="S10" s="146"/>
      <c r="T10" s="147"/>
      <c r="U10" s="147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2"/>
      <c r="BE10" s="133"/>
      <c r="BF10" s="132"/>
      <c r="BG10" s="133"/>
      <c r="BH10" s="133"/>
      <c r="BI10" s="133"/>
      <c r="BJ10" s="133"/>
      <c r="BK10" s="133"/>
      <c r="BL10" s="133"/>
      <c r="BM10" s="134"/>
    </row>
    <row r="11" spans="1:65" s="135" customFormat="1" ht="80.099999999999994" customHeight="1" thickBot="1" x14ac:dyDescent="0.55000000000000004">
      <c r="A11" s="159" t="s">
        <v>69</v>
      </c>
      <c r="B11" s="148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50"/>
      <c r="S11" s="149"/>
      <c r="T11" s="150"/>
      <c r="U11" s="150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8"/>
      <c r="BE11" s="139"/>
      <c r="BF11" s="138"/>
      <c r="BG11" s="139"/>
      <c r="BH11" s="139"/>
      <c r="BI11" s="139"/>
      <c r="BJ11" s="139"/>
      <c r="BK11" s="139"/>
      <c r="BL11" s="139"/>
      <c r="BM11" s="140"/>
    </row>
  </sheetData>
  <mergeCells count="38">
    <mergeCell ref="A2:F2"/>
    <mergeCell ref="BG2:BM2"/>
    <mergeCell ref="A3:BM3"/>
    <mergeCell ref="BI4:BM4"/>
    <mergeCell ref="A5:A7"/>
    <mergeCell ref="B6:C6"/>
    <mergeCell ref="BL6:BM6"/>
    <mergeCell ref="BF6:BG6"/>
    <mergeCell ref="F6:G6"/>
    <mergeCell ref="L6:M6"/>
    <mergeCell ref="N6:O6"/>
    <mergeCell ref="BH6:BI6"/>
    <mergeCell ref="BB6:BC6"/>
    <mergeCell ref="AX6:AY6"/>
    <mergeCell ref="AZ6:BA6"/>
    <mergeCell ref="AV6:AW6"/>
    <mergeCell ref="T6:U6"/>
    <mergeCell ref="AB6:AC6"/>
    <mergeCell ref="AD6:AE6"/>
    <mergeCell ref="AP6:AQ6"/>
    <mergeCell ref="AR6:AS6"/>
    <mergeCell ref="BD6:BE6"/>
    <mergeCell ref="BJ6:BK6"/>
    <mergeCell ref="B5:BM5"/>
    <mergeCell ref="AL6:AM6"/>
    <mergeCell ref="AN6:AO6"/>
    <mergeCell ref="AT6:AU6"/>
    <mergeCell ref="AH6:AI6"/>
    <mergeCell ref="AJ6:AK6"/>
    <mergeCell ref="D6:E6"/>
    <mergeCell ref="V6:W6"/>
    <mergeCell ref="X6:Y6"/>
    <mergeCell ref="Z6:AA6"/>
    <mergeCell ref="P6:Q6"/>
    <mergeCell ref="R6:S6"/>
    <mergeCell ref="H6:I6"/>
    <mergeCell ref="AF6:AG6"/>
    <mergeCell ref="J6:K6"/>
  </mergeCells>
  <conditionalFormatting sqref="BC8 F8 H8:J8 L8:N8 BG8:BI8 BL8:BM8">
    <cfRule type="cellIs" dxfId="671" priority="1093" operator="between">
      <formula>71</formula>
      <formula>110</formula>
    </cfRule>
    <cfRule type="cellIs" dxfId="670" priority="1094" operator="between">
      <formula>61</formula>
      <formula>70</formula>
    </cfRule>
    <cfRule type="cellIs" dxfId="669" priority="1095" operator="between">
      <formula>30</formula>
      <formula>60</formula>
    </cfRule>
  </conditionalFormatting>
  <conditionalFormatting sqref="U8">
    <cfRule type="cellIs" dxfId="668" priority="1072" operator="between">
      <formula>71</formula>
      <formula>110</formula>
    </cfRule>
    <cfRule type="cellIs" dxfId="667" priority="1073" operator="between">
      <formula>61</formula>
      <formula>70</formula>
    </cfRule>
    <cfRule type="cellIs" dxfId="666" priority="1074" operator="between">
      <formula>30</formula>
      <formula>60</formula>
    </cfRule>
  </conditionalFormatting>
  <conditionalFormatting sqref="AY8">
    <cfRule type="cellIs" dxfId="665" priority="1069" operator="between">
      <formula>71</formula>
      <formula>110</formula>
    </cfRule>
    <cfRule type="cellIs" dxfId="664" priority="1070" operator="between">
      <formula>61</formula>
      <formula>70</formula>
    </cfRule>
    <cfRule type="cellIs" dxfId="663" priority="1071" operator="between">
      <formula>30</formula>
      <formula>60</formula>
    </cfRule>
  </conditionalFormatting>
  <conditionalFormatting sqref="V8">
    <cfRule type="cellIs" dxfId="662" priority="1066" operator="between">
      <formula>71</formula>
      <formula>110</formula>
    </cfRule>
    <cfRule type="cellIs" dxfId="661" priority="1067" operator="between">
      <formula>61</formula>
      <formula>70</formula>
    </cfRule>
    <cfRule type="cellIs" dxfId="660" priority="1068" operator="between">
      <formula>30</formula>
      <formula>60</formula>
    </cfRule>
  </conditionalFormatting>
  <conditionalFormatting sqref="AW8">
    <cfRule type="cellIs" dxfId="659" priority="1057" operator="between">
      <formula>71</formula>
      <formula>110</formula>
    </cfRule>
    <cfRule type="cellIs" dxfId="658" priority="1058" operator="between">
      <formula>61</formula>
      <formula>70</formula>
    </cfRule>
    <cfRule type="cellIs" dxfId="657" priority="1059" operator="between">
      <formula>30</formula>
      <formula>60</formula>
    </cfRule>
  </conditionalFormatting>
  <conditionalFormatting sqref="Z8">
    <cfRule type="cellIs" dxfId="656" priority="1033" operator="between">
      <formula>71</formula>
      <formula>110</formula>
    </cfRule>
    <cfRule type="cellIs" dxfId="655" priority="1034" operator="between">
      <formula>61</formula>
      <formula>70</formula>
    </cfRule>
    <cfRule type="cellIs" dxfId="654" priority="1035" operator="between">
      <formula>30</formula>
      <formula>60</formula>
    </cfRule>
  </conditionalFormatting>
  <conditionalFormatting sqref="Y8">
    <cfRule type="cellIs" dxfId="653" priority="1030" operator="between">
      <formula>71</formula>
      <formula>110</formula>
    </cfRule>
    <cfRule type="cellIs" dxfId="652" priority="1031" operator="between">
      <formula>61</formula>
      <formula>70</formula>
    </cfRule>
    <cfRule type="cellIs" dxfId="651" priority="1032" operator="between">
      <formula>30</formula>
      <formula>60</formula>
    </cfRule>
  </conditionalFormatting>
  <conditionalFormatting sqref="AV8">
    <cfRule type="cellIs" dxfId="650" priority="1024" operator="between">
      <formula>71</formula>
      <formula>110</formula>
    </cfRule>
    <cfRule type="cellIs" dxfId="649" priority="1025" operator="between">
      <formula>61</formula>
      <formula>70</formula>
    </cfRule>
    <cfRule type="cellIs" dxfId="648" priority="1026" operator="between">
      <formula>30</formula>
      <formula>60</formula>
    </cfRule>
  </conditionalFormatting>
  <conditionalFormatting sqref="AI8">
    <cfRule type="cellIs" dxfId="647" priority="1018" operator="between">
      <formula>71</formula>
      <formula>110</formula>
    </cfRule>
    <cfRule type="cellIs" dxfId="646" priority="1019" operator="between">
      <formula>61</formula>
      <formula>70</formula>
    </cfRule>
    <cfRule type="cellIs" dxfId="645" priority="1020" operator="between">
      <formula>30</formula>
      <formula>60</formula>
    </cfRule>
  </conditionalFormatting>
  <conditionalFormatting sqref="BC11 F11 H11:J11 L11:N11 BG11:BI11 BL11:BM11">
    <cfRule type="cellIs" dxfId="644" priority="1012" operator="between">
      <formula>71</formula>
      <formula>110</formula>
    </cfRule>
    <cfRule type="cellIs" dxfId="643" priority="1013" operator="between">
      <formula>61</formula>
      <formula>70</formula>
    </cfRule>
    <cfRule type="cellIs" dxfId="642" priority="1014" operator="between">
      <formula>30</formula>
      <formula>60</formula>
    </cfRule>
  </conditionalFormatting>
  <conditionalFormatting sqref="U11">
    <cfRule type="cellIs" dxfId="641" priority="991" operator="between">
      <formula>71</formula>
      <formula>110</formula>
    </cfRule>
    <cfRule type="cellIs" dxfId="640" priority="992" operator="between">
      <formula>61</formula>
      <formula>70</formula>
    </cfRule>
    <cfRule type="cellIs" dxfId="639" priority="993" operator="between">
      <formula>30</formula>
      <formula>60</formula>
    </cfRule>
  </conditionalFormatting>
  <conditionalFormatting sqref="V11">
    <cfRule type="cellIs" dxfId="638" priority="985" operator="between">
      <formula>71</formula>
      <formula>110</formula>
    </cfRule>
    <cfRule type="cellIs" dxfId="637" priority="986" operator="between">
      <formula>61</formula>
      <formula>70</formula>
    </cfRule>
    <cfRule type="cellIs" dxfId="636" priority="987" operator="between">
      <formula>30</formula>
      <formula>60</formula>
    </cfRule>
  </conditionalFormatting>
  <conditionalFormatting sqref="AW11">
    <cfRule type="cellIs" dxfId="635" priority="976" operator="between">
      <formula>71</formula>
      <formula>110</formula>
    </cfRule>
    <cfRule type="cellIs" dxfId="634" priority="977" operator="between">
      <formula>61</formula>
      <formula>70</formula>
    </cfRule>
    <cfRule type="cellIs" dxfId="633" priority="978" operator="between">
      <formula>30</formula>
      <formula>60</formula>
    </cfRule>
  </conditionalFormatting>
  <conditionalFormatting sqref="Z11">
    <cfRule type="cellIs" dxfId="632" priority="952" operator="between">
      <formula>71</formula>
      <formula>110</formula>
    </cfRule>
    <cfRule type="cellIs" dxfId="631" priority="953" operator="between">
      <formula>61</formula>
      <formula>70</formula>
    </cfRule>
    <cfRule type="cellIs" dxfId="630" priority="954" operator="between">
      <formula>30</formula>
      <formula>60</formula>
    </cfRule>
  </conditionalFormatting>
  <conditionalFormatting sqref="Y11">
    <cfRule type="cellIs" dxfId="629" priority="949" operator="between">
      <formula>71</formula>
      <formula>110</formula>
    </cfRule>
    <cfRule type="cellIs" dxfId="628" priority="950" operator="between">
      <formula>61</formula>
      <formula>70</formula>
    </cfRule>
    <cfRule type="cellIs" dxfId="627" priority="951" operator="between">
      <formula>30</formula>
      <formula>60</formula>
    </cfRule>
  </conditionalFormatting>
  <conditionalFormatting sqref="AV11">
    <cfRule type="cellIs" dxfId="626" priority="943" operator="between">
      <formula>71</formula>
      <formula>110</formula>
    </cfRule>
    <cfRule type="cellIs" dxfId="625" priority="944" operator="between">
      <formula>61</formula>
      <formula>70</formula>
    </cfRule>
    <cfRule type="cellIs" dxfId="624" priority="945" operator="between">
      <formula>30</formula>
      <formula>60</formula>
    </cfRule>
  </conditionalFormatting>
  <conditionalFormatting sqref="AI11">
    <cfRule type="cellIs" dxfId="623" priority="937" operator="between">
      <formula>71</formula>
      <formula>110</formula>
    </cfRule>
    <cfRule type="cellIs" dxfId="622" priority="938" operator="between">
      <formula>61</formula>
      <formula>70</formula>
    </cfRule>
    <cfRule type="cellIs" dxfId="621" priority="939" operator="between">
      <formula>30</formula>
      <formula>60</formula>
    </cfRule>
  </conditionalFormatting>
  <conditionalFormatting sqref="AG8">
    <cfRule type="cellIs" dxfId="620" priority="931" operator="between">
      <formula>71</formula>
      <formula>110</formula>
    </cfRule>
    <cfRule type="cellIs" dxfId="619" priority="932" operator="between">
      <formula>61</formula>
      <formula>70</formula>
    </cfRule>
    <cfRule type="cellIs" dxfId="618" priority="933" operator="between">
      <formula>30</formula>
      <formula>60</formula>
    </cfRule>
  </conditionalFormatting>
  <conditionalFormatting sqref="AG11">
    <cfRule type="cellIs" dxfId="617" priority="928" operator="between">
      <formula>71</formula>
      <formula>110</formula>
    </cfRule>
    <cfRule type="cellIs" dxfId="616" priority="929" operator="between">
      <formula>61</formula>
      <formula>70</formula>
    </cfRule>
    <cfRule type="cellIs" dxfId="615" priority="930" operator="between">
      <formula>30</formula>
      <formula>60</formula>
    </cfRule>
  </conditionalFormatting>
  <conditionalFormatting sqref="O8">
    <cfRule type="cellIs" dxfId="614" priority="895" operator="between">
      <formula>71</formula>
      <formula>110</formula>
    </cfRule>
    <cfRule type="cellIs" dxfId="613" priority="896" operator="between">
      <formula>61</formula>
      <formula>70</formula>
    </cfRule>
    <cfRule type="cellIs" dxfId="612" priority="897" operator="between">
      <formula>30</formula>
      <formula>60</formula>
    </cfRule>
  </conditionalFormatting>
  <conditionalFormatting sqref="O11">
    <cfRule type="cellIs" dxfId="611" priority="892" operator="between">
      <formula>71</formula>
      <formula>110</formula>
    </cfRule>
    <cfRule type="cellIs" dxfId="610" priority="893" operator="between">
      <formula>61</formula>
      <formula>70</formula>
    </cfRule>
    <cfRule type="cellIs" dxfId="609" priority="894" operator="between">
      <formula>30</formula>
      <formula>60</formula>
    </cfRule>
  </conditionalFormatting>
  <conditionalFormatting sqref="S8">
    <cfRule type="cellIs" dxfId="608" priority="889" operator="between">
      <formula>71</formula>
      <formula>110</formula>
    </cfRule>
    <cfRule type="cellIs" dxfId="607" priority="890" operator="between">
      <formula>61</formula>
      <formula>70</formula>
    </cfRule>
    <cfRule type="cellIs" dxfId="606" priority="891" operator="between">
      <formula>30</formula>
      <formula>60</formula>
    </cfRule>
  </conditionalFormatting>
  <conditionalFormatting sqref="S11">
    <cfRule type="cellIs" dxfId="605" priority="886" operator="between">
      <formula>71</formula>
      <formula>110</formula>
    </cfRule>
    <cfRule type="cellIs" dxfId="604" priority="887" operator="between">
      <formula>61</formula>
      <formula>70</formula>
    </cfRule>
    <cfRule type="cellIs" dxfId="603" priority="888" operator="between">
      <formula>30</formula>
      <formula>60</formula>
    </cfRule>
  </conditionalFormatting>
  <conditionalFormatting sqref="AC8">
    <cfRule type="cellIs" dxfId="602" priority="859" operator="between">
      <formula>71</formula>
      <formula>110</formula>
    </cfRule>
    <cfRule type="cellIs" dxfId="601" priority="860" operator="between">
      <formula>61</formula>
      <formula>70</formula>
    </cfRule>
    <cfRule type="cellIs" dxfId="600" priority="861" operator="between">
      <formula>30</formula>
      <formula>60</formula>
    </cfRule>
  </conditionalFormatting>
  <conditionalFormatting sqref="AC11">
    <cfRule type="cellIs" dxfId="599" priority="856" operator="between">
      <formula>71</formula>
      <formula>110</formula>
    </cfRule>
    <cfRule type="cellIs" dxfId="598" priority="857" operator="between">
      <formula>61</formula>
      <formula>70</formula>
    </cfRule>
    <cfRule type="cellIs" dxfId="597" priority="858" operator="between">
      <formula>30</formula>
      <formula>60</formula>
    </cfRule>
  </conditionalFormatting>
  <conditionalFormatting sqref="AD8">
    <cfRule type="cellIs" dxfId="596" priority="841" operator="between">
      <formula>71</formula>
      <formula>110</formula>
    </cfRule>
    <cfRule type="cellIs" dxfId="595" priority="842" operator="between">
      <formula>61</formula>
      <formula>70</formula>
    </cfRule>
    <cfRule type="cellIs" dxfId="594" priority="843" operator="between">
      <formula>30</formula>
      <formula>60</formula>
    </cfRule>
  </conditionalFormatting>
  <conditionalFormatting sqref="AD11">
    <cfRule type="cellIs" dxfId="593" priority="838" operator="between">
      <formula>71</formula>
      <formula>110</formula>
    </cfRule>
    <cfRule type="cellIs" dxfId="592" priority="839" operator="between">
      <formula>61</formula>
      <formula>70</formula>
    </cfRule>
    <cfRule type="cellIs" dxfId="591" priority="840" operator="between">
      <formula>30</formula>
      <formula>60</formula>
    </cfRule>
  </conditionalFormatting>
  <conditionalFormatting sqref="BH8">
    <cfRule type="cellIs" dxfId="590" priority="751" operator="between">
      <formula>71</formula>
      <formula>110</formula>
    </cfRule>
    <cfRule type="cellIs" dxfId="589" priority="752" operator="between">
      <formula>61</formula>
      <formula>70</formula>
    </cfRule>
    <cfRule type="cellIs" dxfId="588" priority="753" operator="between">
      <formula>30</formula>
      <formula>60</formula>
    </cfRule>
  </conditionalFormatting>
  <conditionalFormatting sqref="BH11">
    <cfRule type="cellIs" dxfId="587" priority="748" operator="between">
      <formula>71</formula>
      <formula>110</formula>
    </cfRule>
    <cfRule type="cellIs" dxfId="586" priority="749" operator="between">
      <formula>61</formula>
      <formula>70</formula>
    </cfRule>
    <cfRule type="cellIs" dxfId="585" priority="750" operator="between">
      <formula>30</formula>
      <formula>60</formula>
    </cfRule>
  </conditionalFormatting>
  <conditionalFormatting sqref="C8:D8">
    <cfRule type="cellIs" dxfId="584" priority="745" operator="between">
      <formula>71</formula>
      <formula>110</formula>
    </cfRule>
    <cfRule type="cellIs" dxfId="583" priority="746" operator="between">
      <formula>61</formula>
      <formula>70</formula>
    </cfRule>
    <cfRule type="cellIs" dxfId="582" priority="747" operator="between">
      <formula>30</formula>
      <formula>60</formula>
    </cfRule>
  </conditionalFormatting>
  <conditionalFormatting sqref="C11:D11">
    <cfRule type="cellIs" dxfId="581" priority="742" operator="between">
      <formula>71</formula>
      <formula>110</formula>
    </cfRule>
    <cfRule type="cellIs" dxfId="580" priority="743" operator="between">
      <formula>61</formula>
      <formula>70</formula>
    </cfRule>
    <cfRule type="cellIs" dxfId="579" priority="744" operator="between">
      <formula>30</formula>
      <formula>60</formula>
    </cfRule>
  </conditionalFormatting>
  <conditionalFormatting sqref="B8">
    <cfRule type="cellIs" dxfId="578" priority="739" operator="between">
      <formula>71</formula>
      <formula>110</formula>
    </cfRule>
    <cfRule type="cellIs" dxfId="577" priority="740" operator="between">
      <formula>61</formula>
      <formula>70</formula>
    </cfRule>
    <cfRule type="cellIs" dxfId="576" priority="741" operator="between">
      <formula>30</formula>
      <formula>60</formula>
    </cfRule>
  </conditionalFormatting>
  <conditionalFormatting sqref="B11">
    <cfRule type="cellIs" dxfId="575" priority="736" operator="between">
      <formula>71</formula>
      <formula>110</formula>
    </cfRule>
    <cfRule type="cellIs" dxfId="574" priority="737" operator="between">
      <formula>61</formula>
      <formula>70</formula>
    </cfRule>
    <cfRule type="cellIs" dxfId="573" priority="738" operator="between">
      <formula>30</formula>
      <formula>60</formula>
    </cfRule>
  </conditionalFormatting>
  <conditionalFormatting sqref="R8">
    <cfRule type="cellIs" dxfId="572" priority="727" operator="between">
      <formula>71</formula>
      <formula>110</formula>
    </cfRule>
    <cfRule type="cellIs" dxfId="571" priority="728" operator="between">
      <formula>61</formula>
      <formula>70</formula>
    </cfRule>
    <cfRule type="cellIs" dxfId="570" priority="729" operator="between">
      <formula>30</formula>
      <formula>60</formula>
    </cfRule>
  </conditionalFormatting>
  <conditionalFormatting sqref="R11">
    <cfRule type="cellIs" dxfId="569" priority="724" operator="between">
      <formula>71</formula>
      <formula>110</formula>
    </cfRule>
    <cfRule type="cellIs" dxfId="568" priority="725" operator="between">
      <formula>61</formula>
      <formula>70</formula>
    </cfRule>
    <cfRule type="cellIs" dxfId="567" priority="726" operator="between">
      <formula>30</formula>
      <formula>60</formula>
    </cfRule>
  </conditionalFormatting>
  <conditionalFormatting sqref="Q8">
    <cfRule type="cellIs" dxfId="566" priority="721" operator="between">
      <formula>71</formula>
      <formula>110</formula>
    </cfRule>
    <cfRule type="cellIs" dxfId="565" priority="722" operator="between">
      <formula>61</formula>
      <formula>70</formula>
    </cfRule>
    <cfRule type="cellIs" dxfId="564" priority="723" operator="between">
      <formula>30</formula>
      <formula>60</formula>
    </cfRule>
  </conditionalFormatting>
  <conditionalFormatting sqref="Q11">
    <cfRule type="cellIs" dxfId="563" priority="718" operator="between">
      <formula>71</formula>
      <formula>110</formula>
    </cfRule>
    <cfRule type="cellIs" dxfId="562" priority="719" operator="between">
      <formula>61</formula>
      <formula>70</formula>
    </cfRule>
    <cfRule type="cellIs" dxfId="561" priority="720" operator="between">
      <formula>30</formula>
      <formula>60</formula>
    </cfRule>
  </conditionalFormatting>
  <conditionalFormatting sqref="W8">
    <cfRule type="cellIs" dxfId="560" priority="715" operator="between">
      <formula>71</formula>
      <formula>110</formula>
    </cfRule>
    <cfRule type="cellIs" dxfId="559" priority="716" operator="between">
      <formula>61</formula>
      <formula>70</formula>
    </cfRule>
    <cfRule type="cellIs" dxfId="558" priority="717" operator="between">
      <formula>30</formula>
      <formula>60</formula>
    </cfRule>
  </conditionalFormatting>
  <conditionalFormatting sqref="X8">
    <cfRule type="cellIs" dxfId="557" priority="712" operator="between">
      <formula>71</formula>
      <formula>110</formula>
    </cfRule>
    <cfRule type="cellIs" dxfId="556" priority="713" operator="between">
      <formula>61</formula>
      <formula>70</formula>
    </cfRule>
    <cfRule type="cellIs" dxfId="555" priority="714" operator="between">
      <formula>30</formula>
      <formula>60</formula>
    </cfRule>
  </conditionalFormatting>
  <conditionalFormatting sqref="W11">
    <cfRule type="cellIs" dxfId="554" priority="709" operator="between">
      <formula>71</formula>
      <formula>110</formula>
    </cfRule>
    <cfRule type="cellIs" dxfId="553" priority="710" operator="between">
      <formula>61</formula>
      <formula>70</formula>
    </cfRule>
    <cfRule type="cellIs" dxfId="552" priority="711" operator="between">
      <formula>30</formula>
      <formula>60</formula>
    </cfRule>
  </conditionalFormatting>
  <conditionalFormatting sqref="X11">
    <cfRule type="cellIs" dxfId="551" priority="706" operator="between">
      <formula>71</formula>
      <formula>110</formula>
    </cfRule>
    <cfRule type="cellIs" dxfId="550" priority="707" operator="between">
      <formula>61</formula>
      <formula>70</formula>
    </cfRule>
    <cfRule type="cellIs" dxfId="549" priority="708" operator="between">
      <formula>30</formula>
      <formula>60</formula>
    </cfRule>
  </conditionalFormatting>
  <conditionalFormatting sqref="AA8">
    <cfRule type="cellIs" dxfId="548" priority="703" operator="between">
      <formula>71</formula>
      <formula>110</formula>
    </cfRule>
    <cfRule type="cellIs" dxfId="547" priority="704" operator="between">
      <formula>61</formula>
      <formula>70</formula>
    </cfRule>
    <cfRule type="cellIs" dxfId="546" priority="705" operator="between">
      <formula>30</formula>
      <formula>60</formula>
    </cfRule>
  </conditionalFormatting>
  <conditionalFormatting sqref="AA11">
    <cfRule type="cellIs" dxfId="545" priority="700" operator="between">
      <formula>71</formula>
      <formula>110</formula>
    </cfRule>
    <cfRule type="cellIs" dxfId="544" priority="701" operator="between">
      <formula>61</formula>
      <formula>70</formula>
    </cfRule>
    <cfRule type="cellIs" dxfId="543" priority="702" operator="between">
      <formula>30</formula>
      <formula>60</formula>
    </cfRule>
  </conditionalFormatting>
  <conditionalFormatting sqref="AB8">
    <cfRule type="cellIs" dxfId="542" priority="697" operator="between">
      <formula>71</formula>
      <formula>110</formula>
    </cfRule>
    <cfRule type="cellIs" dxfId="541" priority="698" operator="between">
      <formula>61</formula>
      <formula>70</formula>
    </cfRule>
    <cfRule type="cellIs" dxfId="540" priority="699" operator="between">
      <formula>30</formula>
      <formula>60</formula>
    </cfRule>
  </conditionalFormatting>
  <conditionalFormatting sqref="AB11">
    <cfRule type="cellIs" dxfId="539" priority="694" operator="between">
      <formula>71</formula>
      <formula>110</formula>
    </cfRule>
    <cfRule type="cellIs" dxfId="538" priority="695" operator="between">
      <formula>61</formula>
      <formula>70</formula>
    </cfRule>
    <cfRule type="cellIs" dxfId="537" priority="696" operator="between">
      <formula>30</formula>
      <formula>60</formula>
    </cfRule>
  </conditionalFormatting>
  <conditionalFormatting sqref="AE8">
    <cfRule type="cellIs" dxfId="536" priority="691" operator="between">
      <formula>71</formula>
      <formula>110</formula>
    </cfRule>
    <cfRule type="cellIs" dxfId="535" priority="692" operator="between">
      <formula>61</formula>
      <formula>70</formula>
    </cfRule>
    <cfRule type="cellIs" dxfId="534" priority="693" operator="between">
      <formula>30</formula>
      <formula>60</formula>
    </cfRule>
  </conditionalFormatting>
  <conditionalFormatting sqref="AE11">
    <cfRule type="cellIs" dxfId="533" priority="688" operator="between">
      <formula>71</formula>
      <formula>110</formula>
    </cfRule>
    <cfRule type="cellIs" dxfId="532" priority="689" operator="between">
      <formula>61</formula>
      <formula>70</formula>
    </cfRule>
    <cfRule type="cellIs" dxfId="531" priority="690" operator="between">
      <formula>30</formula>
      <formula>60</formula>
    </cfRule>
  </conditionalFormatting>
  <conditionalFormatting sqref="AF8">
    <cfRule type="cellIs" dxfId="530" priority="685" operator="between">
      <formula>71</formula>
      <formula>110</formula>
    </cfRule>
    <cfRule type="cellIs" dxfId="529" priority="686" operator="between">
      <formula>61</formula>
      <formula>70</formula>
    </cfRule>
    <cfRule type="cellIs" dxfId="528" priority="687" operator="between">
      <formula>30</formula>
      <formula>60</formula>
    </cfRule>
  </conditionalFormatting>
  <conditionalFormatting sqref="AF11">
    <cfRule type="cellIs" dxfId="527" priority="682" operator="between">
      <formula>71</formula>
      <formula>110</formula>
    </cfRule>
    <cfRule type="cellIs" dxfId="526" priority="683" operator="between">
      <formula>61</formula>
      <formula>70</formula>
    </cfRule>
    <cfRule type="cellIs" dxfId="525" priority="684" operator="between">
      <formula>30</formula>
      <formula>60</formula>
    </cfRule>
  </conditionalFormatting>
  <conditionalFormatting sqref="AH8">
    <cfRule type="cellIs" dxfId="524" priority="679" operator="between">
      <formula>71</formula>
      <formula>110</formula>
    </cfRule>
    <cfRule type="cellIs" dxfId="523" priority="680" operator="between">
      <formula>61</formula>
      <formula>70</formula>
    </cfRule>
    <cfRule type="cellIs" dxfId="522" priority="681" operator="between">
      <formula>30</formula>
      <formula>60</formula>
    </cfRule>
  </conditionalFormatting>
  <conditionalFormatting sqref="AH11">
    <cfRule type="cellIs" dxfId="521" priority="676" operator="between">
      <formula>71</formula>
      <formula>110</formula>
    </cfRule>
    <cfRule type="cellIs" dxfId="520" priority="677" operator="between">
      <formula>61</formula>
      <formula>70</formula>
    </cfRule>
    <cfRule type="cellIs" dxfId="519" priority="678" operator="between">
      <formula>30</formula>
      <formula>60</formula>
    </cfRule>
  </conditionalFormatting>
  <conditionalFormatting sqref="AJ8">
    <cfRule type="cellIs" dxfId="518" priority="673" operator="between">
      <formula>71</formula>
      <formula>110</formula>
    </cfRule>
    <cfRule type="cellIs" dxfId="517" priority="674" operator="between">
      <formula>61</formula>
      <formula>70</formula>
    </cfRule>
    <cfRule type="cellIs" dxfId="516" priority="675" operator="between">
      <formula>30</formula>
      <formula>60</formula>
    </cfRule>
  </conditionalFormatting>
  <conditionalFormatting sqref="AJ11">
    <cfRule type="cellIs" dxfId="515" priority="670" operator="between">
      <formula>71</formula>
      <formula>110</formula>
    </cfRule>
    <cfRule type="cellIs" dxfId="514" priority="671" operator="between">
      <formula>61</formula>
      <formula>70</formula>
    </cfRule>
    <cfRule type="cellIs" dxfId="513" priority="672" operator="between">
      <formula>30</formula>
      <formula>60</formula>
    </cfRule>
  </conditionalFormatting>
  <conditionalFormatting sqref="AX8">
    <cfRule type="cellIs" dxfId="512" priority="667" operator="between">
      <formula>71</formula>
      <formula>110</formula>
    </cfRule>
    <cfRule type="cellIs" dxfId="511" priority="668" operator="between">
      <formula>61</formula>
      <formula>70</formula>
    </cfRule>
    <cfRule type="cellIs" dxfId="510" priority="669" operator="between">
      <formula>30</formula>
      <formula>60</formula>
    </cfRule>
  </conditionalFormatting>
  <conditionalFormatting sqref="AX11">
    <cfRule type="cellIs" dxfId="509" priority="664" operator="between">
      <formula>71</formula>
      <formula>110</formula>
    </cfRule>
    <cfRule type="cellIs" dxfId="508" priority="665" operator="between">
      <formula>61</formula>
      <formula>70</formula>
    </cfRule>
    <cfRule type="cellIs" dxfId="507" priority="666" operator="between">
      <formula>30</formula>
      <formula>60</formula>
    </cfRule>
  </conditionalFormatting>
  <conditionalFormatting sqref="AY11">
    <cfRule type="cellIs" dxfId="506" priority="661" operator="between">
      <formula>71</formula>
      <formula>110</formula>
    </cfRule>
    <cfRule type="cellIs" dxfId="505" priority="662" operator="between">
      <formula>61</formula>
      <formula>70</formula>
    </cfRule>
    <cfRule type="cellIs" dxfId="504" priority="663" operator="between">
      <formula>30</formula>
      <formula>60</formula>
    </cfRule>
  </conditionalFormatting>
  <conditionalFormatting sqref="AZ8">
    <cfRule type="cellIs" dxfId="503" priority="658" operator="between">
      <formula>71</formula>
      <formula>110</formula>
    </cfRule>
    <cfRule type="cellIs" dxfId="502" priority="659" operator="between">
      <formula>61</formula>
      <formula>70</formula>
    </cfRule>
    <cfRule type="cellIs" dxfId="501" priority="660" operator="between">
      <formula>30</formula>
      <formula>60</formula>
    </cfRule>
  </conditionalFormatting>
  <conditionalFormatting sqref="AZ11">
    <cfRule type="cellIs" dxfId="500" priority="655" operator="between">
      <formula>71</formula>
      <formula>110</formula>
    </cfRule>
    <cfRule type="cellIs" dxfId="499" priority="656" operator="between">
      <formula>61</formula>
      <formula>70</formula>
    </cfRule>
    <cfRule type="cellIs" dxfId="498" priority="657" operator="between">
      <formula>30</formula>
      <formula>60</formula>
    </cfRule>
  </conditionalFormatting>
  <conditionalFormatting sqref="C8">
    <cfRule type="cellIs" dxfId="497" priority="622" operator="between">
      <formula>71</formula>
      <formula>110</formula>
    </cfRule>
    <cfRule type="cellIs" dxfId="496" priority="623" operator="between">
      <formula>61</formula>
      <formula>70</formula>
    </cfRule>
    <cfRule type="cellIs" dxfId="495" priority="624" operator="between">
      <formula>30</formula>
      <formula>60</formula>
    </cfRule>
  </conditionalFormatting>
  <conditionalFormatting sqref="C11">
    <cfRule type="cellIs" dxfId="494" priority="619" operator="between">
      <formula>71</formula>
      <formula>110</formula>
    </cfRule>
    <cfRule type="cellIs" dxfId="493" priority="620" operator="between">
      <formula>61</formula>
      <formula>70</formula>
    </cfRule>
    <cfRule type="cellIs" dxfId="492" priority="621" operator="between">
      <formula>30</formula>
      <formula>60</formula>
    </cfRule>
  </conditionalFormatting>
  <conditionalFormatting sqref="E8">
    <cfRule type="cellIs" dxfId="491" priority="616" operator="between">
      <formula>71</formula>
      <formula>110</formula>
    </cfRule>
    <cfRule type="cellIs" dxfId="490" priority="617" operator="between">
      <formula>61</formula>
      <formula>70</formula>
    </cfRule>
    <cfRule type="cellIs" dxfId="489" priority="618" operator="between">
      <formula>30</formula>
      <formula>60</formula>
    </cfRule>
  </conditionalFormatting>
  <conditionalFormatting sqref="E11">
    <cfRule type="cellIs" dxfId="488" priority="613" operator="between">
      <formula>71</formula>
      <formula>110</formula>
    </cfRule>
    <cfRule type="cellIs" dxfId="487" priority="614" operator="between">
      <formula>61</formula>
      <formula>70</formula>
    </cfRule>
    <cfRule type="cellIs" dxfId="486" priority="615" operator="between">
      <formula>30</formula>
      <formula>60</formula>
    </cfRule>
  </conditionalFormatting>
  <conditionalFormatting sqref="E8">
    <cfRule type="cellIs" dxfId="485" priority="610" operator="between">
      <formula>71</formula>
      <formula>110</formula>
    </cfRule>
    <cfRule type="cellIs" dxfId="484" priority="611" operator="between">
      <formula>61</formula>
      <formula>70</formula>
    </cfRule>
    <cfRule type="cellIs" dxfId="483" priority="612" operator="between">
      <formula>30</formula>
      <formula>60</formula>
    </cfRule>
  </conditionalFormatting>
  <conditionalFormatting sqref="E11">
    <cfRule type="cellIs" dxfId="482" priority="607" operator="between">
      <formula>71</formula>
      <formula>110</formula>
    </cfRule>
    <cfRule type="cellIs" dxfId="481" priority="608" operator="between">
      <formula>61</formula>
      <formula>70</formula>
    </cfRule>
    <cfRule type="cellIs" dxfId="480" priority="609" operator="between">
      <formula>30</formula>
      <formula>60</formula>
    </cfRule>
  </conditionalFormatting>
  <conditionalFormatting sqref="BB8">
    <cfRule type="cellIs" dxfId="479" priority="586" operator="between">
      <formula>71</formula>
      <formula>110</formula>
    </cfRule>
    <cfRule type="cellIs" dxfId="478" priority="587" operator="between">
      <formula>61</formula>
      <formula>70</formula>
    </cfRule>
    <cfRule type="cellIs" dxfId="477" priority="588" operator="between">
      <formula>30</formula>
      <formula>60</formula>
    </cfRule>
  </conditionalFormatting>
  <conditionalFormatting sqref="BB11">
    <cfRule type="cellIs" dxfId="476" priority="583" operator="between">
      <formula>71</formula>
      <formula>110</formula>
    </cfRule>
    <cfRule type="cellIs" dxfId="475" priority="584" operator="between">
      <formula>61</formula>
      <formula>70</formula>
    </cfRule>
    <cfRule type="cellIs" dxfId="474" priority="585" operator="between">
      <formula>30</formula>
      <formula>60</formula>
    </cfRule>
  </conditionalFormatting>
  <conditionalFormatting sqref="BF8">
    <cfRule type="cellIs" dxfId="473" priority="574" operator="between">
      <formula>71</formula>
      <formula>110</formula>
    </cfRule>
    <cfRule type="cellIs" dxfId="472" priority="575" operator="between">
      <formula>61</formula>
      <formula>70</formula>
    </cfRule>
    <cfRule type="cellIs" dxfId="471" priority="576" operator="between">
      <formula>30</formula>
      <formula>60</formula>
    </cfRule>
  </conditionalFormatting>
  <conditionalFormatting sqref="BF11">
    <cfRule type="cellIs" dxfId="470" priority="571" operator="between">
      <formula>71</formula>
      <formula>110</formula>
    </cfRule>
    <cfRule type="cellIs" dxfId="469" priority="572" operator="between">
      <formula>61</formula>
      <formula>70</formula>
    </cfRule>
    <cfRule type="cellIs" dxfId="468" priority="573" operator="between">
      <formula>30</formula>
      <formula>60</formula>
    </cfRule>
  </conditionalFormatting>
  <conditionalFormatting sqref="AU8">
    <cfRule type="cellIs" dxfId="467" priority="568" operator="between">
      <formula>71</formula>
      <formula>110</formula>
    </cfRule>
    <cfRule type="cellIs" dxfId="466" priority="569" operator="between">
      <formula>61</formula>
      <formula>70</formula>
    </cfRule>
    <cfRule type="cellIs" dxfId="465" priority="570" operator="between">
      <formula>30</formula>
      <formula>60</formula>
    </cfRule>
  </conditionalFormatting>
  <conditionalFormatting sqref="AM8">
    <cfRule type="cellIs" dxfId="464" priority="562" operator="between">
      <formula>71</formula>
      <formula>110</formula>
    </cfRule>
    <cfRule type="cellIs" dxfId="463" priority="563" operator="between">
      <formula>61</formula>
      <formula>70</formula>
    </cfRule>
    <cfRule type="cellIs" dxfId="462" priority="564" operator="between">
      <formula>30</formula>
      <formula>60</formula>
    </cfRule>
  </conditionalFormatting>
  <conditionalFormatting sqref="AL8">
    <cfRule type="cellIs" dxfId="461" priority="559" operator="between">
      <formula>71</formula>
      <formula>110</formula>
    </cfRule>
    <cfRule type="cellIs" dxfId="460" priority="560" operator="between">
      <formula>61</formula>
      <formula>70</formula>
    </cfRule>
    <cfRule type="cellIs" dxfId="459" priority="561" operator="between">
      <formula>30</formula>
      <formula>60</formula>
    </cfRule>
  </conditionalFormatting>
  <conditionalFormatting sqref="AU11">
    <cfRule type="cellIs" dxfId="458" priority="556" operator="between">
      <formula>71</formula>
      <formula>110</formula>
    </cfRule>
    <cfRule type="cellIs" dxfId="457" priority="557" operator="between">
      <formula>61</formula>
      <formula>70</formula>
    </cfRule>
    <cfRule type="cellIs" dxfId="456" priority="558" operator="between">
      <formula>30</formula>
      <formula>60</formula>
    </cfRule>
  </conditionalFormatting>
  <conditionalFormatting sqref="AM11">
    <cfRule type="cellIs" dxfId="455" priority="553" operator="between">
      <formula>71</formula>
      <formula>110</formula>
    </cfRule>
    <cfRule type="cellIs" dxfId="454" priority="554" operator="between">
      <formula>61</formula>
      <formula>70</formula>
    </cfRule>
    <cfRule type="cellIs" dxfId="453" priority="555" operator="between">
      <formula>30</formula>
      <formula>60</formula>
    </cfRule>
  </conditionalFormatting>
  <conditionalFormatting sqref="AL11">
    <cfRule type="cellIs" dxfId="452" priority="550" operator="between">
      <formula>71</formula>
      <formula>110</formula>
    </cfRule>
    <cfRule type="cellIs" dxfId="451" priority="551" operator="between">
      <formula>61</formula>
      <formula>70</formula>
    </cfRule>
    <cfRule type="cellIs" dxfId="450" priority="552" operator="between">
      <formula>30</formula>
      <formula>60</formula>
    </cfRule>
  </conditionalFormatting>
  <conditionalFormatting sqref="AN8">
    <cfRule type="cellIs" dxfId="449" priority="547" operator="between">
      <formula>71</formula>
      <formula>110</formula>
    </cfRule>
    <cfRule type="cellIs" dxfId="448" priority="548" operator="between">
      <formula>61</formula>
      <formula>70</formula>
    </cfRule>
    <cfRule type="cellIs" dxfId="447" priority="549" operator="between">
      <formula>30</formula>
      <formula>60</formula>
    </cfRule>
  </conditionalFormatting>
  <conditionalFormatting sqref="AN11">
    <cfRule type="cellIs" dxfId="446" priority="544" operator="between">
      <formula>71</formula>
      <formula>110</formula>
    </cfRule>
    <cfRule type="cellIs" dxfId="445" priority="545" operator="between">
      <formula>61</formula>
      <formula>70</formula>
    </cfRule>
    <cfRule type="cellIs" dxfId="444" priority="546" operator="between">
      <formula>30</formula>
      <formula>60</formula>
    </cfRule>
  </conditionalFormatting>
  <conditionalFormatting sqref="G8">
    <cfRule type="cellIs" dxfId="443" priority="532" operator="between">
      <formula>71</formula>
      <formula>110</formula>
    </cfRule>
    <cfRule type="cellIs" dxfId="442" priority="533" operator="between">
      <formula>61</formula>
      <formula>70</formula>
    </cfRule>
    <cfRule type="cellIs" dxfId="441" priority="534" operator="between">
      <formula>30</formula>
      <formula>60</formula>
    </cfRule>
  </conditionalFormatting>
  <conditionalFormatting sqref="G11">
    <cfRule type="cellIs" dxfId="440" priority="529" operator="between">
      <formula>71</formula>
      <formula>110</formula>
    </cfRule>
    <cfRule type="cellIs" dxfId="439" priority="530" operator="between">
      <formula>61</formula>
      <formula>70</formula>
    </cfRule>
    <cfRule type="cellIs" dxfId="438" priority="531" operator="between">
      <formula>30</formula>
      <formula>60</formula>
    </cfRule>
  </conditionalFormatting>
  <conditionalFormatting sqref="G8">
    <cfRule type="cellIs" dxfId="437" priority="526" operator="between">
      <formula>71</formula>
      <formula>110</formula>
    </cfRule>
    <cfRule type="cellIs" dxfId="436" priority="527" operator="between">
      <formula>61</formula>
      <formula>70</formula>
    </cfRule>
    <cfRule type="cellIs" dxfId="435" priority="528" operator="between">
      <formula>30</formula>
      <formula>60</formula>
    </cfRule>
  </conditionalFormatting>
  <conditionalFormatting sqref="G11">
    <cfRule type="cellIs" dxfId="434" priority="523" operator="between">
      <formula>71</formula>
      <formula>110</formula>
    </cfRule>
    <cfRule type="cellIs" dxfId="433" priority="524" operator="between">
      <formula>61</formula>
      <formula>70</formula>
    </cfRule>
    <cfRule type="cellIs" dxfId="432" priority="525" operator="between">
      <formula>30</formula>
      <formula>60</formula>
    </cfRule>
  </conditionalFormatting>
  <conditionalFormatting sqref="K8">
    <cfRule type="cellIs" dxfId="431" priority="520" operator="between">
      <formula>71</formula>
      <formula>110</formula>
    </cfRule>
    <cfRule type="cellIs" dxfId="430" priority="521" operator="between">
      <formula>61</formula>
      <formula>70</formula>
    </cfRule>
    <cfRule type="cellIs" dxfId="429" priority="522" operator="between">
      <formula>30</formula>
      <formula>60</formula>
    </cfRule>
  </conditionalFormatting>
  <conditionalFormatting sqref="K11">
    <cfRule type="cellIs" dxfId="428" priority="517" operator="between">
      <formula>71</formula>
      <formula>110</formula>
    </cfRule>
    <cfRule type="cellIs" dxfId="427" priority="518" operator="between">
      <formula>61</formula>
      <formula>70</formula>
    </cfRule>
    <cfRule type="cellIs" dxfId="426" priority="519" operator="between">
      <formula>30</formula>
      <formula>60</formula>
    </cfRule>
  </conditionalFormatting>
  <conditionalFormatting sqref="P8">
    <cfRule type="cellIs" dxfId="425" priority="514" operator="between">
      <formula>71</formula>
      <formula>110</formula>
    </cfRule>
    <cfRule type="cellIs" dxfId="424" priority="515" operator="between">
      <formula>61</formula>
      <formula>70</formula>
    </cfRule>
    <cfRule type="cellIs" dxfId="423" priority="516" operator="between">
      <formula>30</formula>
      <formula>60</formula>
    </cfRule>
  </conditionalFormatting>
  <conditionalFormatting sqref="P11">
    <cfRule type="cellIs" dxfId="422" priority="511" operator="between">
      <formula>71</formula>
      <formula>110</formula>
    </cfRule>
    <cfRule type="cellIs" dxfId="421" priority="512" operator="between">
      <formula>61</formula>
      <formula>70</formula>
    </cfRule>
    <cfRule type="cellIs" dxfId="420" priority="513" operator="between">
      <formula>30</formula>
      <formula>60</formula>
    </cfRule>
  </conditionalFormatting>
  <conditionalFormatting sqref="BA8">
    <cfRule type="cellIs" dxfId="419" priority="508" operator="between">
      <formula>71</formula>
      <formula>110</formula>
    </cfRule>
    <cfRule type="cellIs" dxfId="418" priority="509" operator="between">
      <formula>61</formula>
      <formula>70</formula>
    </cfRule>
    <cfRule type="cellIs" dxfId="417" priority="510" operator="between">
      <formula>30</formula>
      <formula>60</formula>
    </cfRule>
  </conditionalFormatting>
  <conditionalFormatting sqref="BA11">
    <cfRule type="cellIs" dxfId="416" priority="505" operator="between">
      <formula>71</formula>
      <formula>110</formula>
    </cfRule>
    <cfRule type="cellIs" dxfId="415" priority="506" operator="between">
      <formula>61</formula>
      <formula>70</formula>
    </cfRule>
    <cfRule type="cellIs" dxfId="414" priority="507" operator="between">
      <formula>30</formula>
      <formula>60</formula>
    </cfRule>
  </conditionalFormatting>
  <conditionalFormatting sqref="AK8">
    <cfRule type="cellIs" dxfId="413" priority="496" operator="between">
      <formula>71</formula>
      <formula>110</formula>
    </cfRule>
    <cfRule type="cellIs" dxfId="412" priority="497" operator="between">
      <formula>61</formula>
      <formula>70</formula>
    </cfRule>
    <cfRule type="cellIs" dxfId="411" priority="498" operator="between">
      <formula>30</formula>
      <formula>60</formula>
    </cfRule>
  </conditionalFormatting>
  <conditionalFormatting sqref="AK11">
    <cfRule type="cellIs" dxfId="410" priority="493" operator="between">
      <formula>71</formula>
      <formula>110</formula>
    </cfRule>
    <cfRule type="cellIs" dxfId="409" priority="494" operator="between">
      <formula>61</formula>
      <formula>70</formula>
    </cfRule>
    <cfRule type="cellIs" dxfId="408" priority="495" operator="between">
      <formula>30</formula>
      <formula>60</formula>
    </cfRule>
  </conditionalFormatting>
  <conditionalFormatting sqref="T8">
    <cfRule type="cellIs" dxfId="407" priority="484" operator="between">
      <formula>71</formula>
      <formula>110</formula>
    </cfRule>
    <cfRule type="cellIs" dxfId="406" priority="485" operator="between">
      <formula>61</formula>
      <formula>70</formula>
    </cfRule>
    <cfRule type="cellIs" dxfId="405" priority="486" operator="between">
      <formula>30</formula>
      <formula>60</formula>
    </cfRule>
  </conditionalFormatting>
  <conditionalFormatting sqref="T11">
    <cfRule type="cellIs" dxfId="404" priority="481" operator="between">
      <formula>71</formula>
      <formula>110</formula>
    </cfRule>
    <cfRule type="cellIs" dxfId="403" priority="482" operator="between">
      <formula>61</formula>
      <formula>70</formula>
    </cfRule>
    <cfRule type="cellIs" dxfId="402" priority="483" operator="between">
      <formula>30</formula>
      <formula>60</formula>
    </cfRule>
  </conditionalFormatting>
  <conditionalFormatting sqref="BF8">
    <cfRule type="cellIs" dxfId="401" priority="460" operator="between">
      <formula>71</formula>
      <formula>110</formula>
    </cfRule>
    <cfRule type="cellIs" dxfId="400" priority="461" operator="between">
      <formula>61</formula>
      <formula>70</formula>
    </cfRule>
    <cfRule type="cellIs" dxfId="399" priority="462" operator="between">
      <formula>30</formula>
      <formula>60</formula>
    </cfRule>
  </conditionalFormatting>
  <conditionalFormatting sqref="BF11">
    <cfRule type="cellIs" dxfId="398" priority="457" operator="between">
      <formula>71</formula>
      <formula>110</formula>
    </cfRule>
    <cfRule type="cellIs" dxfId="397" priority="458" operator="between">
      <formula>61</formula>
      <formula>70</formula>
    </cfRule>
    <cfRule type="cellIs" dxfId="396" priority="459" operator="between">
      <formula>30</formula>
      <formula>60</formula>
    </cfRule>
  </conditionalFormatting>
  <conditionalFormatting sqref="AO8">
    <cfRule type="cellIs" dxfId="395" priority="424" operator="between">
      <formula>71</formula>
      <formula>110</formula>
    </cfRule>
    <cfRule type="cellIs" dxfId="394" priority="425" operator="between">
      <formula>61</formula>
      <formula>70</formula>
    </cfRule>
    <cfRule type="cellIs" dxfId="393" priority="426" operator="between">
      <formula>30</formula>
      <formula>60</formula>
    </cfRule>
  </conditionalFormatting>
  <conditionalFormatting sqref="AO11">
    <cfRule type="cellIs" dxfId="392" priority="421" operator="between">
      <formula>71</formula>
      <formula>110</formula>
    </cfRule>
    <cfRule type="cellIs" dxfId="391" priority="422" operator="between">
      <formula>61</formula>
      <formula>70</formula>
    </cfRule>
    <cfRule type="cellIs" dxfId="390" priority="423" operator="between">
      <formula>30</formula>
      <formula>60</formula>
    </cfRule>
  </conditionalFormatting>
  <conditionalFormatting sqref="AS8">
    <cfRule type="cellIs" dxfId="389" priority="412" operator="between">
      <formula>71</formula>
      <formula>110</formula>
    </cfRule>
    <cfRule type="cellIs" dxfId="388" priority="413" operator="between">
      <formula>61</formula>
      <formula>70</formula>
    </cfRule>
    <cfRule type="cellIs" dxfId="387" priority="414" operator="between">
      <formula>30</formula>
      <formula>60</formula>
    </cfRule>
  </conditionalFormatting>
  <conditionalFormatting sqref="AR8">
    <cfRule type="cellIs" dxfId="386" priority="397" operator="between">
      <formula>71</formula>
      <formula>110</formula>
    </cfRule>
    <cfRule type="cellIs" dxfId="385" priority="398" operator="between">
      <formula>61</formula>
      <formula>70</formula>
    </cfRule>
    <cfRule type="cellIs" dxfId="384" priority="399" operator="between">
      <formula>30</formula>
      <formula>60</formula>
    </cfRule>
  </conditionalFormatting>
  <conditionalFormatting sqref="AR11">
    <cfRule type="cellIs" dxfId="383" priority="394" operator="between">
      <formula>71</formula>
      <formula>110</formula>
    </cfRule>
    <cfRule type="cellIs" dxfId="382" priority="395" operator="between">
      <formula>61</formula>
      <formula>70</formula>
    </cfRule>
    <cfRule type="cellIs" dxfId="381" priority="396" operator="between">
      <formula>30</formula>
      <formula>60</formula>
    </cfRule>
  </conditionalFormatting>
  <conditionalFormatting sqref="AS11">
    <cfRule type="cellIs" dxfId="380" priority="391" operator="between">
      <formula>71</formula>
      <formula>110</formula>
    </cfRule>
    <cfRule type="cellIs" dxfId="379" priority="392" operator="between">
      <formula>61</formula>
      <formula>70</formula>
    </cfRule>
    <cfRule type="cellIs" dxfId="378" priority="393" operator="between">
      <formula>30</formula>
      <formula>60</formula>
    </cfRule>
  </conditionalFormatting>
  <conditionalFormatting sqref="AQ8">
    <cfRule type="cellIs" dxfId="377" priority="388" operator="between">
      <formula>71</formula>
      <formula>110</formula>
    </cfRule>
    <cfRule type="cellIs" dxfId="376" priority="389" operator="between">
      <formula>61</formula>
      <formula>70</formula>
    </cfRule>
    <cfRule type="cellIs" dxfId="375" priority="390" operator="between">
      <formula>30</formula>
      <formula>60</formula>
    </cfRule>
  </conditionalFormatting>
  <conditionalFormatting sqref="AQ11">
    <cfRule type="cellIs" dxfId="374" priority="385" operator="between">
      <formula>71</formula>
      <formula>110</formula>
    </cfRule>
    <cfRule type="cellIs" dxfId="373" priority="386" operator="between">
      <formula>61</formula>
      <formula>70</formula>
    </cfRule>
    <cfRule type="cellIs" dxfId="372" priority="387" operator="between">
      <formula>30</formula>
      <formula>60</formula>
    </cfRule>
  </conditionalFormatting>
  <conditionalFormatting sqref="AP8">
    <cfRule type="cellIs" dxfId="371" priority="382" operator="between">
      <formula>71</formula>
      <formula>110</formula>
    </cfRule>
    <cfRule type="cellIs" dxfId="370" priority="383" operator="between">
      <formula>61</formula>
      <formula>70</formula>
    </cfRule>
    <cfRule type="cellIs" dxfId="369" priority="384" operator="between">
      <formula>30</formula>
      <formula>60</formula>
    </cfRule>
  </conditionalFormatting>
  <conditionalFormatting sqref="AP11">
    <cfRule type="cellIs" dxfId="368" priority="379" operator="between">
      <formula>71</formula>
      <formula>110</formula>
    </cfRule>
    <cfRule type="cellIs" dxfId="367" priority="380" operator="between">
      <formula>61</formula>
      <formula>70</formula>
    </cfRule>
    <cfRule type="cellIs" dxfId="366" priority="381" operator="between">
      <formula>30</formula>
      <formula>60</formula>
    </cfRule>
  </conditionalFormatting>
  <conditionalFormatting sqref="AT8">
    <cfRule type="cellIs" dxfId="365" priority="376" operator="between">
      <formula>71</formula>
      <formula>110</formula>
    </cfRule>
    <cfRule type="cellIs" dxfId="364" priority="377" operator="between">
      <formula>61</formula>
      <formula>70</formula>
    </cfRule>
    <cfRule type="cellIs" dxfId="363" priority="378" operator="between">
      <formula>30</formula>
      <formula>60</formula>
    </cfRule>
  </conditionalFormatting>
  <conditionalFormatting sqref="AT11">
    <cfRule type="cellIs" dxfId="362" priority="373" operator="between">
      <formula>71</formula>
      <formula>110</formula>
    </cfRule>
    <cfRule type="cellIs" dxfId="361" priority="374" operator="between">
      <formula>61</formula>
      <formula>70</formula>
    </cfRule>
    <cfRule type="cellIs" dxfId="360" priority="375" operator="between">
      <formula>30</formula>
      <formula>60</formula>
    </cfRule>
  </conditionalFormatting>
  <conditionalFormatting sqref="BJ8:BK8">
    <cfRule type="cellIs" dxfId="359" priority="358" operator="between">
      <formula>71</formula>
      <formula>110</formula>
    </cfRule>
    <cfRule type="cellIs" dxfId="358" priority="359" operator="between">
      <formula>61</formula>
      <formula>70</formula>
    </cfRule>
    <cfRule type="cellIs" dxfId="357" priority="360" operator="between">
      <formula>30</formula>
      <formula>60</formula>
    </cfRule>
  </conditionalFormatting>
  <conditionalFormatting sqref="BJ11:BK11">
    <cfRule type="cellIs" dxfId="356" priority="355" operator="between">
      <formula>71</formula>
      <formula>110</formula>
    </cfRule>
    <cfRule type="cellIs" dxfId="355" priority="356" operator="between">
      <formula>61</formula>
      <formula>70</formula>
    </cfRule>
    <cfRule type="cellIs" dxfId="354" priority="357" operator="between">
      <formula>30</formula>
      <formula>60</formula>
    </cfRule>
  </conditionalFormatting>
  <conditionalFormatting sqref="BC9 F9 H9:J9 L9:N9 BG9:BI9 BL9:BM9">
    <cfRule type="cellIs" dxfId="353" priority="352" operator="between">
      <formula>71</formula>
      <formula>110</formula>
    </cfRule>
    <cfRule type="cellIs" dxfId="352" priority="353" operator="between">
      <formula>61</formula>
      <formula>70</formula>
    </cfRule>
    <cfRule type="cellIs" dxfId="351" priority="354" operator="between">
      <formula>30</formula>
      <formula>60</formula>
    </cfRule>
  </conditionalFormatting>
  <conditionalFormatting sqref="U9">
    <cfRule type="cellIs" dxfId="350" priority="349" operator="between">
      <formula>71</formula>
      <formula>110</formula>
    </cfRule>
    <cfRule type="cellIs" dxfId="349" priority="350" operator="between">
      <formula>61</formula>
      <formula>70</formula>
    </cfRule>
    <cfRule type="cellIs" dxfId="348" priority="351" operator="between">
      <formula>30</formula>
      <formula>60</formula>
    </cfRule>
  </conditionalFormatting>
  <conditionalFormatting sqref="V9">
    <cfRule type="cellIs" dxfId="347" priority="346" operator="between">
      <formula>71</formula>
      <formula>110</formula>
    </cfRule>
    <cfRule type="cellIs" dxfId="346" priority="347" operator="between">
      <formula>61</formula>
      <formula>70</formula>
    </cfRule>
    <cfRule type="cellIs" dxfId="345" priority="348" operator="between">
      <formula>30</formula>
      <formula>60</formula>
    </cfRule>
  </conditionalFormatting>
  <conditionalFormatting sqref="AW9">
    <cfRule type="cellIs" dxfId="344" priority="343" operator="between">
      <formula>71</formula>
      <formula>110</formula>
    </cfRule>
    <cfRule type="cellIs" dxfId="343" priority="344" operator="between">
      <formula>61</formula>
      <formula>70</formula>
    </cfRule>
    <cfRule type="cellIs" dxfId="342" priority="345" operator="between">
      <formula>30</formula>
      <formula>60</formula>
    </cfRule>
  </conditionalFormatting>
  <conditionalFormatting sqref="Z9">
    <cfRule type="cellIs" dxfId="341" priority="340" operator="between">
      <formula>71</formula>
      <formula>110</formula>
    </cfRule>
    <cfRule type="cellIs" dxfId="340" priority="341" operator="between">
      <formula>61</formula>
      <formula>70</formula>
    </cfRule>
    <cfRule type="cellIs" dxfId="339" priority="342" operator="between">
      <formula>30</formula>
      <formula>60</formula>
    </cfRule>
  </conditionalFormatting>
  <conditionalFormatting sqref="Y9">
    <cfRule type="cellIs" dxfId="338" priority="337" operator="between">
      <formula>71</formula>
      <formula>110</formula>
    </cfRule>
    <cfRule type="cellIs" dxfId="337" priority="338" operator="between">
      <formula>61</formula>
      <formula>70</formula>
    </cfRule>
    <cfRule type="cellIs" dxfId="336" priority="339" operator="between">
      <formula>30</formula>
      <formula>60</formula>
    </cfRule>
  </conditionalFormatting>
  <conditionalFormatting sqref="AV9">
    <cfRule type="cellIs" dxfId="335" priority="334" operator="between">
      <formula>71</formula>
      <formula>110</formula>
    </cfRule>
    <cfRule type="cellIs" dxfId="334" priority="335" operator="between">
      <formula>61</formula>
      <formula>70</formula>
    </cfRule>
    <cfRule type="cellIs" dxfId="333" priority="336" operator="between">
      <formula>30</formula>
      <formula>60</formula>
    </cfRule>
  </conditionalFormatting>
  <conditionalFormatting sqref="AI9">
    <cfRule type="cellIs" dxfId="332" priority="331" operator="between">
      <formula>71</formula>
      <formula>110</formula>
    </cfRule>
    <cfRule type="cellIs" dxfId="331" priority="332" operator="between">
      <formula>61</formula>
      <formula>70</formula>
    </cfRule>
    <cfRule type="cellIs" dxfId="330" priority="333" operator="between">
      <formula>30</formula>
      <formula>60</formula>
    </cfRule>
  </conditionalFormatting>
  <conditionalFormatting sqref="AG9">
    <cfRule type="cellIs" dxfId="329" priority="328" operator="between">
      <formula>71</formula>
      <formula>110</formula>
    </cfRule>
    <cfRule type="cellIs" dxfId="328" priority="329" operator="between">
      <formula>61</formula>
      <formula>70</formula>
    </cfRule>
    <cfRule type="cellIs" dxfId="327" priority="330" operator="between">
      <formula>30</formula>
      <formula>60</formula>
    </cfRule>
  </conditionalFormatting>
  <conditionalFormatting sqref="O9">
    <cfRule type="cellIs" dxfId="326" priority="325" operator="between">
      <formula>71</formula>
      <formula>110</formula>
    </cfRule>
    <cfRule type="cellIs" dxfId="325" priority="326" operator="between">
      <formula>61</formula>
      <formula>70</formula>
    </cfRule>
    <cfRule type="cellIs" dxfId="324" priority="327" operator="between">
      <formula>30</formula>
      <formula>60</formula>
    </cfRule>
  </conditionalFormatting>
  <conditionalFormatting sqref="S9">
    <cfRule type="cellIs" dxfId="323" priority="322" operator="between">
      <formula>71</formula>
      <formula>110</formula>
    </cfRule>
    <cfRule type="cellIs" dxfId="322" priority="323" operator="between">
      <formula>61</formula>
      <formula>70</formula>
    </cfRule>
    <cfRule type="cellIs" dxfId="321" priority="324" operator="between">
      <formula>30</formula>
      <formula>60</formula>
    </cfRule>
  </conditionalFormatting>
  <conditionalFormatting sqref="AC9">
    <cfRule type="cellIs" dxfId="320" priority="319" operator="between">
      <formula>71</formula>
      <formula>110</formula>
    </cfRule>
    <cfRule type="cellIs" dxfId="319" priority="320" operator="between">
      <formula>61</formula>
      <formula>70</formula>
    </cfRule>
    <cfRule type="cellIs" dxfId="318" priority="321" operator="between">
      <formula>30</formula>
      <formula>60</formula>
    </cfRule>
  </conditionalFormatting>
  <conditionalFormatting sqref="AD9">
    <cfRule type="cellIs" dxfId="317" priority="316" operator="between">
      <formula>71</formula>
      <formula>110</formula>
    </cfRule>
    <cfRule type="cellIs" dxfId="316" priority="317" operator="between">
      <formula>61</formula>
      <formula>70</formula>
    </cfRule>
    <cfRule type="cellIs" dxfId="315" priority="318" operator="between">
      <formula>30</formula>
      <formula>60</formula>
    </cfRule>
  </conditionalFormatting>
  <conditionalFormatting sqref="BH9">
    <cfRule type="cellIs" dxfId="314" priority="313" operator="between">
      <formula>71</formula>
      <formula>110</formula>
    </cfRule>
    <cfRule type="cellIs" dxfId="313" priority="314" operator="between">
      <formula>61</formula>
      <formula>70</formula>
    </cfRule>
    <cfRule type="cellIs" dxfId="312" priority="315" operator="between">
      <formula>30</formula>
      <formula>60</formula>
    </cfRule>
  </conditionalFormatting>
  <conditionalFormatting sqref="C9:D9">
    <cfRule type="cellIs" dxfId="311" priority="310" operator="between">
      <formula>71</formula>
      <formula>110</formula>
    </cfRule>
    <cfRule type="cellIs" dxfId="310" priority="311" operator="between">
      <formula>61</formula>
      <formula>70</formula>
    </cfRule>
    <cfRule type="cellIs" dxfId="309" priority="312" operator="between">
      <formula>30</formula>
      <formula>60</formula>
    </cfRule>
  </conditionalFormatting>
  <conditionalFormatting sqref="B9">
    <cfRule type="cellIs" dxfId="308" priority="307" operator="between">
      <formula>71</formula>
      <formula>110</formula>
    </cfRule>
    <cfRule type="cellIs" dxfId="307" priority="308" operator="between">
      <formula>61</formula>
      <formula>70</formula>
    </cfRule>
    <cfRule type="cellIs" dxfId="306" priority="309" operator="between">
      <formula>30</formula>
      <formula>60</formula>
    </cfRule>
  </conditionalFormatting>
  <conditionalFormatting sqref="R9">
    <cfRule type="cellIs" dxfId="305" priority="304" operator="between">
      <formula>71</formula>
      <formula>110</formula>
    </cfRule>
    <cfRule type="cellIs" dxfId="304" priority="305" operator="between">
      <formula>61</formula>
      <formula>70</formula>
    </cfRule>
    <cfRule type="cellIs" dxfId="303" priority="306" operator="between">
      <formula>30</formula>
      <formula>60</formula>
    </cfRule>
  </conditionalFormatting>
  <conditionalFormatting sqref="Q9">
    <cfRule type="cellIs" dxfId="302" priority="301" operator="between">
      <formula>71</formula>
      <formula>110</formula>
    </cfRule>
    <cfRule type="cellIs" dxfId="301" priority="302" operator="between">
      <formula>61</formula>
      <formula>70</formula>
    </cfRule>
    <cfRule type="cellIs" dxfId="300" priority="303" operator="between">
      <formula>30</formula>
      <formula>60</formula>
    </cfRule>
  </conditionalFormatting>
  <conditionalFormatting sqref="W9">
    <cfRule type="cellIs" dxfId="299" priority="298" operator="between">
      <formula>71</formula>
      <formula>110</formula>
    </cfRule>
    <cfRule type="cellIs" dxfId="298" priority="299" operator="between">
      <formula>61</formula>
      <formula>70</formula>
    </cfRule>
    <cfRule type="cellIs" dxfId="297" priority="300" operator="between">
      <formula>30</formula>
      <formula>60</formula>
    </cfRule>
  </conditionalFormatting>
  <conditionalFormatting sqref="X9">
    <cfRule type="cellIs" dxfId="296" priority="295" operator="between">
      <formula>71</formula>
      <formula>110</formula>
    </cfRule>
    <cfRule type="cellIs" dxfId="295" priority="296" operator="between">
      <formula>61</formula>
      <formula>70</formula>
    </cfRule>
    <cfRule type="cellIs" dxfId="294" priority="297" operator="between">
      <formula>30</formula>
      <formula>60</formula>
    </cfRule>
  </conditionalFormatting>
  <conditionalFormatting sqref="AA9">
    <cfRule type="cellIs" dxfId="293" priority="292" operator="between">
      <formula>71</formula>
      <formula>110</formula>
    </cfRule>
    <cfRule type="cellIs" dxfId="292" priority="293" operator="between">
      <formula>61</formula>
      <formula>70</formula>
    </cfRule>
    <cfRule type="cellIs" dxfId="291" priority="294" operator="between">
      <formula>30</formula>
      <formula>60</formula>
    </cfRule>
  </conditionalFormatting>
  <conditionalFormatting sqref="AB9">
    <cfRule type="cellIs" dxfId="290" priority="289" operator="between">
      <formula>71</formula>
      <formula>110</formula>
    </cfRule>
    <cfRule type="cellIs" dxfId="289" priority="290" operator="between">
      <formula>61</formula>
      <formula>70</formula>
    </cfRule>
    <cfRule type="cellIs" dxfId="288" priority="291" operator="between">
      <formula>30</formula>
      <formula>60</formula>
    </cfRule>
  </conditionalFormatting>
  <conditionalFormatting sqref="AE9">
    <cfRule type="cellIs" dxfId="287" priority="286" operator="between">
      <formula>71</formula>
      <formula>110</formula>
    </cfRule>
    <cfRule type="cellIs" dxfId="286" priority="287" operator="between">
      <formula>61</formula>
      <formula>70</formula>
    </cfRule>
    <cfRule type="cellIs" dxfId="285" priority="288" operator="between">
      <formula>30</formula>
      <formula>60</formula>
    </cfRule>
  </conditionalFormatting>
  <conditionalFormatting sqref="AF9">
    <cfRule type="cellIs" dxfId="284" priority="283" operator="between">
      <formula>71</formula>
      <formula>110</formula>
    </cfRule>
    <cfRule type="cellIs" dxfId="283" priority="284" operator="between">
      <formula>61</formula>
      <formula>70</formula>
    </cfRule>
    <cfRule type="cellIs" dxfId="282" priority="285" operator="between">
      <formula>30</formula>
      <formula>60</formula>
    </cfRule>
  </conditionalFormatting>
  <conditionalFormatting sqref="AH9">
    <cfRule type="cellIs" dxfId="281" priority="280" operator="between">
      <formula>71</formula>
      <formula>110</formula>
    </cfRule>
    <cfRule type="cellIs" dxfId="280" priority="281" operator="between">
      <formula>61</formula>
      <formula>70</formula>
    </cfRule>
    <cfRule type="cellIs" dxfId="279" priority="282" operator="between">
      <formula>30</formula>
      <formula>60</formula>
    </cfRule>
  </conditionalFormatting>
  <conditionalFormatting sqref="AJ9">
    <cfRule type="cellIs" dxfId="278" priority="277" operator="between">
      <formula>71</formula>
      <formula>110</formula>
    </cfRule>
    <cfRule type="cellIs" dxfId="277" priority="278" operator="between">
      <formula>61</formula>
      <formula>70</formula>
    </cfRule>
    <cfRule type="cellIs" dxfId="276" priority="279" operator="between">
      <formula>30</formula>
      <formula>60</formula>
    </cfRule>
  </conditionalFormatting>
  <conditionalFormatting sqref="AX9">
    <cfRule type="cellIs" dxfId="275" priority="274" operator="between">
      <formula>71</formula>
      <formula>110</formula>
    </cfRule>
    <cfRule type="cellIs" dxfId="274" priority="275" operator="between">
      <formula>61</formula>
      <formula>70</formula>
    </cfRule>
    <cfRule type="cellIs" dxfId="273" priority="276" operator="between">
      <formula>30</formula>
      <formula>60</formula>
    </cfRule>
  </conditionalFormatting>
  <conditionalFormatting sqref="AY9">
    <cfRule type="cellIs" dxfId="272" priority="271" operator="between">
      <formula>71</formula>
      <formula>110</formula>
    </cfRule>
    <cfRule type="cellIs" dxfId="271" priority="272" operator="between">
      <formula>61</formula>
      <formula>70</formula>
    </cfRule>
    <cfRule type="cellIs" dxfId="270" priority="273" operator="between">
      <formula>30</formula>
      <formula>60</formula>
    </cfRule>
  </conditionalFormatting>
  <conditionalFormatting sqref="AZ9">
    <cfRule type="cellIs" dxfId="269" priority="268" operator="between">
      <formula>71</formula>
      <formula>110</formula>
    </cfRule>
    <cfRule type="cellIs" dxfId="268" priority="269" operator="between">
      <formula>61</formula>
      <formula>70</formula>
    </cfRule>
    <cfRule type="cellIs" dxfId="267" priority="270" operator="between">
      <formula>30</formula>
      <formula>60</formula>
    </cfRule>
  </conditionalFormatting>
  <conditionalFormatting sqref="C9">
    <cfRule type="cellIs" dxfId="266" priority="265" operator="between">
      <formula>71</formula>
      <formula>110</formula>
    </cfRule>
    <cfRule type="cellIs" dxfId="265" priority="266" operator="between">
      <formula>61</formula>
      <formula>70</formula>
    </cfRule>
    <cfRule type="cellIs" dxfId="264" priority="267" operator="between">
      <formula>30</formula>
      <formula>60</formula>
    </cfRule>
  </conditionalFormatting>
  <conditionalFormatting sqref="E9">
    <cfRule type="cellIs" dxfId="263" priority="262" operator="between">
      <formula>71</formula>
      <formula>110</formula>
    </cfRule>
    <cfRule type="cellIs" dxfId="262" priority="263" operator="between">
      <formula>61</formula>
      <formula>70</formula>
    </cfRule>
    <cfRule type="cellIs" dxfId="261" priority="264" operator="between">
      <formula>30</formula>
      <formula>60</formula>
    </cfRule>
  </conditionalFormatting>
  <conditionalFormatting sqref="E9">
    <cfRule type="cellIs" dxfId="260" priority="259" operator="between">
      <formula>71</formula>
      <formula>110</formula>
    </cfRule>
    <cfRule type="cellIs" dxfId="259" priority="260" operator="between">
      <formula>61</formula>
      <formula>70</formula>
    </cfRule>
    <cfRule type="cellIs" dxfId="258" priority="261" operator="between">
      <formula>30</formula>
      <formula>60</formula>
    </cfRule>
  </conditionalFormatting>
  <conditionalFormatting sqref="BB9">
    <cfRule type="cellIs" dxfId="257" priority="256" operator="between">
      <formula>71</formula>
      <formula>110</formula>
    </cfRule>
    <cfRule type="cellIs" dxfId="256" priority="257" operator="between">
      <formula>61</formula>
      <formula>70</formula>
    </cfRule>
    <cfRule type="cellIs" dxfId="255" priority="258" operator="between">
      <formula>30</formula>
      <formula>60</formula>
    </cfRule>
  </conditionalFormatting>
  <conditionalFormatting sqref="BF9">
    <cfRule type="cellIs" dxfId="254" priority="253" operator="between">
      <formula>71</formula>
      <formula>110</formula>
    </cfRule>
    <cfRule type="cellIs" dxfId="253" priority="254" operator="between">
      <formula>61</formula>
      <formula>70</formula>
    </cfRule>
    <cfRule type="cellIs" dxfId="252" priority="255" operator="between">
      <formula>30</formula>
      <formula>60</formula>
    </cfRule>
  </conditionalFormatting>
  <conditionalFormatting sqref="AU9">
    <cfRule type="cellIs" dxfId="251" priority="250" operator="between">
      <formula>71</formula>
      <formula>110</formula>
    </cfRule>
    <cfRule type="cellIs" dxfId="250" priority="251" operator="between">
      <formula>61</formula>
      <formula>70</formula>
    </cfRule>
    <cfRule type="cellIs" dxfId="249" priority="252" operator="between">
      <formula>30</formula>
      <formula>60</formula>
    </cfRule>
  </conditionalFormatting>
  <conditionalFormatting sqref="AM9">
    <cfRule type="cellIs" dxfId="248" priority="247" operator="between">
      <formula>71</formula>
      <formula>110</formula>
    </cfRule>
    <cfRule type="cellIs" dxfId="247" priority="248" operator="between">
      <formula>61</formula>
      <formula>70</formula>
    </cfRule>
    <cfRule type="cellIs" dxfId="246" priority="249" operator="between">
      <formula>30</formula>
      <formula>60</formula>
    </cfRule>
  </conditionalFormatting>
  <conditionalFormatting sqref="AL9">
    <cfRule type="cellIs" dxfId="245" priority="244" operator="between">
      <formula>71</formula>
      <formula>110</formula>
    </cfRule>
    <cfRule type="cellIs" dxfId="244" priority="245" operator="between">
      <formula>61</formula>
      <formula>70</formula>
    </cfRule>
    <cfRule type="cellIs" dxfId="243" priority="246" operator="between">
      <formula>30</formula>
      <formula>60</formula>
    </cfRule>
  </conditionalFormatting>
  <conditionalFormatting sqref="AN9">
    <cfRule type="cellIs" dxfId="242" priority="241" operator="between">
      <formula>71</formula>
      <formula>110</formula>
    </cfRule>
    <cfRule type="cellIs" dxfId="241" priority="242" operator="between">
      <formula>61</formula>
      <formula>70</formula>
    </cfRule>
    <cfRule type="cellIs" dxfId="240" priority="243" operator="between">
      <formula>30</formula>
      <formula>60</formula>
    </cfRule>
  </conditionalFormatting>
  <conditionalFormatting sqref="G9">
    <cfRule type="cellIs" dxfId="239" priority="238" operator="between">
      <formula>71</formula>
      <formula>110</formula>
    </cfRule>
    <cfRule type="cellIs" dxfId="238" priority="239" operator="between">
      <formula>61</formula>
      <formula>70</formula>
    </cfRule>
    <cfRule type="cellIs" dxfId="237" priority="240" operator="between">
      <formula>30</formula>
      <formula>60</formula>
    </cfRule>
  </conditionalFormatting>
  <conditionalFormatting sqref="G9">
    <cfRule type="cellIs" dxfId="236" priority="235" operator="between">
      <formula>71</formula>
      <formula>110</formula>
    </cfRule>
    <cfRule type="cellIs" dxfId="235" priority="236" operator="between">
      <formula>61</formula>
      <formula>70</formula>
    </cfRule>
    <cfRule type="cellIs" dxfId="234" priority="237" operator="between">
      <formula>30</formula>
      <formula>60</formula>
    </cfRule>
  </conditionalFormatting>
  <conditionalFormatting sqref="K9">
    <cfRule type="cellIs" dxfId="233" priority="232" operator="between">
      <formula>71</formula>
      <formula>110</formula>
    </cfRule>
    <cfRule type="cellIs" dxfId="232" priority="233" operator="between">
      <formula>61</formula>
      <formula>70</formula>
    </cfRule>
    <cfRule type="cellIs" dxfId="231" priority="234" operator="between">
      <formula>30</formula>
      <formula>60</formula>
    </cfRule>
  </conditionalFormatting>
  <conditionalFormatting sqref="P9">
    <cfRule type="cellIs" dxfId="230" priority="229" operator="between">
      <formula>71</formula>
      <formula>110</formula>
    </cfRule>
    <cfRule type="cellIs" dxfId="229" priority="230" operator="between">
      <formula>61</formula>
      <formula>70</formula>
    </cfRule>
    <cfRule type="cellIs" dxfId="228" priority="231" operator="between">
      <formula>30</formula>
      <formula>60</formula>
    </cfRule>
  </conditionalFormatting>
  <conditionalFormatting sqref="BA9">
    <cfRule type="cellIs" dxfId="227" priority="226" operator="between">
      <formula>71</formula>
      <formula>110</formula>
    </cfRule>
    <cfRule type="cellIs" dxfId="226" priority="227" operator="between">
      <formula>61</formula>
      <formula>70</formula>
    </cfRule>
    <cfRule type="cellIs" dxfId="225" priority="228" operator="between">
      <formula>30</formula>
      <formula>60</formula>
    </cfRule>
  </conditionalFormatting>
  <conditionalFormatting sqref="AK9">
    <cfRule type="cellIs" dxfId="224" priority="223" operator="between">
      <formula>71</formula>
      <formula>110</formula>
    </cfRule>
    <cfRule type="cellIs" dxfId="223" priority="224" operator="between">
      <formula>61</formula>
      <formula>70</formula>
    </cfRule>
    <cfRule type="cellIs" dxfId="222" priority="225" operator="between">
      <formula>30</formula>
      <formula>60</formula>
    </cfRule>
  </conditionalFormatting>
  <conditionalFormatting sqref="T9">
    <cfRule type="cellIs" dxfId="221" priority="220" operator="between">
      <formula>71</formula>
      <formula>110</formula>
    </cfRule>
    <cfRule type="cellIs" dxfId="220" priority="221" operator="between">
      <formula>61</formula>
      <formula>70</formula>
    </cfRule>
    <cfRule type="cellIs" dxfId="219" priority="222" operator="between">
      <formula>30</formula>
      <formula>60</formula>
    </cfRule>
  </conditionalFormatting>
  <conditionalFormatting sqref="BF9">
    <cfRule type="cellIs" dxfId="218" priority="217" operator="between">
      <formula>71</formula>
      <formula>110</formula>
    </cfRule>
    <cfRule type="cellIs" dxfId="217" priority="218" operator="between">
      <formula>61</formula>
      <formula>70</formula>
    </cfRule>
    <cfRule type="cellIs" dxfId="216" priority="219" operator="between">
      <formula>30</formula>
      <formula>60</formula>
    </cfRule>
  </conditionalFormatting>
  <conditionalFormatting sqref="AO9">
    <cfRule type="cellIs" dxfId="215" priority="214" operator="between">
      <formula>71</formula>
      <formula>110</formula>
    </cfRule>
    <cfRule type="cellIs" dxfId="214" priority="215" operator="between">
      <formula>61</formula>
      <formula>70</formula>
    </cfRule>
    <cfRule type="cellIs" dxfId="213" priority="216" operator="between">
      <formula>30</formula>
      <formula>60</formula>
    </cfRule>
  </conditionalFormatting>
  <conditionalFormatting sqref="AR9">
    <cfRule type="cellIs" dxfId="212" priority="211" operator="between">
      <formula>71</formula>
      <formula>110</formula>
    </cfRule>
    <cfRule type="cellIs" dxfId="211" priority="212" operator="between">
      <formula>61</formula>
      <formula>70</formula>
    </cfRule>
    <cfRule type="cellIs" dxfId="210" priority="213" operator="between">
      <formula>30</formula>
      <formula>60</formula>
    </cfRule>
  </conditionalFormatting>
  <conditionalFormatting sqref="AS9">
    <cfRule type="cellIs" dxfId="209" priority="208" operator="between">
      <formula>71</formula>
      <formula>110</formula>
    </cfRule>
    <cfRule type="cellIs" dxfId="208" priority="209" operator="between">
      <formula>61</formula>
      <formula>70</formula>
    </cfRule>
    <cfRule type="cellIs" dxfId="207" priority="210" operator="between">
      <formula>30</formula>
      <formula>60</formula>
    </cfRule>
  </conditionalFormatting>
  <conditionalFormatting sqref="AQ9">
    <cfRule type="cellIs" dxfId="206" priority="205" operator="between">
      <formula>71</formula>
      <formula>110</formula>
    </cfRule>
    <cfRule type="cellIs" dxfId="205" priority="206" operator="between">
      <formula>61</formula>
      <formula>70</formula>
    </cfRule>
    <cfRule type="cellIs" dxfId="204" priority="207" operator="between">
      <formula>30</formula>
      <formula>60</formula>
    </cfRule>
  </conditionalFormatting>
  <conditionalFormatting sqref="AP9">
    <cfRule type="cellIs" dxfId="203" priority="202" operator="between">
      <formula>71</formula>
      <formula>110</formula>
    </cfRule>
    <cfRule type="cellIs" dxfId="202" priority="203" operator="between">
      <formula>61</formula>
      <formula>70</formula>
    </cfRule>
    <cfRule type="cellIs" dxfId="201" priority="204" operator="between">
      <formula>30</formula>
      <formula>60</formula>
    </cfRule>
  </conditionalFormatting>
  <conditionalFormatting sqref="AT9">
    <cfRule type="cellIs" dxfId="200" priority="199" operator="between">
      <formula>71</formula>
      <formula>110</formula>
    </cfRule>
    <cfRule type="cellIs" dxfId="199" priority="200" operator="between">
      <formula>61</formula>
      <formula>70</formula>
    </cfRule>
    <cfRule type="cellIs" dxfId="198" priority="201" operator="between">
      <formula>30</formula>
      <formula>60</formula>
    </cfRule>
  </conditionalFormatting>
  <conditionalFormatting sqref="BJ9:BK9">
    <cfRule type="cellIs" dxfId="197" priority="196" operator="between">
      <formula>71</formula>
      <formula>110</formula>
    </cfRule>
    <cfRule type="cellIs" dxfId="196" priority="197" operator="between">
      <formula>61</formula>
      <formula>70</formula>
    </cfRule>
    <cfRule type="cellIs" dxfId="195" priority="198" operator="between">
      <formula>30</formula>
      <formula>60</formula>
    </cfRule>
  </conditionalFormatting>
  <conditionalFormatting sqref="BC10 F10 H10:J10 L10:N10 BG10:BI10 BL10:BM10">
    <cfRule type="cellIs" dxfId="194" priority="193" operator="between">
      <formula>71</formula>
      <formula>110</formula>
    </cfRule>
    <cfRule type="cellIs" dxfId="193" priority="194" operator="between">
      <formula>61</formula>
      <formula>70</formula>
    </cfRule>
    <cfRule type="cellIs" dxfId="192" priority="195" operator="between">
      <formula>30</formula>
      <formula>60</formula>
    </cfRule>
  </conditionalFormatting>
  <conditionalFormatting sqref="U10">
    <cfRule type="cellIs" dxfId="191" priority="190" operator="between">
      <formula>71</formula>
      <formula>110</formula>
    </cfRule>
    <cfRule type="cellIs" dxfId="190" priority="191" operator="between">
      <formula>61</formula>
      <formula>70</formula>
    </cfRule>
    <cfRule type="cellIs" dxfId="189" priority="192" operator="between">
      <formula>30</formula>
      <formula>60</formula>
    </cfRule>
  </conditionalFormatting>
  <conditionalFormatting sqref="V10">
    <cfRule type="cellIs" dxfId="188" priority="187" operator="between">
      <formula>71</formula>
      <formula>110</formula>
    </cfRule>
    <cfRule type="cellIs" dxfId="187" priority="188" operator="between">
      <formula>61</formula>
      <formula>70</formula>
    </cfRule>
    <cfRule type="cellIs" dxfId="186" priority="189" operator="between">
      <formula>30</formula>
      <formula>60</formula>
    </cfRule>
  </conditionalFormatting>
  <conditionalFormatting sqref="AW10">
    <cfRule type="cellIs" dxfId="185" priority="184" operator="between">
      <formula>71</formula>
      <formula>110</formula>
    </cfRule>
    <cfRule type="cellIs" dxfId="184" priority="185" operator="between">
      <formula>61</formula>
      <formula>70</formula>
    </cfRule>
    <cfRule type="cellIs" dxfId="183" priority="186" operator="between">
      <formula>30</formula>
      <formula>60</formula>
    </cfRule>
  </conditionalFormatting>
  <conditionalFormatting sqref="Z10">
    <cfRule type="cellIs" dxfId="182" priority="181" operator="between">
      <formula>71</formula>
      <formula>110</formula>
    </cfRule>
    <cfRule type="cellIs" dxfId="181" priority="182" operator="between">
      <formula>61</formula>
      <formula>70</formula>
    </cfRule>
    <cfRule type="cellIs" dxfId="180" priority="183" operator="between">
      <formula>30</formula>
      <formula>60</formula>
    </cfRule>
  </conditionalFormatting>
  <conditionalFormatting sqref="Y10">
    <cfRule type="cellIs" dxfId="179" priority="178" operator="between">
      <formula>71</formula>
      <formula>110</formula>
    </cfRule>
    <cfRule type="cellIs" dxfId="178" priority="179" operator="between">
      <formula>61</formula>
      <formula>70</formula>
    </cfRule>
    <cfRule type="cellIs" dxfId="177" priority="180" operator="between">
      <formula>30</formula>
      <formula>60</formula>
    </cfRule>
  </conditionalFormatting>
  <conditionalFormatting sqref="AV10">
    <cfRule type="cellIs" dxfId="176" priority="175" operator="between">
      <formula>71</formula>
      <formula>110</formula>
    </cfRule>
    <cfRule type="cellIs" dxfId="175" priority="176" operator="between">
      <formula>61</formula>
      <formula>70</formula>
    </cfRule>
    <cfRule type="cellIs" dxfId="174" priority="177" operator="between">
      <formula>30</formula>
      <formula>60</formula>
    </cfRule>
  </conditionalFormatting>
  <conditionalFormatting sqref="AI10">
    <cfRule type="cellIs" dxfId="173" priority="172" operator="between">
      <formula>71</formula>
      <formula>110</formula>
    </cfRule>
    <cfRule type="cellIs" dxfId="172" priority="173" operator="between">
      <formula>61</formula>
      <formula>70</formula>
    </cfRule>
    <cfRule type="cellIs" dxfId="171" priority="174" operator="between">
      <formula>30</formula>
      <formula>60</formula>
    </cfRule>
  </conditionalFormatting>
  <conditionalFormatting sqref="AG10">
    <cfRule type="cellIs" dxfId="170" priority="169" operator="between">
      <formula>71</formula>
      <formula>110</formula>
    </cfRule>
    <cfRule type="cellIs" dxfId="169" priority="170" operator="between">
      <formula>61</formula>
      <formula>70</formula>
    </cfRule>
    <cfRule type="cellIs" dxfId="168" priority="171" operator="between">
      <formula>30</formula>
      <formula>60</formula>
    </cfRule>
  </conditionalFormatting>
  <conditionalFormatting sqref="O10">
    <cfRule type="cellIs" dxfId="167" priority="166" operator="between">
      <formula>71</formula>
      <formula>110</formula>
    </cfRule>
    <cfRule type="cellIs" dxfId="166" priority="167" operator="between">
      <formula>61</formula>
      <formula>70</formula>
    </cfRule>
    <cfRule type="cellIs" dxfId="165" priority="168" operator="between">
      <formula>30</formula>
      <formula>60</formula>
    </cfRule>
  </conditionalFormatting>
  <conditionalFormatting sqref="S10">
    <cfRule type="cellIs" dxfId="164" priority="163" operator="between">
      <formula>71</formula>
      <formula>110</formula>
    </cfRule>
    <cfRule type="cellIs" dxfId="163" priority="164" operator="between">
      <formula>61</formula>
      <formula>70</formula>
    </cfRule>
    <cfRule type="cellIs" dxfId="162" priority="165" operator="between">
      <formula>30</formula>
      <formula>60</formula>
    </cfRule>
  </conditionalFormatting>
  <conditionalFormatting sqref="AC10">
    <cfRule type="cellIs" dxfId="161" priority="160" operator="between">
      <formula>71</formula>
      <formula>110</formula>
    </cfRule>
    <cfRule type="cellIs" dxfId="160" priority="161" operator="between">
      <formula>61</formula>
      <formula>70</formula>
    </cfRule>
    <cfRule type="cellIs" dxfId="159" priority="162" operator="between">
      <formula>30</formula>
      <formula>60</formula>
    </cfRule>
  </conditionalFormatting>
  <conditionalFormatting sqref="AD10">
    <cfRule type="cellIs" dxfId="158" priority="157" operator="between">
      <formula>71</formula>
      <formula>110</formula>
    </cfRule>
    <cfRule type="cellIs" dxfId="157" priority="158" operator="between">
      <formula>61</formula>
      <formula>70</formula>
    </cfRule>
    <cfRule type="cellIs" dxfId="156" priority="159" operator="between">
      <formula>30</formula>
      <formula>60</formula>
    </cfRule>
  </conditionalFormatting>
  <conditionalFormatting sqref="BH10">
    <cfRule type="cellIs" dxfId="155" priority="154" operator="between">
      <formula>71</formula>
      <formula>110</formula>
    </cfRule>
    <cfRule type="cellIs" dxfId="154" priority="155" operator="between">
      <formula>61</formula>
      <formula>70</formula>
    </cfRule>
    <cfRule type="cellIs" dxfId="153" priority="156" operator="between">
      <formula>30</formula>
      <formula>60</formula>
    </cfRule>
  </conditionalFormatting>
  <conditionalFormatting sqref="C10:D10">
    <cfRule type="cellIs" dxfId="152" priority="151" operator="between">
      <formula>71</formula>
      <formula>110</formula>
    </cfRule>
    <cfRule type="cellIs" dxfId="151" priority="152" operator="between">
      <formula>61</formula>
      <formula>70</formula>
    </cfRule>
    <cfRule type="cellIs" dxfId="150" priority="153" operator="between">
      <formula>30</formula>
      <formula>60</formula>
    </cfRule>
  </conditionalFormatting>
  <conditionalFormatting sqref="B10">
    <cfRule type="cellIs" dxfId="149" priority="148" operator="between">
      <formula>71</formula>
      <formula>110</formula>
    </cfRule>
    <cfRule type="cellIs" dxfId="148" priority="149" operator="between">
      <formula>61</formula>
      <formula>70</formula>
    </cfRule>
    <cfRule type="cellIs" dxfId="147" priority="150" operator="between">
      <formula>30</formula>
      <formula>60</formula>
    </cfRule>
  </conditionalFormatting>
  <conditionalFormatting sqref="R10">
    <cfRule type="cellIs" dxfId="146" priority="145" operator="between">
      <formula>71</formula>
      <formula>110</formula>
    </cfRule>
    <cfRule type="cellIs" dxfId="145" priority="146" operator="between">
      <formula>61</formula>
      <formula>70</formula>
    </cfRule>
    <cfRule type="cellIs" dxfId="144" priority="147" operator="between">
      <formula>30</formula>
      <formula>60</formula>
    </cfRule>
  </conditionalFormatting>
  <conditionalFormatting sqref="Q10">
    <cfRule type="cellIs" dxfId="143" priority="142" operator="between">
      <formula>71</formula>
      <formula>110</formula>
    </cfRule>
    <cfRule type="cellIs" dxfId="142" priority="143" operator="between">
      <formula>61</formula>
      <formula>70</formula>
    </cfRule>
    <cfRule type="cellIs" dxfId="141" priority="144" operator="between">
      <formula>30</formula>
      <formula>60</formula>
    </cfRule>
  </conditionalFormatting>
  <conditionalFormatting sqref="W10">
    <cfRule type="cellIs" dxfId="140" priority="139" operator="between">
      <formula>71</formula>
      <formula>110</formula>
    </cfRule>
    <cfRule type="cellIs" dxfId="139" priority="140" operator="between">
      <formula>61</formula>
      <formula>70</formula>
    </cfRule>
    <cfRule type="cellIs" dxfId="138" priority="141" operator="between">
      <formula>30</formula>
      <formula>60</formula>
    </cfRule>
  </conditionalFormatting>
  <conditionalFormatting sqref="X10">
    <cfRule type="cellIs" dxfId="137" priority="136" operator="between">
      <formula>71</formula>
      <formula>110</formula>
    </cfRule>
    <cfRule type="cellIs" dxfId="136" priority="137" operator="between">
      <formula>61</formula>
      <formula>70</formula>
    </cfRule>
    <cfRule type="cellIs" dxfId="135" priority="138" operator="between">
      <formula>30</formula>
      <formula>60</formula>
    </cfRule>
  </conditionalFormatting>
  <conditionalFormatting sqref="AA10">
    <cfRule type="cellIs" dxfId="134" priority="133" operator="between">
      <formula>71</formula>
      <formula>110</formula>
    </cfRule>
    <cfRule type="cellIs" dxfId="133" priority="134" operator="between">
      <formula>61</formula>
      <formula>70</formula>
    </cfRule>
    <cfRule type="cellIs" dxfId="132" priority="135" operator="between">
      <formula>30</formula>
      <formula>60</formula>
    </cfRule>
  </conditionalFormatting>
  <conditionalFormatting sqref="AB10">
    <cfRule type="cellIs" dxfId="131" priority="130" operator="between">
      <formula>71</formula>
      <formula>110</formula>
    </cfRule>
    <cfRule type="cellIs" dxfId="130" priority="131" operator="between">
      <formula>61</formula>
      <formula>70</formula>
    </cfRule>
    <cfRule type="cellIs" dxfId="129" priority="132" operator="between">
      <formula>30</formula>
      <formula>60</formula>
    </cfRule>
  </conditionalFormatting>
  <conditionalFormatting sqref="AE10">
    <cfRule type="cellIs" dxfId="128" priority="127" operator="between">
      <formula>71</formula>
      <formula>110</formula>
    </cfRule>
    <cfRule type="cellIs" dxfId="127" priority="128" operator="between">
      <formula>61</formula>
      <formula>70</formula>
    </cfRule>
    <cfRule type="cellIs" dxfId="126" priority="129" operator="between">
      <formula>30</formula>
      <formula>60</formula>
    </cfRule>
  </conditionalFormatting>
  <conditionalFormatting sqref="AF10">
    <cfRule type="cellIs" dxfId="125" priority="124" operator="between">
      <formula>71</formula>
      <formula>110</formula>
    </cfRule>
    <cfRule type="cellIs" dxfId="124" priority="125" operator="between">
      <formula>61</formula>
      <formula>70</formula>
    </cfRule>
    <cfRule type="cellIs" dxfId="123" priority="126" operator="between">
      <formula>30</formula>
      <formula>60</formula>
    </cfRule>
  </conditionalFormatting>
  <conditionalFormatting sqref="AH10">
    <cfRule type="cellIs" dxfId="122" priority="121" operator="between">
      <formula>71</formula>
      <formula>110</formula>
    </cfRule>
    <cfRule type="cellIs" dxfId="121" priority="122" operator="between">
      <formula>61</formula>
      <formula>70</formula>
    </cfRule>
    <cfRule type="cellIs" dxfId="120" priority="123" operator="between">
      <formula>30</formula>
      <formula>60</formula>
    </cfRule>
  </conditionalFormatting>
  <conditionalFormatting sqref="AJ10">
    <cfRule type="cellIs" dxfId="119" priority="118" operator="between">
      <formula>71</formula>
      <formula>110</formula>
    </cfRule>
    <cfRule type="cellIs" dxfId="118" priority="119" operator="between">
      <formula>61</formula>
      <formula>70</formula>
    </cfRule>
    <cfRule type="cellIs" dxfId="117" priority="120" operator="between">
      <formula>30</formula>
      <formula>60</formula>
    </cfRule>
  </conditionalFormatting>
  <conditionalFormatting sqref="AX10">
    <cfRule type="cellIs" dxfId="116" priority="115" operator="between">
      <formula>71</formula>
      <formula>110</formula>
    </cfRule>
    <cfRule type="cellIs" dxfId="115" priority="116" operator="between">
      <formula>61</formula>
      <formula>70</formula>
    </cfRule>
    <cfRule type="cellIs" dxfId="114" priority="117" operator="between">
      <formula>30</formula>
      <formula>60</formula>
    </cfRule>
  </conditionalFormatting>
  <conditionalFormatting sqref="AY10">
    <cfRule type="cellIs" dxfId="113" priority="112" operator="between">
      <formula>71</formula>
      <formula>110</formula>
    </cfRule>
    <cfRule type="cellIs" dxfId="112" priority="113" operator="between">
      <formula>61</formula>
      <formula>70</formula>
    </cfRule>
    <cfRule type="cellIs" dxfId="111" priority="114" operator="between">
      <formula>30</formula>
      <formula>60</formula>
    </cfRule>
  </conditionalFormatting>
  <conditionalFormatting sqref="AZ10">
    <cfRule type="cellIs" dxfId="110" priority="109" operator="between">
      <formula>71</formula>
      <formula>110</formula>
    </cfRule>
    <cfRule type="cellIs" dxfId="109" priority="110" operator="between">
      <formula>61</formula>
      <formula>70</formula>
    </cfRule>
    <cfRule type="cellIs" dxfId="108" priority="111" operator="between">
      <formula>30</formula>
      <formula>60</formula>
    </cfRule>
  </conditionalFormatting>
  <conditionalFormatting sqref="C10">
    <cfRule type="cellIs" dxfId="107" priority="106" operator="between">
      <formula>71</formula>
      <formula>110</formula>
    </cfRule>
    <cfRule type="cellIs" dxfId="106" priority="107" operator="between">
      <formula>61</formula>
      <formula>70</formula>
    </cfRule>
    <cfRule type="cellIs" dxfId="105" priority="108" operator="between">
      <formula>30</formula>
      <formula>60</formula>
    </cfRule>
  </conditionalFormatting>
  <conditionalFormatting sqref="E10">
    <cfRule type="cellIs" dxfId="104" priority="103" operator="between">
      <formula>71</formula>
      <formula>110</formula>
    </cfRule>
    <cfRule type="cellIs" dxfId="103" priority="104" operator="between">
      <formula>61</formula>
      <formula>70</formula>
    </cfRule>
    <cfRule type="cellIs" dxfId="102" priority="105" operator="between">
      <formula>30</formula>
      <formula>60</formula>
    </cfRule>
  </conditionalFormatting>
  <conditionalFormatting sqref="E10">
    <cfRule type="cellIs" dxfId="101" priority="100" operator="between">
      <formula>71</formula>
      <formula>110</formula>
    </cfRule>
    <cfRule type="cellIs" dxfId="100" priority="101" operator="between">
      <formula>61</formula>
      <formula>70</formula>
    </cfRule>
    <cfRule type="cellIs" dxfId="99" priority="102" operator="between">
      <formula>30</formula>
      <formula>60</formula>
    </cfRule>
  </conditionalFormatting>
  <conditionalFormatting sqref="BB10">
    <cfRule type="cellIs" dxfId="98" priority="97" operator="between">
      <formula>71</formula>
      <formula>110</formula>
    </cfRule>
    <cfRule type="cellIs" dxfId="97" priority="98" operator="between">
      <formula>61</formula>
      <formula>70</formula>
    </cfRule>
    <cfRule type="cellIs" dxfId="96" priority="99" operator="between">
      <formula>30</formula>
      <formula>60</formula>
    </cfRule>
  </conditionalFormatting>
  <conditionalFormatting sqref="BF10">
    <cfRule type="cellIs" dxfId="95" priority="94" operator="between">
      <formula>71</formula>
      <formula>110</formula>
    </cfRule>
    <cfRule type="cellIs" dxfId="94" priority="95" operator="between">
      <formula>61</formula>
      <formula>70</formula>
    </cfRule>
    <cfRule type="cellIs" dxfId="93" priority="96" operator="between">
      <formula>30</formula>
      <formula>60</formula>
    </cfRule>
  </conditionalFormatting>
  <conditionalFormatting sqref="AU10">
    <cfRule type="cellIs" dxfId="92" priority="91" operator="between">
      <formula>71</formula>
      <formula>110</formula>
    </cfRule>
    <cfRule type="cellIs" dxfId="91" priority="92" operator="between">
      <formula>61</formula>
      <formula>70</formula>
    </cfRule>
    <cfRule type="cellIs" dxfId="90" priority="93" operator="between">
      <formula>30</formula>
      <formula>60</formula>
    </cfRule>
  </conditionalFormatting>
  <conditionalFormatting sqref="AM10">
    <cfRule type="cellIs" dxfId="89" priority="88" operator="between">
      <formula>71</formula>
      <formula>110</formula>
    </cfRule>
    <cfRule type="cellIs" dxfId="88" priority="89" operator="between">
      <formula>61</formula>
      <formula>70</formula>
    </cfRule>
    <cfRule type="cellIs" dxfId="87" priority="90" operator="between">
      <formula>30</formula>
      <formula>60</formula>
    </cfRule>
  </conditionalFormatting>
  <conditionalFormatting sqref="AL10">
    <cfRule type="cellIs" dxfId="86" priority="85" operator="between">
      <formula>71</formula>
      <formula>110</formula>
    </cfRule>
    <cfRule type="cellIs" dxfId="85" priority="86" operator="between">
      <formula>61</formula>
      <formula>70</formula>
    </cfRule>
    <cfRule type="cellIs" dxfId="84" priority="87" operator="between">
      <formula>30</formula>
      <formula>60</formula>
    </cfRule>
  </conditionalFormatting>
  <conditionalFormatting sqref="AN10">
    <cfRule type="cellIs" dxfId="83" priority="82" operator="between">
      <formula>71</formula>
      <formula>110</formula>
    </cfRule>
    <cfRule type="cellIs" dxfId="82" priority="83" operator="between">
      <formula>61</formula>
      <formula>70</formula>
    </cfRule>
    <cfRule type="cellIs" dxfId="81" priority="84" operator="between">
      <formula>30</formula>
      <formula>60</formula>
    </cfRule>
  </conditionalFormatting>
  <conditionalFormatting sqref="G10">
    <cfRule type="cellIs" dxfId="80" priority="79" operator="between">
      <formula>71</formula>
      <formula>110</formula>
    </cfRule>
    <cfRule type="cellIs" dxfId="79" priority="80" operator="between">
      <formula>61</formula>
      <formula>70</formula>
    </cfRule>
    <cfRule type="cellIs" dxfId="78" priority="81" operator="between">
      <formula>30</formula>
      <formula>60</formula>
    </cfRule>
  </conditionalFormatting>
  <conditionalFormatting sqref="G10">
    <cfRule type="cellIs" dxfId="77" priority="76" operator="between">
      <formula>71</formula>
      <formula>110</formula>
    </cfRule>
    <cfRule type="cellIs" dxfId="76" priority="77" operator="between">
      <formula>61</formula>
      <formula>70</formula>
    </cfRule>
    <cfRule type="cellIs" dxfId="75" priority="78" operator="between">
      <formula>30</formula>
      <formula>60</formula>
    </cfRule>
  </conditionalFormatting>
  <conditionalFormatting sqref="K10">
    <cfRule type="cellIs" dxfId="74" priority="73" operator="between">
      <formula>71</formula>
      <formula>110</formula>
    </cfRule>
    <cfRule type="cellIs" dxfId="73" priority="74" operator="between">
      <formula>61</formula>
      <formula>70</formula>
    </cfRule>
    <cfRule type="cellIs" dxfId="72" priority="75" operator="between">
      <formula>30</formula>
      <formula>60</formula>
    </cfRule>
  </conditionalFormatting>
  <conditionalFormatting sqref="P10">
    <cfRule type="cellIs" dxfId="71" priority="70" operator="between">
      <formula>71</formula>
      <formula>110</formula>
    </cfRule>
    <cfRule type="cellIs" dxfId="70" priority="71" operator="between">
      <formula>61</formula>
      <formula>70</formula>
    </cfRule>
    <cfRule type="cellIs" dxfId="69" priority="72" operator="between">
      <formula>30</formula>
      <formula>60</formula>
    </cfRule>
  </conditionalFormatting>
  <conditionalFormatting sqref="BA10">
    <cfRule type="cellIs" dxfId="68" priority="67" operator="between">
      <formula>71</formula>
      <formula>110</formula>
    </cfRule>
    <cfRule type="cellIs" dxfId="67" priority="68" operator="between">
      <formula>61</formula>
      <formula>70</formula>
    </cfRule>
    <cfRule type="cellIs" dxfId="66" priority="69" operator="between">
      <formula>30</formula>
      <formula>60</formula>
    </cfRule>
  </conditionalFormatting>
  <conditionalFormatting sqref="AK10">
    <cfRule type="cellIs" dxfId="65" priority="64" operator="between">
      <formula>71</formula>
      <formula>110</formula>
    </cfRule>
    <cfRule type="cellIs" dxfId="64" priority="65" operator="between">
      <formula>61</formula>
      <formula>70</formula>
    </cfRule>
    <cfRule type="cellIs" dxfId="63" priority="66" operator="between">
      <formula>30</formula>
      <formula>60</formula>
    </cfRule>
  </conditionalFormatting>
  <conditionalFormatting sqref="T10">
    <cfRule type="cellIs" dxfId="62" priority="61" operator="between">
      <formula>71</formula>
      <formula>110</formula>
    </cfRule>
    <cfRule type="cellIs" dxfId="61" priority="62" operator="between">
      <formula>61</formula>
      <formula>70</formula>
    </cfRule>
    <cfRule type="cellIs" dxfId="60" priority="63" operator="between">
      <formula>30</formula>
      <formula>60</formula>
    </cfRule>
  </conditionalFormatting>
  <conditionalFormatting sqref="BF10">
    <cfRule type="cellIs" dxfId="59" priority="58" operator="between">
      <formula>71</formula>
      <formula>110</formula>
    </cfRule>
    <cfRule type="cellIs" dxfId="58" priority="59" operator="between">
      <formula>61</formula>
      <formula>70</formula>
    </cfRule>
    <cfRule type="cellIs" dxfId="57" priority="60" operator="between">
      <formula>30</formula>
      <formula>60</formula>
    </cfRule>
  </conditionalFormatting>
  <conditionalFormatting sqref="AO10">
    <cfRule type="cellIs" dxfId="56" priority="55" operator="between">
      <formula>71</formula>
      <formula>110</formula>
    </cfRule>
    <cfRule type="cellIs" dxfId="55" priority="56" operator="between">
      <formula>61</formula>
      <formula>70</formula>
    </cfRule>
    <cfRule type="cellIs" dxfId="54" priority="57" operator="between">
      <formula>30</formula>
      <formula>60</formula>
    </cfRule>
  </conditionalFormatting>
  <conditionalFormatting sqref="AR10">
    <cfRule type="cellIs" dxfId="53" priority="52" operator="between">
      <formula>71</formula>
      <formula>110</formula>
    </cfRule>
    <cfRule type="cellIs" dxfId="52" priority="53" operator="between">
      <formula>61</formula>
      <formula>70</formula>
    </cfRule>
    <cfRule type="cellIs" dxfId="51" priority="54" operator="between">
      <formula>30</formula>
      <formula>60</formula>
    </cfRule>
  </conditionalFormatting>
  <conditionalFormatting sqref="AS10">
    <cfRule type="cellIs" dxfId="50" priority="49" operator="between">
      <formula>71</formula>
      <formula>110</formula>
    </cfRule>
    <cfRule type="cellIs" dxfId="49" priority="50" operator="between">
      <formula>61</formula>
      <formula>70</formula>
    </cfRule>
    <cfRule type="cellIs" dxfId="48" priority="51" operator="between">
      <formula>30</formula>
      <formula>60</formula>
    </cfRule>
  </conditionalFormatting>
  <conditionalFormatting sqref="AQ10">
    <cfRule type="cellIs" dxfId="47" priority="46" operator="between">
      <formula>71</formula>
      <formula>110</formula>
    </cfRule>
    <cfRule type="cellIs" dxfId="46" priority="47" operator="between">
      <formula>61</formula>
      <formula>70</formula>
    </cfRule>
    <cfRule type="cellIs" dxfId="45" priority="48" operator="between">
      <formula>30</formula>
      <formula>60</formula>
    </cfRule>
  </conditionalFormatting>
  <conditionalFormatting sqref="AP10">
    <cfRule type="cellIs" dxfId="44" priority="43" operator="between">
      <formula>71</formula>
      <formula>110</formula>
    </cfRule>
    <cfRule type="cellIs" dxfId="43" priority="44" operator="between">
      <formula>61</formula>
      <formula>70</formula>
    </cfRule>
    <cfRule type="cellIs" dxfId="42" priority="45" operator="between">
      <formula>30</formula>
      <formula>60</formula>
    </cfRule>
  </conditionalFormatting>
  <conditionalFormatting sqref="AT10">
    <cfRule type="cellIs" dxfId="41" priority="40" operator="between">
      <formula>71</formula>
      <formula>110</formula>
    </cfRule>
    <cfRule type="cellIs" dxfId="40" priority="41" operator="between">
      <formula>61</formula>
      <formula>70</formula>
    </cfRule>
    <cfRule type="cellIs" dxfId="39" priority="42" operator="between">
      <formula>30</formula>
      <formula>60</formula>
    </cfRule>
  </conditionalFormatting>
  <conditionalFormatting sqref="BJ10:BK10">
    <cfRule type="cellIs" dxfId="38" priority="37" operator="between">
      <formula>71</formula>
      <formula>110</formula>
    </cfRule>
    <cfRule type="cellIs" dxfId="37" priority="38" operator="between">
      <formula>61</formula>
      <formula>70</formula>
    </cfRule>
    <cfRule type="cellIs" dxfId="36" priority="39" operator="between">
      <formula>30</formula>
      <formula>60</formula>
    </cfRule>
  </conditionalFormatting>
  <conditionalFormatting sqref="BE8">
    <cfRule type="cellIs" dxfId="35" priority="34" operator="between">
      <formula>71</formula>
      <formula>110</formula>
    </cfRule>
    <cfRule type="cellIs" dxfId="34" priority="35" operator="between">
      <formula>61</formula>
      <formula>70</formula>
    </cfRule>
    <cfRule type="cellIs" dxfId="33" priority="36" operator="between">
      <formula>30</formula>
      <formula>60</formula>
    </cfRule>
  </conditionalFormatting>
  <conditionalFormatting sqref="BE11">
    <cfRule type="cellIs" dxfId="32" priority="31" operator="between">
      <formula>71</formula>
      <formula>110</formula>
    </cfRule>
    <cfRule type="cellIs" dxfId="31" priority="32" operator="between">
      <formula>61</formula>
      <formula>70</formula>
    </cfRule>
    <cfRule type="cellIs" dxfId="30" priority="33" operator="between">
      <formula>30</formula>
      <formula>60</formula>
    </cfRule>
  </conditionalFormatting>
  <conditionalFormatting sqref="BD8">
    <cfRule type="cellIs" dxfId="29" priority="28" operator="between">
      <formula>71</formula>
      <formula>110</formula>
    </cfRule>
    <cfRule type="cellIs" dxfId="28" priority="29" operator="between">
      <formula>61</formula>
      <formula>70</formula>
    </cfRule>
    <cfRule type="cellIs" dxfId="27" priority="30" operator="between">
      <formula>30</formula>
      <formula>60</formula>
    </cfRule>
  </conditionalFormatting>
  <conditionalFormatting sqref="BD11">
    <cfRule type="cellIs" dxfId="26" priority="25" operator="between">
      <formula>71</formula>
      <formula>110</formula>
    </cfRule>
    <cfRule type="cellIs" dxfId="25" priority="26" operator="between">
      <formula>61</formula>
      <formula>70</formula>
    </cfRule>
    <cfRule type="cellIs" dxfId="24" priority="27" operator="between">
      <formula>30</formula>
      <formula>60</formula>
    </cfRule>
  </conditionalFormatting>
  <conditionalFormatting sqref="BD8">
    <cfRule type="cellIs" dxfId="23" priority="22" operator="between">
      <formula>71</formula>
      <formula>110</formula>
    </cfRule>
    <cfRule type="cellIs" dxfId="22" priority="23" operator="between">
      <formula>61</formula>
      <formula>70</formula>
    </cfRule>
    <cfRule type="cellIs" dxfId="21" priority="24" operator="between">
      <formula>30</formula>
      <formula>60</formula>
    </cfRule>
  </conditionalFormatting>
  <conditionalFormatting sqref="BD11">
    <cfRule type="cellIs" dxfId="20" priority="19" operator="between">
      <formula>71</formula>
      <formula>110</formula>
    </cfRule>
    <cfRule type="cellIs" dxfId="19" priority="20" operator="between">
      <formula>61</formula>
      <formula>70</formula>
    </cfRule>
    <cfRule type="cellIs" dxfId="18" priority="21" operator="between">
      <formula>30</formula>
      <formula>60</formula>
    </cfRule>
  </conditionalFormatting>
  <conditionalFormatting sqref="BE9">
    <cfRule type="cellIs" dxfId="17" priority="16" operator="between">
      <formula>71</formula>
      <formula>110</formula>
    </cfRule>
    <cfRule type="cellIs" dxfId="16" priority="17" operator="between">
      <formula>61</formula>
      <formula>70</formula>
    </cfRule>
    <cfRule type="cellIs" dxfId="15" priority="18" operator="between">
      <formula>30</formula>
      <formula>60</formula>
    </cfRule>
  </conditionalFormatting>
  <conditionalFormatting sqref="BD9">
    <cfRule type="cellIs" dxfId="14" priority="13" operator="between">
      <formula>71</formula>
      <formula>110</formula>
    </cfRule>
    <cfRule type="cellIs" dxfId="13" priority="14" operator="between">
      <formula>61</formula>
      <formula>70</formula>
    </cfRule>
    <cfRule type="cellIs" dxfId="12" priority="15" operator="between">
      <formula>30</formula>
      <formula>60</formula>
    </cfRule>
  </conditionalFormatting>
  <conditionalFormatting sqref="BD9">
    <cfRule type="cellIs" dxfId="11" priority="10" operator="between">
      <formula>71</formula>
      <formula>110</formula>
    </cfRule>
    <cfRule type="cellIs" dxfId="10" priority="11" operator="between">
      <formula>61</formula>
      <formula>70</formula>
    </cfRule>
    <cfRule type="cellIs" dxfId="9" priority="12" operator="between">
      <formula>30</formula>
      <formula>60</formula>
    </cfRule>
  </conditionalFormatting>
  <conditionalFormatting sqref="BE10">
    <cfRule type="cellIs" dxfId="8" priority="7" operator="between">
      <formula>71</formula>
      <formula>110</formula>
    </cfRule>
    <cfRule type="cellIs" dxfId="7" priority="8" operator="between">
      <formula>61</formula>
      <formula>70</formula>
    </cfRule>
    <cfRule type="cellIs" dxfId="6" priority="9" operator="between">
      <formula>30</formula>
      <formula>60</formula>
    </cfRule>
  </conditionalFormatting>
  <conditionalFormatting sqref="BD10">
    <cfRule type="cellIs" dxfId="5" priority="4" operator="between">
      <formula>71</formula>
      <formula>110</formula>
    </cfRule>
    <cfRule type="cellIs" dxfId="4" priority="5" operator="between">
      <formula>61</formula>
      <formula>70</formula>
    </cfRule>
    <cfRule type="cellIs" dxfId="3" priority="6" operator="between">
      <formula>30</formula>
      <formula>60</formula>
    </cfRule>
  </conditionalFormatting>
  <conditionalFormatting sqref="BD10">
    <cfRule type="cellIs" dxfId="2" priority="1" operator="between">
      <formula>71</formula>
      <formula>110</formula>
    </cfRule>
    <cfRule type="cellIs" dxfId="1" priority="2" operator="between">
      <formula>61</formula>
      <formula>70</formula>
    </cfRule>
    <cfRule type="cellIs" dxfId="0" priority="3" operator="between">
      <formula>30</formula>
      <formula>60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MCV-LS</vt:lpstr>
      <vt:lpstr>MCV-HS </vt:lpstr>
      <vt:lpstr>RAPID TEST</vt:lpstr>
      <vt:lpstr>Coal Temperature</vt:lpstr>
      <vt:lpstr>'MCV-HS '!Print_Area</vt:lpstr>
      <vt:lpstr>'MCV-LS'!Print_Area</vt:lpstr>
    </vt:vector>
  </TitlesOfParts>
  <Company>Banpu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 Trubaindo Coal Mining</dc:creator>
  <cp:lastModifiedBy>Gabriela Stela</cp:lastModifiedBy>
  <cp:lastPrinted>2015-04-10T04:02:40Z</cp:lastPrinted>
  <dcterms:created xsi:type="dcterms:W3CDTF">2006-09-04T13:57:40Z</dcterms:created>
  <dcterms:modified xsi:type="dcterms:W3CDTF">2020-09-17T02:39:52Z</dcterms:modified>
</cp:coreProperties>
</file>