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8060" yWindow="1420" windowWidth="25600" windowHeight="16060" tabRatio="500"/>
  </bookViews>
  <sheets>
    <sheet name="Annual Mortality 2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6" i="1" l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4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J67" i="1"/>
  <c r="H67" i="1"/>
  <c r="H66" i="1"/>
  <c r="J66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T66" i="1"/>
  <c r="U66" i="1"/>
  <c r="V6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AB66" i="1"/>
  <c r="AA112" i="1"/>
  <c r="AB112" i="1"/>
  <c r="AA113" i="1"/>
  <c r="AB113" i="1"/>
  <c r="AH113" i="1"/>
  <c r="AA111" i="1"/>
  <c r="AB111" i="1"/>
  <c r="AH112" i="1"/>
  <c r="AA110" i="1"/>
  <c r="AB110" i="1"/>
  <c r="AH111" i="1"/>
  <c r="AA109" i="1"/>
  <c r="AB109" i="1"/>
  <c r="AH110" i="1"/>
  <c r="AA108" i="1"/>
  <c r="AB108" i="1"/>
  <c r="AH109" i="1"/>
  <c r="AA107" i="1"/>
  <c r="AB107" i="1"/>
  <c r="AH108" i="1"/>
  <c r="AA106" i="1"/>
  <c r="AB106" i="1"/>
  <c r="AH107" i="1"/>
  <c r="AA105" i="1"/>
  <c r="AB105" i="1"/>
  <c r="AH106" i="1"/>
  <c r="AA104" i="1"/>
  <c r="AB104" i="1"/>
  <c r="AH105" i="1"/>
  <c r="AA103" i="1"/>
  <c r="AB103" i="1"/>
  <c r="AH104" i="1"/>
  <c r="AA102" i="1"/>
  <c r="AB102" i="1"/>
  <c r="AH103" i="1"/>
  <c r="AA101" i="1"/>
  <c r="AB101" i="1"/>
  <c r="AH102" i="1"/>
  <c r="AA100" i="1"/>
  <c r="AB100" i="1"/>
  <c r="AH101" i="1"/>
  <c r="AA99" i="1"/>
  <c r="AB99" i="1"/>
  <c r="AH100" i="1"/>
  <c r="AA98" i="1"/>
  <c r="AB98" i="1"/>
  <c r="AH99" i="1"/>
  <c r="AA97" i="1"/>
  <c r="AB97" i="1"/>
  <c r="AH98" i="1"/>
  <c r="AA96" i="1"/>
  <c r="AB96" i="1"/>
  <c r="AH97" i="1"/>
  <c r="AA95" i="1"/>
  <c r="AB95" i="1"/>
  <c r="AH96" i="1"/>
  <c r="AA94" i="1"/>
  <c r="AB94" i="1"/>
  <c r="AH95" i="1"/>
  <c r="AA93" i="1"/>
  <c r="AB93" i="1"/>
  <c r="AH94" i="1"/>
  <c r="AA92" i="1"/>
  <c r="AB92" i="1"/>
  <c r="AH93" i="1"/>
  <c r="AA91" i="1"/>
  <c r="AB91" i="1"/>
  <c r="AH92" i="1"/>
  <c r="AA90" i="1"/>
  <c r="AB90" i="1"/>
  <c r="AH91" i="1"/>
  <c r="AA89" i="1"/>
  <c r="AB89" i="1"/>
  <c r="AH90" i="1"/>
  <c r="AA88" i="1"/>
  <c r="AB88" i="1"/>
  <c r="AH89" i="1"/>
  <c r="AA87" i="1"/>
  <c r="AB87" i="1"/>
  <c r="AH88" i="1"/>
  <c r="AA86" i="1"/>
  <c r="AB86" i="1"/>
  <c r="AH87" i="1"/>
  <c r="AA85" i="1"/>
  <c r="AB85" i="1"/>
  <c r="AH86" i="1"/>
  <c r="AA84" i="1"/>
  <c r="AB84" i="1"/>
  <c r="AH85" i="1"/>
  <c r="AA83" i="1"/>
  <c r="AB83" i="1"/>
  <c r="AH84" i="1"/>
  <c r="AA82" i="1"/>
  <c r="AB82" i="1"/>
  <c r="AH83" i="1"/>
  <c r="AA81" i="1"/>
  <c r="AB81" i="1"/>
  <c r="AH82" i="1"/>
  <c r="AA80" i="1"/>
  <c r="AB80" i="1"/>
  <c r="AH81" i="1"/>
  <c r="AA79" i="1"/>
  <c r="AB79" i="1"/>
  <c r="AH80" i="1"/>
  <c r="AA78" i="1"/>
  <c r="AB78" i="1"/>
  <c r="AH79" i="1"/>
  <c r="AA77" i="1"/>
  <c r="AB77" i="1"/>
  <c r="AH78" i="1"/>
  <c r="AA76" i="1"/>
  <c r="AB76" i="1"/>
  <c r="AH77" i="1"/>
  <c r="AA75" i="1"/>
  <c r="AB75" i="1"/>
  <c r="AH76" i="1"/>
  <c r="AA74" i="1"/>
  <c r="AB74" i="1"/>
  <c r="AH75" i="1"/>
  <c r="AA73" i="1"/>
  <c r="AB73" i="1"/>
  <c r="AH74" i="1"/>
  <c r="AA72" i="1"/>
  <c r="AB72" i="1"/>
  <c r="AH73" i="1"/>
  <c r="AA71" i="1"/>
  <c r="AB71" i="1"/>
  <c r="AH72" i="1"/>
  <c r="AA70" i="1"/>
  <c r="AB70" i="1"/>
  <c r="AH71" i="1"/>
  <c r="AA69" i="1"/>
  <c r="AB69" i="1"/>
  <c r="AH70" i="1"/>
  <c r="AA68" i="1"/>
  <c r="AB68" i="1"/>
  <c r="AH69" i="1"/>
  <c r="AA67" i="1"/>
  <c r="AB67" i="1"/>
  <c r="AH68" i="1"/>
  <c r="AH67" i="1"/>
  <c r="AH117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G116" i="1"/>
  <c r="AG115" i="1"/>
  <c r="AG114" i="1"/>
  <c r="AG113" i="1"/>
  <c r="AG112" i="1"/>
  <c r="AG111" i="1"/>
  <c r="AG110" i="1"/>
  <c r="AG109" i="1"/>
  <c r="AG108" i="1"/>
  <c r="AG107" i="1"/>
  <c r="AG106" i="1"/>
  <c r="AG105" i="1"/>
  <c r="AG104" i="1"/>
  <c r="AG103" i="1"/>
  <c r="AG102" i="1"/>
  <c r="AG101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F69" i="1"/>
  <c r="AF68" i="1"/>
  <c r="AF67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1" i="1"/>
  <c r="AE68" i="1"/>
  <c r="AD114" i="1"/>
  <c r="AD113" i="1"/>
  <c r="AE67" i="1"/>
  <c r="AE64" i="1"/>
  <c r="AI117" i="1"/>
  <c r="W96" i="1"/>
  <c r="Y96" i="1"/>
  <c r="AC96" i="1"/>
  <c r="W115" i="1"/>
  <c r="Y115" i="1"/>
  <c r="W114" i="1"/>
  <c r="Y114" i="1"/>
  <c r="W113" i="1"/>
  <c r="Y113" i="1"/>
  <c r="W112" i="1"/>
  <c r="Y112" i="1"/>
  <c r="W111" i="1"/>
  <c r="Y111" i="1"/>
  <c r="W110" i="1"/>
  <c r="Y110" i="1"/>
  <c r="W109" i="1"/>
  <c r="Y109" i="1"/>
  <c r="W108" i="1"/>
  <c r="Y108" i="1"/>
  <c r="W107" i="1"/>
  <c r="Y107" i="1"/>
  <c r="W106" i="1"/>
  <c r="Y106" i="1"/>
  <c r="W105" i="1"/>
  <c r="Y105" i="1"/>
  <c r="W104" i="1"/>
  <c r="Y104" i="1"/>
  <c r="W103" i="1"/>
  <c r="Y103" i="1"/>
  <c r="W102" i="1"/>
  <c r="Y102" i="1"/>
  <c r="W101" i="1"/>
  <c r="Y101" i="1"/>
  <c r="W100" i="1"/>
  <c r="Y100" i="1"/>
  <c r="W99" i="1"/>
  <c r="Y99" i="1"/>
  <c r="W98" i="1"/>
  <c r="Y98" i="1"/>
  <c r="W97" i="1"/>
  <c r="Y97" i="1"/>
  <c r="W95" i="1"/>
  <c r="Y95" i="1"/>
  <c r="W94" i="1"/>
  <c r="Y94" i="1"/>
  <c r="W93" i="1"/>
  <c r="Y93" i="1"/>
  <c r="W92" i="1"/>
  <c r="Y92" i="1"/>
  <c r="W91" i="1"/>
  <c r="Y91" i="1"/>
  <c r="W90" i="1"/>
  <c r="Y90" i="1"/>
  <c r="W89" i="1"/>
  <c r="Y89" i="1"/>
  <c r="W88" i="1"/>
  <c r="Y88" i="1"/>
  <c r="W87" i="1"/>
  <c r="Y87" i="1"/>
  <c r="W86" i="1"/>
  <c r="Y86" i="1"/>
  <c r="W85" i="1"/>
  <c r="Y85" i="1"/>
  <c r="W84" i="1"/>
  <c r="Y84" i="1"/>
  <c r="W83" i="1"/>
  <c r="Y83" i="1"/>
  <c r="W82" i="1"/>
  <c r="Y82" i="1"/>
  <c r="W81" i="1"/>
  <c r="Y81" i="1"/>
  <c r="W80" i="1"/>
  <c r="Y80" i="1"/>
  <c r="W79" i="1"/>
  <c r="Y79" i="1"/>
  <c r="W78" i="1"/>
  <c r="Y78" i="1"/>
  <c r="W77" i="1"/>
  <c r="Y77" i="1"/>
  <c r="W76" i="1"/>
  <c r="Y76" i="1"/>
  <c r="W75" i="1"/>
  <c r="Y75" i="1"/>
  <c r="W74" i="1"/>
  <c r="Y74" i="1"/>
  <c r="W73" i="1"/>
  <c r="Y73" i="1"/>
  <c r="W72" i="1"/>
  <c r="Y72" i="1"/>
  <c r="W71" i="1"/>
  <c r="Y71" i="1"/>
  <c r="W70" i="1"/>
  <c r="Y70" i="1"/>
  <c r="W69" i="1"/>
  <c r="Y69" i="1"/>
  <c r="W68" i="1"/>
  <c r="Y68" i="1"/>
  <c r="W67" i="1"/>
  <c r="Y67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A115" i="1"/>
  <c r="AB115" i="1"/>
  <c r="AA114" i="1"/>
  <c r="AB114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7" i="1"/>
  <c r="Z68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O66" i="1"/>
  <c r="Q66" i="1"/>
  <c r="P66" i="1"/>
  <c r="R66" i="1"/>
  <c r="S66" i="1"/>
  <c r="O2" i="1"/>
  <c r="Q2" i="1"/>
  <c r="P2" i="1"/>
  <c r="R2" i="1"/>
  <c r="S2" i="1"/>
  <c r="G2" i="1"/>
  <c r="O3" i="1"/>
  <c r="Q3" i="1"/>
  <c r="P3" i="1"/>
  <c r="R3" i="1"/>
  <c r="S3" i="1"/>
  <c r="G3" i="1"/>
  <c r="D3" i="1"/>
  <c r="D2" i="1"/>
  <c r="O114" i="1"/>
  <c r="Q114" i="1"/>
  <c r="P114" i="1"/>
  <c r="R114" i="1"/>
  <c r="S114" i="1"/>
  <c r="G114" i="1"/>
  <c r="O115" i="1"/>
  <c r="Q115" i="1"/>
  <c r="P115" i="1"/>
  <c r="R115" i="1"/>
  <c r="G115" i="1"/>
  <c r="D115" i="1"/>
  <c r="O113" i="1"/>
  <c r="Q113" i="1"/>
  <c r="P113" i="1"/>
  <c r="R113" i="1"/>
  <c r="S113" i="1"/>
  <c r="G113" i="1"/>
  <c r="D114" i="1"/>
  <c r="O112" i="1"/>
  <c r="Q112" i="1"/>
  <c r="P112" i="1"/>
  <c r="R112" i="1"/>
  <c r="S112" i="1"/>
  <c r="G112" i="1"/>
  <c r="D113" i="1"/>
  <c r="O111" i="1"/>
  <c r="Q111" i="1"/>
  <c r="P111" i="1"/>
  <c r="R111" i="1"/>
  <c r="S111" i="1"/>
  <c r="G111" i="1"/>
  <c r="D112" i="1"/>
  <c r="O110" i="1"/>
  <c r="Q110" i="1"/>
  <c r="P110" i="1"/>
  <c r="R110" i="1"/>
  <c r="S110" i="1"/>
  <c r="G110" i="1"/>
  <c r="D111" i="1"/>
  <c r="O109" i="1"/>
  <c r="Q109" i="1"/>
  <c r="P109" i="1"/>
  <c r="R109" i="1"/>
  <c r="S109" i="1"/>
  <c r="G109" i="1"/>
  <c r="D110" i="1"/>
  <c r="O108" i="1"/>
  <c r="Q108" i="1"/>
  <c r="P108" i="1"/>
  <c r="R108" i="1"/>
  <c r="S108" i="1"/>
  <c r="G108" i="1"/>
  <c r="D109" i="1"/>
  <c r="O107" i="1"/>
  <c r="Q107" i="1"/>
  <c r="P107" i="1"/>
  <c r="R107" i="1"/>
  <c r="S107" i="1"/>
  <c r="G107" i="1"/>
  <c r="D108" i="1"/>
  <c r="O106" i="1"/>
  <c r="Q106" i="1"/>
  <c r="P106" i="1"/>
  <c r="R106" i="1"/>
  <c r="S106" i="1"/>
  <c r="G106" i="1"/>
  <c r="D107" i="1"/>
  <c r="O105" i="1"/>
  <c r="Q105" i="1"/>
  <c r="P105" i="1"/>
  <c r="R105" i="1"/>
  <c r="S105" i="1"/>
  <c r="G105" i="1"/>
  <c r="D106" i="1"/>
  <c r="O104" i="1"/>
  <c r="Q104" i="1"/>
  <c r="P104" i="1"/>
  <c r="R104" i="1"/>
  <c r="S104" i="1"/>
  <c r="G104" i="1"/>
  <c r="D105" i="1"/>
  <c r="O103" i="1"/>
  <c r="Q103" i="1"/>
  <c r="P103" i="1"/>
  <c r="R103" i="1"/>
  <c r="S103" i="1"/>
  <c r="G103" i="1"/>
  <c r="D104" i="1"/>
  <c r="O102" i="1"/>
  <c r="Q102" i="1"/>
  <c r="P102" i="1"/>
  <c r="R102" i="1"/>
  <c r="S102" i="1"/>
  <c r="G102" i="1"/>
  <c r="D103" i="1"/>
  <c r="O101" i="1"/>
  <c r="Q101" i="1"/>
  <c r="P101" i="1"/>
  <c r="R101" i="1"/>
  <c r="S101" i="1"/>
  <c r="G101" i="1"/>
  <c r="D102" i="1"/>
  <c r="O100" i="1"/>
  <c r="Q100" i="1"/>
  <c r="P100" i="1"/>
  <c r="R100" i="1"/>
  <c r="S100" i="1"/>
  <c r="G100" i="1"/>
  <c r="D101" i="1"/>
  <c r="O99" i="1"/>
  <c r="Q99" i="1"/>
  <c r="P99" i="1"/>
  <c r="R99" i="1"/>
  <c r="S99" i="1"/>
  <c r="G99" i="1"/>
  <c r="D100" i="1"/>
  <c r="O98" i="1"/>
  <c r="Q98" i="1"/>
  <c r="P98" i="1"/>
  <c r="R98" i="1"/>
  <c r="S98" i="1"/>
  <c r="G98" i="1"/>
  <c r="D99" i="1"/>
  <c r="O97" i="1"/>
  <c r="Q97" i="1"/>
  <c r="P97" i="1"/>
  <c r="R97" i="1"/>
  <c r="S97" i="1"/>
  <c r="G97" i="1"/>
  <c r="D98" i="1"/>
  <c r="O96" i="1"/>
  <c r="Q96" i="1"/>
  <c r="P96" i="1"/>
  <c r="R96" i="1"/>
  <c r="S96" i="1"/>
  <c r="G96" i="1"/>
  <c r="D97" i="1"/>
  <c r="O95" i="1"/>
  <c r="Q95" i="1"/>
  <c r="P95" i="1"/>
  <c r="R95" i="1"/>
  <c r="S95" i="1"/>
  <c r="G95" i="1"/>
  <c r="D96" i="1"/>
  <c r="O94" i="1"/>
  <c r="Q94" i="1"/>
  <c r="P94" i="1"/>
  <c r="R94" i="1"/>
  <c r="S94" i="1"/>
  <c r="G94" i="1"/>
  <c r="D95" i="1"/>
  <c r="O93" i="1"/>
  <c r="Q93" i="1"/>
  <c r="P93" i="1"/>
  <c r="R93" i="1"/>
  <c r="S93" i="1"/>
  <c r="G93" i="1"/>
  <c r="D94" i="1"/>
  <c r="O92" i="1"/>
  <c r="Q92" i="1"/>
  <c r="P92" i="1"/>
  <c r="R92" i="1"/>
  <c r="S92" i="1"/>
  <c r="G92" i="1"/>
  <c r="D93" i="1"/>
  <c r="O91" i="1"/>
  <c r="Q91" i="1"/>
  <c r="P91" i="1"/>
  <c r="R91" i="1"/>
  <c r="S91" i="1"/>
  <c r="G91" i="1"/>
  <c r="D92" i="1"/>
  <c r="O90" i="1"/>
  <c r="Q90" i="1"/>
  <c r="P90" i="1"/>
  <c r="R90" i="1"/>
  <c r="S90" i="1"/>
  <c r="G90" i="1"/>
  <c r="D91" i="1"/>
  <c r="O89" i="1"/>
  <c r="Q89" i="1"/>
  <c r="P89" i="1"/>
  <c r="R89" i="1"/>
  <c r="S89" i="1"/>
  <c r="G89" i="1"/>
  <c r="D90" i="1"/>
  <c r="O88" i="1"/>
  <c r="Q88" i="1"/>
  <c r="P88" i="1"/>
  <c r="R88" i="1"/>
  <c r="S88" i="1"/>
  <c r="G88" i="1"/>
  <c r="D89" i="1"/>
  <c r="O87" i="1"/>
  <c r="Q87" i="1"/>
  <c r="P87" i="1"/>
  <c r="R87" i="1"/>
  <c r="S87" i="1"/>
  <c r="G87" i="1"/>
  <c r="D88" i="1"/>
  <c r="O86" i="1"/>
  <c r="Q86" i="1"/>
  <c r="P86" i="1"/>
  <c r="R86" i="1"/>
  <c r="S86" i="1"/>
  <c r="G86" i="1"/>
  <c r="D87" i="1"/>
  <c r="O85" i="1"/>
  <c r="Q85" i="1"/>
  <c r="P85" i="1"/>
  <c r="R85" i="1"/>
  <c r="S85" i="1"/>
  <c r="G85" i="1"/>
  <c r="D86" i="1"/>
  <c r="O84" i="1"/>
  <c r="Q84" i="1"/>
  <c r="P84" i="1"/>
  <c r="R84" i="1"/>
  <c r="S84" i="1"/>
  <c r="G84" i="1"/>
  <c r="D85" i="1"/>
  <c r="O83" i="1"/>
  <c r="Q83" i="1"/>
  <c r="P83" i="1"/>
  <c r="R83" i="1"/>
  <c r="S83" i="1"/>
  <c r="G83" i="1"/>
  <c r="D84" i="1"/>
  <c r="O82" i="1"/>
  <c r="Q82" i="1"/>
  <c r="P82" i="1"/>
  <c r="R82" i="1"/>
  <c r="S82" i="1"/>
  <c r="G82" i="1"/>
  <c r="D83" i="1"/>
  <c r="O81" i="1"/>
  <c r="Q81" i="1"/>
  <c r="P81" i="1"/>
  <c r="R81" i="1"/>
  <c r="S81" i="1"/>
  <c r="G81" i="1"/>
  <c r="D82" i="1"/>
  <c r="O80" i="1"/>
  <c r="Q80" i="1"/>
  <c r="P80" i="1"/>
  <c r="R80" i="1"/>
  <c r="S80" i="1"/>
  <c r="G80" i="1"/>
  <c r="D81" i="1"/>
  <c r="O79" i="1"/>
  <c r="Q79" i="1"/>
  <c r="P79" i="1"/>
  <c r="R79" i="1"/>
  <c r="S79" i="1"/>
  <c r="G79" i="1"/>
  <c r="D80" i="1"/>
  <c r="O78" i="1"/>
  <c r="Q78" i="1"/>
  <c r="P78" i="1"/>
  <c r="R78" i="1"/>
  <c r="S78" i="1"/>
  <c r="G78" i="1"/>
  <c r="D79" i="1"/>
  <c r="O77" i="1"/>
  <c r="Q77" i="1"/>
  <c r="P77" i="1"/>
  <c r="R77" i="1"/>
  <c r="S77" i="1"/>
  <c r="G77" i="1"/>
  <c r="D78" i="1"/>
  <c r="O76" i="1"/>
  <c r="Q76" i="1"/>
  <c r="P76" i="1"/>
  <c r="R76" i="1"/>
  <c r="S76" i="1"/>
  <c r="G76" i="1"/>
  <c r="D77" i="1"/>
  <c r="O75" i="1"/>
  <c r="Q75" i="1"/>
  <c r="P75" i="1"/>
  <c r="R75" i="1"/>
  <c r="S75" i="1"/>
  <c r="G75" i="1"/>
  <c r="D76" i="1"/>
  <c r="O74" i="1"/>
  <c r="Q74" i="1"/>
  <c r="P74" i="1"/>
  <c r="R74" i="1"/>
  <c r="S74" i="1"/>
  <c r="G74" i="1"/>
  <c r="D75" i="1"/>
  <c r="O73" i="1"/>
  <c r="Q73" i="1"/>
  <c r="P73" i="1"/>
  <c r="R73" i="1"/>
  <c r="S73" i="1"/>
  <c r="G73" i="1"/>
  <c r="D74" i="1"/>
  <c r="O72" i="1"/>
  <c r="Q72" i="1"/>
  <c r="P72" i="1"/>
  <c r="R72" i="1"/>
  <c r="S72" i="1"/>
  <c r="G72" i="1"/>
  <c r="D73" i="1"/>
  <c r="O71" i="1"/>
  <c r="Q71" i="1"/>
  <c r="P71" i="1"/>
  <c r="R71" i="1"/>
  <c r="S71" i="1"/>
  <c r="G71" i="1"/>
  <c r="D72" i="1"/>
  <c r="O70" i="1"/>
  <c r="Q70" i="1"/>
  <c r="P70" i="1"/>
  <c r="R70" i="1"/>
  <c r="S70" i="1"/>
  <c r="G70" i="1"/>
  <c r="D71" i="1"/>
  <c r="O69" i="1"/>
  <c r="Q69" i="1"/>
  <c r="P69" i="1"/>
  <c r="R69" i="1"/>
  <c r="S69" i="1"/>
  <c r="G69" i="1"/>
  <c r="D70" i="1"/>
  <c r="O68" i="1"/>
  <c r="Q68" i="1"/>
  <c r="P68" i="1"/>
  <c r="R68" i="1"/>
  <c r="S68" i="1"/>
  <c r="G68" i="1"/>
  <c r="D69" i="1"/>
  <c r="O67" i="1"/>
  <c r="Q67" i="1"/>
  <c r="P67" i="1"/>
  <c r="R67" i="1"/>
  <c r="S67" i="1"/>
  <c r="G67" i="1"/>
  <c r="D68" i="1"/>
  <c r="G66" i="1"/>
  <c r="D67" i="1"/>
  <c r="O65" i="1"/>
  <c r="Q65" i="1"/>
  <c r="P65" i="1"/>
  <c r="R65" i="1"/>
  <c r="S65" i="1"/>
  <c r="G65" i="1"/>
  <c r="D66" i="1"/>
  <c r="O64" i="1"/>
  <c r="Q64" i="1"/>
  <c r="P64" i="1"/>
  <c r="R64" i="1"/>
  <c r="S64" i="1"/>
  <c r="G64" i="1"/>
  <c r="D65" i="1"/>
  <c r="O63" i="1"/>
  <c r="Q63" i="1"/>
  <c r="P63" i="1"/>
  <c r="R63" i="1"/>
  <c r="S63" i="1"/>
  <c r="G63" i="1"/>
  <c r="D64" i="1"/>
  <c r="O62" i="1"/>
  <c r="Q62" i="1"/>
  <c r="P62" i="1"/>
  <c r="R62" i="1"/>
  <c r="S62" i="1"/>
  <c r="G62" i="1"/>
  <c r="D63" i="1"/>
  <c r="O61" i="1"/>
  <c r="Q61" i="1"/>
  <c r="P61" i="1"/>
  <c r="R61" i="1"/>
  <c r="S61" i="1"/>
  <c r="G61" i="1"/>
  <c r="D62" i="1"/>
  <c r="O60" i="1"/>
  <c r="Q60" i="1"/>
  <c r="P60" i="1"/>
  <c r="R60" i="1"/>
  <c r="S60" i="1"/>
  <c r="G60" i="1"/>
  <c r="D61" i="1"/>
  <c r="O59" i="1"/>
  <c r="Q59" i="1"/>
  <c r="P59" i="1"/>
  <c r="R59" i="1"/>
  <c r="S59" i="1"/>
  <c r="G59" i="1"/>
  <c r="D60" i="1"/>
  <c r="O58" i="1"/>
  <c r="Q58" i="1"/>
  <c r="P58" i="1"/>
  <c r="R58" i="1"/>
  <c r="S58" i="1"/>
  <c r="G58" i="1"/>
  <c r="D59" i="1"/>
  <c r="O57" i="1"/>
  <c r="Q57" i="1"/>
  <c r="P57" i="1"/>
  <c r="R57" i="1"/>
  <c r="S57" i="1"/>
  <c r="G57" i="1"/>
  <c r="D58" i="1"/>
  <c r="O56" i="1"/>
  <c r="Q56" i="1"/>
  <c r="P56" i="1"/>
  <c r="R56" i="1"/>
  <c r="S56" i="1"/>
  <c r="G56" i="1"/>
  <c r="D57" i="1"/>
  <c r="O55" i="1"/>
  <c r="Q55" i="1"/>
  <c r="P55" i="1"/>
  <c r="R55" i="1"/>
  <c r="S55" i="1"/>
  <c r="G55" i="1"/>
  <c r="D56" i="1"/>
  <c r="O54" i="1"/>
  <c r="Q54" i="1"/>
  <c r="P54" i="1"/>
  <c r="R54" i="1"/>
  <c r="S54" i="1"/>
  <c r="G54" i="1"/>
  <c r="D55" i="1"/>
  <c r="O53" i="1"/>
  <c r="Q53" i="1"/>
  <c r="P53" i="1"/>
  <c r="R53" i="1"/>
  <c r="S53" i="1"/>
  <c r="G53" i="1"/>
  <c r="D54" i="1"/>
  <c r="O52" i="1"/>
  <c r="Q52" i="1"/>
  <c r="P52" i="1"/>
  <c r="R52" i="1"/>
  <c r="S52" i="1"/>
  <c r="G52" i="1"/>
  <c r="D53" i="1"/>
  <c r="O51" i="1"/>
  <c r="Q51" i="1"/>
  <c r="P51" i="1"/>
  <c r="R51" i="1"/>
  <c r="S51" i="1"/>
  <c r="G51" i="1"/>
  <c r="D52" i="1"/>
  <c r="O50" i="1"/>
  <c r="Q50" i="1"/>
  <c r="P50" i="1"/>
  <c r="R50" i="1"/>
  <c r="S50" i="1"/>
  <c r="G50" i="1"/>
  <c r="D51" i="1"/>
  <c r="O49" i="1"/>
  <c r="Q49" i="1"/>
  <c r="P49" i="1"/>
  <c r="R49" i="1"/>
  <c r="S49" i="1"/>
  <c r="G49" i="1"/>
  <c r="D50" i="1"/>
  <c r="O48" i="1"/>
  <c r="Q48" i="1"/>
  <c r="P48" i="1"/>
  <c r="R48" i="1"/>
  <c r="S48" i="1"/>
  <c r="G48" i="1"/>
  <c r="D49" i="1"/>
  <c r="O47" i="1"/>
  <c r="Q47" i="1"/>
  <c r="P47" i="1"/>
  <c r="R47" i="1"/>
  <c r="S47" i="1"/>
  <c r="G47" i="1"/>
  <c r="D48" i="1"/>
  <c r="O46" i="1"/>
  <c r="Q46" i="1"/>
  <c r="P46" i="1"/>
  <c r="R46" i="1"/>
  <c r="S46" i="1"/>
  <c r="G46" i="1"/>
  <c r="D47" i="1"/>
  <c r="O45" i="1"/>
  <c r="Q45" i="1"/>
  <c r="P45" i="1"/>
  <c r="R45" i="1"/>
  <c r="S45" i="1"/>
  <c r="G45" i="1"/>
  <c r="D46" i="1"/>
  <c r="O44" i="1"/>
  <c r="Q44" i="1"/>
  <c r="P44" i="1"/>
  <c r="R44" i="1"/>
  <c r="S44" i="1"/>
  <c r="G44" i="1"/>
  <c r="D45" i="1"/>
  <c r="O43" i="1"/>
  <c r="Q43" i="1"/>
  <c r="P43" i="1"/>
  <c r="R43" i="1"/>
  <c r="S43" i="1"/>
  <c r="G43" i="1"/>
  <c r="D44" i="1"/>
  <c r="O42" i="1"/>
  <c r="Q42" i="1"/>
  <c r="P42" i="1"/>
  <c r="R42" i="1"/>
  <c r="S42" i="1"/>
  <c r="G42" i="1"/>
  <c r="D43" i="1"/>
  <c r="O41" i="1"/>
  <c r="Q41" i="1"/>
  <c r="P41" i="1"/>
  <c r="R41" i="1"/>
  <c r="S41" i="1"/>
  <c r="G41" i="1"/>
  <c r="D42" i="1"/>
  <c r="O40" i="1"/>
  <c r="Q40" i="1"/>
  <c r="P40" i="1"/>
  <c r="R40" i="1"/>
  <c r="S40" i="1"/>
  <c r="G40" i="1"/>
  <c r="D41" i="1"/>
  <c r="O39" i="1"/>
  <c r="Q39" i="1"/>
  <c r="P39" i="1"/>
  <c r="R39" i="1"/>
  <c r="S39" i="1"/>
  <c r="G39" i="1"/>
  <c r="D40" i="1"/>
  <c r="O38" i="1"/>
  <c r="Q38" i="1"/>
  <c r="P38" i="1"/>
  <c r="R38" i="1"/>
  <c r="S38" i="1"/>
  <c r="G38" i="1"/>
  <c r="D39" i="1"/>
  <c r="O37" i="1"/>
  <c r="Q37" i="1"/>
  <c r="P37" i="1"/>
  <c r="R37" i="1"/>
  <c r="S37" i="1"/>
  <c r="G37" i="1"/>
  <c r="D38" i="1"/>
  <c r="O36" i="1"/>
  <c r="Q36" i="1"/>
  <c r="P36" i="1"/>
  <c r="R36" i="1"/>
  <c r="S36" i="1"/>
  <c r="G36" i="1"/>
  <c r="D37" i="1"/>
  <c r="O35" i="1"/>
  <c r="Q35" i="1"/>
  <c r="P35" i="1"/>
  <c r="R35" i="1"/>
  <c r="S35" i="1"/>
  <c r="G35" i="1"/>
  <c r="D36" i="1"/>
  <c r="O34" i="1"/>
  <c r="Q34" i="1"/>
  <c r="P34" i="1"/>
  <c r="R34" i="1"/>
  <c r="S34" i="1"/>
  <c r="G34" i="1"/>
  <c r="D35" i="1"/>
  <c r="O33" i="1"/>
  <c r="Q33" i="1"/>
  <c r="P33" i="1"/>
  <c r="R33" i="1"/>
  <c r="S33" i="1"/>
  <c r="G33" i="1"/>
  <c r="D34" i="1"/>
  <c r="O32" i="1"/>
  <c r="Q32" i="1"/>
  <c r="P32" i="1"/>
  <c r="R32" i="1"/>
  <c r="S32" i="1"/>
  <c r="G32" i="1"/>
  <c r="D33" i="1"/>
  <c r="O31" i="1"/>
  <c r="Q31" i="1"/>
  <c r="P31" i="1"/>
  <c r="R31" i="1"/>
  <c r="S31" i="1"/>
  <c r="G31" i="1"/>
  <c r="D32" i="1"/>
  <c r="O30" i="1"/>
  <c r="Q30" i="1"/>
  <c r="P30" i="1"/>
  <c r="R30" i="1"/>
  <c r="S30" i="1"/>
  <c r="G30" i="1"/>
  <c r="D31" i="1"/>
  <c r="O29" i="1"/>
  <c r="Q29" i="1"/>
  <c r="P29" i="1"/>
  <c r="R29" i="1"/>
  <c r="S29" i="1"/>
  <c r="G29" i="1"/>
  <c r="D30" i="1"/>
  <c r="O28" i="1"/>
  <c r="Q28" i="1"/>
  <c r="P28" i="1"/>
  <c r="R28" i="1"/>
  <c r="S28" i="1"/>
  <c r="G28" i="1"/>
  <c r="D29" i="1"/>
  <c r="O27" i="1"/>
  <c r="Q27" i="1"/>
  <c r="P27" i="1"/>
  <c r="R27" i="1"/>
  <c r="S27" i="1"/>
  <c r="G27" i="1"/>
  <c r="D28" i="1"/>
  <c r="O26" i="1"/>
  <c r="Q26" i="1"/>
  <c r="P26" i="1"/>
  <c r="R26" i="1"/>
  <c r="S26" i="1"/>
  <c r="G26" i="1"/>
  <c r="D27" i="1"/>
  <c r="O25" i="1"/>
  <c r="Q25" i="1"/>
  <c r="P25" i="1"/>
  <c r="R25" i="1"/>
  <c r="S25" i="1"/>
  <c r="G25" i="1"/>
  <c r="D26" i="1"/>
  <c r="O24" i="1"/>
  <c r="Q24" i="1"/>
  <c r="P24" i="1"/>
  <c r="R24" i="1"/>
  <c r="S24" i="1"/>
  <c r="G24" i="1"/>
  <c r="D25" i="1"/>
  <c r="O23" i="1"/>
  <c r="Q23" i="1"/>
  <c r="P23" i="1"/>
  <c r="R23" i="1"/>
  <c r="S23" i="1"/>
  <c r="G23" i="1"/>
  <c r="D24" i="1"/>
  <c r="O22" i="1"/>
  <c r="Q22" i="1"/>
  <c r="P22" i="1"/>
  <c r="R22" i="1"/>
  <c r="S22" i="1"/>
  <c r="G22" i="1"/>
  <c r="D23" i="1"/>
  <c r="O21" i="1"/>
  <c r="Q21" i="1"/>
  <c r="P21" i="1"/>
  <c r="R21" i="1"/>
  <c r="S21" i="1"/>
  <c r="G21" i="1"/>
  <c r="D22" i="1"/>
  <c r="O20" i="1"/>
  <c r="Q20" i="1"/>
  <c r="P20" i="1"/>
  <c r="R20" i="1"/>
  <c r="S20" i="1"/>
  <c r="G20" i="1"/>
  <c r="D21" i="1"/>
  <c r="O19" i="1"/>
  <c r="Q19" i="1"/>
  <c r="P19" i="1"/>
  <c r="R19" i="1"/>
  <c r="S19" i="1"/>
  <c r="G19" i="1"/>
  <c r="D20" i="1"/>
  <c r="O18" i="1"/>
  <c r="Q18" i="1"/>
  <c r="P18" i="1"/>
  <c r="R18" i="1"/>
  <c r="S18" i="1"/>
  <c r="G18" i="1"/>
  <c r="D19" i="1"/>
  <c r="O17" i="1"/>
  <c r="Q17" i="1"/>
  <c r="P17" i="1"/>
  <c r="R17" i="1"/>
  <c r="S17" i="1"/>
  <c r="G17" i="1"/>
  <c r="D18" i="1"/>
  <c r="O16" i="1"/>
  <c r="Q16" i="1"/>
  <c r="P16" i="1"/>
  <c r="R16" i="1"/>
  <c r="S16" i="1"/>
  <c r="G16" i="1"/>
  <c r="D17" i="1"/>
  <c r="O15" i="1"/>
  <c r="Q15" i="1"/>
  <c r="P15" i="1"/>
  <c r="R15" i="1"/>
  <c r="S15" i="1"/>
  <c r="G15" i="1"/>
  <c r="D16" i="1"/>
  <c r="O14" i="1"/>
  <c r="Q14" i="1"/>
  <c r="P14" i="1"/>
  <c r="R14" i="1"/>
  <c r="S14" i="1"/>
  <c r="G14" i="1"/>
  <c r="D15" i="1"/>
  <c r="O13" i="1"/>
  <c r="Q13" i="1"/>
  <c r="P13" i="1"/>
  <c r="R13" i="1"/>
  <c r="S13" i="1"/>
  <c r="G13" i="1"/>
  <c r="D14" i="1"/>
  <c r="O12" i="1"/>
  <c r="Q12" i="1"/>
  <c r="P12" i="1"/>
  <c r="R12" i="1"/>
  <c r="S12" i="1"/>
  <c r="G12" i="1"/>
  <c r="D13" i="1"/>
  <c r="O11" i="1"/>
  <c r="Q11" i="1"/>
  <c r="P11" i="1"/>
  <c r="R11" i="1"/>
  <c r="S11" i="1"/>
  <c r="G11" i="1"/>
  <c r="D12" i="1"/>
  <c r="O10" i="1"/>
  <c r="Q10" i="1"/>
  <c r="P10" i="1"/>
  <c r="R10" i="1"/>
  <c r="S10" i="1"/>
  <c r="G10" i="1"/>
  <c r="D11" i="1"/>
  <c r="O9" i="1"/>
  <c r="Q9" i="1"/>
  <c r="P9" i="1"/>
  <c r="R9" i="1"/>
  <c r="S9" i="1"/>
  <c r="G9" i="1"/>
  <c r="D10" i="1"/>
  <c r="O8" i="1"/>
  <c r="Q8" i="1"/>
  <c r="P8" i="1"/>
  <c r="R8" i="1"/>
  <c r="S8" i="1"/>
  <c r="G8" i="1"/>
  <c r="D9" i="1"/>
  <c r="O7" i="1"/>
  <c r="Q7" i="1"/>
  <c r="P7" i="1"/>
  <c r="R7" i="1"/>
  <c r="S7" i="1"/>
  <c r="G7" i="1"/>
  <c r="D8" i="1"/>
  <c r="O6" i="1"/>
  <c r="Q6" i="1"/>
  <c r="P6" i="1"/>
  <c r="R6" i="1"/>
  <c r="S6" i="1"/>
  <c r="G6" i="1"/>
  <c r="D7" i="1"/>
  <c r="O5" i="1"/>
  <c r="Q5" i="1"/>
  <c r="P5" i="1"/>
  <c r="R5" i="1"/>
  <c r="S5" i="1"/>
  <c r="G5" i="1"/>
  <c r="D6" i="1"/>
  <c r="O4" i="1"/>
  <c r="Q4" i="1"/>
  <c r="P4" i="1"/>
  <c r="R4" i="1"/>
  <c r="S4" i="1"/>
  <c r="G4" i="1"/>
  <c r="D5" i="1"/>
  <c r="D4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sharedStrings.xml><?xml version="1.0" encoding="utf-8"?>
<sst xmlns="http://schemas.openxmlformats.org/spreadsheetml/2006/main" count="29" uniqueCount="24">
  <si>
    <t>P(A Alive)</t>
  </si>
  <si>
    <t>P(B Alive)</t>
  </si>
  <si>
    <t>P(A Dead)</t>
  </si>
  <si>
    <t>P(At least one Alive)</t>
  </si>
  <si>
    <t>Couples at Least One Alive</t>
  </si>
  <si>
    <t>Women Alive</t>
  </si>
  <si>
    <t>Men Alive</t>
  </si>
  <si>
    <t>Couple Annual Mortality</t>
  </si>
  <si>
    <t>Male Annual Mortality</t>
  </si>
  <si>
    <t>Female Annual Mortality</t>
  </si>
  <si>
    <t>Age</t>
  </si>
  <si>
    <t>Male Median Life Expectancy</t>
  </si>
  <si>
    <t>Couples Life Expectancy</t>
  </si>
  <si>
    <t>Female Median Life Expectancy</t>
  </si>
  <si>
    <t>Milevsky</t>
  </si>
  <si>
    <t>lambda</t>
  </si>
  <si>
    <t>SOC 2000</t>
  </si>
  <si>
    <t>People Mine</t>
  </si>
  <si>
    <t>People Milev</t>
  </si>
  <si>
    <t>R</t>
  </si>
  <si>
    <t>S/B</t>
  </si>
  <si>
    <t>Deaths per Thou</t>
  </si>
  <si>
    <t>Men Will Die</t>
  </si>
  <si>
    <t>Men Will Die Per Thou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</si>
</sst>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_-* #,##0.0000_-;\-* #,##0.0000_-;_-* &quot;-&quot;??_-;_-@_-"/>
    <numFmt numFmtId="166" formatCode="_-* #,##0.00000_-;\-* #,##0.00000_-;_-* &quot;-&quot;??_-;_-@_-"/>
    <numFmt numFmtId="168" formatCode="0.000000"/>
    <numFmt numFmtId="169" formatCode="_-* #,##0.00000_-;\-* #,##0.00000_-;_-* &quot;-&quot;?????_-;_-@_-"/>
    <numFmt numFmtId="177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3" fontId="0" fillId="0" borderId="0" xfId="0" applyNumberFormat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1" applyNumberFormat="1" applyFont="1"/>
    <xf numFmtId="43" fontId="0" fillId="0" borderId="0" xfId="0" applyNumberFormat="1"/>
    <xf numFmtId="43" fontId="0" fillId="0" borderId="0" xfId="1" applyNumberFormat="1" applyFont="1"/>
    <xf numFmtId="2" fontId="0" fillId="0" borderId="0" xfId="1" applyNumberFormat="1" applyFont="1"/>
    <xf numFmtId="168" fontId="0" fillId="0" borderId="0" xfId="1" applyNumberFormat="1" applyFont="1"/>
    <xf numFmtId="0" fontId="0" fillId="0" borderId="0" xfId="0" applyAlignment="1">
      <alignment wrapText="1"/>
    </xf>
    <xf numFmtId="166" fontId="0" fillId="0" borderId="0" xfId="1" applyNumberFormat="1" applyFont="1" applyAlignment="1">
      <alignment wrapText="1"/>
    </xf>
    <xf numFmtId="165" fontId="0" fillId="0" borderId="0" xfId="1" applyNumberFormat="1" applyFont="1" applyAlignment="1">
      <alignment wrapText="1"/>
    </xf>
    <xf numFmtId="164" fontId="0" fillId="0" borderId="0" xfId="1" applyNumberFormat="1" applyFont="1" applyAlignment="1">
      <alignment wrapText="1"/>
    </xf>
    <xf numFmtId="169" fontId="0" fillId="0" borderId="0" xfId="0" applyNumberFormat="1"/>
    <xf numFmtId="164" fontId="5" fillId="0" borderId="0" xfId="1" applyNumberFormat="1" applyFont="1" applyAlignment="1">
      <alignment horizontal="left" indent="2"/>
    </xf>
    <xf numFmtId="177" fontId="5" fillId="0" borderId="0" xfId="56" applyNumberFormat="1" applyFont="1" applyAlignment="1">
      <alignment horizontal="left" indent="2"/>
    </xf>
    <xf numFmtId="166" fontId="5" fillId="0" borderId="0" xfId="1" applyNumberFormat="1" applyFont="1" applyAlignment="1">
      <alignment horizontal="left" indent="2"/>
    </xf>
  </cellXfs>
  <cellStyles count="185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Percent" xfId="56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Age 65</a:t>
            </a:r>
            <a:r>
              <a:rPr lang="en-US" baseline="0"/>
              <a:t> Male </a:t>
            </a:r>
            <a:r>
              <a:rPr lang="en-US"/>
              <a:t>Retirees Expected to Reach</a:t>
            </a:r>
            <a:r>
              <a:rPr lang="en-US" baseline="0"/>
              <a:t> Age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'Annual Mortality 2.csv'!$AB$65</c:f>
              <c:strCache>
                <c:ptCount val="1"/>
                <c:pt idx="0">
                  <c:v>People Mine</c:v>
                </c:pt>
              </c:strCache>
            </c:strRef>
          </c:tx>
          <c:invertIfNegative val="0"/>
          <c:cat>
            <c:numRef>
              <c:f>'Annual Mortality 2.csv'!$X$66:$X$115</c:f>
              <c:numCache>
                <c:formatCode>General</c:formatCode>
                <c:ptCount val="50"/>
                <c:pt idx="1">
                  <c:v>66.0</c:v>
                </c:pt>
                <c:pt idx="2">
                  <c:v>67.0</c:v>
                </c:pt>
                <c:pt idx="3">
                  <c:v>68.0</c:v>
                </c:pt>
                <c:pt idx="4">
                  <c:v>69.0</c:v>
                </c:pt>
                <c:pt idx="5">
                  <c:v>70.0</c:v>
                </c:pt>
                <c:pt idx="6">
                  <c:v>71.0</c:v>
                </c:pt>
                <c:pt idx="7">
                  <c:v>72.0</c:v>
                </c:pt>
                <c:pt idx="8">
                  <c:v>73.0</c:v>
                </c:pt>
                <c:pt idx="9">
                  <c:v>74.0</c:v>
                </c:pt>
                <c:pt idx="10">
                  <c:v>75.0</c:v>
                </c:pt>
                <c:pt idx="11">
                  <c:v>76.0</c:v>
                </c:pt>
                <c:pt idx="12">
                  <c:v>77.0</c:v>
                </c:pt>
                <c:pt idx="13">
                  <c:v>78.0</c:v>
                </c:pt>
                <c:pt idx="14">
                  <c:v>79.0</c:v>
                </c:pt>
                <c:pt idx="15">
                  <c:v>80.0</c:v>
                </c:pt>
                <c:pt idx="16">
                  <c:v>81.0</c:v>
                </c:pt>
                <c:pt idx="17">
                  <c:v>82.0</c:v>
                </c:pt>
                <c:pt idx="18">
                  <c:v>83.0</c:v>
                </c:pt>
                <c:pt idx="19">
                  <c:v>84.0</c:v>
                </c:pt>
                <c:pt idx="20">
                  <c:v>85.0</c:v>
                </c:pt>
                <c:pt idx="21">
                  <c:v>86.0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95.0</c:v>
                </c:pt>
                <c:pt idx="31">
                  <c:v>96.0</c:v>
                </c:pt>
                <c:pt idx="32">
                  <c:v>97.0</c:v>
                </c:pt>
                <c:pt idx="33">
                  <c:v>98.0</c:v>
                </c:pt>
                <c:pt idx="34">
                  <c:v>99.0</c:v>
                </c:pt>
                <c:pt idx="35">
                  <c:v>100.0</c:v>
                </c:pt>
                <c:pt idx="36">
                  <c:v>101.0</c:v>
                </c:pt>
                <c:pt idx="37">
                  <c:v>102.0</c:v>
                </c:pt>
                <c:pt idx="38">
                  <c:v>103.0</c:v>
                </c:pt>
                <c:pt idx="39">
                  <c:v>104.0</c:v>
                </c:pt>
                <c:pt idx="40">
                  <c:v>105.0</c:v>
                </c:pt>
                <c:pt idx="41">
                  <c:v>106.0</c:v>
                </c:pt>
                <c:pt idx="42">
                  <c:v>107.0</c:v>
                </c:pt>
                <c:pt idx="43">
                  <c:v>108.0</c:v>
                </c:pt>
                <c:pt idx="44">
                  <c:v>109.0</c:v>
                </c:pt>
                <c:pt idx="45">
                  <c:v>110.0</c:v>
                </c:pt>
                <c:pt idx="46">
                  <c:v>111.0</c:v>
                </c:pt>
                <c:pt idx="47">
                  <c:v>112.0</c:v>
                </c:pt>
                <c:pt idx="48">
                  <c:v>113.0</c:v>
                </c:pt>
                <c:pt idx="49">
                  <c:v>114.0</c:v>
                </c:pt>
              </c:numCache>
            </c:numRef>
          </c:cat>
          <c:val>
            <c:numRef>
              <c:f>'Annual Mortality 2.csv'!$AB$66:$AB$115</c:f>
              <c:numCache>
                <c:formatCode>#,##0</c:formatCode>
                <c:ptCount val="50"/>
                <c:pt idx="0">
                  <c:v>80729.0</c:v>
                </c:pt>
                <c:pt idx="1">
                  <c:v>79444.0</c:v>
                </c:pt>
                <c:pt idx="2">
                  <c:v>78064.0</c:v>
                </c:pt>
                <c:pt idx="3">
                  <c:v>76589.0</c:v>
                </c:pt>
                <c:pt idx="4">
                  <c:v>75020.0</c:v>
                </c:pt>
                <c:pt idx="5">
                  <c:v>73355.0</c:v>
                </c:pt>
                <c:pt idx="6">
                  <c:v>71584.0</c:v>
                </c:pt>
                <c:pt idx="7">
                  <c:v>69697.0</c:v>
                </c:pt>
                <c:pt idx="8">
                  <c:v>67689.0</c:v>
                </c:pt>
                <c:pt idx="9">
                  <c:v>65558.0</c:v>
                </c:pt>
                <c:pt idx="10">
                  <c:v>63300.0</c:v>
                </c:pt>
                <c:pt idx="11">
                  <c:v>60904.0</c:v>
                </c:pt>
                <c:pt idx="12">
                  <c:v>58363.00000000001</c:v>
                </c:pt>
                <c:pt idx="13">
                  <c:v>55682.0</c:v>
                </c:pt>
                <c:pt idx="14">
                  <c:v>52872.0</c:v>
                </c:pt>
                <c:pt idx="15">
                  <c:v>49939.0</c:v>
                </c:pt>
                <c:pt idx="16">
                  <c:v>46884</c:v>
                </c:pt>
                <c:pt idx="17">
                  <c:v>43710.0</c:v>
                </c:pt>
                <c:pt idx="18">
                  <c:v>40435.0</c:v>
                </c:pt>
                <c:pt idx="19">
                  <c:v>37084.0</c:v>
                </c:pt>
                <c:pt idx="20">
                  <c:v>33682.00000000001</c:v>
                </c:pt>
                <c:pt idx="21">
                  <c:v>30261</c:v>
                </c:pt>
                <c:pt idx="22">
                  <c:v>26854.0</c:v>
                </c:pt>
                <c:pt idx="23">
                  <c:v>23503</c:v>
                </c:pt>
                <c:pt idx="24">
                  <c:v>20253.0</c:v>
                </c:pt>
                <c:pt idx="25">
                  <c:v>17152.0</c:v>
                </c:pt>
                <c:pt idx="26">
                  <c:v>1425</c:v>
                </c:pt>
                <c:pt idx="27">
                  <c:v>11592</c:v>
                </c:pt>
                <c:pt idx="28">
                  <c:v>9214.000000000003</c:v>
                </c:pt>
                <c:pt idx="29">
                  <c:v>7142.0</c:v>
                </c:pt>
                <c:pt idx="30">
                  <c:v>5387.000000000002</c:v>
                </c:pt>
                <c:pt idx="31">
                  <c:v>3951.999999999998</c:v>
                </c:pt>
                <c:pt idx="32">
                  <c:v>2819.000000000003</c:v>
                </c:pt>
                <c:pt idx="33">
                  <c:v>1957.000000000002</c:v>
                </c:pt>
                <c:pt idx="34">
                  <c:v>1323.0</c:v>
                </c:pt>
                <c:pt idx="35">
                  <c:v>872.9999999999982</c:v>
                </c:pt>
                <c:pt idx="36">
                  <c:v>561.9999999999967</c:v>
                </c:pt>
                <c:pt idx="37">
                  <c:v>350.9999999999996</c:v>
                </c:pt>
                <c:pt idx="38">
                  <c:v>213.0000000000014</c:v>
                </c:pt>
                <c:pt idx="39">
                  <c:v>124.9999999999965</c:v>
                </c:pt>
                <c:pt idx="40">
                  <c:v>71.00000000000347</c:v>
                </c:pt>
                <c:pt idx="41">
                  <c:v>38.99999999999597</c:v>
                </c:pt>
                <c:pt idx="42">
                  <c:v>19.99999999999908</c:v>
                </c:pt>
                <c:pt idx="43">
                  <c:v>10.00000000000402</c:v>
                </c:pt>
                <c:pt idx="44">
                  <c:v>5.000000000002012</c:v>
                </c:pt>
                <c:pt idx="45">
                  <c:v>2.00000000000439</c:v>
                </c:pt>
                <c:pt idx="46">
                  <c:v>1.000000000002195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val>
        </c:ser>
        <c:ser>
          <c:idx val="1"/>
          <c:order val="1"/>
          <c:tx>
            <c:strRef>
              <c:f>'Annual Mortality 2.csv'!$AC$65</c:f>
              <c:strCache>
                <c:ptCount val="1"/>
                <c:pt idx="0">
                  <c:v>People Milev</c:v>
                </c:pt>
              </c:strCache>
            </c:strRef>
          </c:tx>
          <c:invertIfNegative val="0"/>
          <c:cat>
            <c:numRef>
              <c:f>'Annual Mortality 2.csv'!$X$66:$X$115</c:f>
              <c:numCache>
                <c:formatCode>General</c:formatCode>
                <c:ptCount val="50"/>
                <c:pt idx="1">
                  <c:v>66.0</c:v>
                </c:pt>
                <c:pt idx="2">
                  <c:v>67.0</c:v>
                </c:pt>
                <c:pt idx="3">
                  <c:v>68.0</c:v>
                </c:pt>
                <c:pt idx="4">
                  <c:v>69.0</c:v>
                </c:pt>
                <c:pt idx="5">
                  <c:v>70.0</c:v>
                </c:pt>
                <c:pt idx="6">
                  <c:v>71.0</c:v>
                </c:pt>
                <c:pt idx="7">
                  <c:v>72.0</c:v>
                </c:pt>
                <c:pt idx="8">
                  <c:v>73.0</c:v>
                </c:pt>
                <c:pt idx="9">
                  <c:v>74.0</c:v>
                </c:pt>
                <c:pt idx="10">
                  <c:v>75.0</c:v>
                </c:pt>
                <c:pt idx="11">
                  <c:v>76.0</c:v>
                </c:pt>
                <c:pt idx="12">
                  <c:v>77.0</c:v>
                </c:pt>
                <c:pt idx="13">
                  <c:v>78.0</c:v>
                </c:pt>
                <c:pt idx="14">
                  <c:v>79.0</c:v>
                </c:pt>
                <c:pt idx="15">
                  <c:v>80.0</c:v>
                </c:pt>
                <c:pt idx="16">
                  <c:v>81.0</c:v>
                </c:pt>
                <c:pt idx="17">
                  <c:v>82.0</c:v>
                </c:pt>
                <c:pt idx="18">
                  <c:v>83.0</c:v>
                </c:pt>
                <c:pt idx="19">
                  <c:v>84.0</c:v>
                </c:pt>
                <c:pt idx="20">
                  <c:v>85.0</c:v>
                </c:pt>
                <c:pt idx="21">
                  <c:v>86.0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95.0</c:v>
                </c:pt>
                <c:pt idx="31">
                  <c:v>96.0</c:v>
                </c:pt>
                <c:pt idx="32">
                  <c:v>97.0</c:v>
                </c:pt>
                <c:pt idx="33">
                  <c:v>98.0</c:v>
                </c:pt>
                <c:pt idx="34">
                  <c:v>99.0</c:v>
                </c:pt>
                <c:pt idx="35">
                  <c:v>100.0</c:v>
                </c:pt>
                <c:pt idx="36">
                  <c:v>101.0</c:v>
                </c:pt>
                <c:pt idx="37">
                  <c:v>102.0</c:v>
                </c:pt>
                <c:pt idx="38">
                  <c:v>103.0</c:v>
                </c:pt>
                <c:pt idx="39">
                  <c:v>104.0</c:v>
                </c:pt>
                <c:pt idx="40">
                  <c:v>105.0</c:v>
                </c:pt>
                <c:pt idx="41">
                  <c:v>106.0</c:v>
                </c:pt>
                <c:pt idx="42">
                  <c:v>107.0</c:v>
                </c:pt>
                <c:pt idx="43">
                  <c:v>108.0</c:v>
                </c:pt>
                <c:pt idx="44">
                  <c:v>109.0</c:v>
                </c:pt>
                <c:pt idx="45">
                  <c:v>110.0</c:v>
                </c:pt>
                <c:pt idx="46">
                  <c:v>111.0</c:v>
                </c:pt>
                <c:pt idx="47">
                  <c:v>112.0</c:v>
                </c:pt>
                <c:pt idx="48">
                  <c:v>113.0</c:v>
                </c:pt>
                <c:pt idx="49">
                  <c:v>114.0</c:v>
                </c:pt>
              </c:numCache>
            </c:numRef>
          </c:cat>
          <c:val>
            <c:numRef>
              <c:f>'Annual Mortality 2.csv'!$AC$66:$AC$115</c:f>
              <c:numCache>
                <c:formatCode>#,##0</c:formatCode>
                <c:ptCount val="50"/>
                <c:pt idx="0">
                  <c:v>80729.0</c:v>
                </c:pt>
                <c:pt idx="1">
                  <c:v>77819.95321501051</c:v>
                </c:pt>
                <c:pt idx="2">
                  <c:v>75015.73311184859</c:v>
                </c:pt>
                <c:pt idx="3">
                  <c:v>72312.56229054951</c:v>
                </c:pt>
                <c:pt idx="4">
                  <c:v>69706.79946869274</c:v>
                </c:pt>
                <c:pt idx="5">
                  <c:v>67194.9345764445</c:v>
                </c:pt>
                <c:pt idx="6">
                  <c:v>64773.5840283492</c:v>
                </c:pt>
                <c:pt idx="7">
                  <c:v>62439.48616550046</c:v>
                </c:pt>
                <c:pt idx="8">
                  <c:v>60189.49686195224</c:v>
                </c:pt>
                <c:pt idx="9">
                  <c:v>58020.58528945168</c:v>
                </c:pt>
                <c:pt idx="10">
                  <c:v>55929.8298347887</c:v>
                </c:pt>
                <c:pt idx="11">
                  <c:v>53914.4141642626</c:v>
                </c:pt>
                <c:pt idx="12">
                  <c:v>51971.62342996464</c:v>
                </c:pt>
                <c:pt idx="13">
                  <c:v>50098.84061276606</c:v>
                </c:pt>
                <c:pt idx="14">
                  <c:v>48293.54299708561</c:v>
                </c:pt>
                <c:pt idx="15">
                  <c:v>46553.29877268764</c:v>
                </c:pt>
                <c:pt idx="16">
                  <c:v>44875.7637589337</c:v>
                </c:pt>
                <c:pt idx="17">
                  <c:v>43258.67824707458</c:v>
                </c:pt>
                <c:pt idx="18">
                  <c:v>41699.86395632965</c:v>
                </c:pt>
                <c:pt idx="19">
                  <c:v>40197.22109965287</c:v>
                </c:pt>
                <c:pt idx="20">
                  <c:v>38748.72555523318</c:v>
                </c:pt>
                <c:pt idx="21">
                  <c:v>37352.42613991909</c:v>
                </c:pt>
                <c:pt idx="22">
                  <c:v>36006.44198089459</c:v>
                </c:pt>
                <c:pt idx="23">
                  <c:v>34708.95998206602</c:v>
                </c:pt>
                <c:pt idx="24">
                  <c:v>33458.23238174695</c:v>
                </c:pt>
                <c:pt idx="25">
                  <c:v>32252.57439835124</c:v>
                </c:pt>
                <c:pt idx="26">
                  <c:v>31090.36196092283</c:v>
                </c:pt>
                <c:pt idx="27">
                  <c:v>29970.02952144529</c:v>
                </c:pt>
                <c:pt idx="28">
                  <c:v>28890.06794598417</c:v>
                </c:pt>
                <c:pt idx="29">
                  <c:v>27849.02248182144</c:v>
                </c:pt>
                <c:pt idx="30">
                  <c:v>26845.49079784365</c:v>
                </c:pt>
                <c:pt idx="31">
                  <c:v>25878.1210955442</c:v>
                </c:pt>
                <c:pt idx="32">
                  <c:v>24945.61028809506</c:v>
                </c:pt>
                <c:pt idx="33">
                  <c:v>24046.70224503515</c:v>
                </c:pt>
                <c:pt idx="34">
                  <c:v>23180.18610021087</c:v>
                </c:pt>
                <c:pt idx="35">
                  <c:v>22344.89462068956</c:v>
                </c:pt>
                <c:pt idx="36">
                  <c:v>21539.7026344486</c:v>
                </c:pt>
                <c:pt idx="37">
                  <c:v>20763.52551472245</c:v>
                </c:pt>
                <c:pt idx="38">
                  <c:v>20015.31771896565</c:v>
                </c:pt>
                <c:pt idx="39">
                  <c:v>19294.071380464</c:v>
                </c:pt>
                <c:pt idx="40">
                  <c:v>18598.81495069654</c:v>
                </c:pt>
                <c:pt idx="41">
                  <c:v>17928.61189061976</c:v>
                </c:pt>
                <c:pt idx="42">
                  <c:v>17282.55940911087</c:v>
                </c:pt>
                <c:pt idx="43">
                  <c:v>16659.78724687098</c:v>
                </c:pt>
                <c:pt idx="44">
                  <c:v>16059.45650415004</c:v>
                </c:pt>
                <c:pt idx="45">
                  <c:v>15480.75851071427</c:v>
                </c:pt>
                <c:pt idx="46">
                  <c:v>14922.91373653408</c:v>
                </c:pt>
                <c:pt idx="47">
                  <c:v>14385.17074172503</c:v>
                </c:pt>
                <c:pt idx="48">
                  <c:v>13866.80516432732</c:v>
                </c:pt>
                <c:pt idx="49">
                  <c:v>13367.11874456042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0142184"/>
        <c:axId val="-2106694648"/>
      </c:barChart>
      <c:catAx>
        <c:axId val="-2110142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06694648"/>
        <c:crosses val="autoZero"/>
        <c:auto val="1"/>
        <c:lblAlgn val="ctr"/>
        <c:lblOffset val="100"/>
        <c:tickLblSkip val="5"/>
        <c:noMultiLvlLbl val="0"/>
      </c:catAx>
      <c:valAx>
        <c:axId val="-2106694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-2110142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79215148713698"/>
          <c:y val="0.0293398533007335"/>
          <c:w val="0.912895852593325"/>
          <c:h val="0.906242997131471"/>
        </c:manualLayout>
      </c:layout>
      <c:barChart>
        <c:barDir val="col"/>
        <c:grouping val="clustered"/>
        <c:varyColors val="0"/>
        <c:ser>
          <c:idx val="1"/>
          <c:order val="0"/>
          <c:tx>
            <c:v>SOC Estimate</c:v>
          </c:tx>
          <c:invertIfNegative val="0"/>
          <c:cat>
            <c:numRef>
              <c:f>'Annual Mortality 2.csv'!$AG$67:$AG$104</c:f>
              <c:numCache>
                <c:formatCode>General</c:formatCode>
                <c:ptCount val="38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71.0</c:v>
                </c:pt>
                <c:pt idx="6">
                  <c:v>72.0</c:v>
                </c:pt>
                <c:pt idx="7">
                  <c:v>73.0</c:v>
                </c:pt>
                <c:pt idx="8">
                  <c:v>74.0</c:v>
                </c:pt>
                <c:pt idx="9">
                  <c:v>75.0</c:v>
                </c:pt>
                <c:pt idx="10">
                  <c:v>76.0</c:v>
                </c:pt>
                <c:pt idx="11">
                  <c:v>77.0</c:v>
                </c:pt>
                <c:pt idx="12">
                  <c:v>78.0</c:v>
                </c:pt>
                <c:pt idx="13">
                  <c:v>79.0</c:v>
                </c:pt>
                <c:pt idx="14">
                  <c:v>80.0</c:v>
                </c:pt>
                <c:pt idx="15">
                  <c:v>81.0</c:v>
                </c:pt>
                <c:pt idx="16">
                  <c:v>82.0</c:v>
                </c:pt>
                <c:pt idx="17">
                  <c:v>83.0</c:v>
                </c:pt>
                <c:pt idx="18">
                  <c:v>84.0</c:v>
                </c:pt>
                <c:pt idx="19">
                  <c:v>85.0</c:v>
                </c:pt>
                <c:pt idx="20">
                  <c:v>86.0</c:v>
                </c:pt>
                <c:pt idx="21">
                  <c:v>87.0</c:v>
                </c:pt>
                <c:pt idx="22">
                  <c:v>88.0</c:v>
                </c:pt>
                <c:pt idx="23">
                  <c:v>89.0</c:v>
                </c:pt>
                <c:pt idx="24">
                  <c:v>90.0</c:v>
                </c:pt>
                <c:pt idx="25">
                  <c:v>91.0</c:v>
                </c:pt>
                <c:pt idx="26">
                  <c:v>92.0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96.0</c:v>
                </c:pt>
                <c:pt idx="31">
                  <c:v>97.0</c:v>
                </c:pt>
                <c:pt idx="32">
                  <c:v>98.0</c:v>
                </c:pt>
                <c:pt idx="33">
                  <c:v>99.0</c:v>
                </c:pt>
                <c:pt idx="34">
                  <c:v>100.0</c:v>
                </c:pt>
                <c:pt idx="35">
                  <c:v>101.0</c:v>
                </c:pt>
                <c:pt idx="36">
                  <c:v>102.0</c:v>
                </c:pt>
                <c:pt idx="37">
                  <c:v>103.0</c:v>
                </c:pt>
              </c:numCache>
            </c:numRef>
          </c:cat>
          <c:val>
            <c:numRef>
              <c:f>'Annual Mortality 2.csv'!$AH$67:$AH$104</c:f>
              <c:numCache>
                <c:formatCode>_-* #,##0_-;\-* #,##0_-;_-* "-"??_-;_-@_-</c:formatCode>
                <c:ptCount val="38"/>
                <c:pt idx="0">
                  <c:v>15.91745221667554</c:v>
                </c:pt>
                <c:pt idx="1">
                  <c:v>17.37072654951916</c:v>
                </c:pt>
                <c:pt idx="2">
                  <c:v>18.89475302316048</c:v>
                </c:pt>
                <c:pt idx="3">
                  <c:v>20.48597057018632</c:v>
                </c:pt>
                <c:pt idx="4">
                  <c:v>22.1940815782458</c:v>
                </c:pt>
                <c:pt idx="5">
                  <c:v>24.14286688023993</c:v>
                </c:pt>
                <c:pt idx="6">
                  <c:v>26.36063924899419</c:v>
                </c:pt>
                <c:pt idx="7">
                  <c:v>28.81042225633815</c:v>
                </c:pt>
                <c:pt idx="8">
                  <c:v>31.48222015393934</c:v>
                </c:pt>
                <c:pt idx="9">
                  <c:v>34.44278348942921</c:v>
                </c:pt>
                <c:pt idx="10">
                  <c:v>37.85150078988941</c:v>
                </c:pt>
                <c:pt idx="11">
                  <c:v>41.7213976093523</c:v>
                </c:pt>
                <c:pt idx="12">
                  <c:v>45.93663793842001</c:v>
                </c:pt>
                <c:pt idx="13">
                  <c:v>50.465141338314</c:v>
                </c:pt>
                <c:pt idx="14">
                  <c:v>55.4735966106824</c:v>
                </c:pt>
                <c:pt idx="15">
                  <c:v>61.17463305232398</c:v>
                </c:pt>
                <c:pt idx="16">
                  <c:v>67.69900179165586</c:v>
                </c:pt>
                <c:pt idx="17">
                  <c:v>74.92564630519331</c:v>
                </c:pt>
                <c:pt idx="18">
                  <c:v>82.8737479906022</c:v>
                </c:pt>
                <c:pt idx="19">
                  <c:v>91.737676626038</c:v>
                </c:pt>
                <c:pt idx="20">
                  <c:v>101.5676028739389</c:v>
                </c:pt>
                <c:pt idx="21">
                  <c:v>112.5871583886849</c:v>
                </c:pt>
                <c:pt idx="22">
                  <c:v>124.7858791986299</c:v>
                </c:pt>
                <c:pt idx="23">
                  <c:v>138.2802195464407</c:v>
                </c:pt>
                <c:pt idx="24">
                  <c:v>153.1131190440921</c:v>
                </c:pt>
                <c:pt idx="25">
                  <c:v>169.1930970149257</c:v>
                </c:pt>
                <c:pt idx="26">
                  <c:v>186.5263157894737</c:v>
                </c:pt>
                <c:pt idx="27">
                  <c:v>205.1414768806069</c:v>
                </c:pt>
                <c:pt idx="28">
                  <c:v>224.8751899283702</c:v>
                </c:pt>
                <c:pt idx="29">
                  <c:v>245.7294875385044</c:v>
                </c:pt>
                <c:pt idx="30">
                  <c:v>266.3820308149254</c:v>
                </c:pt>
                <c:pt idx="31">
                  <c:v>286.6902834008086</c:v>
                </c:pt>
                <c:pt idx="32">
                  <c:v>305.7821922667612</c:v>
                </c:pt>
                <c:pt idx="33">
                  <c:v>323.9652529381715</c:v>
                </c:pt>
                <c:pt idx="34">
                  <c:v>340.1360544217701</c:v>
                </c:pt>
                <c:pt idx="35">
                  <c:v>356.2428407789257</c:v>
                </c:pt>
                <c:pt idx="36">
                  <c:v>375.4448398576483</c:v>
                </c:pt>
                <c:pt idx="37">
                  <c:v>393.1623931623883</c:v>
                </c:pt>
              </c:numCache>
            </c:numRef>
          </c:val>
        </c:ser>
        <c:ser>
          <c:idx val="2"/>
          <c:order val="1"/>
          <c:tx>
            <c:v>My Model Results</c:v>
          </c:tx>
          <c:invertIfNegative val="0"/>
          <c:cat>
            <c:numRef>
              <c:f>'Annual Mortality 2.csv'!$AG$67:$AG$104</c:f>
              <c:numCache>
                <c:formatCode>General</c:formatCode>
                <c:ptCount val="38"/>
                <c:pt idx="0">
                  <c:v>66.0</c:v>
                </c:pt>
                <c:pt idx="1">
                  <c:v>67.0</c:v>
                </c:pt>
                <c:pt idx="2">
                  <c:v>68.0</c:v>
                </c:pt>
                <c:pt idx="3">
                  <c:v>69.0</c:v>
                </c:pt>
                <c:pt idx="4">
                  <c:v>70.0</c:v>
                </c:pt>
                <c:pt idx="5">
                  <c:v>71.0</c:v>
                </c:pt>
                <c:pt idx="6">
                  <c:v>72.0</c:v>
                </c:pt>
                <c:pt idx="7">
                  <c:v>73.0</c:v>
                </c:pt>
                <c:pt idx="8">
                  <c:v>74.0</c:v>
                </c:pt>
                <c:pt idx="9">
                  <c:v>75.0</c:v>
                </c:pt>
                <c:pt idx="10">
                  <c:v>76.0</c:v>
                </c:pt>
                <c:pt idx="11">
                  <c:v>77.0</c:v>
                </c:pt>
                <c:pt idx="12">
                  <c:v>78.0</c:v>
                </c:pt>
                <c:pt idx="13">
                  <c:v>79.0</c:v>
                </c:pt>
                <c:pt idx="14">
                  <c:v>80.0</c:v>
                </c:pt>
                <c:pt idx="15">
                  <c:v>81.0</c:v>
                </c:pt>
                <c:pt idx="16">
                  <c:v>82.0</c:v>
                </c:pt>
                <c:pt idx="17">
                  <c:v>83.0</c:v>
                </c:pt>
                <c:pt idx="18">
                  <c:v>84.0</c:v>
                </c:pt>
                <c:pt idx="19">
                  <c:v>85.0</c:v>
                </c:pt>
                <c:pt idx="20">
                  <c:v>86.0</c:v>
                </c:pt>
                <c:pt idx="21">
                  <c:v>87.0</c:v>
                </c:pt>
                <c:pt idx="22">
                  <c:v>88.0</c:v>
                </c:pt>
                <c:pt idx="23">
                  <c:v>89.0</c:v>
                </c:pt>
                <c:pt idx="24">
                  <c:v>90.0</c:v>
                </c:pt>
                <c:pt idx="25">
                  <c:v>91.0</c:v>
                </c:pt>
                <c:pt idx="26">
                  <c:v>92.0</c:v>
                </c:pt>
                <c:pt idx="27">
                  <c:v>93.0</c:v>
                </c:pt>
                <c:pt idx="28">
                  <c:v>94.0</c:v>
                </c:pt>
                <c:pt idx="29">
                  <c:v>95.0</c:v>
                </c:pt>
                <c:pt idx="30">
                  <c:v>96.0</c:v>
                </c:pt>
                <c:pt idx="31">
                  <c:v>97.0</c:v>
                </c:pt>
                <c:pt idx="32">
                  <c:v>98.0</c:v>
                </c:pt>
                <c:pt idx="33">
                  <c:v>99.0</c:v>
                </c:pt>
                <c:pt idx="34">
                  <c:v>100.0</c:v>
                </c:pt>
                <c:pt idx="35">
                  <c:v>101.0</c:v>
                </c:pt>
                <c:pt idx="36">
                  <c:v>102.0</c:v>
                </c:pt>
                <c:pt idx="37">
                  <c:v>103.0</c:v>
                </c:pt>
              </c:numCache>
            </c:numRef>
          </c:cat>
          <c:val>
            <c:numRef>
              <c:f>'Annual Mortality 2.csv'!$AI$67:$AI$104</c:f>
              <c:numCache>
                <c:formatCode>General</c:formatCode>
                <c:ptCount val="38"/>
                <c:pt idx="0">
                  <c:v>5.0</c:v>
                </c:pt>
                <c:pt idx="1">
                  <c:v>2.0</c:v>
                </c:pt>
                <c:pt idx="2">
                  <c:v>6.0</c:v>
                </c:pt>
                <c:pt idx="3">
                  <c:v>9.0</c:v>
                </c:pt>
                <c:pt idx="4">
                  <c:v>14.0</c:v>
                </c:pt>
                <c:pt idx="5">
                  <c:v>15.0</c:v>
                </c:pt>
                <c:pt idx="6">
                  <c:v>17.0</c:v>
                </c:pt>
                <c:pt idx="7">
                  <c:v>22.0</c:v>
                </c:pt>
                <c:pt idx="8">
                  <c:v>19.0</c:v>
                </c:pt>
                <c:pt idx="9">
                  <c:v>26.0</c:v>
                </c:pt>
                <c:pt idx="10">
                  <c:v>23.0</c:v>
                </c:pt>
                <c:pt idx="11">
                  <c:v>21.0</c:v>
                </c:pt>
                <c:pt idx="12">
                  <c:v>32.0</c:v>
                </c:pt>
                <c:pt idx="13">
                  <c:v>32.0</c:v>
                </c:pt>
                <c:pt idx="14">
                  <c:v>23.0</c:v>
                </c:pt>
                <c:pt idx="15">
                  <c:v>48.0</c:v>
                </c:pt>
                <c:pt idx="16">
                  <c:v>39.0</c:v>
                </c:pt>
                <c:pt idx="17">
                  <c:v>48.0</c:v>
                </c:pt>
                <c:pt idx="18">
                  <c:v>50.0</c:v>
                </c:pt>
                <c:pt idx="19">
                  <c:v>50.0</c:v>
                </c:pt>
                <c:pt idx="20">
                  <c:v>52.0</c:v>
                </c:pt>
                <c:pt idx="21">
                  <c:v>55.0</c:v>
                </c:pt>
                <c:pt idx="22">
                  <c:v>55.0</c:v>
                </c:pt>
                <c:pt idx="23">
                  <c:v>46.0</c:v>
                </c:pt>
                <c:pt idx="24">
                  <c:v>51.0</c:v>
                </c:pt>
                <c:pt idx="25">
                  <c:v>49.0</c:v>
                </c:pt>
                <c:pt idx="26">
                  <c:v>43.0</c:v>
                </c:pt>
                <c:pt idx="27">
                  <c:v>35.0</c:v>
                </c:pt>
                <c:pt idx="28">
                  <c:v>32.0</c:v>
                </c:pt>
                <c:pt idx="29">
                  <c:v>17.0</c:v>
                </c:pt>
                <c:pt idx="30">
                  <c:v>14.0</c:v>
                </c:pt>
                <c:pt idx="31">
                  <c:v>17.0</c:v>
                </c:pt>
                <c:pt idx="32">
                  <c:v>10.0</c:v>
                </c:pt>
                <c:pt idx="33">
                  <c:v>6.0</c:v>
                </c:pt>
                <c:pt idx="34">
                  <c:v>5.0</c:v>
                </c:pt>
                <c:pt idx="35">
                  <c:v>4.0</c:v>
                </c:pt>
                <c:pt idx="36">
                  <c:v>3.0</c:v>
                </c:pt>
                <c:pt idx="37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6549096"/>
        <c:axId val="2127020808"/>
      </c:barChart>
      <c:catAx>
        <c:axId val="212654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020808"/>
        <c:crosses val="autoZero"/>
        <c:auto val="1"/>
        <c:lblAlgn val="ctr"/>
        <c:lblOffset val="100"/>
        <c:noMultiLvlLbl val="0"/>
      </c:catAx>
      <c:valAx>
        <c:axId val="2127020808"/>
        <c:scaling>
          <c:orientation val="minMax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126549096"/>
        <c:crosses val="autoZero"/>
        <c:crossBetween val="between"/>
      </c:valAx>
    </c:plotArea>
    <c:legend>
      <c:legendPos val="r"/>
      <c:layout/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'Annual Mortality 2.csv'!$A$66:$A$115</c:f>
              <c:numCache>
                <c:formatCode>General</c:formatCode>
                <c:ptCount val="50"/>
                <c:pt idx="0">
                  <c:v>65.0</c:v>
                </c:pt>
                <c:pt idx="1">
                  <c:v>66.0</c:v>
                </c:pt>
                <c:pt idx="2">
                  <c:v>67.0</c:v>
                </c:pt>
                <c:pt idx="3">
                  <c:v>68.0</c:v>
                </c:pt>
                <c:pt idx="4">
                  <c:v>69.0</c:v>
                </c:pt>
                <c:pt idx="5">
                  <c:v>70.0</c:v>
                </c:pt>
                <c:pt idx="6">
                  <c:v>71.0</c:v>
                </c:pt>
                <c:pt idx="7">
                  <c:v>72.0</c:v>
                </c:pt>
                <c:pt idx="8">
                  <c:v>73.0</c:v>
                </c:pt>
                <c:pt idx="9">
                  <c:v>74.0</c:v>
                </c:pt>
                <c:pt idx="10">
                  <c:v>75.0</c:v>
                </c:pt>
                <c:pt idx="11">
                  <c:v>76.0</c:v>
                </c:pt>
                <c:pt idx="12">
                  <c:v>77.0</c:v>
                </c:pt>
                <c:pt idx="13">
                  <c:v>78.0</c:v>
                </c:pt>
                <c:pt idx="14">
                  <c:v>79.0</c:v>
                </c:pt>
                <c:pt idx="15">
                  <c:v>80.0</c:v>
                </c:pt>
                <c:pt idx="16">
                  <c:v>81.0</c:v>
                </c:pt>
                <c:pt idx="17">
                  <c:v>82.0</c:v>
                </c:pt>
                <c:pt idx="18">
                  <c:v>83.0</c:v>
                </c:pt>
                <c:pt idx="19">
                  <c:v>84.0</c:v>
                </c:pt>
                <c:pt idx="20">
                  <c:v>85.0</c:v>
                </c:pt>
                <c:pt idx="21">
                  <c:v>86.0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95.0</c:v>
                </c:pt>
                <c:pt idx="31">
                  <c:v>96.0</c:v>
                </c:pt>
                <c:pt idx="32">
                  <c:v>97.0</c:v>
                </c:pt>
                <c:pt idx="33">
                  <c:v>98.0</c:v>
                </c:pt>
                <c:pt idx="34">
                  <c:v>99.0</c:v>
                </c:pt>
                <c:pt idx="35">
                  <c:v>100.0</c:v>
                </c:pt>
                <c:pt idx="36">
                  <c:v>101.0</c:v>
                </c:pt>
                <c:pt idx="37">
                  <c:v>102.0</c:v>
                </c:pt>
                <c:pt idx="38">
                  <c:v>103.0</c:v>
                </c:pt>
                <c:pt idx="39">
                  <c:v>104.0</c:v>
                </c:pt>
                <c:pt idx="40">
                  <c:v>105.0</c:v>
                </c:pt>
                <c:pt idx="41">
                  <c:v>106.0</c:v>
                </c:pt>
                <c:pt idx="42">
                  <c:v>107.0</c:v>
                </c:pt>
                <c:pt idx="43">
                  <c:v>108.0</c:v>
                </c:pt>
                <c:pt idx="44">
                  <c:v>109.0</c:v>
                </c:pt>
                <c:pt idx="45">
                  <c:v>110.0</c:v>
                </c:pt>
                <c:pt idx="46">
                  <c:v>111.0</c:v>
                </c:pt>
                <c:pt idx="47">
                  <c:v>112.0</c:v>
                </c:pt>
                <c:pt idx="48">
                  <c:v>113.0</c:v>
                </c:pt>
                <c:pt idx="49">
                  <c:v>114.0</c:v>
                </c:pt>
              </c:numCache>
            </c:numRef>
          </c:cat>
          <c:val>
            <c:numRef>
              <c:f>'Annual Mortality 2.csv'!$J$66:$J$115</c:f>
              <c:numCache>
                <c:formatCode>_-* #,##0_-;\-* #,##0_-;_-* "-"??_-;_-@_-</c:formatCode>
                <c:ptCount val="50"/>
                <c:pt idx="0">
                  <c:v>985.3920000000001</c:v>
                </c:pt>
                <c:pt idx="1">
                  <c:v>969.697661616</c:v>
                </c:pt>
                <c:pt idx="2">
                  <c:v>952.8540132337301</c:v>
                </c:pt>
                <c:pt idx="3">
                  <c:v>934.8498366536788</c:v>
                </c:pt>
                <c:pt idx="4">
                  <c:v>915.7003725996648</c:v>
                </c:pt>
                <c:pt idx="5">
                  <c:v>895.3800656313058</c:v>
                </c:pt>
                <c:pt idx="6">
                  <c:v>873.7664862270316</c:v>
                </c:pt>
                <c:pt idx="7">
                  <c:v>850.7305065841421</c:v>
                </c:pt>
                <c:pt idx="8">
                  <c:v>826.2226621504662</c:v>
                </c:pt>
                <c:pt idx="9">
                  <c:v>800.2131727459696</c:v>
                </c:pt>
                <c:pt idx="10">
                  <c:v>772.652230650253</c:v>
                </c:pt>
                <c:pt idx="11">
                  <c:v>743.4034804589875</c:v>
                </c:pt>
                <c:pt idx="12">
                  <c:v>712.3849702368363</c:v>
                </c:pt>
                <c:pt idx="13">
                  <c:v>679.663703783918</c:v>
                </c:pt>
                <c:pt idx="14">
                  <c:v>645.3617563176474</c:v>
                </c:pt>
                <c:pt idx="15">
                  <c:v>609.5667665034891</c:v>
                </c:pt>
                <c:pt idx="16">
                  <c:v>572.274081295572</c:v>
                </c:pt>
                <c:pt idx="17">
                  <c:v>533.5322705400244</c:v>
                </c:pt>
                <c:pt idx="18">
                  <c:v>493.5584322343542</c:v>
                </c:pt>
                <c:pt idx="19">
                  <c:v>452.6468802280163</c:v>
                </c:pt>
                <c:pt idx="20">
                  <c:v>411.1278451391014</c:v>
                </c:pt>
                <c:pt idx="21">
                  <c:v>369.3675342690972</c:v>
                </c:pt>
                <c:pt idx="22">
                  <c:v>327.7885696714935</c:v>
                </c:pt>
                <c:pt idx="23">
                  <c:v>286.8821951193395</c:v>
                </c:pt>
                <c:pt idx="24">
                  <c:v>247.2049531233592</c:v>
                </c:pt>
                <c:pt idx="25">
                  <c:v>209.3561443655011</c:v>
                </c:pt>
                <c:pt idx="26">
                  <c:v>173.9341315195801</c:v>
                </c:pt>
                <c:pt idx="27">
                  <c:v>141.4879368235231</c:v>
                </c:pt>
                <c:pt idx="28">
                  <c:v>112.4666386619662</c:v>
                </c:pt>
                <c:pt idx="29">
                  <c:v>87.1766030259658</c:v>
                </c:pt>
                <c:pt idx="30">
                  <c:v>65.75347589195286</c:v>
                </c:pt>
                <c:pt idx="31">
                  <c:v>48.23319922663845</c:v>
                </c:pt>
                <c:pt idx="32">
                  <c:v>34.40835849830321</c:v>
                </c:pt>
                <c:pt idx="33">
                  <c:v>23.8839082927857</c:v>
                </c:pt>
                <c:pt idx="34">
                  <c:v>16.15070481402267</c:v>
                </c:pt>
                <c:pt idx="35">
                  <c:v>10.65991739698976</c:v>
                </c:pt>
                <c:pt idx="36">
                  <c:v>6.854636023868928</c:v>
                </c:pt>
                <c:pt idx="37">
                  <c:v>4.285388204038401</c:v>
                </c:pt>
                <c:pt idx="38">
                  <c:v>2.598830822457048</c:v>
                </c:pt>
                <c:pt idx="39">
                  <c:v>1.524895171046542</c:v>
                </c:pt>
                <c:pt idx="40">
                  <c:v>0.863243156329448</c:v>
                </c:pt>
                <c:pt idx="41">
                  <c:v>0.469953890521533</c:v>
                </c:pt>
                <c:pt idx="42">
                  <c:v>0.245139698143295</c:v>
                </c:pt>
                <c:pt idx="43">
                  <c:v>0.122007743743805</c:v>
                </c:pt>
                <c:pt idx="44">
                  <c:v>0.0576598836313722</c:v>
                </c:pt>
                <c:pt idx="45">
                  <c:v>0.0257291085937582</c:v>
                </c:pt>
                <c:pt idx="46">
                  <c:v>0.0107684810070714</c:v>
                </c:pt>
                <c:pt idx="47">
                  <c:v>0.00419388184453301</c:v>
                </c:pt>
                <c:pt idx="48">
                  <c:v>0.00150531839822192</c:v>
                </c:pt>
                <c:pt idx="49">
                  <c:v>0.000492056972692384</c:v>
                </c:pt>
              </c:numCache>
            </c:numRef>
          </c:val>
        </c:ser>
        <c:ser>
          <c:idx val="2"/>
          <c:order val="1"/>
          <c:invertIfNegative val="0"/>
          <c:cat>
            <c:numRef>
              <c:f>'Annual Mortality 2.csv'!$A$66:$A$115</c:f>
              <c:numCache>
                <c:formatCode>General</c:formatCode>
                <c:ptCount val="50"/>
                <c:pt idx="0">
                  <c:v>65.0</c:v>
                </c:pt>
                <c:pt idx="1">
                  <c:v>66.0</c:v>
                </c:pt>
                <c:pt idx="2">
                  <c:v>67.0</c:v>
                </c:pt>
                <c:pt idx="3">
                  <c:v>68.0</c:v>
                </c:pt>
                <c:pt idx="4">
                  <c:v>69.0</c:v>
                </c:pt>
                <c:pt idx="5">
                  <c:v>70.0</c:v>
                </c:pt>
                <c:pt idx="6">
                  <c:v>71.0</c:v>
                </c:pt>
                <c:pt idx="7">
                  <c:v>72.0</c:v>
                </c:pt>
                <c:pt idx="8">
                  <c:v>73.0</c:v>
                </c:pt>
                <c:pt idx="9">
                  <c:v>74.0</c:v>
                </c:pt>
                <c:pt idx="10">
                  <c:v>75.0</c:v>
                </c:pt>
                <c:pt idx="11">
                  <c:v>76.0</c:v>
                </c:pt>
                <c:pt idx="12">
                  <c:v>77.0</c:v>
                </c:pt>
                <c:pt idx="13">
                  <c:v>78.0</c:v>
                </c:pt>
                <c:pt idx="14">
                  <c:v>79.0</c:v>
                </c:pt>
                <c:pt idx="15">
                  <c:v>80.0</c:v>
                </c:pt>
                <c:pt idx="16">
                  <c:v>81.0</c:v>
                </c:pt>
                <c:pt idx="17">
                  <c:v>82.0</c:v>
                </c:pt>
                <c:pt idx="18">
                  <c:v>83.0</c:v>
                </c:pt>
                <c:pt idx="19">
                  <c:v>84.0</c:v>
                </c:pt>
                <c:pt idx="20">
                  <c:v>85.0</c:v>
                </c:pt>
                <c:pt idx="21">
                  <c:v>86.0</c:v>
                </c:pt>
                <c:pt idx="22">
                  <c:v>87.0</c:v>
                </c:pt>
                <c:pt idx="23">
                  <c:v>88.0</c:v>
                </c:pt>
                <c:pt idx="24">
                  <c:v>89.0</c:v>
                </c:pt>
                <c:pt idx="25">
                  <c:v>90.0</c:v>
                </c:pt>
                <c:pt idx="26">
                  <c:v>91.0</c:v>
                </c:pt>
                <c:pt idx="27">
                  <c:v>92.0</c:v>
                </c:pt>
                <c:pt idx="28">
                  <c:v>93.0</c:v>
                </c:pt>
                <c:pt idx="29">
                  <c:v>94.0</c:v>
                </c:pt>
                <c:pt idx="30">
                  <c:v>95.0</c:v>
                </c:pt>
                <c:pt idx="31">
                  <c:v>96.0</c:v>
                </c:pt>
                <c:pt idx="32">
                  <c:v>97.0</c:v>
                </c:pt>
                <c:pt idx="33">
                  <c:v>98.0</c:v>
                </c:pt>
                <c:pt idx="34">
                  <c:v>99.0</c:v>
                </c:pt>
                <c:pt idx="35">
                  <c:v>100.0</c:v>
                </c:pt>
                <c:pt idx="36">
                  <c:v>101.0</c:v>
                </c:pt>
                <c:pt idx="37">
                  <c:v>102.0</c:v>
                </c:pt>
                <c:pt idx="38">
                  <c:v>103.0</c:v>
                </c:pt>
                <c:pt idx="39">
                  <c:v>104.0</c:v>
                </c:pt>
                <c:pt idx="40">
                  <c:v>105.0</c:v>
                </c:pt>
                <c:pt idx="41">
                  <c:v>106.0</c:v>
                </c:pt>
                <c:pt idx="42">
                  <c:v>107.0</c:v>
                </c:pt>
                <c:pt idx="43">
                  <c:v>108.0</c:v>
                </c:pt>
                <c:pt idx="44">
                  <c:v>109.0</c:v>
                </c:pt>
                <c:pt idx="45">
                  <c:v>110.0</c:v>
                </c:pt>
                <c:pt idx="46">
                  <c:v>111.0</c:v>
                </c:pt>
                <c:pt idx="47">
                  <c:v>112.0</c:v>
                </c:pt>
                <c:pt idx="48">
                  <c:v>113.0</c:v>
                </c:pt>
                <c:pt idx="49">
                  <c:v>114.0</c:v>
                </c:pt>
              </c:numCache>
            </c:numRef>
          </c:cat>
          <c:val>
            <c:numRef>
              <c:f>'Annual Mortality 2.csv'!$L$66:$L$115</c:f>
              <c:numCache>
                <c:formatCode>#,##0</c:formatCode>
                <c:ptCount val="50"/>
                <c:pt idx="0">
                  <c:v>80729.0</c:v>
                </c:pt>
                <c:pt idx="1">
                  <c:v>79444.0</c:v>
                </c:pt>
                <c:pt idx="2">
                  <c:v>78064.0</c:v>
                </c:pt>
                <c:pt idx="3">
                  <c:v>76589.0</c:v>
                </c:pt>
                <c:pt idx="4">
                  <c:v>75020.0</c:v>
                </c:pt>
                <c:pt idx="5">
                  <c:v>73355.0</c:v>
                </c:pt>
                <c:pt idx="6">
                  <c:v>71584.0</c:v>
                </c:pt>
                <c:pt idx="7">
                  <c:v>69697.0</c:v>
                </c:pt>
                <c:pt idx="8">
                  <c:v>67689.0</c:v>
                </c:pt>
                <c:pt idx="9">
                  <c:v>65558.0</c:v>
                </c:pt>
                <c:pt idx="10">
                  <c:v>63300.0</c:v>
                </c:pt>
                <c:pt idx="11">
                  <c:v>60904.0</c:v>
                </c:pt>
                <c:pt idx="12">
                  <c:v>58363.0</c:v>
                </c:pt>
                <c:pt idx="13">
                  <c:v>55682.0</c:v>
                </c:pt>
                <c:pt idx="14">
                  <c:v>52872.0</c:v>
                </c:pt>
                <c:pt idx="15">
                  <c:v>49939.0</c:v>
                </c:pt>
                <c:pt idx="16">
                  <c:v>46884.0</c:v>
                </c:pt>
                <c:pt idx="17">
                  <c:v>43710.0</c:v>
                </c:pt>
                <c:pt idx="18">
                  <c:v>40435.0</c:v>
                </c:pt>
                <c:pt idx="19">
                  <c:v>37084.0</c:v>
                </c:pt>
                <c:pt idx="20">
                  <c:v>33682.0</c:v>
                </c:pt>
                <c:pt idx="21">
                  <c:v>30261.0</c:v>
                </c:pt>
                <c:pt idx="22">
                  <c:v>26854.0</c:v>
                </c:pt>
                <c:pt idx="23">
                  <c:v>23503.0</c:v>
                </c:pt>
                <c:pt idx="24">
                  <c:v>20253.0</c:v>
                </c:pt>
                <c:pt idx="25">
                  <c:v>17152.0</c:v>
                </c:pt>
                <c:pt idx="26">
                  <c:v>14250.0</c:v>
                </c:pt>
                <c:pt idx="27">
                  <c:v>11592.0</c:v>
                </c:pt>
                <c:pt idx="28">
                  <c:v>9214.0</c:v>
                </c:pt>
                <c:pt idx="29">
                  <c:v>7142.0</c:v>
                </c:pt>
                <c:pt idx="30">
                  <c:v>5387.0</c:v>
                </c:pt>
                <c:pt idx="31">
                  <c:v>3952.0</c:v>
                </c:pt>
                <c:pt idx="32">
                  <c:v>2819.0</c:v>
                </c:pt>
                <c:pt idx="33">
                  <c:v>1957.0</c:v>
                </c:pt>
                <c:pt idx="34">
                  <c:v>1323.0</c:v>
                </c:pt>
                <c:pt idx="35" formatCode="General">
                  <c:v>873.0</c:v>
                </c:pt>
                <c:pt idx="36" formatCode="General">
                  <c:v>562.0</c:v>
                </c:pt>
                <c:pt idx="37" formatCode="General">
                  <c:v>351.0</c:v>
                </c:pt>
                <c:pt idx="38" formatCode="General">
                  <c:v>213.0</c:v>
                </c:pt>
                <c:pt idx="39" formatCode="General">
                  <c:v>125.0</c:v>
                </c:pt>
                <c:pt idx="40" formatCode="General">
                  <c:v>71.0</c:v>
                </c:pt>
                <c:pt idx="41" formatCode="General">
                  <c:v>39.0</c:v>
                </c:pt>
                <c:pt idx="42" formatCode="General">
                  <c:v>20.0</c:v>
                </c:pt>
                <c:pt idx="43" formatCode="General">
                  <c:v>10.0</c:v>
                </c:pt>
                <c:pt idx="44" formatCode="General">
                  <c:v>5.0</c:v>
                </c:pt>
                <c:pt idx="45" formatCode="General">
                  <c:v>2.0</c:v>
                </c:pt>
                <c:pt idx="46" formatCode="General">
                  <c:v>1.0</c:v>
                </c:pt>
                <c:pt idx="47" formatCode="General">
                  <c:v>0.0</c:v>
                </c:pt>
                <c:pt idx="48" formatCode="General">
                  <c:v>0.0</c:v>
                </c:pt>
                <c:pt idx="49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26152"/>
        <c:axId val="-2079741432"/>
      </c:barChart>
      <c:catAx>
        <c:axId val="2127426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79741432"/>
        <c:crosses val="autoZero"/>
        <c:auto val="1"/>
        <c:lblAlgn val="ctr"/>
        <c:lblOffset val="100"/>
        <c:noMultiLvlLbl val="0"/>
      </c:catAx>
      <c:valAx>
        <c:axId val="-2079741432"/>
        <c:scaling>
          <c:orientation val="minMax"/>
          <c:max val="40000.0"/>
        </c:scaling>
        <c:delete val="0"/>
        <c:axPos val="l"/>
        <c:majorGridlines/>
        <c:numFmt formatCode="_-* #,##0_-;\-* #,##0_-;_-* &quot;-&quot;??_-;_-@_-" sourceLinked="1"/>
        <c:majorTickMark val="out"/>
        <c:minorTickMark val="none"/>
        <c:tickLblPos val="nextTo"/>
        <c:crossAx val="212742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152400</xdr:colOff>
      <xdr:row>84</xdr:row>
      <xdr:rowOff>88900</xdr:rowOff>
    </xdr:from>
    <xdr:to>
      <xdr:col>42</xdr:col>
      <xdr:colOff>342900</xdr:colOff>
      <xdr:row>107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76200</xdr:colOff>
      <xdr:row>52</xdr:row>
      <xdr:rowOff>63500</xdr:rowOff>
    </xdr:from>
    <xdr:to>
      <xdr:col>43</xdr:col>
      <xdr:colOff>571500</xdr:colOff>
      <xdr:row>79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266700</xdr:colOff>
      <xdr:row>70</xdr:row>
      <xdr:rowOff>152400</xdr:rowOff>
    </xdr:from>
    <xdr:to>
      <xdr:col>20</xdr:col>
      <xdr:colOff>787400</xdr:colOff>
      <xdr:row>95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0.2383</cdr:x>
      <cdr:y>0.21893</cdr:y>
    </cdr:from>
    <cdr:to>
      <cdr:x>0.53404</cdr:x>
      <cdr:y>0.30178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22400" y="939800"/>
          <a:ext cx="17653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chemeClr val="accent1"/>
              </a:solidFill>
            </a:rPr>
            <a:t>SOC 2010 Actuarial Tables</a:t>
          </a:r>
        </a:p>
      </cdr:txBody>
    </cdr:sp>
  </cdr:relSizeAnchor>
  <cdr:relSizeAnchor xmlns:cdr="http://schemas.openxmlformats.org/drawingml/2006/chartDrawing">
    <cdr:from>
      <cdr:x>0.62979</cdr:x>
      <cdr:y>0.44083</cdr:y>
    </cdr:from>
    <cdr:to>
      <cdr:x>0.94894</cdr:x>
      <cdr:y>0.6213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59200" y="1892300"/>
          <a:ext cx="1905000" cy="774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200" b="1" i="0">
              <a:solidFill>
                <a:schemeClr val="accent2">
                  <a:lumMod val="60000"/>
                  <a:lumOff val="40000"/>
                </a:schemeClr>
              </a:solidFill>
            </a:rPr>
            <a:t>Milevsky 2005 Exponential</a:t>
          </a:r>
        </a:p>
        <a:p xmlns:a="http://schemas.openxmlformats.org/drawingml/2006/main">
          <a:r>
            <a:rPr lang="en-US" sz="1200" b="1" i="0">
              <a:solidFill>
                <a:schemeClr val="accent2">
                  <a:lumMod val="60000"/>
                  <a:lumOff val="40000"/>
                </a:schemeClr>
              </a:solidFill>
            </a:rPr>
            <a:t>Assumption with 17.5 Year</a:t>
          </a:r>
        </a:p>
        <a:p xmlns:a="http://schemas.openxmlformats.org/drawingml/2006/main">
          <a:r>
            <a:rPr lang="en-US" sz="1200" b="1" i="0">
              <a:solidFill>
                <a:schemeClr val="accent2">
                  <a:lumMod val="60000"/>
                  <a:lumOff val="40000"/>
                </a:schemeClr>
              </a:solidFill>
            </a:rPr>
            <a:t>Life</a:t>
          </a:r>
          <a:r>
            <a:rPr lang="en-US" sz="1200" b="1" i="0" baseline="0">
              <a:solidFill>
                <a:schemeClr val="accent2">
                  <a:lumMod val="60000"/>
                  <a:lumOff val="40000"/>
                </a:schemeClr>
              </a:solidFill>
            </a:rPr>
            <a:t> Expectancy at 65</a:t>
          </a:r>
          <a:endParaRPr lang="en-US" sz="1200" b="1" i="0">
            <a:solidFill>
              <a:schemeClr val="accent2">
                <a:lumMod val="60000"/>
                <a:lumOff val="40000"/>
              </a:schemeClr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7"/>
  <sheetViews>
    <sheetView tabSelected="1" showRuler="0" topLeftCell="X61" workbookViewId="0">
      <selection activeCell="I66" sqref="I66"/>
    </sheetView>
  </sheetViews>
  <sheetFormatPr baseColWidth="10" defaultRowHeight="15" x14ac:dyDescent="0"/>
  <cols>
    <col min="2" max="3" width="10.83203125" style="4"/>
    <col min="4" max="4" width="10.83203125" style="4" customWidth="1"/>
    <col min="8" max="8" width="13.1640625" style="2" customWidth="1"/>
    <col min="9" max="9" width="13.1640625" style="3" customWidth="1"/>
    <col min="10" max="10" width="15.6640625" bestFit="1" customWidth="1"/>
    <col min="11" max="11" width="15.6640625" customWidth="1"/>
    <col min="14" max="14" width="14.33203125" style="2" customWidth="1"/>
    <col min="19" max="19" width="10.83203125" style="3"/>
    <col min="20" max="21" width="12.5" style="3" bestFit="1" customWidth="1"/>
    <col min="22" max="22" width="12.5" style="3" customWidth="1"/>
    <col min="25" max="25" width="10.83203125" style="3"/>
    <col min="27" max="27" width="10.83203125" style="3"/>
    <col min="28" max="28" width="12.5" style="1" bestFit="1" customWidth="1"/>
    <col min="29" max="29" width="10.83203125" style="1"/>
    <col min="30" max="30" width="16.1640625" style="14" bestFit="1" customWidth="1"/>
    <col min="31" max="34" width="16.1640625" style="14" customWidth="1"/>
  </cols>
  <sheetData>
    <row r="1" spans="1:34" s="9" customFormat="1" ht="45">
      <c r="A1" s="9" t="s">
        <v>10</v>
      </c>
      <c r="B1" s="10" t="s">
        <v>8</v>
      </c>
      <c r="C1" s="10" t="s">
        <v>9</v>
      </c>
      <c r="D1" s="10" t="s">
        <v>7</v>
      </c>
      <c r="E1" s="9" t="s">
        <v>11</v>
      </c>
      <c r="F1" s="10" t="s">
        <v>13</v>
      </c>
      <c r="G1" s="9" t="s">
        <v>12</v>
      </c>
      <c r="H1" s="2"/>
      <c r="I1" s="3"/>
      <c r="L1" s="10" t="s">
        <v>6</v>
      </c>
      <c r="M1" s="9" t="s">
        <v>5</v>
      </c>
      <c r="N1" s="12" t="s">
        <v>4</v>
      </c>
      <c r="O1" s="9" t="s">
        <v>0</v>
      </c>
      <c r="P1" s="9" t="s">
        <v>1</v>
      </c>
      <c r="Q1" s="9" t="s">
        <v>2</v>
      </c>
      <c r="R1" s="9" t="s">
        <v>1</v>
      </c>
      <c r="S1" s="11" t="s">
        <v>3</v>
      </c>
      <c r="T1" s="11"/>
      <c r="U1" s="11"/>
      <c r="V1" s="11"/>
      <c r="Y1" s="11" t="s">
        <v>14</v>
      </c>
      <c r="AA1" s="3"/>
      <c r="AB1" s="1"/>
      <c r="AC1" s="1"/>
      <c r="AD1" s="14"/>
      <c r="AE1" s="14"/>
      <c r="AF1" s="14"/>
      <c r="AG1" s="14"/>
      <c r="AH1" s="14"/>
    </row>
    <row r="2" spans="1:34">
      <c r="A2">
        <v>1</v>
      </c>
      <c r="B2" s="4">
        <v>4.3600000000000003E-4</v>
      </c>
      <c r="C2" s="4">
        <v>3.9599999999999998E-4</v>
      </c>
      <c r="D2" s="4">
        <f>D3</f>
        <v>5.2348000000312922E-6</v>
      </c>
      <c r="E2">
        <v>75.62</v>
      </c>
      <c r="F2">
        <v>80.39</v>
      </c>
      <c r="G2" s="4">
        <f>S2</f>
        <v>0.99996285920000005</v>
      </c>
      <c r="J2" s="4"/>
      <c r="K2" s="4"/>
      <c r="L2" s="1">
        <v>99332</v>
      </c>
      <c r="M2" s="1">
        <v>99444</v>
      </c>
      <c r="N2" s="2">
        <f>S2*100000</f>
        <v>99996.285920000009</v>
      </c>
      <c r="O2" s="5">
        <f>L2/100000</f>
        <v>0.99331999999999998</v>
      </c>
      <c r="P2" s="5">
        <f>M2/100000</f>
        <v>0.99443999999999999</v>
      </c>
      <c r="Q2" s="5">
        <f t="shared" ref="Q2" si="0">1-O2</f>
        <v>6.6800000000000193E-3</v>
      </c>
      <c r="R2" s="5">
        <f t="shared" ref="R2" si="1">1-P2</f>
        <v>5.5600000000000094E-3</v>
      </c>
      <c r="S2" s="3">
        <f>1-(Q2*R2)</f>
        <v>0.99996285920000005</v>
      </c>
    </row>
    <row r="3" spans="1:34">
      <c r="A3">
        <v>2</v>
      </c>
      <c r="B3" s="4">
        <v>3.0400000000000002E-4</v>
      </c>
      <c r="C3" s="4">
        <v>2.14E-4</v>
      </c>
      <c r="D3" s="4">
        <f>G2-G3</f>
        <v>5.2348000000312922E-6</v>
      </c>
      <c r="E3">
        <v>74.650000000000006</v>
      </c>
      <c r="F3">
        <v>79.430000000000007</v>
      </c>
      <c r="G3" s="4">
        <f>S3</f>
        <v>0.99995762440000002</v>
      </c>
      <c r="J3" s="4"/>
      <c r="K3" s="4"/>
      <c r="L3" s="1">
        <v>99289</v>
      </c>
      <c r="M3" s="1">
        <v>99404</v>
      </c>
      <c r="N3" s="2">
        <f>S3*100000</f>
        <v>99995.762440000006</v>
      </c>
      <c r="O3" s="5">
        <f>L3/100000</f>
        <v>0.99289000000000005</v>
      </c>
      <c r="P3" s="5">
        <f>M3/100000</f>
        <v>0.99404000000000003</v>
      </c>
      <c r="Q3" s="5">
        <f t="shared" ref="Q3:Q66" si="2">1-O3</f>
        <v>7.1099999999999497E-3</v>
      </c>
      <c r="R3" s="5">
        <f t="shared" ref="R3:R66" si="3">1-P3</f>
        <v>5.9599999999999653E-3</v>
      </c>
      <c r="S3" s="3">
        <f t="shared" ref="S3:S66" si="4">1-(Q3*R3)</f>
        <v>0.99995762440000002</v>
      </c>
    </row>
    <row r="4" spans="1:34">
      <c r="A4">
        <v>3</v>
      </c>
      <c r="B4" s="4">
        <v>2.32E-4</v>
      </c>
      <c r="C4" s="4">
        <v>1.6200000000000001E-4</v>
      </c>
      <c r="D4" s="4">
        <f>G3-G4</f>
        <v>3.3441000000244969E-6</v>
      </c>
      <c r="E4">
        <v>73.67</v>
      </c>
      <c r="F4">
        <v>78.44</v>
      </c>
      <c r="G4" s="4">
        <f>S4</f>
        <v>0.9999542803</v>
      </c>
      <c r="J4" s="4"/>
      <c r="K4" s="4"/>
      <c r="L4" s="1">
        <v>99259</v>
      </c>
      <c r="M4" s="1">
        <v>99383</v>
      </c>
      <c r="N4" s="2">
        <f>S4*100000</f>
        <v>99995.428029999995</v>
      </c>
      <c r="O4" s="5">
        <f>L4/100000</f>
        <v>0.99258999999999997</v>
      </c>
      <c r="P4" s="5">
        <f>M4/100000</f>
        <v>0.99382999999999999</v>
      </c>
      <c r="Q4" s="5">
        <f t="shared" si="2"/>
        <v>7.4100000000000277E-3</v>
      </c>
      <c r="R4" s="5">
        <f t="shared" si="3"/>
        <v>6.1700000000000088E-3</v>
      </c>
      <c r="S4" s="3">
        <f t="shared" si="4"/>
        <v>0.9999542803</v>
      </c>
    </row>
    <row r="5" spans="1:34">
      <c r="A5">
        <v>4</v>
      </c>
      <c r="B5" s="4">
        <v>1.7200000000000001E-4</v>
      </c>
      <c r="C5" s="4">
        <v>1.3200000000000001E-4</v>
      </c>
      <c r="D5" s="4">
        <f>G4-G5</f>
        <v>2.7047999999751937E-6</v>
      </c>
      <c r="E5">
        <v>72.69</v>
      </c>
      <c r="F5">
        <v>77.459999999999994</v>
      </c>
      <c r="G5" s="4">
        <f>S5</f>
        <v>0.99995157550000002</v>
      </c>
      <c r="J5" s="4"/>
      <c r="K5" s="4"/>
      <c r="L5" s="1">
        <v>99235</v>
      </c>
      <c r="M5" s="1">
        <v>99367</v>
      </c>
      <c r="N5" s="2">
        <f>S5*100000</f>
        <v>99995.157550000004</v>
      </c>
      <c r="O5" s="5">
        <f>L5/100000</f>
        <v>0.99234999999999995</v>
      </c>
      <c r="P5" s="5">
        <f>M5/100000</f>
        <v>0.99367000000000005</v>
      </c>
      <c r="Q5" s="5">
        <f t="shared" si="2"/>
        <v>7.6500000000000457E-3</v>
      </c>
      <c r="R5" s="5">
        <f t="shared" si="3"/>
        <v>6.3299999999999468E-3</v>
      </c>
      <c r="S5" s="3">
        <f t="shared" si="4"/>
        <v>0.99995157550000002</v>
      </c>
    </row>
    <row r="6" spans="1:34">
      <c r="A6">
        <v>5</v>
      </c>
      <c r="B6" s="4">
        <v>1.55E-4</v>
      </c>
      <c r="C6" s="4">
        <v>1.17E-4</v>
      </c>
      <c r="D6" s="4">
        <f>G5-G6</f>
        <v>2.0927000000670049E-6</v>
      </c>
      <c r="E6">
        <v>71.7</v>
      </c>
      <c r="F6">
        <v>76.47</v>
      </c>
      <c r="G6" s="4">
        <f>S6</f>
        <v>0.99994948279999996</v>
      </c>
      <c r="J6" s="4"/>
      <c r="K6" s="4"/>
      <c r="L6" s="1">
        <v>99218</v>
      </c>
      <c r="M6" s="1">
        <v>99354</v>
      </c>
      <c r="N6" s="2">
        <f>S6*100000</f>
        <v>99994.948279999997</v>
      </c>
      <c r="O6" s="5">
        <f>L6/100000</f>
        <v>0.99217999999999995</v>
      </c>
      <c r="P6" s="5">
        <f>M6/100000</f>
        <v>0.99353999999999998</v>
      </c>
      <c r="Q6" s="5">
        <f t="shared" si="2"/>
        <v>7.8200000000000491E-3</v>
      </c>
      <c r="R6" s="5">
        <f t="shared" si="3"/>
        <v>6.4600000000000213E-3</v>
      </c>
      <c r="S6" s="3">
        <f t="shared" si="4"/>
        <v>0.99994948279999996</v>
      </c>
    </row>
    <row r="7" spans="1:34">
      <c r="A7">
        <v>6</v>
      </c>
      <c r="B7" s="4">
        <v>1.4300000000000001E-4</v>
      </c>
      <c r="C7" s="4">
        <v>1.06E-4</v>
      </c>
      <c r="D7" s="4">
        <f>G6-G7</f>
        <v>1.9253999999913063E-6</v>
      </c>
      <c r="E7">
        <v>70.709999999999994</v>
      </c>
      <c r="F7">
        <v>75.47</v>
      </c>
      <c r="G7" s="4">
        <f>S7</f>
        <v>0.99994755739999996</v>
      </c>
      <c r="J7" s="4"/>
      <c r="K7" s="4"/>
      <c r="L7" s="1">
        <v>99203</v>
      </c>
      <c r="M7" s="1">
        <v>99342</v>
      </c>
      <c r="N7" s="2">
        <f>S7*100000</f>
        <v>99994.755739999993</v>
      </c>
      <c r="O7" s="5">
        <f>L7/100000</f>
        <v>0.99202999999999997</v>
      </c>
      <c r="P7" s="5">
        <f>M7/100000</f>
        <v>0.99341999999999997</v>
      </c>
      <c r="Q7" s="5">
        <f t="shared" si="2"/>
        <v>7.9700000000000326E-3</v>
      </c>
      <c r="R7" s="5">
        <f t="shared" si="3"/>
        <v>6.5800000000000303E-3</v>
      </c>
      <c r="S7" s="3">
        <f t="shared" si="4"/>
        <v>0.99994755739999996</v>
      </c>
    </row>
    <row r="8" spans="1:34">
      <c r="A8">
        <v>7</v>
      </c>
      <c r="B8" s="4">
        <v>1.3100000000000001E-4</v>
      </c>
      <c r="C8" s="4">
        <v>9.8999999999999994E-5</v>
      </c>
      <c r="D8" s="4">
        <f>G7-G8</f>
        <v>1.7321999999930782E-6</v>
      </c>
      <c r="E8">
        <v>69.72</v>
      </c>
      <c r="F8">
        <v>74.48</v>
      </c>
      <c r="G8" s="4">
        <f>S8</f>
        <v>0.99994582519999997</v>
      </c>
      <c r="J8" s="4"/>
      <c r="K8" s="4"/>
      <c r="L8" s="1">
        <v>99189</v>
      </c>
      <c r="M8" s="1">
        <v>99332</v>
      </c>
      <c r="N8" s="2">
        <f>S8*100000</f>
        <v>99994.582519999996</v>
      </c>
      <c r="O8" s="5">
        <f>L8/100000</f>
        <v>0.99189000000000005</v>
      </c>
      <c r="P8" s="5">
        <f>M8/100000</f>
        <v>0.99331999999999998</v>
      </c>
      <c r="Q8" s="5">
        <f t="shared" si="2"/>
        <v>8.1099999999999506E-3</v>
      </c>
      <c r="R8" s="5">
        <f t="shared" si="3"/>
        <v>6.6800000000000193E-3</v>
      </c>
      <c r="S8" s="3">
        <f t="shared" si="4"/>
        <v>0.99994582519999997</v>
      </c>
    </row>
    <row r="9" spans="1:34">
      <c r="A9">
        <v>8</v>
      </c>
      <c r="B9" s="4">
        <v>1.15E-4</v>
      </c>
      <c r="C9" s="4">
        <v>9.2999999999999997E-5</v>
      </c>
      <c r="D9" s="4">
        <f>G8-G9</f>
        <v>1.6923999999196582E-6</v>
      </c>
      <c r="E9">
        <v>68.73</v>
      </c>
      <c r="F9">
        <v>73.489999999999995</v>
      </c>
      <c r="G9" s="4">
        <f>S9</f>
        <v>0.99994413280000005</v>
      </c>
      <c r="J9" s="4"/>
      <c r="K9" s="4"/>
      <c r="L9" s="1">
        <v>99176</v>
      </c>
      <c r="M9" s="1">
        <v>99322</v>
      </c>
      <c r="N9" s="2">
        <f>S9*100000</f>
        <v>99994.413280000008</v>
      </c>
      <c r="O9" s="5">
        <f>L9/100000</f>
        <v>0.99175999999999997</v>
      </c>
      <c r="P9" s="5">
        <f>M9/100000</f>
        <v>0.99321999999999999</v>
      </c>
      <c r="Q9" s="5">
        <f t="shared" si="2"/>
        <v>8.2400000000000251E-3</v>
      </c>
      <c r="R9" s="5">
        <f t="shared" si="3"/>
        <v>6.7800000000000082E-3</v>
      </c>
      <c r="S9" s="3">
        <f t="shared" si="4"/>
        <v>0.99994413280000005</v>
      </c>
    </row>
    <row r="10" spans="1:34">
      <c r="A10">
        <v>9</v>
      </c>
      <c r="B10" s="4">
        <v>9.6000000000000002E-5</v>
      </c>
      <c r="C10" s="4">
        <v>9.0000000000000006E-5</v>
      </c>
      <c r="D10" s="4">
        <f>G9-G10</f>
        <v>1.566000000008394E-6</v>
      </c>
      <c r="E10">
        <v>67.739999999999995</v>
      </c>
      <c r="F10">
        <v>72.5</v>
      </c>
      <c r="G10" s="4">
        <f>S10</f>
        <v>0.99994256680000004</v>
      </c>
      <c r="J10" s="4"/>
      <c r="K10" s="4"/>
      <c r="L10" s="1">
        <v>99164</v>
      </c>
      <c r="M10" s="1">
        <v>99313</v>
      </c>
      <c r="N10" s="2">
        <f>S10*100000</f>
        <v>99994.256680000006</v>
      </c>
      <c r="O10" s="5">
        <f>L10/100000</f>
        <v>0.99163999999999997</v>
      </c>
      <c r="P10" s="5">
        <f>M10/100000</f>
        <v>0.99312999999999996</v>
      </c>
      <c r="Q10" s="5">
        <f t="shared" si="2"/>
        <v>8.3600000000000341E-3</v>
      </c>
      <c r="R10" s="5">
        <f t="shared" si="3"/>
        <v>6.8700000000000427E-3</v>
      </c>
      <c r="S10" s="3">
        <f t="shared" si="4"/>
        <v>0.99994256680000004</v>
      </c>
    </row>
    <row r="11" spans="1:34">
      <c r="A11">
        <v>10</v>
      </c>
      <c r="B11" s="4">
        <v>8.2000000000000001E-5</v>
      </c>
      <c r="C11" s="4">
        <v>9.0000000000000006E-5</v>
      </c>
      <c r="D11" s="4">
        <f>G10-G11</f>
        <v>1.3788000000625189E-6</v>
      </c>
      <c r="E11">
        <v>66.739999999999995</v>
      </c>
      <c r="F11">
        <v>71.5</v>
      </c>
      <c r="G11" s="4">
        <f>S11</f>
        <v>0.99994118799999998</v>
      </c>
      <c r="J11" s="4"/>
      <c r="K11" s="4"/>
      <c r="L11" s="1">
        <v>99155</v>
      </c>
      <c r="M11" s="1">
        <v>99304</v>
      </c>
      <c r="N11" s="2">
        <f>S11*100000</f>
        <v>99994.118799999997</v>
      </c>
      <c r="O11" s="5">
        <f>L11/100000</f>
        <v>0.99155000000000004</v>
      </c>
      <c r="P11" s="5">
        <f>M11/100000</f>
        <v>0.99304000000000003</v>
      </c>
      <c r="Q11" s="5">
        <f t="shared" si="2"/>
        <v>8.4499999999999575E-3</v>
      </c>
      <c r="R11" s="5">
        <f t="shared" si="3"/>
        <v>6.9599999999999662E-3</v>
      </c>
      <c r="S11" s="3">
        <f t="shared" si="4"/>
        <v>0.99994118799999998</v>
      </c>
    </row>
    <row r="12" spans="1:34">
      <c r="A12">
        <v>11</v>
      </c>
      <c r="B12" s="4">
        <v>8.6000000000000003E-5</v>
      </c>
      <c r="C12" s="4">
        <v>9.6000000000000002E-5</v>
      </c>
      <c r="D12" s="4">
        <f>G11-G12</f>
        <v>1.3245000000106089E-6</v>
      </c>
      <c r="E12">
        <v>65.75</v>
      </c>
      <c r="F12">
        <v>70.510000000000005</v>
      </c>
      <c r="G12" s="4">
        <f>S12</f>
        <v>0.99993986349999997</v>
      </c>
      <c r="J12" s="4"/>
      <c r="K12" s="4"/>
      <c r="L12" s="1">
        <v>99147</v>
      </c>
      <c r="M12" s="1">
        <v>99295</v>
      </c>
      <c r="N12" s="2">
        <f>S12*100000</f>
        <v>99993.986349999992</v>
      </c>
      <c r="O12" s="5">
        <f>L12/100000</f>
        <v>0.99146999999999996</v>
      </c>
      <c r="P12" s="5">
        <f>M12/100000</f>
        <v>0.99295</v>
      </c>
      <c r="Q12" s="5">
        <f t="shared" si="2"/>
        <v>8.5300000000000376E-3</v>
      </c>
      <c r="R12" s="5">
        <f t="shared" si="3"/>
        <v>7.0500000000000007E-3</v>
      </c>
      <c r="S12" s="3">
        <f t="shared" si="4"/>
        <v>0.99993986349999997</v>
      </c>
    </row>
    <row r="13" spans="1:34">
      <c r="A13">
        <v>12</v>
      </c>
      <c r="B13" s="4">
        <v>1.25E-4</v>
      </c>
      <c r="C13" s="4">
        <v>1.11E-4</v>
      </c>
      <c r="D13" s="4">
        <f>G12-G13</f>
        <v>1.4964999999200757E-6</v>
      </c>
      <c r="E13">
        <v>64.760000000000005</v>
      </c>
      <c r="F13">
        <v>69.52</v>
      </c>
      <c r="G13" s="4">
        <f>S13</f>
        <v>0.99993836700000005</v>
      </c>
      <c r="J13" s="4"/>
      <c r="K13" s="4"/>
      <c r="L13" s="1">
        <v>99138</v>
      </c>
      <c r="M13" s="1">
        <v>99285</v>
      </c>
      <c r="N13" s="2">
        <f>S13*100000</f>
        <v>99993.8367</v>
      </c>
      <c r="O13" s="5">
        <f>L13/100000</f>
        <v>0.99138000000000004</v>
      </c>
      <c r="P13" s="5">
        <f>M13/100000</f>
        <v>0.99285000000000001</v>
      </c>
      <c r="Q13" s="5">
        <f t="shared" si="2"/>
        <v>8.619999999999961E-3</v>
      </c>
      <c r="R13" s="5">
        <f t="shared" si="3"/>
        <v>7.1499999999999897E-3</v>
      </c>
      <c r="S13" s="3">
        <f t="shared" si="4"/>
        <v>0.99993836700000005</v>
      </c>
    </row>
    <row r="14" spans="1:34">
      <c r="A14">
        <v>13</v>
      </c>
      <c r="B14" s="4">
        <v>2.05E-4</v>
      </c>
      <c r="C14" s="4">
        <v>1.37E-4</v>
      </c>
      <c r="D14" s="4">
        <f>G13-G14</f>
        <v>1.8194000001026112E-6</v>
      </c>
      <c r="E14">
        <v>63.76</v>
      </c>
      <c r="F14">
        <v>68.52</v>
      </c>
      <c r="G14" s="4">
        <f>S14</f>
        <v>0.99993654759999995</v>
      </c>
      <c r="J14" s="4"/>
      <c r="K14" s="4"/>
      <c r="L14" s="1">
        <v>99126</v>
      </c>
      <c r="M14" s="1">
        <v>99274</v>
      </c>
      <c r="N14" s="2">
        <f>S14*100000</f>
        <v>99993.65475999999</v>
      </c>
      <c r="O14" s="5">
        <f>L14/100000</f>
        <v>0.99126000000000003</v>
      </c>
      <c r="P14" s="5">
        <f>M14/100000</f>
        <v>0.99273999999999996</v>
      </c>
      <c r="Q14" s="5">
        <f t="shared" si="2"/>
        <v>8.73999999999997E-3</v>
      </c>
      <c r="R14" s="5">
        <f t="shared" si="3"/>
        <v>7.2600000000000442E-3</v>
      </c>
      <c r="S14" s="3">
        <f t="shared" si="4"/>
        <v>0.99993654759999995</v>
      </c>
    </row>
    <row r="15" spans="1:34">
      <c r="A15">
        <v>14</v>
      </c>
      <c r="B15" s="4">
        <v>3.19E-4</v>
      </c>
      <c r="C15" s="4">
        <v>1.7000000000000001E-4</v>
      </c>
      <c r="D15" s="4">
        <f>G14-G15</f>
        <v>2.6141999999174104E-6</v>
      </c>
      <c r="E15">
        <v>62.78</v>
      </c>
      <c r="F15">
        <v>67.53</v>
      </c>
      <c r="G15" s="4">
        <f>S15</f>
        <v>0.99993393340000003</v>
      </c>
      <c r="J15" s="4"/>
      <c r="K15" s="4"/>
      <c r="L15" s="1">
        <v>99106</v>
      </c>
      <c r="M15" s="1">
        <v>99261</v>
      </c>
      <c r="N15" s="2">
        <f>S15*100000</f>
        <v>99993.39334000001</v>
      </c>
      <c r="O15" s="5">
        <f>L15/100000</f>
        <v>0.99106000000000005</v>
      </c>
      <c r="P15" s="5">
        <f>M15/100000</f>
        <v>0.99260999999999999</v>
      </c>
      <c r="Q15" s="5">
        <f t="shared" si="2"/>
        <v>8.939999999999948E-3</v>
      </c>
      <c r="R15" s="5">
        <f t="shared" si="3"/>
        <v>7.3900000000000077E-3</v>
      </c>
      <c r="S15" s="3">
        <f t="shared" si="4"/>
        <v>0.99993393340000003</v>
      </c>
    </row>
    <row r="16" spans="1:34">
      <c r="A16">
        <v>15</v>
      </c>
      <c r="B16" s="4">
        <v>4.4099999999999999E-4</v>
      </c>
      <c r="C16" s="4">
        <v>2.0699999999999999E-4</v>
      </c>
      <c r="D16" s="4">
        <f>G15-G16</f>
        <v>3.9390000000638636E-6</v>
      </c>
      <c r="E16">
        <v>61.8</v>
      </c>
      <c r="F16">
        <v>66.540000000000006</v>
      </c>
      <c r="G16" s="4">
        <f>S16</f>
        <v>0.99992999439999997</v>
      </c>
      <c r="J16" s="4"/>
      <c r="K16" s="4"/>
      <c r="L16" s="1">
        <v>99074</v>
      </c>
      <c r="M16" s="1">
        <v>99244</v>
      </c>
      <c r="N16" s="2">
        <f>S16*100000</f>
        <v>99992.99944</v>
      </c>
      <c r="O16" s="5">
        <f>L16/100000</f>
        <v>0.99073999999999995</v>
      </c>
      <c r="P16" s="5">
        <f>M16/100000</f>
        <v>0.99243999999999999</v>
      </c>
      <c r="Q16" s="5">
        <f t="shared" si="2"/>
        <v>9.260000000000046E-3</v>
      </c>
      <c r="R16" s="5">
        <f t="shared" si="3"/>
        <v>7.5600000000000112E-3</v>
      </c>
      <c r="S16" s="3">
        <f t="shared" si="4"/>
        <v>0.99992999439999997</v>
      </c>
    </row>
    <row r="17" spans="1:19">
      <c r="A17">
        <v>16</v>
      </c>
      <c r="B17" s="4">
        <v>5.62E-4</v>
      </c>
      <c r="C17" s="4">
        <v>2.4499999999999999E-4</v>
      </c>
      <c r="D17" s="4">
        <f>G16-G17</f>
        <v>5.3634000000135629E-6</v>
      </c>
      <c r="E17">
        <v>60.82</v>
      </c>
      <c r="F17">
        <v>65.56</v>
      </c>
      <c r="G17" s="4">
        <f>S17</f>
        <v>0.99992463099999995</v>
      </c>
      <c r="J17" s="4"/>
      <c r="K17" s="4"/>
      <c r="L17" s="1">
        <v>99030</v>
      </c>
      <c r="M17" s="1">
        <v>99223</v>
      </c>
      <c r="N17" s="2">
        <f>S17*100000</f>
        <v>99992.463099999994</v>
      </c>
      <c r="O17" s="5">
        <f>L17/100000</f>
        <v>0.99029999999999996</v>
      </c>
      <c r="P17" s="5">
        <f>M17/100000</f>
        <v>0.99222999999999995</v>
      </c>
      <c r="Q17" s="5">
        <f t="shared" si="2"/>
        <v>9.7000000000000419E-3</v>
      </c>
      <c r="R17" s="5">
        <f t="shared" si="3"/>
        <v>7.7700000000000546E-3</v>
      </c>
      <c r="S17" s="3">
        <f t="shared" si="4"/>
        <v>0.99992463099999995</v>
      </c>
    </row>
    <row r="18" spans="1:19">
      <c r="A18">
        <v>17</v>
      </c>
      <c r="B18" s="4">
        <v>6.8999999999999997E-4</v>
      </c>
      <c r="C18" s="4">
        <v>2.8200000000000002E-4</v>
      </c>
      <c r="D18" s="4">
        <f>G17-G18</f>
        <v>6.7334999999113521E-6</v>
      </c>
      <c r="E18">
        <v>59.86</v>
      </c>
      <c r="F18">
        <v>64.569999999999993</v>
      </c>
      <c r="G18" s="4">
        <f>S18</f>
        <v>0.99991789750000004</v>
      </c>
      <c r="J18" s="4"/>
      <c r="K18" s="4"/>
      <c r="L18" s="1">
        <v>98975</v>
      </c>
      <c r="M18" s="1">
        <v>99199</v>
      </c>
      <c r="N18" s="2">
        <f>S18*100000</f>
        <v>99991.789750000011</v>
      </c>
      <c r="O18" s="5">
        <f>L18/100000</f>
        <v>0.98975000000000002</v>
      </c>
      <c r="P18" s="5">
        <f>M18/100000</f>
        <v>0.99199000000000004</v>
      </c>
      <c r="Q18" s="5">
        <f t="shared" si="2"/>
        <v>1.0249999999999981E-2</v>
      </c>
      <c r="R18" s="5">
        <f t="shared" si="3"/>
        <v>8.0099999999999616E-3</v>
      </c>
      <c r="S18" s="3">
        <f t="shared" si="4"/>
        <v>0.99991789750000004</v>
      </c>
    </row>
    <row r="19" spans="1:19">
      <c r="A19">
        <v>18</v>
      </c>
      <c r="B19" s="4">
        <v>8.1999999999999998E-4</v>
      </c>
      <c r="C19" s="4">
        <v>3.1799999999999998E-4</v>
      </c>
      <c r="D19" s="4">
        <f>G18-G19</f>
        <v>8.5901000000943029E-6</v>
      </c>
      <c r="E19">
        <v>58.9</v>
      </c>
      <c r="F19">
        <v>63.59</v>
      </c>
      <c r="G19" s="4">
        <f>S19</f>
        <v>0.99990930739999995</v>
      </c>
      <c r="J19" s="4"/>
      <c r="K19" s="4"/>
      <c r="L19" s="1">
        <v>98906</v>
      </c>
      <c r="M19" s="1">
        <v>99171</v>
      </c>
      <c r="N19" s="2">
        <f>S19*100000</f>
        <v>99990.930739999996</v>
      </c>
      <c r="O19" s="5">
        <f>L19/100000</f>
        <v>0.98906000000000005</v>
      </c>
      <c r="P19" s="5">
        <f>M19/100000</f>
        <v>0.99170999999999998</v>
      </c>
      <c r="Q19" s="5">
        <f t="shared" si="2"/>
        <v>1.093999999999995E-2</v>
      </c>
      <c r="R19" s="5">
        <f t="shared" si="3"/>
        <v>8.2900000000000196E-3</v>
      </c>
      <c r="S19" s="3">
        <f t="shared" si="4"/>
        <v>0.99990930739999995</v>
      </c>
    </row>
    <row r="20" spans="1:19">
      <c r="A20">
        <v>19</v>
      </c>
      <c r="B20" s="4">
        <v>9.4899999999999997E-4</v>
      </c>
      <c r="C20" s="4">
        <v>3.5199999999999999E-4</v>
      </c>
      <c r="D20" s="4">
        <f>G19-G20</f>
        <v>1.0474899999945997E-5</v>
      </c>
      <c r="E20">
        <v>57.95</v>
      </c>
      <c r="F20">
        <v>62.61</v>
      </c>
      <c r="G20" s="4">
        <f>S20</f>
        <v>0.9998988325</v>
      </c>
      <c r="J20" s="4"/>
      <c r="K20" s="4"/>
      <c r="L20" s="1">
        <v>98825</v>
      </c>
      <c r="M20" s="1">
        <v>99139</v>
      </c>
      <c r="N20" s="2">
        <f>S20*100000</f>
        <v>99989.883249999999</v>
      </c>
      <c r="O20" s="5">
        <f>L20/100000</f>
        <v>0.98824999999999996</v>
      </c>
      <c r="P20" s="5">
        <f>M20/100000</f>
        <v>0.99138999999999999</v>
      </c>
      <c r="Q20" s="5">
        <f t="shared" si="2"/>
        <v>1.1750000000000038E-2</v>
      </c>
      <c r="R20" s="5">
        <f t="shared" si="3"/>
        <v>8.6100000000000065E-3</v>
      </c>
      <c r="S20" s="3">
        <f t="shared" si="4"/>
        <v>0.9998988325</v>
      </c>
    </row>
    <row r="21" spans="1:19">
      <c r="A21">
        <v>20</v>
      </c>
      <c r="B21" s="4">
        <v>1.085E-3</v>
      </c>
      <c r="C21" s="4">
        <v>3.88E-4</v>
      </c>
      <c r="D21" s="4">
        <f>G20-G21</f>
        <v>1.2408000000019292E-5</v>
      </c>
      <c r="E21">
        <v>57</v>
      </c>
      <c r="F21">
        <v>61.63</v>
      </c>
      <c r="G21" s="4">
        <f>S21</f>
        <v>0.99988642449999998</v>
      </c>
      <c r="J21" s="4"/>
      <c r="K21" s="4"/>
      <c r="L21" s="1">
        <v>98731</v>
      </c>
      <c r="M21" s="1">
        <v>99105</v>
      </c>
      <c r="N21" s="2">
        <f>S21*100000</f>
        <v>99988.642449999999</v>
      </c>
      <c r="O21" s="5">
        <f>L21/100000</f>
        <v>0.98731000000000002</v>
      </c>
      <c r="P21" s="5">
        <f>M21/100000</f>
        <v>0.99104999999999999</v>
      </c>
      <c r="Q21" s="5">
        <f t="shared" si="2"/>
        <v>1.2689999999999979E-2</v>
      </c>
      <c r="R21" s="5">
        <f t="shared" si="3"/>
        <v>8.9500000000000135E-3</v>
      </c>
      <c r="S21" s="3">
        <f t="shared" si="4"/>
        <v>0.99988642449999998</v>
      </c>
    </row>
    <row r="22" spans="1:19">
      <c r="A22">
        <v>21</v>
      </c>
      <c r="B22" s="4">
        <v>1.2130000000000001E-3</v>
      </c>
      <c r="C22" s="4">
        <v>4.2299999999999998E-4</v>
      </c>
      <c r="D22" s="4">
        <f>G21-G22</f>
        <v>1.494290000003673E-5</v>
      </c>
      <c r="E22">
        <v>56.06</v>
      </c>
      <c r="F22">
        <v>60.66</v>
      </c>
      <c r="G22" s="4">
        <f>S22</f>
        <v>0.99987148159999995</v>
      </c>
      <c r="J22" s="4"/>
      <c r="K22" s="4"/>
      <c r="L22" s="1">
        <v>98624</v>
      </c>
      <c r="M22" s="1">
        <v>99066</v>
      </c>
      <c r="N22" s="2">
        <f>S22*100000</f>
        <v>99987.148159999997</v>
      </c>
      <c r="O22" s="5">
        <f>L22/100000</f>
        <v>0.98624000000000001</v>
      </c>
      <c r="P22" s="5">
        <f>M22/100000</f>
        <v>0.99065999999999999</v>
      </c>
      <c r="Q22" s="5">
        <f t="shared" si="2"/>
        <v>1.3759999999999994E-2</v>
      </c>
      <c r="R22" s="5">
        <f t="shared" si="3"/>
        <v>9.340000000000015E-3</v>
      </c>
      <c r="S22" s="3">
        <f t="shared" si="4"/>
        <v>0.99987148159999995</v>
      </c>
    </row>
    <row r="23" spans="1:19">
      <c r="A23">
        <v>22</v>
      </c>
      <c r="B23" s="4">
        <v>1.304E-3</v>
      </c>
      <c r="C23" s="4">
        <v>4.5399999999999998E-4</v>
      </c>
      <c r="D23" s="4">
        <f>G22-G23</f>
        <v>1.739359999997081E-5</v>
      </c>
      <c r="E23">
        <v>55.13</v>
      </c>
      <c r="F23">
        <v>59.68</v>
      </c>
      <c r="G23" s="4">
        <f>S23</f>
        <v>0.99985408799999997</v>
      </c>
      <c r="J23" s="4"/>
      <c r="K23" s="4"/>
      <c r="L23" s="1">
        <v>98505</v>
      </c>
      <c r="M23" s="1">
        <v>99024</v>
      </c>
      <c r="N23" s="2">
        <f>S23*100000</f>
        <v>99985.40879999999</v>
      </c>
      <c r="O23" s="5">
        <f>L23/100000</f>
        <v>0.98504999999999998</v>
      </c>
      <c r="P23" s="5">
        <f>M23/100000</f>
        <v>0.99024000000000001</v>
      </c>
      <c r="Q23" s="5">
        <f t="shared" si="2"/>
        <v>1.4950000000000019E-2</v>
      </c>
      <c r="R23" s="5">
        <f t="shared" si="3"/>
        <v>9.7599999999999909E-3</v>
      </c>
      <c r="S23" s="3">
        <f t="shared" si="4"/>
        <v>0.99985408799999997</v>
      </c>
    </row>
    <row r="24" spans="1:19">
      <c r="A24">
        <v>23</v>
      </c>
      <c r="B24" s="4">
        <v>1.3450000000000001E-3</v>
      </c>
      <c r="C24" s="4">
        <v>4.7600000000000002E-4</v>
      </c>
      <c r="D24" s="4">
        <f>G23-G24</f>
        <v>1.9898399999940253E-5</v>
      </c>
      <c r="E24">
        <v>54.2</v>
      </c>
      <c r="F24">
        <v>58.71</v>
      </c>
      <c r="G24" s="4">
        <f>S24</f>
        <v>0.99983418960000003</v>
      </c>
      <c r="J24" s="4"/>
      <c r="K24" s="4"/>
      <c r="L24" s="1">
        <v>98376</v>
      </c>
      <c r="M24" s="1">
        <v>98979</v>
      </c>
      <c r="N24" s="2">
        <f>S24*100000</f>
        <v>99983.41896000001</v>
      </c>
      <c r="O24" s="5">
        <f>L24/100000</f>
        <v>0.98375999999999997</v>
      </c>
      <c r="P24" s="5">
        <f>M24/100000</f>
        <v>0.98978999999999995</v>
      </c>
      <c r="Q24" s="5">
        <f t="shared" si="2"/>
        <v>1.6240000000000032E-2</v>
      </c>
      <c r="R24" s="5">
        <f t="shared" si="3"/>
        <v>1.0210000000000052E-2</v>
      </c>
      <c r="S24" s="3">
        <f t="shared" si="4"/>
        <v>0.99983418960000003</v>
      </c>
    </row>
    <row r="25" spans="1:19">
      <c r="A25">
        <v>24</v>
      </c>
      <c r="B25" s="4">
        <v>1.3500000000000001E-3</v>
      </c>
      <c r="C25" s="4">
        <v>4.9399999999999997E-4</v>
      </c>
      <c r="D25" s="4">
        <f>G24-G25</f>
        <v>2.1730400000086192E-5</v>
      </c>
      <c r="E25">
        <v>53.27</v>
      </c>
      <c r="F25">
        <v>57.74</v>
      </c>
      <c r="G25" s="4">
        <f>S25</f>
        <v>0.99981245919999995</v>
      </c>
      <c r="J25" s="4"/>
      <c r="K25" s="4"/>
      <c r="L25" s="1">
        <v>98244</v>
      </c>
      <c r="M25" s="1">
        <v>98932</v>
      </c>
      <c r="N25" s="2">
        <f>S25*100000</f>
        <v>99981.245920000001</v>
      </c>
      <c r="O25" s="5">
        <f>L25/100000</f>
        <v>0.98243999999999998</v>
      </c>
      <c r="P25" s="5">
        <f>M25/100000</f>
        <v>0.98931999999999998</v>
      </c>
      <c r="Q25" s="5">
        <f t="shared" si="2"/>
        <v>1.756000000000002E-2</v>
      </c>
      <c r="R25" s="5">
        <f t="shared" si="3"/>
        <v>1.0680000000000023E-2</v>
      </c>
      <c r="S25" s="3">
        <f t="shared" si="4"/>
        <v>0.99981245919999995</v>
      </c>
    </row>
    <row r="26" spans="1:19">
      <c r="A26">
        <v>25</v>
      </c>
      <c r="B26" s="4">
        <v>1.3420000000000001E-3</v>
      </c>
      <c r="C26" s="4">
        <v>5.1099999999999995E-4</v>
      </c>
      <c r="D26" s="4">
        <f>G25-G26</f>
        <v>2.3460499999905515E-5</v>
      </c>
      <c r="E26">
        <v>52.34</v>
      </c>
      <c r="F26">
        <v>56.77</v>
      </c>
      <c r="G26" s="4">
        <f>S26</f>
        <v>0.99978899870000004</v>
      </c>
      <c r="J26" s="4"/>
      <c r="K26" s="4"/>
      <c r="L26" s="1">
        <v>98111</v>
      </c>
      <c r="M26" s="1">
        <v>98883</v>
      </c>
      <c r="N26" s="2">
        <f>S26*100000</f>
        <v>99978.899870000008</v>
      </c>
      <c r="O26" s="5">
        <f>L26/100000</f>
        <v>0.98111000000000004</v>
      </c>
      <c r="P26" s="5">
        <f>M26/100000</f>
        <v>0.98882999999999999</v>
      </c>
      <c r="Q26" s="5">
        <f t="shared" si="2"/>
        <v>1.8889999999999962E-2</v>
      </c>
      <c r="R26" s="5">
        <f t="shared" si="3"/>
        <v>1.1170000000000013E-2</v>
      </c>
      <c r="S26" s="3">
        <f t="shared" si="4"/>
        <v>0.99978899870000004</v>
      </c>
    </row>
    <row r="27" spans="1:19">
      <c r="A27">
        <v>26</v>
      </c>
      <c r="B27" s="4">
        <v>1.34E-3</v>
      </c>
      <c r="C27" s="4">
        <v>5.31E-4</v>
      </c>
      <c r="D27" s="4">
        <f>G26-G27</f>
        <v>2.4732700000029695E-5</v>
      </c>
      <c r="E27">
        <v>51.41</v>
      </c>
      <c r="F27">
        <v>55.79</v>
      </c>
      <c r="G27" s="4">
        <f>S27</f>
        <v>0.99976426600000001</v>
      </c>
      <c r="J27" s="4"/>
      <c r="K27" s="4"/>
      <c r="L27" s="1">
        <v>97980</v>
      </c>
      <c r="M27" s="1">
        <v>98833</v>
      </c>
      <c r="N27" s="2">
        <f>S27*100000</f>
        <v>99976.426600000006</v>
      </c>
      <c r="O27" s="5">
        <f>L27/100000</f>
        <v>0.9798</v>
      </c>
      <c r="P27" s="5">
        <f>M27/100000</f>
        <v>0.98833000000000004</v>
      </c>
      <c r="Q27" s="5">
        <f t="shared" si="2"/>
        <v>2.0199999999999996E-2</v>
      </c>
      <c r="R27" s="5">
        <f t="shared" si="3"/>
        <v>1.1669999999999958E-2</v>
      </c>
      <c r="S27" s="3">
        <f t="shared" si="4"/>
        <v>0.99976426600000001</v>
      </c>
    </row>
    <row r="28" spans="1:19">
      <c r="A28">
        <v>27</v>
      </c>
      <c r="B28" s="4">
        <v>1.3420000000000001E-3</v>
      </c>
      <c r="C28" s="4">
        <v>5.53E-4</v>
      </c>
      <c r="D28" s="4">
        <f>G27-G28</f>
        <v>2.6810000000043743E-5</v>
      </c>
      <c r="E28">
        <v>50.48</v>
      </c>
      <c r="F28">
        <v>54.82</v>
      </c>
      <c r="G28" s="4">
        <f>S28</f>
        <v>0.99973745599999997</v>
      </c>
      <c r="J28" s="4"/>
      <c r="K28" s="4"/>
      <c r="L28" s="1">
        <v>97848</v>
      </c>
      <c r="M28" s="1">
        <v>98780</v>
      </c>
      <c r="N28" s="2">
        <f>S28*100000</f>
        <v>99973.745599999995</v>
      </c>
      <c r="O28" s="5">
        <f>L28/100000</f>
        <v>0.97848000000000002</v>
      </c>
      <c r="P28" s="5">
        <f>M28/100000</f>
        <v>0.98780000000000001</v>
      </c>
      <c r="Q28" s="5">
        <f t="shared" si="2"/>
        <v>2.1519999999999984E-2</v>
      </c>
      <c r="R28" s="5">
        <f t="shared" si="3"/>
        <v>1.2199999999999989E-2</v>
      </c>
      <c r="S28" s="3">
        <f t="shared" si="4"/>
        <v>0.99973745599999997</v>
      </c>
    </row>
    <row r="29" spans="1:19">
      <c r="A29">
        <v>28</v>
      </c>
      <c r="B29" s="4">
        <v>1.356E-3</v>
      </c>
      <c r="C29" s="4">
        <v>5.7899999999999998E-4</v>
      </c>
      <c r="D29" s="4">
        <f>G28-G29</f>
        <v>2.8310199999936891E-5</v>
      </c>
      <c r="E29">
        <v>49.55</v>
      </c>
      <c r="F29">
        <v>53.85</v>
      </c>
      <c r="G29" s="4">
        <f>S29</f>
        <v>0.99970914580000003</v>
      </c>
      <c r="J29" s="4"/>
      <c r="K29" s="4"/>
      <c r="L29" s="1">
        <v>97717</v>
      </c>
      <c r="M29" s="1">
        <v>98726</v>
      </c>
      <c r="N29" s="2">
        <f>S29*100000</f>
        <v>99970.914579999997</v>
      </c>
      <c r="O29" s="5">
        <f>L29/100000</f>
        <v>0.97716999999999998</v>
      </c>
      <c r="P29" s="5">
        <f>M29/100000</f>
        <v>0.98726000000000003</v>
      </c>
      <c r="Q29" s="5">
        <f t="shared" si="2"/>
        <v>2.2830000000000017E-2</v>
      </c>
      <c r="R29" s="5">
        <f t="shared" si="3"/>
        <v>1.2739999999999974E-2</v>
      </c>
      <c r="S29" s="3">
        <f t="shared" si="4"/>
        <v>0.99970914580000003</v>
      </c>
    </row>
    <row r="30" spans="1:19">
      <c r="A30">
        <v>29</v>
      </c>
      <c r="B30" s="4">
        <v>1.3799999999999999E-3</v>
      </c>
      <c r="C30" s="4">
        <v>6.0800000000000003E-4</v>
      </c>
      <c r="D30" s="4">
        <f>G29-G30</f>
        <v>3.0956999999998125E-5</v>
      </c>
      <c r="E30">
        <v>48.62</v>
      </c>
      <c r="F30">
        <v>52.88</v>
      </c>
      <c r="G30" s="4">
        <f>S30</f>
        <v>0.99967818880000003</v>
      </c>
      <c r="J30" s="4"/>
      <c r="K30" s="4"/>
      <c r="L30" s="1">
        <v>97584</v>
      </c>
      <c r="M30" s="1">
        <v>98668</v>
      </c>
      <c r="N30" s="2">
        <f>S30*100000</f>
        <v>99967.818880000006</v>
      </c>
      <c r="O30" s="5">
        <f>L30/100000</f>
        <v>0.97584000000000004</v>
      </c>
      <c r="P30" s="5">
        <f>M30/100000</f>
        <v>0.98668</v>
      </c>
      <c r="Q30" s="5">
        <f t="shared" si="2"/>
        <v>2.4159999999999959E-2</v>
      </c>
      <c r="R30" s="5">
        <f t="shared" si="3"/>
        <v>1.3319999999999999E-2</v>
      </c>
      <c r="S30" s="3">
        <f t="shared" si="4"/>
        <v>0.99967818880000003</v>
      </c>
    </row>
    <row r="31" spans="1:19">
      <c r="A31">
        <v>30</v>
      </c>
      <c r="B31" s="4">
        <v>1.408E-3</v>
      </c>
      <c r="C31" s="4">
        <v>6.4099999999999997E-4</v>
      </c>
      <c r="D31" s="4">
        <f>G30-G31</f>
        <v>3.314880000004905E-5</v>
      </c>
      <c r="E31">
        <v>47.68</v>
      </c>
      <c r="F31">
        <v>51.92</v>
      </c>
      <c r="G31" s="4">
        <f>S31</f>
        <v>0.99964503999999998</v>
      </c>
      <c r="J31" s="4"/>
      <c r="K31" s="4"/>
      <c r="L31" s="1">
        <v>97450</v>
      </c>
      <c r="M31" s="1">
        <v>98608</v>
      </c>
      <c r="N31" s="2">
        <f>S31*100000</f>
        <v>99964.504000000001</v>
      </c>
      <c r="O31" s="5">
        <f>L31/100000</f>
        <v>0.97450000000000003</v>
      </c>
      <c r="P31" s="5">
        <f>M31/100000</f>
        <v>0.98607999999999996</v>
      </c>
      <c r="Q31" s="5">
        <f t="shared" si="2"/>
        <v>2.5499999999999967E-2</v>
      </c>
      <c r="R31" s="5">
        <f t="shared" si="3"/>
        <v>1.3920000000000043E-2</v>
      </c>
      <c r="S31" s="3">
        <f t="shared" si="4"/>
        <v>0.99964503999999998</v>
      </c>
    </row>
    <row r="32" spans="1:19">
      <c r="A32">
        <v>31</v>
      </c>
      <c r="B32" s="4">
        <v>1.4350000000000001E-3</v>
      </c>
      <c r="C32" s="4">
        <v>6.7699999999999998E-4</v>
      </c>
      <c r="D32" s="4">
        <f>G31-G32</f>
        <v>3.5998500000022915E-5</v>
      </c>
      <c r="E32">
        <v>46.75</v>
      </c>
      <c r="F32">
        <v>50.95</v>
      </c>
      <c r="G32" s="4">
        <f>S32</f>
        <v>0.99960904149999996</v>
      </c>
      <c r="J32" s="4"/>
      <c r="K32" s="4"/>
      <c r="L32" s="1">
        <v>97313</v>
      </c>
      <c r="M32" s="1">
        <v>98545</v>
      </c>
      <c r="N32" s="2">
        <f>S32*100000</f>
        <v>99960.904150000002</v>
      </c>
      <c r="O32" s="5">
        <f>L32/100000</f>
        <v>0.97313000000000005</v>
      </c>
      <c r="P32" s="5">
        <f>M32/100000</f>
        <v>0.98545000000000005</v>
      </c>
      <c r="Q32" s="5">
        <f t="shared" si="2"/>
        <v>2.6869999999999949E-2</v>
      </c>
      <c r="R32" s="5">
        <f t="shared" si="3"/>
        <v>1.4549999999999952E-2</v>
      </c>
      <c r="S32" s="3">
        <f t="shared" si="4"/>
        <v>0.99960904149999996</v>
      </c>
    </row>
    <row r="33" spans="1:19">
      <c r="A33">
        <v>32</v>
      </c>
      <c r="B33" s="4">
        <v>1.4660000000000001E-3</v>
      </c>
      <c r="C33" s="4">
        <v>7.1900000000000002E-4</v>
      </c>
      <c r="D33" s="4">
        <f>G32-G33</f>
        <v>3.9028200000013058E-5</v>
      </c>
      <c r="E33">
        <v>45.82</v>
      </c>
      <c r="F33">
        <v>49.98</v>
      </c>
      <c r="G33" s="4">
        <f>S33</f>
        <v>0.99957001329999995</v>
      </c>
      <c r="J33" s="4"/>
      <c r="K33" s="4"/>
      <c r="L33" s="1">
        <v>97173</v>
      </c>
      <c r="M33" s="1">
        <v>98479</v>
      </c>
      <c r="N33" s="2">
        <f>S33*100000</f>
        <v>99957.001329999999</v>
      </c>
      <c r="O33" s="5">
        <f>L33/100000</f>
        <v>0.97172999999999998</v>
      </c>
      <c r="P33" s="5">
        <f>M33/100000</f>
        <v>0.98479000000000005</v>
      </c>
      <c r="Q33" s="5">
        <f t="shared" si="2"/>
        <v>2.8270000000000017E-2</v>
      </c>
      <c r="R33" s="5">
        <f t="shared" si="3"/>
        <v>1.5209999999999946E-2</v>
      </c>
      <c r="S33" s="3">
        <f t="shared" si="4"/>
        <v>0.99957001329999995</v>
      </c>
    </row>
    <row r="34" spans="1:19">
      <c r="A34">
        <v>33</v>
      </c>
      <c r="B34" s="4">
        <v>1.4989999999999999E-3</v>
      </c>
      <c r="C34" s="4">
        <v>7.6499999999999995E-4</v>
      </c>
      <c r="D34" s="4">
        <f>G33-G34</f>
        <v>4.2678099999915453E-5</v>
      </c>
      <c r="E34">
        <v>44.88</v>
      </c>
      <c r="F34">
        <v>49.02</v>
      </c>
      <c r="G34" s="4">
        <f>S34</f>
        <v>0.99952733520000003</v>
      </c>
      <c r="J34" s="4"/>
      <c r="K34" s="4"/>
      <c r="L34" s="1">
        <v>97031</v>
      </c>
      <c r="M34" s="1">
        <v>98408</v>
      </c>
      <c r="N34" s="2">
        <f>S34*100000</f>
        <v>99952.733520000009</v>
      </c>
      <c r="O34" s="5">
        <f>L34/100000</f>
        <v>0.97031000000000001</v>
      </c>
      <c r="P34" s="5">
        <f>M34/100000</f>
        <v>0.98407999999999995</v>
      </c>
      <c r="Q34" s="5">
        <f t="shared" si="2"/>
        <v>2.9689999999999994E-2</v>
      </c>
      <c r="R34" s="5">
        <f t="shared" si="3"/>
        <v>1.5920000000000045E-2</v>
      </c>
      <c r="S34" s="3">
        <f t="shared" si="4"/>
        <v>0.99952733520000003</v>
      </c>
    </row>
    <row r="35" spans="1:19">
      <c r="A35">
        <v>34</v>
      </c>
      <c r="B35" s="4">
        <v>1.539E-3</v>
      </c>
      <c r="C35" s="4">
        <v>8.1800000000000004E-4</v>
      </c>
      <c r="D35" s="4">
        <f>G34-G35</f>
        <v>4.6917200000051729E-5</v>
      </c>
      <c r="E35">
        <v>43.95</v>
      </c>
      <c r="F35">
        <v>48.06</v>
      </c>
      <c r="G35" s="4">
        <f>S35</f>
        <v>0.99948041799999998</v>
      </c>
      <c r="J35" s="4"/>
      <c r="K35" s="4"/>
      <c r="L35" s="1">
        <v>96885</v>
      </c>
      <c r="M35" s="1">
        <v>98332</v>
      </c>
      <c r="N35" s="2">
        <f>S35*100000</f>
        <v>99948.041799999992</v>
      </c>
      <c r="O35" s="5">
        <f>L35/100000</f>
        <v>0.96884999999999999</v>
      </c>
      <c r="P35" s="5">
        <f>M35/100000</f>
        <v>0.98331999999999997</v>
      </c>
      <c r="Q35" s="5">
        <f t="shared" si="2"/>
        <v>3.1150000000000011E-2</v>
      </c>
      <c r="R35" s="5">
        <f t="shared" si="3"/>
        <v>1.6680000000000028E-2</v>
      </c>
      <c r="S35" s="3">
        <f t="shared" si="4"/>
        <v>0.99948041799999998</v>
      </c>
    </row>
    <row r="36" spans="1:19">
      <c r="A36">
        <v>35</v>
      </c>
      <c r="B36" s="4">
        <v>1.5920000000000001E-3</v>
      </c>
      <c r="C36" s="4">
        <v>8.7900000000000001E-4</v>
      </c>
      <c r="D36" s="4">
        <f>G35-G36</f>
        <v>5.0965200000030464E-5</v>
      </c>
      <c r="E36">
        <v>43.02</v>
      </c>
      <c r="F36">
        <v>47.1</v>
      </c>
      <c r="G36" s="4">
        <f>S36</f>
        <v>0.99942945279999995</v>
      </c>
      <c r="J36" s="4"/>
      <c r="K36" s="4"/>
      <c r="L36" s="1">
        <v>96736</v>
      </c>
      <c r="M36" s="1">
        <v>98252</v>
      </c>
      <c r="N36" s="2">
        <f>S36*100000</f>
        <v>99942.94528</v>
      </c>
      <c r="O36" s="5">
        <f>L36/100000</f>
        <v>0.96736</v>
      </c>
      <c r="P36" s="5">
        <f>M36/100000</f>
        <v>0.98251999999999995</v>
      </c>
      <c r="Q36" s="5">
        <f t="shared" si="2"/>
        <v>3.2640000000000002E-2</v>
      </c>
      <c r="R36" s="5">
        <f t="shared" si="3"/>
        <v>1.7480000000000051E-2</v>
      </c>
      <c r="S36" s="3">
        <f t="shared" si="4"/>
        <v>0.99942945279999995</v>
      </c>
    </row>
    <row r="37" spans="1:19">
      <c r="A37">
        <v>36</v>
      </c>
      <c r="B37" s="4">
        <v>1.66E-3</v>
      </c>
      <c r="C37" s="4">
        <v>9.4799999999999995E-4</v>
      </c>
      <c r="D37" s="4">
        <f>G36-G37</f>
        <v>5.631399999994624E-5</v>
      </c>
      <c r="E37">
        <v>42.08</v>
      </c>
      <c r="F37">
        <v>46.14</v>
      </c>
      <c r="G37" s="4">
        <f>S37</f>
        <v>0.9993731388</v>
      </c>
      <c r="J37" s="4"/>
      <c r="K37" s="4"/>
      <c r="L37" s="1">
        <v>96582</v>
      </c>
      <c r="M37" s="1">
        <v>98166</v>
      </c>
      <c r="N37" s="2">
        <f>S37*100000</f>
        <v>99937.313880000002</v>
      </c>
      <c r="O37" s="5">
        <f>L37/100000</f>
        <v>0.96582000000000001</v>
      </c>
      <c r="P37" s="5">
        <f>M37/100000</f>
        <v>0.98165999999999998</v>
      </c>
      <c r="Q37" s="5">
        <f t="shared" si="2"/>
        <v>3.4179999999999988E-2</v>
      </c>
      <c r="R37" s="5">
        <f t="shared" si="3"/>
        <v>1.8340000000000023E-2</v>
      </c>
      <c r="S37" s="3">
        <f t="shared" si="4"/>
        <v>0.9993731388</v>
      </c>
    </row>
    <row r="38" spans="1:19">
      <c r="A38">
        <v>37</v>
      </c>
      <c r="B38" s="4">
        <v>1.7409999999999999E-3</v>
      </c>
      <c r="C38" s="4">
        <v>1.0219999999999999E-3</v>
      </c>
      <c r="D38" s="4">
        <f>G37-G38</f>
        <v>6.2619399999963576E-5</v>
      </c>
      <c r="E38">
        <v>41.15</v>
      </c>
      <c r="F38">
        <v>45.18</v>
      </c>
      <c r="G38" s="4">
        <f>S38</f>
        <v>0.99931051940000004</v>
      </c>
      <c r="J38" s="4"/>
      <c r="K38" s="4"/>
      <c r="L38" s="1">
        <v>96422</v>
      </c>
      <c r="M38" s="1">
        <v>98073</v>
      </c>
      <c r="N38" s="2">
        <f>S38*100000</f>
        <v>99931.051940000005</v>
      </c>
      <c r="O38" s="5">
        <f>L38/100000</f>
        <v>0.96421999999999997</v>
      </c>
      <c r="P38" s="5">
        <f>M38/100000</f>
        <v>0.98072999999999999</v>
      </c>
      <c r="Q38" s="5">
        <f t="shared" si="2"/>
        <v>3.5780000000000034E-2</v>
      </c>
      <c r="R38" s="5">
        <f t="shared" si="3"/>
        <v>1.9270000000000009E-2</v>
      </c>
      <c r="S38" s="3">
        <f t="shared" si="4"/>
        <v>0.99931051940000004</v>
      </c>
    </row>
    <row r="39" spans="1:19">
      <c r="A39">
        <v>38</v>
      </c>
      <c r="B39" s="4">
        <v>1.8370000000000001E-3</v>
      </c>
      <c r="C39" s="4">
        <v>1.1000000000000001E-3</v>
      </c>
      <c r="D39" s="4">
        <f>G38-G39</f>
        <v>7.0208200000032583E-5</v>
      </c>
      <c r="E39">
        <v>40.22</v>
      </c>
      <c r="F39">
        <v>44.23</v>
      </c>
      <c r="G39" s="4">
        <f>S39</f>
        <v>0.99924031120000001</v>
      </c>
      <c r="J39" s="4"/>
      <c r="K39" s="4"/>
      <c r="L39" s="1">
        <v>96254</v>
      </c>
      <c r="M39" s="1">
        <v>97972</v>
      </c>
      <c r="N39" s="2">
        <f>S39*100000</f>
        <v>99924.03112</v>
      </c>
      <c r="O39" s="5">
        <f>L39/100000</f>
        <v>0.96253999999999995</v>
      </c>
      <c r="P39" s="5">
        <f>M39/100000</f>
        <v>0.97972000000000004</v>
      </c>
      <c r="Q39" s="5">
        <f t="shared" si="2"/>
        <v>3.7460000000000049E-2</v>
      </c>
      <c r="R39" s="5">
        <f t="shared" si="3"/>
        <v>2.0279999999999965E-2</v>
      </c>
      <c r="S39" s="3">
        <f t="shared" si="4"/>
        <v>0.99924031120000001</v>
      </c>
    </row>
    <row r="40" spans="1:19">
      <c r="A40">
        <v>39</v>
      </c>
      <c r="B40" s="4">
        <v>1.9530000000000001E-3</v>
      </c>
      <c r="C40" s="4">
        <v>1.1850000000000001E-3</v>
      </c>
      <c r="D40" s="4">
        <f>G39-G40</f>
        <v>7.7871699999954025E-5</v>
      </c>
      <c r="E40">
        <v>39.299999999999997</v>
      </c>
      <c r="F40">
        <v>43.27</v>
      </c>
      <c r="G40" s="4">
        <f>S40</f>
        <v>0.99916243950000005</v>
      </c>
      <c r="J40" s="4"/>
      <c r="K40" s="4"/>
      <c r="L40" s="1">
        <v>96077</v>
      </c>
      <c r="M40" s="1">
        <v>97865</v>
      </c>
      <c r="N40" s="2">
        <f>S40*100000</f>
        <v>99916.243950000004</v>
      </c>
      <c r="O40" s="5">
        <f>L40/100000</f>
        <v>0.96077000000000001</v>
      </c>
      <c r="P40" s="5">
        <f>M40/100000</f>
        <v>0.97865000000000002</v>
      </c>
      <c r="Q40" s="5">
        <f t="shared" si="2"/>
        <v>3.9229999999999987E-2</v>
      </c>
      <c r="R40" s="5">
        <f t="shared" si="3"/>
        <v>2.134999999999998E-2</v>
      </c>
      <c r="S40" s="3">
        <f t="shared" si="4"/>
        <v>0.99916243950000005</v>
      </c>
    </row>
    <row r="41" spans="1:19">
      <c r="A41">
        <v>40</v>
      </c>
      <c r="B41" s="4">
        <v>2.0839999999999999E-3</v>
      </c>
      <c r="C41" s="4">
        <v>1.279E-3</v>
      </c>
      <c r="D41" s="4">
        <f>G40-G41</f>
        <v>8.7825600000090986E-5</v>
      </c>
      <c r="E41">
        <v>38.369999999999997</v>
      </c>
      <c r="F41">
        <v>42.32</v>
      </c>
      <c r="G41" s="4">
        <f>S41</f>
        <v>0.99907461389999996</v>
      </c>
      <c r="J41" s="4"/>
      <c r="K41" s="4"/>
      <c r="L41" s="1">
        <v>95889</v>
      </c>
      <c r="M41" s="1">
        <v>97749</v>
      </c>
      <c r="N41" s="2">
        <f>S41*100000</f>
        <v>99907.461389999997</v>
      </c>
      <c r="O41" s="5">
        <f>L41/100000</f>
        <v>0.95889000000000002</v>
      </c>
      <c r="P41" s="5">
        <f>M41/100000</f>
        <v>0.97748999999999997</v>
      </c>
      <c r="Q41" s="5">
        <f t="shared" si="2"/>
        <v>4.110999999999998E-2</v>
      </c>
      <c r="R41" s="5">
        <f t="shared" si="3"/>
        <v>2.251000000000003E-2</v>
      </c>
      <c r="S41" s="3">
        <f t="shared" si="4"/>
        <v>0.99907461389999996</v>
      </c>
    </row>
    <row r="42" spans="1:19">
      <c r="A42">
        <v>41</v>
      </c>
      <c r="B42" s="4">
        <v>2.2409999999999999E-3</v>
      </c>
      <c r="C42" s="4">
        <v>1.387E-3</v>
      </c>
      <c r="D42" s="4">
        <f>G41-G42</f>
        <v>9.8907499999967285E-5</v>
      </c>
      <c r="E42">
        <v>37.450000000000003</v>
      </c>
      <c r="F42">
        <v>41.38</v>
      </c>
      <c r="G42" s="4">
        <f>S42</f>
        <v>0.9989757064</v>
      </c>
      <c r="J42" s="4"/>
      <c r="K42" s="4"/>
      <c r="L42" s="1">
        <v>95689</v>
      </c>
      <c r="M42" s="1">
        <v>97624</v>
      </c>
      <c r="N42" s="2">
        <f>S42*100000</f>
        <v>99897.570640000005</v>
      </c>
      <c r="O42" s="5">
        <f>L42/100000</f>
        <v>0.95689000000000002</v>
      </c>
      <c r="P42" s="5">
        <f>M42/100000</f>
        <v>0.97624</v>
      </c>
      <c r="Q42" s="5">
        <f t="shared" si="2"/>
        <v>4.3109999999999982E-2</v>
      </c>
      <c r="R42" s="5">
        <f t="shared" si="3"/>
        <v>2.3760000000000003E-2</v>
      </c>
      <c r="S42" s="3">
        <f t="shared" si="4"/>
        <v>0.9989757064</v>
      </c>
    </row>
    <row r="43" spans="1:19">
      <c r="A43">
        <v>42</v>
      </c>
      <c r="B43" s="4">
        <v>2.4390000000000002E-3</v>
      </c>
      <c r="C43" s="4">
        <v>1.518E-3</v>
      </c>
      <c r="D43" s="4">
        <f>G42-G43</f>
        <v>1.1238639999999744E-4</v>
      </c>
      <c r="E43">
        <v>36.53</v>
      </c>
      <c r="F43">
        <v>40.43</v>
      </c>
      <c r="G43" s="4">
        <f>S43</f>
        <v>0.99886332</v>
      </c>
      <c r="J43" s="4"/>
      <c r="K43" s="4"/>
      <c r="L43" s="1">
        <v>95475</v>
      </c>
      <c r="M43" s="1">
        <v>97488</v>
      </c>
      <c r="N43" s="2">
        <f>S43*100000</f>
        <v>99886.331999999995</v>
      </c>
      <c r="O43" s="5">
        <f>L43/100000</f>
        <v>0.95474999999999999</v>
      </c>
      <c r="P43" s="5">
        <f>M43/100000</f>
        <v>0.97487999999999997</v>
      </c>
      <c r="Q43" s="5">
        <f t="shared" si="2"/>
        <v>4.5250000000000012E-2</v>
      </c>
      <c r="R43" s="5">
        <f t="shared" si="3"/>
        <v>2.5120000000000031E-2</v>
      </c>
      <c r="S43" s="3">
        <f t="shared" si="4"/>
        <v>0.99886332</v>
      </c>
    </row>
    <row r="44" spans="1:19">
      <c r="A44">
        <v>43</v>
      </c>
      <c r="B44" s="4">
        <v>2.686E-3</v>
      </c>
      <c r="C44" s="4">
        <v>1.676E-3</v>
      </c>
      <c r="D44" s="4">
        <f>G43-G44</f>
        <v>1.2894799999996209E-4</v>
      </c>
      <c r="E44">
        <v>35.619999999999997</v>
      </c>
      <c r="F44">
        <v>39.5</v>
      </c>
      <c r="G44" s="4">
        <f>S44</f>
        <v>0.99873437200000004</v>
      </c>
      <c r="J44" s="4"/>
      <c r="K44" s="4"/>
      <c r="L44" s="1">
        <v>95242</v>
      </c>
      <c r="M44" s="1">
        <v>97340</v>
      </c>
      <c r="N44" s="2">
        <f>S44*100000</f>
        <v>99873.4372</v>
      </c>
      <c r="O44" s="5">
        <f>L44/100000</f>
        <v>0.95242000000000004</v>
      </c>
      <c r="P44" s="5">
        <f>M44/100000</f>
        <v>0.97340000000000004</v>
      </c>
      <c r="Q44" s="5">
        <f t="shared" si="2"/>
        <v>4.7579999999999956E-2</v>
      </c>
      <c r="R44" s="5">
        <f t="shared" si="3"/>
        <v>2.6599999999999957E-2</v>
      </c>
      <c r="S44" s="3">
        <f t="shared" si="4"/>
        <v>0.99873437200000004</v>
      </c>
    </row>
    <row r="45" spans="1:19">
      <c r="A45">
        <v>44</v>
      </c>
      <c r="B45" s="4">
        <v>2.9750000000000002E-3</v>
      </c>
      <c r="C45" s="4">
        <v>1.8580000000000001E-3</v>
      </c>
      <c r="D45" s="4">
        <f>G44-G45</f>
        <v>1.4982419999998164E-4</v>
      </c>
      <c r="E45">
        <v>34.72</v>
      </c>
      <c r="F45">
        <v>38.56</v>
      </c>
      <c r="G45" s="4">
        <f>S45</f>
        <v>0.99858454780000006</v>
      </c>
      <c r="J45" s="4"/>
      <c r="K45" s="4"/>
      <c r="L45" s="1">
        <v>94986</v>
      </c>
      <c r="M45" s="1">
        <v>97177</v>
      </c>
      <c r="N45" s="2">
        <f>S45*100000</f>
        <v>99858.45478</v>
      </c>
      <c r="O45" s="5">
        <f>L45/100000</f>
        <v>0.94986000000000004</v>
      </c>
      <c r="P45" s="5">
        <f>M45/100000</f>
        <v>0.97177000000000002</v>
      </c>
      <c r="Q45" s="5">
        <f t="shared" si="2"/>
        <v>5.0139999999999962E-2</v>
      </c>
      <c r="R45" s="5">
        <f t="shared" si="3"/>
        <v>2.8229999999999977E-2</v>
      </c>
      <c r="S45" s="3">
        <f t="shared" si="4"/>
        <v>0.99858454780000006</v>
      </c>
    </row>
    <row r="46" spans="1:19">
      <c r="A46">
        <v>45</v>
      </c>
      <c r="B46" s="4">
        <v>3.297E-3</v>
      </c>
      <c r="C46" s="4">
        <v>2.055E-3</v>
      </c>
      <c r="D46" s="4">
        <f>G45-G46</f>
        <v>1.7493660000000855E-4</v>
      </c>
      <c r="E46">
        <v>33.82</v>
      </c>
      <c r="F46">
        <v>37.630000000000003</v>
      </c>
      <c r="G46" s="4">
        <f>S46</f>
        <v>0.99840961120000005</v>
      </c>
      <c r="J46" s="4"/>
      <c r="K46" s="4"/>
      <c r="L46" s="1">
        <v>94704</v>
      </c>
      <c r="M46" s="1">
        <v>96997</v>
      </c>
      <c r="N46" s="2">
        <f>S46*100000</f>
        <v>99840.961120000007</v>
      </c>
      <c r="O46" s="5">
        <f>L46/100000</f>
        <v>0.94703999999999999</v>
      </c>
      <c r="P46" s="5">
        <f>M46/100000</f>
        <v>0.96997</v>
      </c>
      <c r="Q46" s="5">
        <f t="shared" si="2"/>
        <v>5.2960000000000007E-2</v>
      </c>
      <c r="R46" s="5">
        <f t="shared" si="3"/>
        <v>3.0030000000000001E-2</v>
      </c>
      <c r="S46" s="3">
        <f t="shared" si="4"/>
        <v>0.99840961120000005</v>
      </c>
    </row>
    <row r="47" spans="1:19">
      <c r="A47">
        <v>46</v>
      </c>
      <c r="B47" s="4">
        <v>3.6389999999999999E-3</v>
      </c>
      <c r="C47" s="4">
        <v>2.2620000000000001E-3</v>
      </c>
      <c r="D47" s="4">
        <f>G46-G47</f>
        <v>2.0585360000002773E-4</v>
      </c>
      <c r="E47">
        <v>32.93</v>
      </c>
      <c r="F47">
        <v>36.71</v>
      </c>
      <c r="G47" s="4">
        <f>S47</f>
        <v>0.99820375760000002</v>
      </c>
      <c r="J47" s="4"/>
      <c r="K47" s="4"/>
      <c r="L47" s="1">
        <v>94392</v>
      </c>
      <c r="M47" s="1">
        <v>96797</v>
      </c>
      <c r="N47" s="2">
        <f>S47*100000</f>
        <v>99820.375759999995</v>
      </c>
      <c r="O47" s="5">
        <f>L47/100000</f>
        <v>0.94391999999999998</v>
      </c>
      <c r="P47" s="5">
        <f>M47/100000</f>
        <v>0.96797</v>
      </c>
      <c r="Q47" s="5">
        <f t="shared" si="2"/>
        <v>5.6080000000000019E-2</v>
      </c>
      <c r="R47" s="5">
        <f t="shared" si="3"/>
        <v>3.2030000000000003E-2</v>
      </c>
      <c r="S47" s="3">
        <f t="shared" si="4"/>
        <v>0.99820375760000002</v>
      </c>
    </row>
    <row r="48" spans="1:19">
      <c r="A48">
        <v>47</v>
      </c>
      <c r="B48" s="4">
        <v>3.9969999999999997E-3</v>
      </c>
      <c r="C48" s="4">
        <v>2.48E-3</v>
      </c>
      <c r="D48" s="4">
        <f>G47-G48</f>
        <v>2.4053200000007102E-4</v>
      </c>
      <c r="E48">
        <v>32.049999999999997</v>
      </c>
      <c r="F48">
        <v>35.79</v>
      </c>
      <c r="G48" s="4">
        <f>S48</f>
        <v>0.99796322559999995</v>
      </c>
      <c r="J48" s="4"/>
      <c r="K48" s="4"/>
      <c r="L48" s="1">
        <v>94048</v>
      </c>
      <c r="M48" s="1">
        <v>96578</v>
      </c>
      <c r="N48" s="2">
        <f>S48*100000</f>
        <v>99796.322560000001</v>
      </c>
      <c r="O48" s="5">
        <f>L48/100000</f>
        <v>0.94047999999999998</v>
      </c>
      <c r="P48" s="5">
        <f>M48/100000</f>
        <v>0.96577999999999997</v>
      </c>
      <c r="Q48" s="5">
        <f t="shared" si="2"/>
        <v>5.9520000000000017E-2</v>
      </c>
      <c r="R48" s="5">
        <f t="shared" si="3"/>
        <v>3.4220000000000028E-2</v>
      </c>
      <c r="S48" s="3">
        <f t="shared" si="4"/>
        <v>0.99796322559999995</v>
      </c>
    </row>
    <row r="49" spans="1:31">
      <c r="A49">
        <v>48</v>
      </c>
      <c r="B49" s="4">
        <v>4.3660000000000001E-3</v>
      </c>
      <c r="C49" s="4">
        <v>2.709E-3</v>
      </c>
      <c r="D49" s="4">
        <f>G48-G49</f>
        <v>2.7990639999997402E-4</v>
      </c>
      <c r="E49">
        <v>31.17</v>
      </c>
      <c r="F49">
        <v>34.880000000000003</v>
      </c>
      <c r="G49" s="4">
        <f>S49</f>
        <v>0.99768331919999997</v>
      </c>
      <c r="J49" s="4"/>
      <c r="K49" s="4"/>
      <c r="L49" s="1">
        <v>93672</v>
      </c>
      <c r="M49" s="1">
        <v>96339</v>
      </c>
      <c r="N49" s="2">
        <f>S49*100000</f>
        <v>99768.331919999997</v>
      </c>
      <c r="O49" s="5">
        <f>L49/100000</f>
        <v>0.93672</v>
      </c>
      <c r="P49" s="5">
        <f>M49/100000</f>
        <v>0.96338999999999997</v>
      </c>
      <c r="Q49" s="5">
        <f t="shared" si="2"/>
        <v>6.3280000000000003E-2</v>
      </c>
      <c r="R49" s="5">
        <f t="shared" si="3"/>
        <v>3.6610000000000031E-2</v>
      </c>
      <c r="S49" s="3">
        <f t="shared" si="4"/>
        <v>0.99768331919999997</v>
      </c>
    </row>
    <row r="50" spans="1:31">
      <c r="A50">
        <v>49</v>
      </c>
      <c r="B50" s="4">
        <v>4.7499999999999999E-3</v>
      </c>
      <c r="C50" s="4">
        <v>2.947E-3</v>
      </c>
      <c r="D50" s="4">
        <f>G49-G50</f>
        <v>3.2557059999993587E-4</v>
      </c>
      <c r="E50">
        <v>30.31</v>
      </c>
      <c r="F50">
        <v>33.97</v>
      </c>
      <c r="G50" s="4">
        <f>S50</f>
        <v>0.99735774860000004</v>
      </c>
      <c r="J50" s="4"/>
      <c r="K50" s="4"/>
      <c r="L50" s="1">
        <v>93263</v>
      </c>
      <c r="M50" s="1">
        <v>96078</v>
      </c>
      <c r="N50" s="2">
        <f>S50*100000</f>
        <v>99735.774860000005</v>
      </c>
      <c r="O50" s="5">
        <f>L50/100000</f>
        <v>0.93262999999999996</v>
      </c>
      <c r="P50" s="5">
        <f>M50/100000</f>
        <v>0.96077999999999997</v>
      </c>
      <c r="Q50" s="5">
        <f t="shared" si="2"/>
        <v>6.7370000000000041E-2</v>
      </c>
      <c r="R50" s="5">
        <f t="shared" si="3"/>
        <v>3.9220000000000033E-2</v>
      </c>
      <c r="S50" s="3">
        <f t="shared" si="4"/>
        <v>0.99735774860000004</v>
      </c>
    </row>
    <row r="51" spans="1:31">
      <c r="A51">
        <v>50</v>
      </c>
      <c r="B51" s="4">
        <v>5.156E-3</v>
      </c>
      <c r="C51" s="4">
        <v>3.209E-3</v>
      </c>
      <c r="D51" s="4">
        <f>G50-G51</f>
        <v>3.7693859999998747E-4</v>
      </c>
      <c r="E51">
        <v>29.45</v>
      </c>
      <c r="F51">
        <v>33.07</v>
      </c>
      <c r="G51" s="4">
        <f>S51</f>
        <v>0.99698081000000005</v>
      </c>
      <c r="J51" s="4"/>
      <c r="K51" s="4"/>
      <c r="L51" s="1">
        <v>92820</v>
      </c>
      <c r="M51" s="1">
        <v>95795</v>
      </c>
      <c r="N51" s="2">
        <f>S51*100000</f>
        <v>99698.081000000006</v>
      </c>
      <c r="O51" s="5">
        <f>L51/100000</f>
        <v>0.92820000000000003</v>
      </c>
      <c r="P51" s="5">
        <f>M51/100000</f>
        <v>0.95794999999999997</v>
      </c>
      <c r="Q51" s="5">
        <f t="shared" si="2"/>
        <v>7.1799999999999975E-2</v>
      </c>
      <c r="R51" s="5">
        <f t="shared" si="3"/>
        <v>4.2050000000000032E-2</v>
      </c>
      <c r="S51" s="3">
        <f t="shared" si="4"/>
        <v>0.99698081000000005</v>
      </c>
    </row>
    <row r="52" spans="1:31">
      <c r="A52">
        <v>51</v>
      </c>
      <c r="B52" s="4">
        <v>5.5960000000000003E-3</v>
      </c>
      <c r="C52" s="4">
        <v>3.4840000000000001E-3</v>
      </c>
      <c r="D52" s="4">
        <f>G51-G52</f>
        <v>4.368654000000971E-4</v>
      </c>
      <c r="E52">
        <v>28.6</v>
      </c>
      <c r="F52">
        <v>32.18</v>
      </c>
      <c r="G52" s="4">
        <f>S52</f>
        <v>0.99654394459999995</v>
      </c>
      <c r="J52" s="4"/>
      <c r="K52" s="4"/>
      <c r="L52" s="1">
        <v>92342</v>
      </c>
      <c r="M52" s="1">
        <v>95487</v>
      </c>
      <c r="N52" s="2">
        <f>S52*100000</f>
        <v>99654.394459999996</v>
      </c>
      <c r="O52" s="5">
        <f>L52/100000</f>
        <v>0.92342000000000002</v>
      </c>
      <c r="P52" s="5">
        <f>M52/100000</f>
        <v>0.95487</v>
      </c>
      <c r="Q52" s="5">
        <f t="shared" si="2"/>
        <v>7.6579999999999981E-2</v>
      </c>
      <c r="R52" s="5">
        <f t="shared" si="3"/>
        <v>4.5130000000000003E-2</v>
      </c>
      <c r="S52" s="3">
        <f t="shared" si="4"/>
        <v>0.99654394459999995</v>
      </c>
    </row>
    <row r="53" spans="1:31">
      <c r="A53">
        <v>52</v>
      </c>
      <c r="B53" s="4">
        <v>6.0780000000000001E-3</v>
      </c>
      <c r="C53" s="4">
        <v>3.751E-3</v>
      </c>
      <c r="D53" s="4">
        <f>G52-G53</f>
        <v>5.0473209999990498E-4</v>
      </c>
      <c r="E53">
        <v>27.76</v>
      </c>
      <c r="F53">
        <v>31.29</v>
      </c>
      <c r="G53" s="4">
        <f>S53</f>
        <v>0.99603921250000005</v>
      </c>
      <c r="J53" s="4"/>
      <c r="K53" s="4"/>
      <c r="L53" s="1">
        <v>91825</v>
      </c>
      <c r="M53" s="1">
        <v>95155</v>
      </c>
      <c r="N53" s="2">
        <f>S53*100000</f>
        <v>99603.921249999999</v>
      </c>
      <c r="O53" s="5">
        <f>L53/100000</f>
        <v>0.91825000000000001</v>
      </c>
      <c r="P53" s="5">
        <f>M53/100000</f>
        <v>0.95155000000000001</v>
      </c>
      <c r="Q53" s="5">
        <f t="shared" si="2"/>
        <v>8.1749999999999989E-2</v>
      </c>
      <c r="R53" s="5">
        <f t="shared" si="3"/>
        <v>4.8449999999999993E-2</v>
      </c>
      <c r="S53" s="3">
        <f t="shared" si="4"/>
        <v>0.99603921250000005</v>
      </c>
    </row>
    <row r="54" spans="1:31">
      <c r="A54">
        <v>53</v>
      </c>
      <c r="B54" s="4">
        <v>6.6049999999999998E-3</v>
      </c>
      <c r="C54" s="4">
        <v>4.0000000000000001E-3</v>
      </c>
      <c r="D54" s="4">
        <f>G53-G54</f>
        <v>5.8211910000005584E-4</v>
      </c>
      <c r="E54">
        <v>26.93</v>
      </c>
      <c r="F54">
        <v>30.4</v>
      </c>
      <c r="G54" s="4">
        <f>S54</f>
        <v>0.99545709339999999</v>
      </c>
      <c r="J54" s="4"/>
      <c r="K54" s="4"/>
      <c r="L54" s="1">
        <v>91267</v>
      </c>
      <c r="M54" s="1">
        <v>94798</v>
      </c>
      <c r="N54" s="2">
        <f>S54*100000</f>
        <v>99545.709340000001</v>
      </c>
      <c r="O54" s="5">
        <f>L54/100000</f>
        <v>0.91266999999999998</v>
      </c>
      <c r="P54" s="5">
        <f>M54/100000</f>
        <v>0.94798000000000004</v>
      </c>
      <c r="Q54" s="5">
        <f t="shared" si="2"/>
        <v>8.7330000000000019E-2</v>
      </c>
      <c r="R54" s="5">
        <f t="shared" si="3"/>
        <v>5.2019999999999955E-2</v>
      </c>
      <c r="S54" s="3">
        <f t="shared" si="4"/>
        <v>0.99545709339999999</v>
      </c>
    </row>
    <row r="55" spans="1:31">
      <c r="A55">
        <v>54</v>
      </c>
      <c r="B55" s="4">
        <v>7.1739999999999998E-3</v>
      </c>
      <c r="C55" s="4">
        <v>4.2459999999999998E-3</v>
      </c>
      <c r="D55" s="4">
        <f>G54-G55</f>
        <v>6.6844860000003781E-4</v>
      </c>
      <c r="E55">
        <v>26.1</v>
      </c>
      <c r="F55">
        <v>29.52</v>
      </c>
      <c r="G55" s="4">
        <f>S55</f>
        <v>0.99478864479999995</v>
      </c>
      <c r="J55" s="4"/>
      <c r="K55" s="4"/>
      <c r="L55" s="1">
        <v>90664</v>
      </c>
      <c r="M55" s="1">
        <v>94418</v>
      </c>
      <c r="N55" s="2">
        <f>S55*100000</f>
        <v>99478.864479999989</v>
      </c>
      <c r="O55" s="5">
        <f>L55/100000</f>
        <v>0.90664</v>
      </c>
      <c r="P55" s="5">
        <f>M55/100000</f>
        <v>0.94418000000000002</v>
      </c>
      <c r="Q55" s="5">
        <f t="shared" si="2"/>
        <v>9.3359999999999999E-2</v>
      </c>
      <c r="R55" s="5">
        <f t="shared" si="3"/>
        <v>5.5819999999999981E-2</v>
      </c>
      <c r="S55" s="3">
        <f t="shared" si="4"/>
        <v>0.99478864479999995</v>
      </c>
    </row>
    <row r="56" spans="1:31">
      <c r="A56">
        <v>55</v>
      </c>
      <c r="B56" s="4">
        <v>7.8050000000000003E-3</v>
      </c>
      <c r="C56" s="4">
        <v>4.5199999999999997E-3</v>
      </c>
      <c r="D56" s="4">
        <f>G55-G56</f>
        <v>7.6386689999996538E-4</v>
      </c>
      <c r="E56">
        <v>25.29</v>
      </c>
      <c r="F56">
        <v>28.65</v>
      </c>
      <c r="G56" s="4">
        <f>S56</f>
        <v>0.99402477789999999</v>
      </c>
      <c r="J56" s="4"/>
      <c r="K56" s="4"/>
      <c r="L56" s="1">
        <v>90013</v>
      </c>
      <c r="M56" s="1">
        <v>94017</v>
      </c>
      <c r="N56" s="2">
        <f>S56*100000</f>
        <v>99402.477790000004</v>
      </c>
      <c r="O56" s="5">
        <f>L56/100000</f>
        <v>0.90012999999999999</v>
      </c>
      <c r="P56" s="5">
        <f>M56/100000</f>
        <v>0.94016999999999995</v>
      </c>
      <c r="Q56" s="5">
        <f t="shared" si="2"/>
        <v>9.9870000000000014E-2</v>
      </c>
      <c r="R56" s="5">
        <f t="shared" si="3"/>
        <v>5.983000000000005E-2</v>
      </c>
      <c r="S56" s="3">
        <f t="shared" si="4"/>
        <v>0.99402477789999999</v>
      </c>
    </row>
    <row r="57" spans="1:31">
      <c r="A57">
        <v>56</v>
      </c>
      <c r="B57" s="4">
        <v>8.4639999999999993E-3</v>
      </c>
      <c r="C57" s="4">
        <v>4.836E-3</v>
      </c>
      <c r="D57" s="4">
        <f>G56-G57</f>
        <v>8.7322020000002443E-4</v>
      </c>
      <c r="E57">
        <v>24.48</v>
      </c>
      <c r="F57">
        <v>27.77</v>
      </c>
      <c r="G57" s="4">
        <f>S57</f>
        <v>0.99315155769999997</v>
      </c>
      <c r="J57" s="4"/>
      <c r="K57" s="4"/>
      <c r="L57" s="1">
        <v>89311</v>
      </c>
      <c r="M57" s="1">
        <v>93593</v>
      </c>
      <c r="N57" s="2">
        <f>S57*100000</f>
        <v>99315.155769999998</v>
      </c>
      <c r="O57" s="5">
        <f>L57/100000</f>
        <v>0.89310999999999996</v>
      </c>
      <c r="P57" s="5">
        <f>M57/100000</f>
        <v>0.93593000000000004</v>
      </c>
      <c r="Q57" s="5">
        <f t="shared" si="2"/>
        <v>0.10689000000000004</v>
      </c>
      <c r="R57" s="5">
        <f t="shared" si="3"/>
        <v>6.406999999999996E-2</v>
      </c>
      <c r="S57" s="3">
        <f t="shared" si="4"/>
        <v>0.99315155769999997</v>
      </c>
    </row>
    <row r="58" spans="1:31">
      <c r="A58">
        <v>57</v>
      </c>
      <c r="B58" s="4">
        <v>9.0950000000000007E-3</v>
      </c>
      <c r="C58" s="4">
        <v>5.1850000000000004E-3</v>
      </c>
      <c r="D58" s="4">
        <f>G57-G58</f>
        <v>1.0028276999999308E-3</v>
      </c>
      <c r="E58">
        <v>23.69</v>
      </c>
      <c r="F58">
        <v>26.91</v>
      </c>
      <c r="G58" s="4">
        <f>S58</f>
        <v>0.99214873000000003</v>
      </c>
      <c r="J58" s="4"/>
      <c r="K58" s="4"/>
      <c r="L58" s="1">
        <v>88555</v>
      </c>
      <c r="M58" s="1">
        <v>93140</v>
      </c>
      <c r="N58" s="2">
        <f>S58*100000</f>
        <v>99214.873000000007</v>
      </c>
      <c r="O58" s="5">
        <f>L58/100000</f>
        <v>0.88554999999999995</v>
      </c>
      <c r="P58" s="5">
        <f>M58/100000</f>
        <v>0.93140000000000001</v>
      </c>
      <c r="Q58" s="5">
        <f t="shared" si="2"/>
        <v>0.11445000000000005</v>
      </c>
      <c r="R58" s="5">
        <f t="shared" si="3"/>
        <v>6.8599999999999994E-2</v>
      </c>
      <c r="S58" s="3">
        <f t="shared" si="4"/>
        <v>0.99214873000000003</v>
      </c>
    </row>
    <row r="59" spans="1:31">
      <c r="A59">
        <v>58</v>
      </c>
      <c r="B59" s="4">
        <v>9.6760000000000006E-3</v>
      </c>
      <c r="C59" s="4">
        <v>5.5700000000000003E-3</v>
      </c>
      <c r="D59" s="4">
        <f>G58-G59</f>
        <v>1.1439050000000561E-3</v>
      </c>
      <c r="E59">
        <v>22.9</v>
      </c>
      <c r="F59">
        <v>26.04</v>
      </c>
      <c r="G59" s="4">
        <f>S59</f>
        <v>0.99100482499999998</v>
      </c>
      <c r="J59" s="4"/>
      <c r="K59" s="4"/>
      <c r="L59" s="1">
        <v>87750</v>
      </c>
      <c r="M59" s="1">
        <v>92657</v>
      </c>
      <c r="N59" s="2">
        <f>S59*100000</f>
        <v>99100.482499999998</v>
      </c>
      <c r="O59" s="5">
        <f>L59/100000</f>
        <v>0.87749999999999995</v>
      </c>
      <c r="P59" s="5">
        <f>M59/100000</f>
        <v>0.92657</v>
      </c>
      <c r="Q59" s="5">
        <f t="shared" si="2"/>
        <v>0.12250000000000005</v>
      </c>
      <c r="R59" s="5">
        <f t="shared" si="3"/>
        <v>7.3429999999999995E-2</v>
      </c>
      <c r="S59" s="3">
        <f t="shared" si="4"/>
        <v>0.99100482499999998</v>
      </c>
    </row>
    <row r="60" spans="1:31">
      <c r="A60">
        <v>59</v>
      </c>
      <c r="B60" s="4">
        <v>1.0245000000000001E-2</v>
      </c>
      <c r="C60" s="4">
        <v>6.0010000000000003E-3</v>
      </c>
      <c r="D60" s="4">
        <f>G59-G60</f>
        <v>1.2993290999999685E-3</v>
      </c>
      <c r="E60">
        <v>22.12</v>
      </c>
      <c r="F60">
        <v>25.19</v>
      </c>
      <c r="G60" s="4">
        <f>S60</f>
        <v>0.98970549590000001</v>
      </c>
      <c r="J60" s="4"/>
      <c r="K60" s="4"/>
      <c r="L60" s="1">
        <v>86901</v>
      </c>
      <c r="M60" s="1">
        <v>92141</v>
      </c>
      <c r="N60" s="2">
        <f>S60*100000</f>
        <v>98970.549589999995</v>
      </c>
      <c r="O60" s="5">
        <f>L60/100000</f>
        <v>0.86900999999999995</v>
      </c>
      <c r="P60" s="5">
        <f>M60/100000</f>
        <v>0.92140999999999995</v>
      </c>
      <c r="Q60" s="5">
        <f t="shared" si="2"/>
        <v>0.13099000000000005</v>
      </c>
      <c r="R60" s="5">
        <f t="shared" si="3"/>
        <v>7.8590000000000049E-2</v>
      </c>
      <c r="S60" s="3">
        <f t="shared" si="4"/>
        <v>0.98970549590000001</v>
      </c>
    </row>
    <row r="61" spans="1:31">
      <c r="A61">
        <v>60</v>
      </c>
      <c r="B61" s="4">
        <v>1.0865E-2</v>
      </c>
      <c r="C61" s="4">
        <v>6.489E-3</v>
      </c>
      <c r="D61" s="4">
        <f>G60-G61</f>
        <v>1.4738839000000281E-3</v>
      </c>
      <c r="E61">
        <v>21.34</v>
      </c>
      <c r="F61">
        <v>24.34</v>
      </c>
      <c r="G61" s="4">
        <f>S61</f>
        <v>0.98823161199999998</v>
      </c>
      <c r="J61" s="4"/>
      <c r="K61" s="4"/>
      <c r="L61" s="1">
        <v>86010</v>
      </c>
      <c r="M61" s="1">
        <v>91588</v>
      </c>
      <c r="N61" s="2">
        <f>S61*100000</f>
        <v>98823.161200000002</v>
      </c>
      <c r="O61" s="5">
        <f>L61/100000</f>
        <v>0.86009999999999998</v>
      </c>
      <c r="P61" s="5">
        <f>M61/100000</f>
        <v>0.91588000000000003</v>
      </c>
      <c r="Q61" s="5">
        <f t="shared" si="2"/>
        <v>0.13990000000000002</v>
      </c>
      <c r="R61" s="5">
        <f t="shared" si="3"/>
        <v>8.4119999999999973E-2</v>
      </c>
      <c r="S61" s="3">
        <f t="shared" si="4"/>
        <v>0.98823161199999998</v>
      </c>
      <c r="AE61" s="14">
        <f>AB67-AB68</f>
        <v>1380</v>
      </c>
    </row>
    <row r="62" spans="1:31">
      <c r="A62">
        <v>61</v>
      </c>
      <c r="B62" s="4">
        <v>1.1592E-2</v>
      </c>
      <c r="C62" s="4">
        <v>7.0460000000000002E-3</v>
      </c>
      <c r="D62" s="4">
        <f>G61-G62</f>
        <v>1.672166400000008E-3</v>
      </c>
      <c r="E62">
        <v>20.57</v>
      </c>
      <c r="F62">
        <v>23.49</v>
      </c>
      <c r="G62" s="4">
        <f>S62</f>
        <v>0.98655944559999997</v>
      </c>
      <c r="J62" s="4"/>
      <c r="K62" s="4"/>
      <c r="L62" s="1">
        <v>85076</v>
      </c>
      <c r="M62" s="1">
        <v>90994</v>
      </c>
      <c r="N62" s="2">
        <f>S62*100000</f>
        <v>98655.944560000004</v>
      </c>
      <c r="O62" s="5">
        <f>L62/100000</f>
        <v>0.85075999999999996</v>
      </c>
      <c r="P62" s="5">
        <f>M62/100000</f>
        <v>0.90993999999999997</v>
      </c>
      <c r="Q62" s="5">
        <f t="shared" si="2"/>
        <v>0.14924000000000004</v>
      </c>
      <c r="R62" s="5">
        <f t="shared" si="3"/>
        <v>9.0060000000000029E-2</v>
      </c>
      <c r="S62" s="3">
        <f t="shared" si="4"/>
        <v>0.98655944559999997</v>
      </c>
    </row>
    <row r="63" spans="1:31">
      <c r="A63">
        <v>62</v>
      </c>
      <c r="B63" s="4">
        <v>1.2444E-2</v>
      </c>
      <c r="C63" s="4">
        <v>7.6860000000000001E-3</v>
      </c>
      <c r="D63" s="4">
        <f>G62-G63</f>
        <v>1.9094135999999651E-3</v>
      </c>
      <c r="E63">
        <v>19.809999999999999</v>
      </c>
      <c r="F63">
        <v>22.65</v>
      </c>
      <c r="G63" s="4">
        <f>S63</f>
        <v>0.98465003200000001</v>
      </c>
      <c r="J63" s="4"/>
      <c r="K63" s="4"/>
      <c r="L63" s="1">
        <v>84090</v>
      </c>
      <c r="M63" s="1">
        <v>90352</v>
      </c>
      <c r="N63" s="2">
        <f>S63*100000</f>
        <v>98465.003200000006</v>
      </c>
      <c r="O63" s="5">
        <f>L63/100000</f>
        <v>0.84089999999999998</v>
      </c>
      <c r="P63" s="5">
        <f>M63/100000</f>
        <v>0.90351999999999999</v>
      </c>
      <c r="Q63" s="5">
        <f t="shared" si="2"/>
        <v>0.15910000000000002</v>
      </c>
      <c r="R63" s="5">
        <f t="shared" si="3"/>
        <v>9.648000000000001E-2</v>
      </c>
      <c r="S63" s="3">
        <f t="shared" si="4"/>
        <v>0.98465003200000001</v>
      </c>
      <c r="X63" t="s">
        <v>10</v>
      </c>
      <c r="Y63" s="3">
        <v>17.5</v>
      </c>
    </row>
    <row r="64" spans="1:31">
      <c r="A64">
        <v>63</v>
      </c>
      <c r="B64" s="4">
        <v>1.3450999999999999E-2</v>
      </c>
      <c r="C64" s="4">
        <v>8.4189999999999994E-3</v>
      </c>
      <c r="D64" s="4">
        <f>G63-G64</f>
        <v>2.1869613999999649E-3</v>
      </c>
      <c r="E64">
        <v>19.05</v>
      </c>
      <c r="F64">
        <v>21.83</v>
      </c>
      <c r="G64" s="4">
        <f>S64</f>
        <v>0.98246307060000004</v>
      </c>
      <c r="J64" s="4">
        <v>1</v>
      </c>
      <c r="K64" s="4">
        <f>L66/J66</f>
        <v>81.925771672593243</v>
      </c>
      <c r="L64" s="1">
        <v>83043</v>
      </c>
      <c r="M64" s="1">
        <v>89658</v>
      </c>
      <c r="N64" s="2">
        <f>S64*100000</f>
        <v>98246.307060000006</v>
      </c>
      <c r="O64" s="5">
        <f>L64/100000</f>
        <v>0.83043</v>
      </c>
      <c r="P64" s="5">
        <f>M64/100000</f>
        <v>0.89658000000000004</v>
      </c>
      <c r="Q64" s="5">
        <f t="shared" si="2"/>
        <v>0.16957</v>
      </c>
      <c r="R64" s="5">
        <f t="shared" si="3"/>
        <v>0.10341999999999996</v>
      </c>
      <c r="S64" s="3">
        <f t="shared" si="4"/>
        <v>0.98246307060000004</v>
      </c>
      <c r="X64" t="s">
        <v>15</v>
      </c>
      <c r="Y64" s="3">
        <v>3.6700000000000003E-2</v>
      </c>
      <c r="AD64" s="14">
        <v>1000</v>
      </c>
      <c r="AE64" s="14">
        <f>AB68-AB69</f>
        <v>1475</v>
      </c>
    </row>
    <row r="65" spans="1:35">
      <c r="A65">
        <v>64</v>
      </c>
      <c r="B65" s="4">
        <v>1.4607999999999999E-2</v>
      </c>
      <c r="C65" s="4">
        <v>9.2490000000000003E-3</v>
      </c>
      <c r="D65" s="4">
        <f>G64-G65</f>
        <v>9.2323370600000065E-2</v>
      </c>
      <c r="E65">
        <v>18.3</v>
      </c>
      <c r="F65">
        <v>21.01</v>
      </c>
      <c r="G65" s="4">
        <f>S65</f>
        <v>0.89013969999999998</v>
      </c>
      <c r="I65" s="3">
        <v>1000</v>
      </c>
      <c r="L65" s="1">
        <v>1000</v>
      </c>
      <c r="M65" s="1">
        <v>88903</v>
      </c>
      <c r="N65" s="2">
        <f>S65*100000</f>
        <v>89013.97</v>
      </c>
      <c r="O65" s="5">
        <f>L65/100000</f>
        <v>0.01</v>
      </c>
      <c r="P65" s="5">
        <f>M65/100000</f>
        <v>0.88902999999999999</v>
      </c>
      <c r="Q65" s="5">
        <f t="shared" si="2"/>
        <v>0.99</v>
      </c>
      <c r="R65" s="5">
        <f t="shared" si="3"/>
        <v>0.11097000000000001</v>
      </c>
      <c r="S65" s="3">
        <f t="shared" si="4"/>
        <v>0.89013969999999998</v>
      </c>
      <c r="T65" s="3" t="s">
        <v>6</v>
      </c>
      <c r="U65" s="3" t="s">
        <v>22</v>
      </c>
      <c r="V65" s="3" t="s">
        <v>23</v>
      </c>
      <c r="Y65" s="3" t="s">
        <v>14</v>
      </c>
      <c r="Z65" t="s">
        <v>16</v>
      </c>
      <c r="AB65" s="1" t="s">
        <v>17</v>
      </c>
      <c r="AC65" s="1" t="s">
        <v>18</v>
      </c>
      <c r="AD65" s="14" t="s">
        <v>20</v>
      </c>
    </row>
    <row r="66" spans="1:35">
      <c r="A66">
        <v>65</v>
      </c>
      <c r="B66" s="4">
        <v>1.5927E-2</v>
      </c>
      <c r="C66" s="4">
        <v>1.0201E-2</v>
      </c>
      <c r="D66" s="4">
        <f>G65-G66</f>
        <v>-8.6891195099999985E-2</v>
      </c>
      <c r="E66">
        <v>17.57</v>
      </c>
      <c r="F66">
        <v>20.2</v>
      </c>
      <c r="G66" s="4">
        <f>S66</f>
        <v>0.97703089509999996</v>
      </c>
      <c r="H66" s="2">
        <f>(1-B65)*L65</f>
        <v>985.39200000000005</v>
      </c>
      <c r="I66" s="3">
        <f>I65-H66</f>
        <v>14.607999999999947</v>
      </c>
      <c r="J66" s="2">
        <f>(1-B65)*L65</f>
        <v>985.39200000000005</v>
      </c>
      <c r="K66" s="2">
        <f>J66*$K$64</f>
        <v>80729</v>
      </c>
      <c r="L66" s="1">
        <v>80729</v>
      </c>
      <c r="M66" s="1">
        <v>88081</v>
      </c>
      <c r="N66" s="2">
        <f>S66*100000</f>
        <v>97703.089509999991</v>
      </c>
      <c r="O66" s="5">
        <f>L66/100000</f>
        <v>0.80728999999999995</v>
      </c>
      <c r="P66" s="5">
        <f>M66/100000</f>
        <v>0.88080999999999998</v>
      </c>
      <c r="Q66" s="5">
        <f t="shared" si="2"/>
        <v>0.19271000000000005</v>
      </c>
      <c r="R66" s="5">
        <f t="shared" si="3"/>
        <v>0.11919000000000002</v>
      </c>
      <c r="S66" s="3">
        <f t="shared" si="4"/>
        <v>0.97703089509999996</v>
      </c>
      <c r="T66" s="2">
        <f>L66</f>
        <v>80729</v>
      </c>
      <c r="U66" s="2">
        <f>T66-T67</f>
        <v>1285</v>
      </c>
      <c r="V66" s="4">
        <f>U66/(T66)</f>
        <v>1.5917452216675544E-2</v>
      </c>
      <c r="W66">
        <v>0</v>
      </c>
      <c r="AB66" s="1">
        <f>L66</f>
        <v>80729</v>
      </c>
      <c r="AC66" s="1">
        <v>80729</v>
      </c>
      <c r="AD66" s="15">
        <f>1-(L67/L66)</f>
        <v>1.5917452216675509E-2</v>
      </c>
      <c r="AG66" s="14" t="s">
        <v>10</v>
      </c>
      <c r="AH66" s="14" t="s">
        <v>21</v>
      </c>
      <c r="AI66" t="s">
        <v>19</v>
      </c>
    </row>
    <row r="67" spans="1:35">
      <c r="A67">
        <v>66</v>
      </c>
      <c r="B67" s="4">
        <v>1.737E-2</v>
      </c>
      <c r="C67" s="4">
        <v>1.1254999999999999E-2</v>
      </c>
      <c r="D67" s="4">
        <f>G66-G67</f>
        <v>3.3795758999999315E-3</v>
      </c>
      <c r="E67">
        <v>16.84</v>
      </c>
      <c r="F67">
        <v>19.399999999999999</v>
      </c>
      <c r="G67" s="4">
        <f>S67</f>
        <v>0.97365131920000003</v>
      </c>
      <c r="H67" s="2">
        <f>(1-B66)*J66</f>
        <v>969.697661616</v>
      </c>
      <c r="I67" s="3">
        <f>H66-H67</f>
        <v>15.694338384000048</v>
      </c>
      <c r="J67" s="2">
        <f>H67</f>
        <v>969.697661616</v>
      </c>
      <c r="K67" s="2">
        <f t="shared" ref="K67:K115" si="5">J67*$K$64</f>
        <v>79443.229217</v>
      </c>
      <c r="L67" s="1">
        <v>79444</v>
      </c>
      <c r="M67" s="1">
        <v>87182</v>
      </c>
      <c r="N67" s="2">
        <f>S67*100000</f>
        <v>97365.13192</v>
      </c>
      <c r="O67" s="5">
        <f>L67/100000</f>
        <v>0.79444000000000004</v>
      </c>
      <c r="P67" s="5">
        <f>M67/100000</f>
        <v>0.87182000000000004</v>
      </c>
      <c r="Q67" s="5">
        <f t="shared" ref="Q67:Q115" si="6">1-O67</f>
        <v>0.20555999999999996</v>
      </c>
      <c r="R67" s="5">
        <f t="shared" ref="R67:R115" si="7">1-P67</f>
        <v>0.12817999999999996</v>
      </c>
      <c r="S67" s="3">
        <f t="shared" ref="S67:S114" si="8">1-(Q67*R67)</f>
        <v>0.97365131920000003</v>
      </c>
      <c r="T67" s="2">
        <f>L67</f>
        <v>79444</v>
      </c>
      <c r="U67" s="2">
        <f t="shared" ref="U67:U115" si="9">T67-T68</f>
        <v>1380</v>
      </c>
      <c r="V67" s="4">
        <f t="shared" ref="V67:V112" si="10">U67/(T67)</f>
        <v>1.7370726549519159E-2</v>
      </c>
      <c r="W67">
        <f>A67-A$66</f>
        <v>1</v>
      </c>
      <c r="X67">
        <f>A67</f>
        <v>66</v>
      </c>
      <c r="Y67" s="3">
        <f>EXP(-W67*$Y$64)</f>
        <v>0.96396528155942107</v>
      </c>
      <c r="Z67" s="3">
        <f>1-(SUM($B$2:B67)-SUM(B$2:B66))</f>
        <v>0.98263</v>
      </c>
      <c r="AA67" s="3">
        <f>1-(L$66-L67)/L$66</f>
        <v>0.98408254778332449</v>
      </c>
      <c r="AB67" s="1">
        <f>AB$66*AA67</f>
        <v>79444</v>
      </c>
      <c r="AC67" s="1">
        <f>AC$66*Y67</f>
        <v>77819.953215010508</v>
      </c>
      <c r="AD67" s="15">
        <f>1-(L68/L67)</f>
        <v>1.7370726549519211E-2</v>
      </c>
      <c r="AE67" s="14">
        <f>AD66*$AD$64</f>
        <v>15.91745221667551</v>
      </c>
      <c r="AF67" s="14">
        <f>(1-AD67)*AD64</f>
        <v>982.62927345048081</v>
      </c>
      <c r="AG67">
        <f>X67</f>
        <v>66</v>
      </c>
      <c r="AH67" s="14">
        <f>(AB66-AB67)/AB66*1000</f>
        <v>15.917452216675544</v>
      </c>
      <c r="AI67">
        <v>5</v>
      </c>
    </row>
    <row r="68" spans="1:35">
      <c r="A68">
        <v>67</v>
      </c>
      <c r="B68" s="4">
        <v>1.8894999999999999E-2</v>
      </c>
      <c r="C68" s="4">
        <v>1.2371999999999999E-2</v>
      </c>
      <c r="D68" s="4">
        <f>G67-G68</f>
        <v>3.9208055999999658E-3</v>
      </c>
      <c r="E68">
        <v>16.13</v>
      </c>
      <c r="F68">
        <v>18.62</v>
      </c>
      <c r="G68" s="4">
        <f>S68</f>
        <v>0.96973051360000007</v>
      </c>
      <c r="H68" s="2">
        <f t="shared" ref="H68:H115" si="11">(1-B67)*J67</f>
        <v>952.85401323373014</v>
      </c>
      <c r="I68" s="3">
        <f t="shared" ref="I68:I115" si="12">H67-H68</f>
        <v>16.843648382269862</v>
      </c>
      <c r="J68" s="2">
        <f t="shared" ref="J68:J115" si="13">H68</f>
        <v>952.85401323373014</v>
      </c>
      <c r="K68" s="2">
        <f t="shared" si="5"/>
        <v>78063.300325500721</v>
      </c>
      <c r="L68" s="1">
        <v>78064</v>
      </c>
      <c r="M68" s="1">
        <v>86201</v>
      </c>
      <c r="N68" s="2">
        <f>S68*100000</f>
        <v>96973.051360000012</v>
      </c>
      <c r="O68" s="5">
        <f>L68/100000</f>
        <v>0.78064</v>
      </c>
      <c r="P68" s="5">
        <f>M68/100000</f>
        <v>0.86201000000000005</v>
      </c>
      <c r="Q68" s="5">
        <f t="shared" si="6"/>
        <v>0.21936</v>
      </c>
      <c r="R68" s="5">
        <f t="shared" si="7"/>
        <v>0.13798999999999995</v>
      </c>
      <c r="S68" s="3">
        <f t="shared" si="8"/>
        <v>0.96973051360000007</v>
      </c>
      <c r="T68" s="2">
        <f t="shared" ref="T68:T115" si="14">L68</f>
        <v>78064</v>
      </c>
      <c r="U68" s="2">
        <f t="shared" si="9"/>
        <v>1475</v>
      </c>
      <c r="V68" s="4">
        <f t="shared" si="10"/>
        <v>1.8894753023160484E-2</v>
      </c>
      <c r="W68">
        <f t="shared" ref="W68:W115" si="15">A68-A$66</f>
        <v>2</v>
      </c>
      <c r="X68">
        <f t="shared" ref="X68:X116" si="16">A68</f>
        <v>67</v>
      </c>
      <c r="Y68" s="3">
        <f>EXP(-W68*$Y$64)</f>
        <v>0.92922906405193406</v>
      </c>
      <c r="Z68" s="3">
        <f>1-(SUM($B$2:B68)-SUM(B$2:B67))</f>
        <v>0.981105</v>
      </c>
      <c r="AA68" s="3">
        <f t="shared" ref="AA68:AA115" si="17">1-(L$66-L68)/L$66</f>
        <v>0.96698831894362625</v>
      </c>
      <c r="AB68" s="1">
        <f t="shared" ref="AB68:AB115" si="18">AB$66*AA68</f>
        <v>78064</v>
      </c>
      <c r="AC68" s="1">
        <f t="shared" ref="AC68:AC115" si="19">AC$66*Y68</f>
        <v>75015.733111848589</v>
      </c>
      <c r="AD68" s="15">
        <f>1-(L69/L68)</f>
        <v>1.889475302316046E-2</v>
      </c>
      <c r="AE68" s="14">
        <f>AD67*$AD$64</f>
        <v>17.370726549519212</v>
      </c>
      <c r="AF68" s="14">
        <f>(1-AD68)*AF67</f>
        <v>964.06273601530643</v>
      </c>
      <c r="AG68">
        <f t="shared" ref="AG68:AG116" si="20">X68</f>
        <v>67</v>
      </c>
      <c r="AH68" s="14">
        <f t="shared" ref="AH68:AH113" si="21">(AB67-AB68)/AB67*1000</f>
        <v>17.370726549519159</v>
      </c>
      <c r="AI68">
        <v>2</v>
      </c>
    </row>
    <row r="69" spans="1:35">
      <c r="A69">
        <v>68</v>
      </c>
      <c r="B69" s="4">
        <v>2.0483999999999999E-2</v>
      </c>
      <c r="C69" s="4">
        <v>1.3538E-2</v>
      </c>
      <c r="D69" s="4">
        <f>G68-G69</f>
        <v>4.5309651000000617E-3</v>
      </c>
      <c r="E69">
        <v>15.43</v>
      </c>
      <c r="F69">
        <v>17.84</v>
      </c>
      <c r="G69" s="4">
        <f>S69</f>
        <v>0.9651995485</v>
      </c>
      <c r="H69" s="2">
        <f t="shared" si="11"/>
        <v>934.84983665367884</v>
      </c>
      <c r="I69" s="3">
        <f t="shared" si="12"/>
        <v>18.004176580051308</v>
      </c>
      <c r="J69" s="2">
        <f t="shared" si="13"/>
        <v>934.84983665367884</v>
      </c>
      <c r="K69" s="2">
        <f t="shared" si="5"/>
        <v>76588.294265850374</v>
      </c>
      <c r="L69" s="1">
        <v>76589</v>
      </c>
      <c r="M69" s="1">
        <v>85135</v>
      </c>
      <c r="N69" s="2">
        <f>S69*100000</f>
        <v>96519.954849999995</v>
      </c>
      <c r="O69" s="5">
        <f>L69/100000</f>
        <v>0.76588999999999996</v>
      </c>
      <c r="P69" s="5">
        <f>M69/100000</f>
        <v>0.85135000000000005</v>
      </c>
      <c r="Q69" s="5">
        <f t="shared" si="6"/>
        <v>0.23411000000000004</v>
      </c>
      <c r="R69" s="5">
        <f t="shared" si="7"/>
        <v>0.14864999999999995</v>
      </c>
      <c r="S69" s="3">
        <f t="shared" si="8"/>
        <v>0.9651995485</v>
      </c>
      <c r="T69" s="2">
        <f t="shared" si="14"/>
        <v>76589</v>
      </c>
      <c r="U69" s="2">
        <f t="shared" si="9"/>
        <v>1569</v>
      </c>
      <c r="V69" s="4">
        <f t="shared" si="10"/>
        <v>2.0485970570186317E-2</v>
      </c>
      <c r="W69">
        <f t="shared" si="15"/>
        <v>3</v>
      </c>
      <c r="X69">
        <f t="shared" si="16"/>
        <v>68</v>
      </c>
      <c r="Y69" s="3">
        <f>EXP(-W69*$Y$64)</f>
        <v>0.89574455636201999</v>
      </c>
      <c r="Z69" s="3">
        <f>1-(SUM($B$2:B69)-SUM(B$2:B68))</f>
        <v>0.97951600000000005</v>
      </c>
      <c r="AA69" s="3">
        <f t="shared" si="17"/>
        <v>0.94871731348090527</v>
      </c>
      <c r="AB69" s="1">
        <f t="shared" si="18"/>
        <v>76589</v>
      </c>
      <c r="AC69" s="1">
        <f t="shared" si="19"/>
        <v>72312.562290549511</v>
      </c>
      <c r="AD69" s="15">
        <f>1-(L70/L69)</f>
        <v>2.0485970570186307E-2</v>
      </c>
      <c r="AE69" s="14">
        <f>AD68*$AD$64</f>
        <v>18.894753023160462</v>
      </c>
      <c r="AF69" s="14">
        <f t="shared" ref="AF69:AF113" si="22">(1-AD69)*AF68</f>
        <v>944.31297517748362</v>
      </c>
      <c r="AG69">
        <f t="shared" si="20"/>
        <v>68</v>
      </c>
      <c r="AH69" s="14">
        <f t="shared" si="21"/>
        <v>18.894753023160483</v>
      </c>
      <c r="AI69">
        <v>6</v>
      </c>
    </row>
    <row r="70" spans="1:35">
      <c r="A70">
        <v>69</v>
      </c>
      <c r="B70" s="4">
        <v>2.2190999999999999E-2</v>
      </c>
      <c r="C70" s="4">
        <v>1.4793000000000001E-2</v>
      </c>
      <c r="D70" s="4">
        <f>G69-G70</f>
        <v>5.2125124999999883E-3</v>
      </c>
      <c r="E70">
        <v>14.75</v>
      </c>
      <c r="F70">
        <v>17.079999999999998</v>
      </c>
      <c r="G70" s="4">
        <f>S70</f>
        <v>0.95998703600000002</v>
      </c>
      <c r="H70" s="2">
        <f t="shared" si="11"/>
        <v>915.70037259966489</v>
      </c>
      <c r="I70" s="3">
        <f t="shared" si="12"/>
        <v>19.149464054013947</v>
      </c>
      <c r="J70" s="2">
        <f t="shared" si="13"/>
        <v>915.70037259966489</v>
      </c>
      <c r="K70" s="2">
        <f t="shared" si="5"/>
        <v>75019.459646108706</v>
      </c>
      <c r="L70" s="1">
        <v>75020</v>
      </c>
      <c r="M70" s="1">
        <v>83982</v>
      </c>
      <c r="N70" s="2">
        <f>S70*100000</f>
        <v>95998.703600000008</v>
      </c>
      <c r="O70" s="5">
        <f>L70/100000</f>
        <v>0.75019999999999998</v>
      </c>
      <c r="P70" s="5">
        <f>M70/100000</f>
        <v>0.83982000000000001</v>
      </c>
      <c r="Q70" s="5">
        <f t="shared" si="6"/>
        <v>0.24980000000000002</v>
      </c>
      <c r="R70" s="5">
        <f t="shared" si="7"/>
        <v>0.16017999999999999</v>
      </c>
      <c r="S70" s="3">
        <f t="shared" si="8"/>
        <v>0.95998703600000002</v>
      </c>
      <c r="T70" s="2">
        <f t="shared" si="14"/>
        <v>75020</v>
      </c>
      <c r="U70" s="2">
        <f t="shared" si="9"/>
        <v>1665</v>
      </c>
      <c r="V70" s="4">
        <f t="shared" si="10"/>
        <v>2.2194081578245799E-2</v>
      </c>
      <c r="W70">
        <f t="shared" si="15"/>
        <v>4</v>
      </c>
      <c r="X70">
        <f t="shared" si="16"/>
        <v>69</v>
      </c>
      <c r="Y70" s="3">
        <f>EXP(-W70*$Y$64)</f>
        <v>0.86346665347883333</v>
      </c>
      <c r="Z70" s="3">
        <f>1-(SUM($B$2:B70)-SUM(B$2:B69))</f>
        <v>0.97780899999999993</v>
      </c>
      <c r="AA70" s="3">
        <f t="shared" si="17"/>
        <v>0.92928191851750919</v>
      </c>
      <c r="AB70" s="1">
        <f t="shared" si="18"/>
        <v>75020</v>
      </c>
      <c r="AC70" s="1">
        <f t="shared" si="19"/>
        <v>69706.799468692741</v>
      </c>
      <c r="AD70" s="15">
        <f>1-(L71/L70)</f>
        <v>2.2194081578245761E-2</v>
      </c>
      <c r="AE70" s="14">
        <f>AD69*$AD$64</f>
        <v>20.485970570186307</v>
      </c>
      <c r="AF70" s="14">
        <f t="shared" si="22"/>
        <v>923.35481597099863</v>
      </c>
      <c r="AG70">
        <f t="shared" si="20"/>
        <v>69</v>
      </c>
      <c r="AH70" s="14">
        <f t="shared" si="21"/>
        <v>20.485970570186318</v>
      </c>
      <c r="AI70">
        <v>9</v>
      </c>
    </row>
    <row r="71" spans="1:35">
      <c r="A71">
        <v>70</v>
      </c>
      <c r="B71" s="4">
        <v>2.4139000000000001E-2</v>
      </c>
      <c r="C71" s="4">
        <v>1.6233000000000001E-2</v>
      </c>
      <c r="D71" s="4">
        <f>G70-G71</f>
        <v>5.9763059999999868E-3</v>
      </c>
      <c r="E71">
        <v>14.07</v>
      </c>
      <c r="F71">
        <v>16.329999999999998</v>
      </c>
      <c r="G71" s="4">
        <f>S71</f>
        <v>0.95401073000000003</v>
      </c>
      <c r="H71" s="2">
        <f t="shared" si="11"/>
        <v>895.3800656313058</v>
      </c>
      <c r="I71" s="3">
        <f t="shared" si="12"/>
        <v>20.320306968359091</v>
      </c>
      <c r="J71" s="2">
        <f t="shared" si="13"/>
        <v>895.3800656313058</v>
      </c>
      <c r="K71" s="2">
        <f t="shared" si="5"/>
        <v>73354.702817101905</v>
      </c>
      <c r="L71" s="1">
        <v>73355</v>
      </c>
      <c r="M71" s="1">
        <v>82740</v>
      </c>
      <c r="N71" s="2">
        <f>S71*100000</f>
        <v>95401.073000000004</v>
      </c>
      <c r="O71" s="5">
        <f>L71/100000</f>
        <v>0.73355000000000004</v>
      </c>
      <c r="P71" s="5">
        <f>M71/100000</f>
        <v>0.82740000000000002</v>
      </c>
      <c r="Q71" s="5">
        <f t="shared" si="6"/>
        <v>0.26644999999999996</v>
      </c>
      <c r="R71" s="5">
        <f t="shared" si="7"/>
        <v>0.17259999999999998</v>
      </c>
      <c r="S71" s="3">
        <f t="shared" si="8"/>
        <v>0.95401073000000003</v>
      </c>
      <c r="T71" s="2">
        <f t="shared" si="14"/>
        <v>73355</v>
      </c>
      <c r="U71" s="2">
        <f t="shared" si="9"/>
        <v>1771</v>
      </c>
      <c r="V71" s="4">
        <f t="shared" si="10"/>
        <v>2.4142866880239928E-2</v>
      </c>
      <c r="W71">
        <f t="shared" si="15"/>
        <v>5</v>
      </c>
      <c r="X71">
        <f t="shared" si="16"/>
        <v>70</v>
      </c>
      <c r="Y71" s="3">
        <f>EXP(-W71*$Y$64)</f>
        <v>0.83235187573789471</v>
      </c>
      <c r="Z71" s="3">
        <f>1-(SUM($B$2:B71)-SUM(B$2:B70))</f>
        <v>0.97586099999999998</v>
      </c>
      <c r="AA71" s="3">
        <f t="shared" si="17"/>
        <v>0.90865735980874285</v>
      </c>
      <c r="AB71" s="1">
        <f t="shared" si="18"/>
        <v>73355</v>
      </c>
      <c r="AC71" s="1">
        <f t="shared" si="19"/>
        <v>67194.934576444502</v>
      </c>
      <c r="AD71" s="15">
        <f>1-(L72/L71)</f>
        <v>2.4142866880239922E-2</v>
      </c>
      <c r="AE71" s="14">
        <f>AD70*$AD$64</f>
        <v>22.194081578245761</v>
      </c>
      <c r="AF71" s="14">
        <f t="shared" si="22"/>
        <v>901.0623835657824</v>
      </c>
      <c r="AG71">
        <f t="shared" si="20"/>
        <v>70</v>
      </c>
      <c r="AH71" s="14">
        <f t="shared" si="21"/>
        <v>22.1940815782458</v>
      </c>
      <c r="AI71">
        <v>14</v>
      </c>
    </row>
    <row r="72" spans="1:35">
      <c r="A72">
        <v>71</v>
      </c>
      <c r="B72" s="4">
        <v>2.6363999999999999E-2</v>
      </c>
      <c r="C72" s="4">
        <v>1.7881999999999999E-2</v>
      </c>
      <c r="D72" s="4">
        <f>G71-G72</f>
        <v>6.8730148000000213E-3</v>
      </c>
      <c r="E72">
        <v>13.4</v>
      </c>
      <c r="F72">
        <v>15.59</v>
      </c>
      <c r="G72" s="4">
        <f>S72</f>
        <v>0.94713771520000001</v>
      </c>
      <c r="H72" s="2">
        <f t="shared" si="11"/>
        <v>873.76648622703169</v>
      </c>
      <c r="I72" s="3">
        <f t="shared" si="12"/>
        <v>21.613579404274105</v>
      </c>
      <c r="J72" s="2">
        <f t="shared" si="13"/>
        <v>873.76648622703169</v>
      </c>
      <c r="K72" s="2">
        <f t="shared" si="5"/>
        <v>71583.993645799885</v>
      </c>
      <c r="L72" s="1">
        <v>71584</v>
      </c>
      <c r="M72" s="1">
        <v>81397</v>
      </c>
      <c r="N72" s="2">
        <f>S72*100000</f>
        <v>94713.771519999995</v>
      </c>
      <c r="O72" s="5">
        <f>L72/100000</f>
        <v>0.71584000000000003</v>
      </c>
      <c r="P72" s="5">
        <f>M72/100000</f>
        <v>0.81396999999999997</v>
      </c>
      <c r="Q72" s="5">
        <f t="shared" si="6"/>
        <v>0.28415999999999997</v>
      </c>
      <c r="R72" s="5">
        <f t="shared" si="7"/>
        <v>0.18603000000000003</v>
      </c>
      <c r="S72" s="3">
        <f t="shared" si="8"/>
        <v>0.94713771520000001</v>
      </c>
      <c r="T72" s="2">
        <f t="shared" si="14"/>
        <v>71584</v>
      </c>
      <c r="U72" s="2">
        <f t="shared" si="9"/>
        <v>1887</v>
      </c>
      <c r="V72" s="4">
        <f t="shared" si="10"/>
        <v>2.6360639248994188E-2</v>
      </c>
      <c r="W72">
        <f t="shared" si="15"/>
        <v>6</v>
      </c>
      <c r="X72">
        <f t="shared" si="16"/>
        <v>71</v>
      </c>
      <c r="Y72" s="3">
        <f>EXP(-W72*$Y$64)</f>
        <v>0.80235831025219195</v>
      </c>
      <c r="Z72" s="3">
        <f>1-(SUM($B$2:B72)-SUM(B$2:B71))</f>
        <v>0.97363599999999995</v>
      </c>
      <c r="AA72" s="3">
        <f t="shared" si="17"/>
        <v>0.88671976613113013</v>
      </c>
      <c r="AB72" s="1">
        <f t="shared" si="18"/>
        <v>71584</v>
      </c>
      <c r="AC72" s="1">
        <f t="shared" si="19"/>
        <v>64773.584028349207</v>
      </c>
      <c r="AD72" s="15">
        <f>1-(L73/L72)</f>
        <v>2.6360639248994233E-2</v>
      </c>
      <c r="AE72" s="14">
        <f>AD71*$AD$64</f>
        <v>24.142866880239922</v>
      </c>
      <c r="AF72" s="14">
        <f t="shared" si="22"/>
        <v>877.30980313176599</v>
      </c>
      <c r="AG72">
        <f t="shared" si="20"/>
        <v>71</v>
      </c>
      <c r="AH72" s="14">
        <f t="shared" si="21"/>
        <v>24.142866880239929</v>
      </c>
      <c r="AI72">
        <v>15</v>
      </c>
    </row>
    <row r="73" spans="1:35">
      <c r="A73">
        <v>72</v>
      </c>
      <c r="B73" s="4">
        <v>2.8808E-2</v>
      </c>
      <c r="C73" s="4">
        <v>1.9692999999999999E-2</v>
      </c>
      <c r="D73" s="4">
        <f>G72-G73</f>
        <v>7.9225029000000724E-3</v>
      </c>
      <c r="E73">
        <v>12.75</v>
      </c>
      <c r="F73">
        <v>14.87</v>
      </c>
      <c r="G73" s="4">
        <f>S73</f>
        <v>0.93921521229999994</v>
      </c>
      <c r="H73" s="2">
        <f t="shared" si="11"/>
        <v>850.73050658414218</v>
      </c>
      <c r="I73" s="3">
        <f t="shared" si="12"/>
        <v>23.035979642889515</v>
      </c>
      <c r="J73" s="2">
        <f t="shared" si="13"/>
        <v>850.73050658414218</v>
      </c>
      <c r="K73" s="2">
        <f t="shared" si="5"/>
        <v>69696.753237322017</v>
      </c>
      <c r="L73" s="1">
        <v>69697</v>
      </c>
      <c r="M73" s="1">
        <v>79941</v>
      </c>
      <c r="N73" s="2">
        <f>S73*100000</f>
        <v>93921.521229999998</v>
      </c>
      <c r="O73" s="5">
        <f>L73/100000</f>
        <v>0.69696999999999998</v>
      </c>
      <c r="P73" s="5">
        <f>M73/100000</f>
        <v>0.79940999999999995</v>
      </c>
      <c r="Q73" s="5">
        <f t="shared" si="6"/>
        <v>0.30303000000000002</v>
      </c>
      <c r="R73" s="5">
        <f t="shared" si="7"/>
        <v>0.20059000000000005</v>
      </c>
      <c r="S73" s="3">
        <f t="shared" si="8"/>
        <v>0.93921521229999994</v>
      </c>
      <c r="T73" s="2">
        <f t="shared" si="14"/>
        <v>69697</v>
      </c>
      <c r="U73" s="2">
        <f t="shared" si="9"/>
        <v>2008</v>
      </c>
      <c r="V73" s="4">
        <f t="shared" si="10"/>
        <v>2.8810422256338151E-2</v>
      </c>
      <c r="W73">
        <f t="shared" si="15"/>
        <v>7</v>
      </c>
      <c r="X73">
        <f t="shared" si="16"/>
        <v>72</v>
      </c>
      <c r="Y73" s="3">
        <f>EXP(-W73*$Y$64)</f>
        <v>0.77344555445379559</v>
      </c>
      <c r="Z73" s="3">
        <f>1-(SUM($B$2:B73)-SUM(B$2:B72))</f>
        <v>0.97119200000000006</v>
      </c>
      <c r="AA73" s="3">
        <f t="shared" si="17"/>
        <v>0.8633452662611949</v>
      </c>
      <c r="AB73" s="1">
        <f t="shared" si="18"/>
        <v>69697</v>
      </c>
      <c r="AC73" s="1">
        <f t="shared" si="19"/>
        <v>62439.486165500464</v>
      </c>
      <c r="AD73" s="15">
        <f>1-(L74/L73)</f>
        <v>2.881042225633812E-2</v>
      </c>
      <c r="AE73" s="14">
        <f>AD72*$AD$64</f>
        <v>26.360639248994232</v>
      </c>
      <c r="AF73" s="14">
        <f t="shared" si="22"/>
        <v>852.03413725391499</v>
      </c>
      <c r="AG73">
        <f t="shared" si="20"/>
        <v>72</v>
      </c>
      <c r="AH73" s="14">
        <f t="shared" si="21"/>
        <v>26.36063924899419</v>
      </c>
      <c r="AI73">
        <v>17</v>
      </c>
    </row>
    <row r="74" spans="1:35">
      <c r="A74">
        <v>73</v>
      </c>
      <c r="B74" s="4">
        <v>3.1480000000000001E-2</v>
      </c>
      <c r="C74" s="4">
        <v>2.1670999999999999E-2</v>
      </c>
      <c r="D74" s="4">
        <f>G73-G74</f>
        <v>9.1135985999999392E-3</v>
      </c>
      <c r="E74">
        <v>12.12</v>
      </c>
      <c r="F74">
        <v>14.16</v>
      </c>
      <c r="G74" s="4">
        <f>S74</f>
        <v>0.9301016137</v>
      </c>
      <c r="H74" s="2">
        <f t="shared" si="11"/>
        <v>826.22266215046625</v>
      </c>
      <c r="I74" s="3">
        <f t="shared" si="12"/>
        <v>24.507844433675928</v>
      </c>
      <c r="J74" s="2">
        <f t="shared" si="13"/>
        <v>826.22266215046625</v>
      </c>
      <c r="K74" s="2">
        <f t="shared" si="5"/>
        <v>67688.929170061252</v>
      </c>
      <c r="L74" s="1">
        <v>67689</v>
      </c>
      <c r="M74" s="1">
        <v>78367</v>
      </c>
      <c r="N74" s="2">
        <f>S74*100000</f>
        <v>93010.161370000002</v>
      </c>
      <c r="O74" s="5">
        <f>L74/100000</f>
        <v>0.67688999999999999</v>
      </c>
      <c r="P74" s="5">
        <f>M74/100000</f>
        <v>0.78366999999999998</v>
      </c>
      <c r="Q74" s="5">
        <f t="shared" si="6"/>
        <v>0.32311000000000001</v>
      </c>
      <c r="R74" s="5">
        <f t="shared" si="7"/>
        <v>0.21633000000000002</v>
      </c>
      <c r="S74" s="3">
        <f t="shared" si="8"/>
        <v>0.9301016137</v>
      </c>
      <c r="T74" s="2">
        <f t="shared" si="14"/>
        <v>67689</v>
      </c>
      <c r="U74" s="2">
        <f t="shared" si="9"/>
        <v>2131</v>
      </c>
      <c r="V74" s="4">
        <f t="shared" si="10"/>
        <v>3.1482220153939339E-2</v>
      </c>
      <c r="W74">
        <f t="shared" si="15"/>
        <v>8</v>
      </c>
      <c r="X74">
        <f t="shared" si="16"/>
        <v>73</v>
      </c>
      <c r="Y74" s="3">
        <f>EXP(-W74*$Y$64)</f>
        <v>0.74557466166993569</v>
      </c>
      <c r="Z74" s="3">
        <f>1-(SUM($B$2:B74)-SUM(B$2:B73))</f>
        <v>0.96852000000000005</v>
      </c>
      <c r="AA74" s="3">
        <f t="shared" si="17"/>
        <v>0.83847192458719921</v>
      </c>
      <c r="AB74" s="1">
        <f t="shared" si="18"/>
        <v>67689</v>
      </c>
      <c r="AC74" s="1">
        <f t="shared" si="19"/>
        <v>60189.496861952241</v>
      </c>
      <c r="AD74" s="15">
        <f>1-(L75/L74)</f>
        <v>3.1482220153939311E-2</v>
      </c>
      <c r="AE74" s="14">
        <f>AD73*$AD$64</f>
        <v>28.810422256338121</v>
      </c>
      <c r="AF74" s="14">
        <f t="shared" si="22"/>
        <v>825.21021096621553</v>
      </c>
      <c r="AG74">
        <f t="shared" si="20"/>
        <v>73</v>
      </c>
      <c r="AH74" s="14">
        <f t="shared" si="21"/>
        <v>28.81042225633815</v>
      </c>
      <c r="AI74">
        <v>22</v>
      </c>
    </row>
    <row r="75" spans="1:35">
      <c r="A75">
        <v>74</v>
      </c>
      <c r="B75" s="4">
        <v>3.4442E-2</v>
      </c>
      <c r="C75" s="4">
        <v>2.3865999999999998E-2</v>
      </c>
      <c r="D75" s="4">
        <f>G74-G75</f>
        <v>1.0458243899999942E-2</v>
      </c>
      <c r="E75">
        <v>11.49</v>
      </c>
      <c r="F75">
        <v>13.46</v>
      </c>
      <c r="G75" s="4">
        <f>S75</f>
        <v>0.91964336980000005</v>
      </c>
      <c r="H75" s="2">
        <f t="shared" si="11"/>
        <v>800.21317274596959</v>
      </c>
      <c r="I75" s="3">
        <f t="shared" si="12"/>
        <v>26.009489404496662</v>
      </c>
      <c r="J75" s="2">
        <f t="shared" si="13"/>
        <v>800.21317274596959</v>
      </c>
      <c r="K75" s="2">
        <f t="shared" si="5"/>
        <v>65558.08167978772</v>
      </c>
      <c r="L75" s="1">
        <v>65558</v>
      </c>
      <c r="M75" s="1">
        <v>76669</v>
      </c>
      <c r="N75" s="2">
        <f>S75*100000</f>
        <v>91964.336980000007</v>
      </c>
      <c r="O75" s="5">
        <f>L75/100000</f>
        <v>0.65558000000000005</v>
      </c>
      <c r="P75" s="5">
        <f>M75/100000</f>
        <v>0.76668999999999998</v>
      </c>
      <c r="Q75" s="5">
        <f t="shared" si="6"/>
        <v>0.34441999999999995</v>
      </c>
      <c r="R75" s="5">
        <f t="shared" si="7"/>
        <v>0.23331000000000002</v>
      </c>
      <c r="S75" s="3">
        <f t="shared" si="8"/>
        <v>0.91964336980000005</v>
      </c>
      <c r="T75" s="2">
        <f t="shared" si="14"/>
        <v>65558</v>
      </c>
      <c r="U75" s="2">
        <f t="shared" si="9"/>
        <v>2258</v>
      </c>
      <c r="V75" s="4">
        <f t="shared" si="10"/>
        <v>3.444278348942921E-2</v>
      </c>
      <c r="W75">
        <f t="shared" si="15"/>
        <v>9</v>
      </c>
      <c r="X75">
        <f t="shared" si="16"/>
        <v>74</v>
      </c>
      <c r="Y75" s="3">
        <f>EXP(-W75*$Y$64)</f>
        <v>0.71870808866022962</v>
      </c>
      <c r="Z75" s="3">
        <f>1-(SUM($B$2:B75)-SUM(B$2:B74))</f>
        <v>0.96555800000000003</v>
      </c>
      <c r="AA75" s="3">
        <f t="shared" si="17"/>
        <v>0.81207496686444769</v>
      </c>
      <c r="AB75" s="1">
        <f t="shared" si="18"/>
        <v>65558</v>
      </c>
      <c r="AC75" s="1">
        <f t="shared" si="19"/>
        <v>58020.585289451679</v>
      </c>
      <c r="AD75" s="15">
        <f>1-(L76/L75)</f>
        <v>3.4442783489429196E-2</v>
      </c>
      <c r="AE75" s="14">
        <f>AD74*$AD$64</f>
        <v>31.482220153939309</v>
      </c>
      <c r="AF75" s="14">
        <f t="shared" si="22"/>
        <v>796.78767433663995</v>
      </c>
      <c r="AG75">
        <f t="shared" si="20"/>
        <v>74</v>
      </c>
      <c r="AH75" s="14">
        <f t="shared" si="21"/>
        <v>31.482220153939338</v>
      </c>
      <c r="AI75">
        <v>19</v>
      </c>
    </row>
    <row r="76" spans="1:35">
      <c r="A76">
        <v>75</v>
      </c>
      <c r="B76" s="4">
        <v>3.7855E-2</v>
      </c>
      <c r="C76" s="4">
        <v>2.6436999999999999E-2</v>
      </c>
      <c r="D76" s="4">
        <f>G75-G76</f>
        <v>1.1984239800000074E-2</v>
      </c>
      <c r="E76">
        <v>10.89</v>
      </c>
      <c r="F76">
        <v>12.77</v>
      </c>
      <c r="G76" s="4">
        <f>S76</f>
        <v>0.90765912999999998</v>
      </c>
      <c r="H76" s="2">
        <f t="shared" si="11"/>
        <v>772.65223065025293</v>
      </c>
      <c r="I76" s="3">
        <f t="shared" si="12"/>
        <v>27.560942095716655</v>
      </c>
      <c r="J76" s="2">
        <f t="shared" si="13"/>
        <v>772.65223065025293</v>
      </c>
      <c r="K76" s="2">
        <f t="shared" si="5"/>
        <v>63300.130230572475</v>
      </c>
      <c r="L76" s="1">
        <v>63300</v>
      </c>
      <c r="M76" s="1">
        <v>74839</v>
      </c>
      <c r="N76" s="2">
        <f>S76*100000</f>
        <v>90765.913</v>
      </c>
      <c r="O76" s="5">
        <f>L76/100000</f>
        <v>0.63300000000000001</v>
      </c>
      <c r="P76" s="5">
        <f>M76/100000</f>
        <v>0.74839</v>
      </c>
      <c r="Q76" s="5">
        <f t="shared" si="6"/>
        <v>0.36699999999999999</v>
      </c>
      <c r="R76" s="5">
        <f t="shared" si="7"/>
        <v>0.25161</v>
      </c>
      <c r="S76" s="3">
        <f t="shared" si="8"/>
        <v>0.90765912999999998</v>
      </c>
      <c r="T76" s="2">
        <f t="shared" si="14"/>
        <v>63300</v>
      </c>
      <c r="U76" s="2">
        <f t="shared" si="9"/>
        <v>2396</v>
      </c>
      <c r="V76" s="4">
        <f t="shared" si="10"/>
        <v>3.7851500789889414E-2</v>
      </c>
      <c r="W76">
        <f t="shared" si="15"/>
        <v>10</v>
      </c>
      <c r="X76">
        <f t="shared" si="16"/>
        <v>75</v>
      </c>
      <c r="Y76" s="3">
        <f>EXP(-W76*$Y$64)</f>
        <v>0.69280964504439169</v>
      </c>
      <c r="Z76" s="3">
        <f>1-(SUM($B$2:B76)-SUM(B$2:B75))</f>
        <v>0.96214500000000003</v>
      </c>
      <c r="AA76" s="3">
        <f t="shared" si="17"/>
        <v>0.78410484460355012</v>
      </c>
      <c r="AB76" s="1">
        <f t="shared" si="18"/>
        <v>63300</v>
      </c>
      <c r="AC76" s="1">
        <f t="shared" si="19"/>
        <v>55929.829834788696</v>
      </c>
      <c r="AD76" s="15">
        <f>1-(L77/L76)</f>
        <v>3.7851500789889414E-2</v>
      </c>
      <c r="AE76" s="14">
        <f>AD75*$AD$64</f>
        <v>34.442783489429196</v>
      </c>
      <c r="AF76" s="14">
        <f t="shared" si="22"/>
        <v>766.62806505211245</v>
      </c>
      <c r="AG76">
        <f t="shared" si="20"/>
        <v>75</v>
      </c>
      <c r="AH76" s="14">
        <f t="shared" si="21"/>
        <v>34.44278348942921</v>
      </c>
      <c r="AI76">
        <v>26</v>
      </c>
    </row>
    <row r="77" spans="1:35">
      <c r="A77">
        <v>76</v>
      </c>
      <c r="B77" s="4">
        <v>4.1724999999999998E-2</v>
      </c>
      <c r="C77" s="4">
        <v>2.9367999999999998E-2</v>
      </c>
      <c r="D77" s="4">
        <f>G76-G77</f>
        <v>1.376567399999995E-2</v>
      </c>
      <c r="E77">
        <v>10.3</v>
      </c>
      <c r="F77">
        <v>12.11</v>
      </c>
      <c r="G77" s="4">
        <f>S77</f>
        <v>0.89389345600000003</v>
      </c>
      <c r="H77" s="2">
        <f t="shared" si="11"/>
        <v>743.40348045898759</v>
      </c>
      <c r="I77" s="3">
        <f t="shared" si="12"/>
        <v>29.248750191265344</v>
      </c>
      <c r="J77" s="2">
        <f t="shared" si="13"/>
        <v>743.40348045898759</v>
      </c>
      <c r="K77" s="2">
        <f t="shared" si="5"/>
        <v>60903.903800694148</v>
      </c>
      <c r="L77" s="1">
        <v>60904</v>
      </c>
      <c r="M77" s="1">
        <v>72860</v>
      </c>
      <c r="N77" s="2">
        <f>S77*100000</f>
        <v>89389.345600000001</v>
      </c>
      <c r="O77" s="5">
        <f>L77/100000</f>
        <v>0.60904000000000003</v>
      </c>
      <c r="P77" s="5">
        <f>M77/100000</f>
        <v>0.72860000000000003</v>
      </c>
      <c r="Q77" s="5">
        <f t="shared" si="6"/>
        <v>0.39095999999999997</v>
      </c>
      <c r="R77" s="5">
        <f t="shared" si="7"/>
        <v>0.27139999999999997</v>
      </c>
      <c r="S77" s="3">
        <f t="shared" si="8"/>
        <v>0.89389345600000003</v>
      </c>
      <c r="T77" s="2">
        <f t="shared" si="14"/>
        <v>60904</v>
      </c>
      <c r="U77" s="2">
        <f t="shared" si="9"/>
        <v>2541</v>
      </c>
      <c r="V77" s="4">
        <f t="shared" si="10"/>
        <v>4.1721397609352423E-2</v>
      </c>
      <c r="W77">
        <f t="shared" si="15"/>
        <v>11</v>
      </c>
      <c r="X77">
        <f t="shared" si="16"/>
        <v>76</v>
      </c>
      <c r="Y77" s="3">
        <f>EXP(-W77*$Y$64)</f>
        <v>0.66784444455229963</v>
      </c>
      <c r="Z77" s="3">
        <f>1-(SUM($B$2:B77)-SUM(B$2:B76))</f>
        <v>0.95827499999999999</v>
      </c>
      <c r="AA77" s="3">
        <f t="shared" si="17"/>
        <v>0.75442529945868275</v>
      </c>
      <c r="AB77" s="1">
        <f t="shared" si="18"/>
        <v>60904</v>
      </c>
      <c r="AC77" s="1">
        <f t="shared" si="19"/>
        <v>53914.414164262598</v>
      </c>
      <c r="AD77" s="15">
        <f>1-(L78/L77)</f>
        <v>4.1721397609352451E-2</v>
      </c>
      <c r="AE77" s="14">
        <f>AD76*$AD$64</f>
        <v>37.851500789889414</v>
      </c>
      <c r="AF77" s="14">
        <f t="shared" si="22"/>
        <v>734.64327073158472</v>
      </c>
      <c r="AG77">
        <f t="shared" si="20"/>
        <v>76</v>
      </c>
      <c r="AH77" s="14">
        <f t="shared" si="21"/>
        <v>37.851500789889414</v>
      </c>
      <c r="AI77">
        <v>23</v>
      </c>
    </row>
    <row r="78" spans="1:35">
      <c r="A78">
        <v>77</v>
      </c>
      <c r="B78" s="4">
        <v>4.5932000000000001E-2</v>
      </c>
      <c r="C78" s="4">
        <v>3.2518999999999999E-2</v>
      </c>
      <c r="D78" s="4">
        <f>G77-G78</f>
        <v>1.5802428300000004E-2</v>
      </c>
      <c r="E78">
        <v>9.7200000000000006</v>
      </c>
      <c r="F78">
        <v>11.46</v>
      </c>
      <c r="G78" s="4">
        <f>S78</f>
        <v>0.87809102770000003</v>
      </c>
      <c r="H78" s="2">
        <f t="shared" si="11"/>
        <v>712.38497023683635</v>
      </c>
      <c r="I78" s="3">
        <f t="shared" si="12"/>
        <v>31.018510222151235</v>
      </c>
      <c r="J78" s="2">
        <f t="shared" si="13"/>
        <v>712.38497023683635</v>
      </c>
      <c r="K78" s="2">
        <f t="shared" si="5"/>
        <v>58362.688414610187</v>
      </c>
      <c r="L78" s="1">
        <v>58363</v>
      </c>
      <c r="M78" s="1">
        <v>70721</v>
      </c>
      <c r="N78" s="2">
        <f>S78*100000</f>
        <v>87809.102769999998</v>
      </c>
      <c r="O78" s="5">
        <f>L78/100000</f>
        <v>0.58362999999999998</v>
      </c>
      <c r="P78" s="5">
        <f>M78/100000</f>
        <v>0.70721000000000001</v>
      </c>
      <c r="Q78" s="5">
        <f t="shared" si="6"/>
        <v>0.41637000000000002</v>
      </c>
      <c r="R78" s="5">
        <f t="shared" si="7"/>
        <v>0.29278999999999999</v>
      </c>
      <c r="S78" s="3">
        <f t="shared" si="8"/>
        <v>0.87809102770000003</v>
      </c>
      <c r="T78" s="2">
        <f t="shared" si="14"/>
        <v>58363</v>
      </c>
      <c r="U78" s="2">
        <f t="shared" si="9"/>
        <v>2681</v>
      </c>
      <c r="V78" s="4">
        <f t="shared" si="10"/>
        <v>4.5936637938419886E-2</v>
      </c>
      <c r="W78">
        <f t="shared" si="15"/>
        <v>12</v>
      </c>
      <c r="X78">
        <f t="shared" si="16"/>
        <v>77</v>
      </c>
      <c r="Y78" s="3">
        <f>EXP(-W78*$Y$64)</f>
        <v>0.64377885803075274</v>
      </c>
      <c r="Z78" s="3">
        <f>1-(SUM($B$2:B78)-SUM(B$2:B77))</f>
        <v>0.95406800000000003</v>
      </c>
      <c r="AA78" s="3">
        <f t="shared" si="17"/>
        <v>0.72294962157341236</v>
      </c>
      <c r="AB78" s="1">
        <f t="shared" si="18"/>
        <v>58363.000000000007</v>
      </c>
      <c r="AC78" s="1">
        <f t="shared" si="19"/>
        <v>51971.623429964638</v>
      </c>
      <c r="AD78" s="15">
        <f>1-(L79/L78)</f>
        <v>4.5936637938419844E-2</v>
      </c>
      <c r="AE78" s="14">
        <f>AD77*$AD$64</f>
        <v>41.721397609352451</v>
      </c>
      <c r="AF78" s="14">
        <f t="shared" si="22"/>
        <v>700.89622879009141</v>
      </c>
      <c r="AG78">
        <f t="shared" si="20"/>
        <v>77</v>
      </c>
      <c r="AH78" s="14">
        <f t="shared" si="21"/>
        <v>41.721397609352302</v>
      </c>
      <c r="AI78">
        <v>21</v>
      </c>
    </row>
    <row r="79" spans="1:35">
      <c r="A79">
        <v>78</v>
      </c>
      <c r="B79" s="4">
        <v>5.0469E-2</v>
      </c>
      <c r="C79" s="4">
        <v>3.5869999999999999E-2</v>
      </c>
      <c r="D79" s="4">
        <f>G78-G79</f>
        <v>1.8042839900000107E-2</v>
      </c>
      <c r="E79">
        <v>9.17</v>
      </c>
      <c r="F79">
        <v>10.83</v>
      </c>
      <c r="G79" s="4">
        <f>S79</f>
        <v>0.86004818779999992</v>
      </c>
      <c r="H79" s="2">
        <f t="shared" si="11"/>
        <v>679.66370378391798</v>
      </c>
      <c r="I79" s="3">
        <f t="shared" si="12"/>
        <v>32.721266452918371</v>
      </c>
      <c r="J79" s="2">
        <f t="shared" si="13"/>
        <v>679.66370378391798</v>
      </c>
      <c r="K79" s="2">
        <f t="shared" si="5"/>
        <v>55681.973410350314</v>
      </c>
      <c r="L79" s="1">
        <v>55682</v>
      </c>
      <c r="M79" s="1">
        <v>68421</v>
      </c>
      <c r="N79" s="2">
        <f>S79*100000</f>
        <v>86004.818779999987</v>
      </c>
      <c r="O79" s="5">
        <f>L79/100000</f>
        <v>0.55681999999999998</v>
      </c>
      <c r="P79" s="5">
        <f>M79/100000</f>
        <v>0.68420999999999998</v>
      </c>
      <c r="Q79" s="5">
        <f t="shared" si="6"/>
        <v>0.44318000000000002</v>
      </c>
      <c r="R79" s="5">
        <f t="shared" si="7"/>
        <v>0.31579000000000002</v>
      </c>
      <c r="S79" s="3">
        <f t="shared" si="8"/>
        <v>0.86004818779999992</v>
      </c>
      <c r="T79" s="2">
        <f t="shared" si="14"/>
        <v>55682</v>
      </c>
      <c r="U79" s="2">
        <f t="shared" si="9"/>
        <v>2810</v>
      </c>
      <c r="V79" s="4">
        <f t="shared" si="10"/>
        <v>5.0465141338314E-2</v>
      </c>
      <c r="W79">
        <f t="shared" si="15"/>
        <v>13</v>
      </c>
      <c r="X79">
        <f t="shared" si="16"/>
        <v>78</v>
      </c>
      <c r="Y79" s="3">
        <f>EXP(-W79*$Y$64)</f>
        <v>0.62058046814361711</v>
      </c>
      <c r="Z79" s="3">
        <f>1-(SUM($B$2:B79)-SUM(B$2:B78))</f>
        <v>0.94953100000000001</v>
      </c>
      <c r="AA79" s="3">
        <f t="shared" si="17"/>
        <v>0.68973974655947679</v>
      </c>
      <c r="AB79" s="1">
        <f t="shared" si="18"/>
        <v>55682</v>
      </c>
      <c r="AC79" s="1">
        <f t="shared" si="19"/>
        <v>50098.840612766064</v>
      </c>
      <c r="AD79" s="15">
        <f>1-(L80/L79)</f>
        <v>5.0465141338314035E-2</v>
      </c>
      <c r="AE79" s="14">
        <f>AD78*$AD$64</f>
        <v>45.936637938419842</v>
      </c>
      <c r="AF79" s="14">
        <f t="shared" si="22"/>
        <v>665.52540154070812</v>
      </c>
      <c r="AG79">
        <f t="shared" si="20"/>
        <v>78</v>
      </c>
      <c r="AH79" s="14">
        <f t="shared" si="21"/>
        <v>45.936637938420013</v>
      </c>
      <c r="AI79">
        <v>32</v>
      </c>
    </row>
    <row r="80" spans="1:35">
      <c r="A80">
        <v>79</v>
      </c>
      <c r="B80" s="4">
        <v>5.5465E-2</v>
      </c>
      <c r="C80" s="4">
        <v>3.9555E-2</v>
      </c>
      <c r="D80" s="4">
        <f>G79-G80</f>
        <v>2.0438910199999993E-2</v>
      </c>
      <c r="E80">
        <v>8.6300000000000008</v>
      </c>
      <c r="F80">
        <v>10.210000000000001</v>
      </c>
      <c r="G80" s="4">
        <f>S80</f>
        <v>0.83960927759999993</v>
      </c>
      <c r="H80" s="2">
        <f t="shared" si="11"/>
        <v>645.36175631764741</v>
      </c>
      <c r="I80" s="3">
        <f t="shared" si="12"/>
        <v>34.301947466270576</v>
      </c>
      <c r="J80" s="2">
        <f t="shared" si="13"/>
        <v>645.36175631764741</v>
      </c>
      <c r="K80" s="2">
        <f t="shared" si="5"/>
        <v>52871.759894303344</v>
      </c>
      <c r="L80" s="1">
        <v>52872</v>
      </c>
      <c r="M80" s="1">
        <v>65967</v>
      </c>
      <c r="N80" s="2">
        <f>S80*100000</f>
        <v>83960.927759999991</v>
      </c>
      <c r="O80" s="5">
        <f>L80/100000</f>
        <v>0.52871999999999997</v>
      </c>
      <c r="P80" s="5">
        <f>M80/100000</f>
        <v>0.65966999999999998</v>
      </c>
      <c r="Q80" s="5">
        <f t="shared" si="6"/>
        <v>0.47128000000000003</v>
      </c>
      <c r="R80" s="5">
        <f t="shared" si="7"/>
        <v>0.34033000000000002</v>
      </c>
      <c r="S80" s="3">
        <f t="shared" si="8"/>
        <v>0.83960927759999993</v>
      </c>
      <c r="T80" s="2">
        <f t="shared" si="14"/>
        <v>52872</v>
      </c>
      <c r="U80" s="2">
        <f t="shared" si="9"/>
        <v>2933</v>
      </c>
      <c r="V80" s="4">
        <f t="shared" si="10"/>
        <v>5.54735966106824E-2</v>
      </c>
      <c r="W80">
        <f t="shared" si="15"/>
        <v>14</v>
      </c>
      <c r="X80">
        <f t="shared" si="16"/>
        <v>79</v>
      </c>
      <c r="Y80" s="3">
        <f>EXP(-W80*$Y$64)</f>
        <v>0.59821802570433924</v>
      </c>
      <c r="Z80" s="3">
        <f>1-(SUM($B$2:B80)-SUM(B$2:B79))</f>
        <v>0.94453500000000001</v>
      </c>
      <c r="AA80" s="3">
        <f t="shared" si="17"/>
        <v>0.6549319327626999</v>
      </c>
      <c r="AB80" s="1">
        <f t="shared" si="18"/>
        <v>52872</v>
      </c>
      <c r="AC80" s="1">
        <f t="shared" si="19"/>
        <v>48293.542997085606</v>
      </c>
      <c r="AD80" s="15">
        <f>1-(L81/L80)</f>
        <v>5.5473596610682407E-2</v>
      </c>
      <c r="AE80" s="14">
        <f>AD79*$AD$64</f>
        <v>50.465141338314034</v>
      </c>
      <c r="AF80" s="14">
        <f t="shared" si="22"/>
        <v>628.60631388147647</v>
      </c>
      <c r="AG80">
        <f t="shared" si="20"/>
        <v>79</v>
      </c>
      <c r="AH80" s="14">
        <f t="shared" si="21"/>
        <v>50.465141338313998</v>
      </c>
      <c r="AI80">
        <v>32</v>
      </c>
    </row>
    <row r="81" spans="1:35">
      <c r="A81">
        <v>80</v>
      </c>
      <c r="B81" s="4">
        <v>6.1178999999999997E-2</v>
      </c>
      <c r="C81" s="4">
        <v>4.3827999999999999E-2</v>
      </c>
      <c r="D81" s="4">
        <f>G80-G81</f>
        <v>2.3047799899999943E-2</v>
      </c>
      <c r="E81">
        <v>8.1</v>
      </c>
      <c r="F81">
        <v>9.61</v>
      </c>
      <c r="G81" s="4">
        <f>S81</f>
        <v>0.81656147769999998</v>
      </c>
      <c r="H81" s="2">
        <f t="shared" si="11"/>
        <v>609.56676650348913</v>
      </c>
      <c r="I81" s="3">
        <f t="shared" si="12"/>
        <v>35.794989814158271</v>
      </c>
      <c r="J81" s="2">
        <f t="shared" si="13"/>
        <v>609.56676650348913</v>
      </c>
      <c r="K81" s="2">
        <f t="shared" si="5"/>
        <v>49939.227731765808</v>
      </c>
      <c r="L81" s="1">
        <v>49939</v>
      </c>
      <c r="M81" s="1">
        <v>63357</v>
      </c>
      <c r="N81" s="2">
        <f>S81*100000</f>
        <v>81656.147769999996</v>
      </c>
      <c r="O81" s="5">
        <f>L81/100000</f>
        <v>0.49939</v>
      </c>
      <c r="P81" s="5">
        <f>M81/100000</f>
        <v>0.63356999999999997</v>
      </c>
      <c r="Q81" s="5">
        <f t="shared" si="6"/>
        <v>0.50061</v>
      </c>
      <c r="R81" s="5">
        <f t="shared" si="7"/>
        <v>0.36643000000000003</v>
      </c>
      <c r="S81" s="3">
        <f t="shared" si="8"/>
        <v>0.81656147769999998</v>
      </c>
      <c r="T81" s="2">
        <f t="shared" si="14"/>
        <v>49939</v>
      </c>
      <c r="U81" s="2">
        <f t="shared" si="9"/>
        <v>3055</v>
      </c>
      <c r="V81" s="4">
        <f t="shared" si="10"/>
        <v>6.1174633052323832E-2</v>
      </c>
      <c r="W81">
        <f t="shared" si="15"/>
        <v>15</v>
      </c>
      <c r="X81">
        <f t="shared" si="16"/>
        <v>80</v>
      </c>
      <c r="Y81" s="3">
        <f>EXP(-W81*$Y$64)</f>
        <v>0.57666140758200446</v>
      </c>
      <c r="Z81" s="3">
        <f>1-(SUM($B$2:B81)-SUM(B$2:B80))</f>
        <v>0.93882100000000002</v>
      </c>
      <c r="AA81" s="3">
        <f t="shared" si="17"/>
        <v>0.61860050291716728</v>
      </c>
      <c r="AB81" s="1">
        <f t="shared" si="18"/>
        <v>49939</v>
      </c>
      <c r="AC81" s="1">
        <f t="shared" si="19"/>
        <v>46553.298772687638</v>
      </c>
      <c r="AD81" s="15">
        <f>1-(L82/L81)</f>
        <v>6.1174633052323846E-2</v>
      </c>
      <c r="AE81" s="14">
        <f>AD80*$AD$64</f>
        <v>55.473596610682407</v>
      </c>
      <c r="AF81" s="14">
        <f t="shared" si="22"/>
        <v>590.15155329540323</v>
      </c>
      <c r="AG81">
        <f t="shared" si="20"/>
        <v>80</v>
      </c>
      <c r="AH81" s="14">
        <f t="shared" si="21"/>
        <v>55.473596610682399</v>
      </c>
      <c r="AI81">
        <v>23</v>
      </c>
    </row>
    <row r="82" spans="1:35">
      <c r="A82">
        <v>81</v>
      </c>
      <c r="B82" s="4">
        <v>6.7697999999999994E-2</v>
      </c>
      <c r="C82" s="4">
        <v>4.8807999999999997E-2</v>
      </c>
      <c r="D82" s="4">
        <f>G81-G82</f>
        <v>2.5944749700000047E-2</v>
      </c>
      <c r="E82">
        <v>7.6</v>
      </c>
      <c r="F82">
        <v>9.0299999999999994</v>
      </c>
      <c r="G82" s="4">
        <f>S82</f>
        <v>0.79061672799999994</v>
      </c>
      <c r="H82" s="2">
        <f t="shared" si="11"/>
        <v>572.27408129557216</v>
      </c>
      <c r="I82" s="3">
        <f t="shared" si="12"/>
        <v>37.292685207916975</v>
      </c>
      <c r="J82" s="2">
        <f t="shared" si="13"/>
        <v>572.27408129557216</v>
      </c>
      <c r="K82" s="2">
        <f t="shared" si="5"/>
        <v>46883.995718364109</v>
      </c>
      <c r="L82" s="1">
        <v>46884</v>
      </c>
      <c r="M82" s="1">
        <v>60580</v>
      </c>
      <c r="N82" s="2">
        <f>S82*100000</f>
        <v>79061.6728</v>
      </c>
      <c r="O82" s="5">
        <f>L82/100000</f>
        <v>0.46883999999999998</v>
      </c>
      <c r="P82" s="5">
        <f>M82/100000</f>
        <v>0.60580000000000001</v>
      </c>
      <c r="Q82" s="5">
        <f t="shared" si="6"/>
        <v>0.53116000000000008</v>
      </c>
      <c r="R82" s="5">
        <f t="shared" si="7"/>
        <v>0.39419999999999999</v>
      </c>
      <c r="S82" s="3">
        <f t="shared" si="8"/>
        <v>0.79061672799999994</v>
      </c>
      <c r="T82" s="2">
        <f t="shared" si="14"/>
        <v>46884</v>
      </c>
      <c r="U82" s="2">
        <f t="shared" si="9"/>
        <v>3174</v>
      </c>
      <c r="V82" s="4">
        <f t="shared" si="10"/>
        <v>6.7699001791655999E-2</v>
      </c>
      <c r="W82">
        <f t="shared" si="15"/>
        <v>16</v>
      </c>
      <c r="X82">
        <f t="shared" si="16"/>
        <v>81</v>
      </c>
      <c r="Y82" s="3">
        <f>EXP(-W82*$Y$64)</f>
        <v>0.55588157612423905</v>
      </c>
      <c r="Z82" s="3">
        <f>1-(SUM($B$2:B82)-SUM(B$2:B81))</f>
        <v>0.93230199999999996</v>
      </c>
      <c r="AA82" s="3">
        <f t="shared" si="17"/>
        <v>0.58075784414522658</v>
      </c>
      <c r="AB82" s="1">
        <f t="shared" si="18"/>
        <v>46883.999999999993</v>
      </c>
      <c r="AC82" s="1">
        <f t="shared" si="19"/>
        <v>44875.763758933695</v>
      </c>
      <c r="AD82" s="15">
        <f>1-(L83/L82)</f>
        <v>6.7699001791655999E-2</v>
      </c>
      <c r="AE82" s="14">
        <f>AD81*$AD$64</f>
        <v>61.174633052323848</v>
      </c>
      <c r="AF82" s="14">
        <f t="shared" si="22"/>
        <v>550.19888223150917</v>
      </c>
      <c r="AG82">
        <f t="shared" si="20"/>
        <v>81</v>
      </c>
      <c r="AH82" s="14">
        <f t="shared" si="21"/>
        <v>61.174633052323976</v>
      </c>
      <c r="AI82">
        <v>48</v>
      </c>
    </row>
    <row r="83" spans="1:35">
      <c r="A83">
        <v>82</v>
      </c>
      <c r="B83" s="4">
        <v>7.4923000000000003E-2</v>
      </c>
      <c r="C83" s="4">
        <v>5.4434000000000003E-2</v>
      </c>
      <c r="D83" s="4">
        <f>G82-G83</f>
        <v>2.9151231999999916E-2</v>
      </c>
      <c r="E83">
        <v>7.11</v>
      </c>
      <c r="F83">
        <v>8.4700000000000006</v>
      </c>
      <c r="G83" s="4">
        <f>S83</f>
        <v>0.76146549600000002</v>
      </c>
      <c r="H83" s="2">
        <f t="shared" si="11"/>
        <v>533.53227054002446</v>
      </c>
      <c r="I83" s="3">
        <f t="shared" si="12"/>
        <v>38.741810755547704</v>
      </c>
      <c r="J83" s="2">
        <f t="shared" si="13"/>
        <v>533.53227054002446</v>
      </c>
      <c r="K83" s="2">
        <f t="shared" si="5"/>
        <v>43710.042976222292</v>
      </c>
      <c r="L83" s="1">
        <v>43710</v>
      </c>
      <c r="M83" s="1">
        <v>57624</v>
      </c>
      <c r="N83" s="2">
        <f>S83*100000</f>
        <v>76146.549599999998</v>
      </c>
      <c r="O83" s="5">
        <f>L83/100000</f>
        <v>0.43709999999999999</v>
      </c>
      <c r="P83" s="5">
        <f>M83/100000</f>
        <v>0.57623999999999997</v>
      </c>
      <c r="Q83" s="5">
        <f t="shared" si="6"/>
        <v>0.56289999999999996</v>
      </c>
      <c r="R83" s="5">
        <f t="shared" si="7"/>
        <v>0.42376000000000003</v>
      </c>
      <c r="S83" s="3">
        <f t="shared" si="8"/>
        <v>0.76146549600000002</v>
      </c>
      <c r="T83" s="2">
        <f t="shared" si="14"/>
        <v>43710</v>
      </c>
      <c r="U83" s="2">
        <f t="shared" si="9"/>
        <v>3275</v>
      </c>
      <c r="V83" s="4">
        <f t="shared" si="10"/>
        <v>7.4925646305193314E-2</v>
      </c>
      <c r="W83">
        <f t="shared" si="15"/>
        <v>17</v>
      </c>
      <c r="X83">
        <f t="shared" si="16"/>
        <v>82</v>
      </c>
      <c r="Y83" s="3">
        <f>EXP(-W83*$Y$64)</f>
        <v>0.53585054004229682</v>
      </c>
      <c r="Z83" s="3">
        <f>1-(SUM($B$2:B83)-SUM(B$2:B82))</f>
        <v>0.92507700000000004</v>
      </c>
      <c r="AA83" s="3">
        <f t="shared" si="17"/>
        <v>0.54144111781392068</v>
      </c>
      <c r="AB83" s="1">
        <f t="shared" si="18"/>
        <v>43710</v>
      </c>
      <c r="AC83" s="1">
        <f t="shared" si="19"/>
        <v>43258.678247074582</v>
      </c>
      <c r="AD83" s="15">
        <f>1-(L84/L83)</f>
        <v>7.4925646305193272E-2</v>
      </c>
      <c r="AE83" s="14">
        <f>AD82*$AD$64</f>
        <v>67.699001791656002</v>
      </c>
      <c r="AF83" s="14">
        <f t="shared" si="22"/>
        <v>508.97487538391846</v>
      </c>
      <c r="AG83">
        <f t="shared" si="20"/>
        <v>82</v>
      </c>
      <c r="AH83" s="14">
        <f t="shared" si="21"/>
        <v>67.69900179165586</v>
      </c>
      <c r="AI83">
        <v>39</v>
      </c>
    </row>
    <row r="84" spans="1:35">
      <c r="A84">
        <v>83</v>
      </c>
      <c r="B84" s="4">
        <v>8.2891000000000006E-2</v>
      </c>
      <c r="C84" s="4">
        <v>6.0761999999999997E-2</v>
      </c>
      <c r="D84" s="4">
        <f>G83-G84</f>
        <v>3.2563680500000025E-2</v>
      </c>
      <c r="E84">
        <v>6.65</v>
      </c>
      <c r="F84">
        <v>7.93</v>
      </c>
      <c r="G84" s="4">
        <f>S84</f>
        <v>0.72890181549999999</v>
      </c>
      <c r="H84" s="2">
        <f t="shared" si="11"/>
        <v>493.5584322343542</v>
      </c>
      <c r="I84" s="3">
        <f t="shared" si="12"/>
        <v>39.973838305670256</v>
      </c>
      <c r="J84" s="2">
        <f t="shared" si="13"/>
        <v>493.5584322343542</v>
      </c>
      <c r="K84" s="2">
        <f t="shared" si="5"/>
        <v>40435.155426314785</v>
      </c>
      <c r="L84" s="1">
        <v>40435</v>
      </c>
      <c r="M84" s="1">
        <v>54487</v>
      </c>
      <c r="N84" s="2">
        <f>S84*100000</f>
        <v>72890.181549999994</v>
      </c>
      <c r="O84" s="5">
        <f>L84/100000</f>
        <v>0.40434999999999999</v>
      </c>
      <c r="P84" s="5">
        <f>M84/100000</f>
        <v>0.54486999999999997</v>
      </c>
      <c r="Q84" s="5">
        <f t="shared" si="6"/>
        <v>0.59565000000000001</v>
      </c>
      <c r="R84" s="5">
        <f t="shared" si="7"/>
        <v>0.45513000000000003</v>
      </c>
      <c r="S84" s="3">
        <f t="shared" si="8"/>
        <v>0.72890181549999999</v>
      </c>
      <c r="T84" s="2">
        <f t="shared" si="14"/>
        <v>40435</v>
      </c>
      <c r="U84" s="2">
        <f t="shared" si="9"/>
        <v>3351</v>
      </c>
      <c r="V84" s="4">
        <f t="shared" si="10"/>
        <v>8.2873747990602195E-2</v>
      </c>
      <c r="W84">
        <f t="shared" si="15"/>
        <v>18</v>
      </c>
      <c r="X84">
        <f t="shared" si="16"/>
        <v>83</v>
      </c>
      <c r="Y84" s="3">
        <f>EXP(-W84*$Y$64)</f>
        <v>0.51654131670564052</v>
      </c>
      <c r="Z84" s="3">
        <f>1-(SUM($B$2:B84)-SUM(B$2:B83))</f>
        <v>0.91710899999999995</v>
      </c>
      <c r="AA84" s="3">
        <f t="shared" si="17"/>
        <v>0.50087329212550635</v>
      </c>
      <c r="AB84" s="1">
        <f t="shared" si="18"/>
        <v>40435</v>
      </c>
      <c r="AC84" s="1">
        <f t="shared" si="19"/>
        <v>41699.863956329653</v>
      </c>
      <c r="AD84" s="15">
        <f>1-(L85/L84)</f>
        <v>8.2873747990602209E-2</v>
      </c>
      <c r="AE84" s="14">
        <f>AD83*$AD$64</f>
        <v>74.925646305193268</v>
      </c>
      <c r="AF84" s="14">
        <f t="shared" si="22"/>
        <v>466.79421982780343</v>
      </c>
      <c r="AG84">
        <f t="shared" si="20"/>
        <v>83</v>
      </c>
      <c r="AH84" s="14">
        <f t="shared" si="21"/>
        <v>74.925646305193311</v>
      </c>
      <c r="AI84">
        <v>48</v>
      </c>
    </row>
    <row r="85" spans="1:35">
      <c r="A85">
        <v>84</v>
      </c>
      <c r="B85" s="4">
        <v>9.1725000000000001E-2</v>
      </c>
      <c r="C85" s="4">
        <v>6.7889000000000005E-2</v>
      </c>
      <c r="D85" s="4">
        <f>G84-G85</f>
        <v>3.6082893899999968E-2</v>
      </c>
      <c r="E85">
        <v>6.21</v>
      </c>
      <c r="F85">
        <v>7.41</v>
      </c>
      <c r="G85" s="4">
        <f>S85</f>
        <v>0.69281892160000003</v>
      </c>
      <c r="H85" s="2">
        <f t="shared" si="11"/>
        <v>452.6468802280163</v>
      </c>
      <c r="I85" s="3">
        <f t="shared" si="12"/>
        <v>40.911552006337899</v>
      </c>
      <c r="J85" s="2">
        <f t="shared" si="13"/>
        <v>452.6468802280163</v>
      </c>
      <c r="K85" s="2">
        <f t="shared" si="5"/>
        <v>37083.444957872125</v>
      </c>
      <c r="L85" s="1">
        <v>37084</v>
      </c>
      <c r="M85" s="1">
        <v>51176</v>
      </c>
      <c r="N85" s="2">
        <f>S85*100000</f>
        <v>69281.892160000003</v>
      </c>
      <c r="O85" s="5">
        <f>L85/100000</f>
        <v>0.37084</v>
      </c>
      <c r="P85" s="5">
        <f>M85/100000</f>
        <v>0.51175999999999999</v>
      </c>
      <c r="Q85" s="5">
        <f t="shared" si="6"/>
        <v>0.62915999999999994</v>
      </c>
      <c r="R85" s="5">
        <f t="shared" si="7"/>
        <v>0.48824000000000001</v>
      </c>
      <c r="S85" s="3">
        <f t="shared" si="8"/>
        <v>0.69281892160000003</v>
      </c>
      <c r="T85" s="2">
        <f t="shared" si="14"/>
        <v>37084</v>
      </c>
      <c r="U85" s="2">
        <f t="shared" si="9"/>
        <v>3402</v>
      </c>
      <c r="V85" s="4">
        <f t="shared" si="10"/>
        <v>9.1737676626038184E-2</v>
      </c>
      <c r="W85">
        <f t="shared" si="15"/>
        <v>19</v>
      </c>
      <c r="X85">
        <f t="shared" si="16"/>
        <v>84</v>
      </c>
      <c r="Y85" s="3">
        <f>EXP(-W85*$Y$64)</f>
        <v>0.49792789579522689</v>
      </c>
      <c r="Z85" s="3">
        <f>1-(SUM($B$2:B85)-SUM(B$2:B84))</f>
        <v>0.90827499999999994</v>
      </c>
      <c r="AA85" s="3">
        <f t="shared" si="17"/>
        <v>0.45936404513867379</v>
      </c>
      <c r="AB85" s="1">
        <f t="shared" si="18"/>
        <v>37084</v>
      </c>
      <c r="AC85" s="1">
        <f t="shared" si="19"/>
        <v>40197.221099652874</v>
      </c>
      <c r="AD85" s="15">
        <f>1-(L86/L85)</f>
        <v>9.1737676626038156E-2</v>
      </c>
      <c r="AE85" s="14">
        <f>AD84*$AD$64</f>
        <v>82.873747990602212</v>
      </c>
      <c r="AF85" s="14">
        <f t="shared" si="22"/>
        <v>423.97160263833661</v>
      </c>
      <c r="AG85">
        <f t="shared" si="20"/>
        <v>84</v>
      </c>
      <c r="AH85" s="14">
        <f t="shared" si="21"/>
        <v>82.873747990602197</v>
      </c>
      <c r="AI85">
        <v>50</v>
      </c>
    </row>
    <row r="86" spans="1:35">
      <c r="A86">
        <v>85</v>
      </c>
      <c r="B86" s="4">
        <v>0.101575</v>
      </c>
      <c r="C86" s="4">
        <v>7.5925999999999993E-2</v>
      </c>
      <c r="D86" s="4">
        <f>G85-G86</f>
        <v>3.9648797999999985E-2</v>
      </c>
      <c r="E86">
        <v>5.78</v>
      </c>
      <c r="F86">
        <v>6.91</v>
      </c>
      <c r="G86" s="4">
        <f>S86</f>
        <v>0.65317012360000004</v>
      </c>
      <c r="H86" s="2">
        <f t="shared" si="11"/>
        <v>411.12784513910145</v>
      </c>
      <c r="I86" s="3">
        <f t="shared" si="12"/>
        <v>41.519035088914848</v>
      </c>
      <c r="J86" s="2">
        <f t="shared" si="13"/>
        <v>411.12784513910145</v>
      </c>
      <c r="K86" s="2">
        <f t="shared" si="5"/>
        <v>33681.965969111297</v>
      </c>
      <c r="L86" s="1">
        <v>33682</v>
      </c>
      <c r="M86" s="1">
        <v>47702</v>
      </c>
      <c r="N86" s="2">
        <f>S86*100000</f>
        <v>65317.012360000001</v>
      </c>
      <c r="O86" s="5">
        <f>L86/100000</f>
        <v>0.33682000000000001</v>
      </c>
      <c r="P86" s="5">
        <f>M86/100000</f>
        <v>0.47702</v>
      </c>
      <c r="Q86" s="5">
        <f t="shared" si="6"/>
        <v>0.66317999999999999</v>
      </c>
      <c r="R86" s="5">
        <f t="shared" si="7"/>
        <v>0.52298</v>
      </c>
      <c r="S86" s="3">
        <f t="shared" si="8"/>
        <v>0.65317012360000004</v>
      </c>
      <c r="T86" s="2">
        <f t="shared" si="14"/>
        <v>33682</v>
      </c>
      <c r="U86" s="2">
        <f t="shared" si="9"/>
        <v>3421</v>
      </c>
      <c r="V86" s="4">
        <f t="shared" si="10"/>
        <v>0.10156760287393861</v>
      </c>
      <c r="W86">
        <f t="shared" si="15"/>
        <v>20</v>
      </c>
      <c r="X86">
        <f t="shared" si="16"/>
        <v>85</v>
      </c>
      <c r="Y86" s="3">
        <f>EXP(-W86*$Y$64)</f>
        <v>0.47998520426653596</v>
      </c>
      <c r="Z86" s="3">
        <f>1-(SUM($B$2:B86)-SUM(B$2:B85))</f>
        <v>0.89842500000000003</v>
      </c>
      <c r="AA86" s="3">
        <f t="shared" si="17"/>
        <v>0.41722305491211342</v>
      </c>
      <c r="AB86" s="1">
        <f t="shared" si="18"/>
        <v>33682.000000000007</v>
      </c>
      <c r="AC86" s="1">
        <f t="shared" si="19"/>
        <v>38748.725555233184</v>
      </c>
      <c r="AD86" s="15">
        <f>1-(L87/L86)</f>
        <v>0.10156760287393862</v>
      </c>
      <c r="AE86" s="14">
        <f>AD85*$AD$64</f>
        <v>91.737676626038152</v>
      </c>
      <c r="AF86" s="14">
        <f t="shared" si="22"/>
        <v>380.90982327173873</v>
      </c>
      <c r="AG86">
        <f t="shared" si="20"/>
        <v>85</v>
      </c>
      <c r="AH86" s="14">
        <f t="shared" si="21"/>
        <v>91.737676626037995</v>
      </c>
      <c r="AI86">
        <v>50</v>
      </c>
    </row>
    <row r="87" spans="1:35">
      <c r="A87">
        <v>86</v>
      </c>
      <c r="B87" s="4">
        <v>0.112568</v>
      </c>
      <c r="C87" s="4">
        <v>8.4968000000000002E-2</v>
      </c>
      <c r="D87" s="4">
        <f>G86-G87</f>
        <v>4.31506116E-2</v>
      </c>
      <c r="E87">
        <v>5.38</v>
      </c>
      <c r="F87">
        <v>6.44</v>
      </c>
      <c r="G87" s="4">
        <f>S87</f>
        <v>0.61001951200000004</v>
      </c>
      <c r="H87" s="2">
        <f t="shared" si="11"/>
        <v>369.36753426909723</v>
      </c>
      <c r="I87" s="3">
        <f t="shared" si="12"/>
        <v>41.760310870004218</v>
      </c>
      <c r="J87" s="2">
        <f t="shared" si="13"/>
        <v>369.36753426909723</v>
      </c>
      <c r="K87" s="2">
        <f t="shared" si="5"/>
        <v>30260.72027579882</v>
      </c>
      <c r="L87" s="1">
        <v>30261</v>
      </c>
      <c r="M87" s="1">
        <v>44080</v>
      </c>
      <c r="N87" s="2">
        <f>S87*100000</f>
        <v>61001.951200000003</v>
      </c>
      <c r="O87" s="5">
        <f>L87/100000</f>
        <v>0.30260999999999999</v>
      </c>
      <c r="P87" s="5">
        <f>M87/100000</f>
        <v>0.44080000000000003</v>
      </c>
      <c r="Q87" s="5">
        <f t="shared" si="6"/>
        <v>0.69738999999999995</v>
      </c>
      <c r="R87" s="5">
        <f t="shared" si="7"/>
        <v>0.55919999999999992</v>
      </c>
      <c r="S87" s="3">
        <f t="shared" si="8"/>
        <v>0.61001951200000004</v>
      </c>
      <c r="T87" s="2">
        <f t="shared" si="14"/>
        <v>30261</v>
      </c>
      <c r="U87" s="2">
        <f t="shared" si="9"/>
        <v>3407</v>
      </c>
      <c r="V87" s="4">
        <f t="shared" si="10"/>
        <v>0.1125871583886851</v>
      </c>
      <c r="W87">
        <f t="shared" si="15"/>
        <v>21</v>
      </c>
      <c r="X87">
        <f t="shared" si="16"/>
        <v>86</v>
      </c>
      <c r="Y87" s="3">
        <f>EXP(-W87*$Y$64)</f>
        <v>0.46268907257514763</v>
      </c>
      <c r="Z87" s="3">
        <f>1-(SUM($B$2:B87)-SUM(B$2:B86))</f>
        <v>0.887432</v>
      </c>
      <c r="AA87" s="3">
        <f t="shared" si="17"/>
        <v>0.37484670936094833</v>
      </c>
      <c r="AB87" s="1">
        <f t="shared" si="18"/>
        <v>30260.999999999996</v>
      </c>
      <c r="AC87" s="1">
        <f t="shared" si="19"/>
        <v>37352.426139919095</v>
      </c>
      <c r="AD87" s="15">
        <f>1-(L88/L87)</f>
        <v>0.11258715838868516</v>
      </c>
      <c r="AE87" s="14">
        <f>AD86*$AD$64</f>
        <v>101.56760287393863</v>
      </c>
      <c r="AF87" s="14">
        <f t="shared" si="22"/>
        <v>338.02426866723744</v>
      </c>
      <c r="AG87">
        <f t="shared" si="20"/>
        <v>86</v>
      </c>
      <c r="AH87" s="14">
        <f t="shared" si="21"/>
        <v>101.5676028739389</v>
      </c>
      <c r="AI87">
        <v>52</v>
      </c>
    </row>
    <row r="88" spans="1:35">
      <c r="A88">
        <v>87</v>
      </c>
      <c r="B88" s="4">
        <v>0.124795</v>
      </c>
      <c r="C88" s="4">
        <v>9.5092999999999997E-2</v>
      </c>
      <c r="D88" s="4">
        <f>G87-G88</f>
        <v>4.6445121000000089E-2</v>
      </c>
      <c r="E88">
        <v>5</v>
      </c>
      <c r="F88">
        <v>5.99</v>
      </c>
      <c r="G88" s="4">
        <f>S88</f>
        <v>0.56357439099999995</v>
      </c>
      <c r="H88" s="2">
        <f t="shared" si="11"/>
        <v>327.78856967149352</v>
      </c>
      <c r="I88" s="3">
        <f t="shared" si="12"/>
        <v>41.578964597603715</v>
      </c>
      <c r="J88" s="2">
        <f t="shared" si="13"/>
        <v>327.78856967149352</v>
      </c>
      <c r="K88" s="2">
        <f t="shared" si="5"/>
        <v>26854.331515792699</v>
      </c>
      <c r="L88" s="1">
        <v>26854</v>
      </c>
      <c r="M88" s="1">
        <v>40335</v>
      </c>
      <c r="N88" s="2">
        <f>S88*100000</f>
        <v>56357.439099999996</v>
      </c>
      <c r="O88" s="5">
        <f>L88/100000</f>
        <v>0.26854</v>
      </c>
      <c r="P88" s="5">
        <f>M88/100000</f>
        <v>0.40334999999999999</v>
      </c>
      <c r="Q88" s="5">
        <f t="shared" si="6"/>
        <v>0.73146</v>
      </c>
      <c r="R88" s="5">
        <f t="shared" si="7"/>
        <v>0.59665000000000001</v>
      </c>
      <c r="S88" s="3">
        <f t="shared" si="8"/>
        <v>0.56357439099999995</v>
      </c>
      <c r="T88" s="2">
        <f t="shared" si="14"/>
        <v>26854</v>
      </c>
      <c r="U88" s="2">
        <f t="shared" si="9"/>
        <v>3351</v>
      </c>
      <c r="V88" s="4">
        <f t="shared" si="10"/>
        <v>0.12478587919862963</v>
      </c>
      <c r="W88">
        <f t="shared" si="15"/>
        <v>22</v>
      </c>
      <c r="X88">
        <f t="shared" si="16"/>
        <v>87</v>
      </c>
      <c r="Y88" s="3">
        <f>EXP(-W88*$Y$64)</f>
        <v>0.4460162021193696</v>
      </c>
      <c r="Z88" s="3">
        <f>1-(SUM($B$2:B88)-SUM(B$2:B87))</f>
        <v>0.87520500000000001</v>
      </c>
      <c r="AA88" s="3">
        <f t="shared" si="17"/>
        <v>0.33264378352264989</v>
      </c>
      <c r="AB88" s="1">
        <f t="shared" si="18"/>
        <v>26854.000000000004</v>
      </c>
      <c r="AC88" s="1">
        <f t="shared" si="19"/>
        <v>36006.44198089459</v>
      </c>
      <c r="AD88" s="15">
        <f>1-(L89/L88)</f>
        <v>0.1247858791986296</v>
      </c>
      <c r="AE88" s="14">
        <f>AD87*$AD$64</f>
        <v>112.58715838868515</v>
      </c>
      <c r="AF88" s="14">
        <f t="shared" si="22"/>
        <v>295.84361311112241</v>
      </c>
      <c r="AG88">
        <f t="shared" si="20"/>
        <v>87</v>
      </c>
      <c r="AH88" s="14">
        <f t="shared" si="21"/>
        <v>112.58715838868488</v>
      </c>
      <c r="AI88">
        <v>55</v>
      </c>
    </row>
    <row r="89" spans="1:35">
      <c r="A89">
        <v>88</v>
      </c>
      <c r="B89" s="4">
        <v>0.13830500000000001</v>
      </c>
      <c r="C89" s="4">
        <v>0.106352</v>
      </c>
      <c r="D89" s="4">
        <f>G88-G89</f>
        <v>4.9337990700000001E-2</v>
      </c>
      <c r="E89">
        <v>4.6399999999999997</v>
      </c>
      <c r="F89">
        <v>5.56</v>
      </c>
      <c r="G89" s="4">
        <f>S89</f>
        <v>0.51423640029999995</v>
      </c>
      <c r="H89" s="2">
        <f t="shared" si="11"/>
        <v>286.88219511933949</v>
      </c>
      <c r="I89" s="3">
        <f t="shared" si="12"/>
        <v>40.906374552154034</v>
      </c>
      <c r="J89" s="2">
        <f t="shared" si="13"/>
        <v>286.88219511933949</v>
      </c>
      <c r="K89" s="2">
        <f t="shared" si="5"/>
        <v>23503.045214279351</v>
      </c>
      <c r="L89" s="1">
        <v>23503</v>
      </c>
      <c r="M89" s="1">
        <v>36499</v>
      </c>
      <c r="N89" s="2">
        <f>S89*100000</f>
        <v>51423.640029999995</v>
      </c>
      <c r="O89" s="5">
        <f>L89/100000</f>
        <v>0.23502999999999999</v>
      </c>
      <c r="P89" s="5">
        <f>M89/100000</f>
        <v>0.36498999999999998</v>
      </c>
      <c r="Q89" s="5">
        <f t="shared" si="6"/>
        <v>0.76497000000000004</v>
      </c>
      <c r="R89" s="5">
        <f t="shared" si="7"/>
        <v>0.63501000000000007</v>
      </c>
      <c r="S89" s="3">
        <f t="shared" si="8"/>
        <v>0.51423640029999995</v>
      </c>
      <c r="T89" s="2">
        <f t="shared" si="14"/>
        <v>23503</v>
      </c>
      <c r="U89" s="2">
        <f t="shared" si="9"/>
        <v>3250</v>
      </c>
      <c r="V89" s="4">
        <f t="shared" si="10"/>
        <v>0.13828021954644087</v>
      </c>
      <c r="W89">
        <f t="shared" si="15"/>
        <v>23</v>
      </c>
      <c r="X89">
        <f t="shared" si="16"/>
        <v>88</v>
      </c>
      <c r="Y89" s="3">
        <f>EXP(-W89*$Y$64)</f>
        <v>0.42994413385606184</v>
      </c>
      <c r="Z89" s="3">
        <f>1-(SUM($B$2:B89)-SUM(B$2:B88))</f>
        <v>0.86169499999999988</v>
      </c>
      <c r="AA89" s="3">
        <f t="shared" si="17"/>
        <v>0.29113453653581733</v>
      </c>
      <c r="AB89" s="1">
        <f t="shared" si="18"/>
        <v>23502.999999999996</v>
      </c>
      <c r="AC89" s="1">
        <f t="shared" si="19"/>
        <v>34708.959982066015</v>
      </c>
      <c r="AD89" s="15">
        <f>1-(L90/L89)</f>
        <v>0.13828021954644087</v>
      </c>
      <c r="AE89" s="14">
        <f>AD88*$AD$64</f>
        <v>124.7858791986296</v>
      </c>
      <c r="AF89" s="14">
        <f t="shared" si="22"/>
        <v>254.93429333870409</v>
      </c>
      <c r="AG89">
        <f t="shared" si="20"/>
        <v>88</v>
      </c>
      <c r="AH89" s="14">
        <f t="shared" si="21"/>
        <v>124.78587919862989</v>
      </c>
      <c r="AI89">
        <v>55</v>
      </c>
    </row>
    <row r="90" spans="1:35">
      <c r="A90">
        <v>89</v>
      </c>
      <c r="B90" s="4">
        <v>0.15310699999999999</v>
      </c>
      <c r="C90" s="4">
        <v>0.11877699999999999</v>
      </c>
      <c r="D90" s="4">
        <f>G89-G90</f>
        <v>5.1595610399999936E-2</v>
      </c>
      <c r="E90">
        <v>4.3</v>
      </c>
      <c r="F90">
        <v>5.17</v>
      </c>
      <c r="G90" s="4">
        <f>S90</f>
        <v>0.46264078990000002</v>
      </c>
      <c r="H90" s="2">
        <f t="shared" si="11"/>
        <v>247.20495312335925</v>
      </c>
      <c r="I90" s="3">
        <f t="shared" si="12"/>
        <v>39.677241995980239</v>
      </c>
      <c r="J90" s="2">
        <f t="shared" si="13"/>
        <v>247.20495312335925</v>
      </c>
      <c r="K90" s="2">
        <f t="shared" si="5"/>
        <v>20252.456545918445</v>
      </c>
      <c r="L90" s="1">
        <v>20253</v>
      </c>
      <c r="M90" s="1">
        <v>32617</v>
      </c>
      <c r="N90" s="2">
        <f>S90*100000</f>
        <v>46264.078990000002</v>
      </c>
      <c r="O90" s="5">
        <f>L90/100000</f>
        <v>0.20252999999999999</v>
      </c>
      <c r="P90" s="5">
        <f>M90/100000</f>
        <v>0.32617000000000002</v>
      </c>
      <c r="Q90" s="5">
        <f t="shared" si="6"/>
        <v>0.79747000000000001</v>
      </c>
      <c r="R90" s="5">
        <f t="shared" si="7"/>
        <v>0.67382999999999993</v>
      </c>
      <c r="S90" s="3">
        <f t="shared" si="8"/>
        <v>0.46264078990000002</v>
      </c>
      <c r="T90" s="2">
        <f t="shared" si="14"/>
        <v>20253</v>
      </c>
      <c r="U90" s="2">
        <f t="shared" si="9"/>
        <v>3101</v>
      </c>
      <c r="V90" s="4">
        <f t="shared" si="10"/>
        <v>0.15311311904409222</v>
      </c>
      <c r="W90">
        <f t="shared" si="15"/>
        <v>24</v>
      </c>
      <c r="X90">
        <f t="shared" si="16"/>
        <v>89</v>
      </c>
      <c r="Y90" s="3">
        <f>EXP(-W90*$Y$64)</f>
        <v>0.41445121804738011</v>
      </c>
      <c r="Z90" s="3">
        <f>1-(SUM($B$2:B90)-SUM(B$2:B89))</f>
        <v>0.84689300000000012</v>
      </c>
      <c r="AA90" s="3">
        <f t="shared" si="17"/>
        <v>0.25087638890609321</v>
      </c>
      <c r="AB90" s="1">
        <f t="shared" si="18"/>
        <v>20253</v>
      </c>
      <c r="AC90" s="1">
        <f t="shared" si="19"/>
        <v>33458.232381746951</v>
      </c>
      <c r="AD90" s="15">
        <f>1-(L91/L90)</f>
        <v>0.15311311904409219</v>
      </c>
      <c r="AE90" s="14">
        <f>AD89*$AD$64</f>
        <v>138.28021954644086</v>
      </c>
      <c r="AF90" s="14">
        <f t="shared" si="22"/>
        <v>215.90050853431359</v>
      </c>
      <c r="AG90">
        <f t="shared" si="20"/>
        <v>89</v>
      </c>
      <c r="AH90" s="14">
        <f t="shared" si="21"/>
        <v>138.28021954644075</v>
      </c>
      <c r="AI90">
        <v>46</v>
      </c>
    </row>
    <row r="91" spans="1:35">
      <c r="A91">
        <v>90</v>
      </c>
      <c r="B91" s="4">
        <v>0.16919500000000001</v>
      </c>
      <c r="C91" s="4">
        <v>0.132384</v>
      </c>
      <c r="D91" s="4">
        <f>G90-G91</f>
        <v>5.2990783499999972E-2</v>
      </c>
      <c r="E91">
        <v>3.99</v>
      </c>
      <c r="F91">
        <v>4.8</v>
      </c>
      <c r="G91" s="4">
        <f>S91</f>
        <v>0.40965000640000004</v>
      </c>
      <c r="H91" s="2">
        <f t="shared" si="11"/>
        <v>209.35614436550108</v>
      </c>
      <c r="I91" s="3">
        <f t="shared" si="12"/>
        <v>37.848808757858166</v>
      </c>
      <c r="J91" s="2">
        <f t="shared" si="13"/>
        <v>209.35614436550108</v>
      </c>
      <c r="K91" s="2">
        <f t="shared" si="5"/>
        <v>17151.663681542508</v>
      </c>
      <c r="L91" s="1">
        <v>17152</v>
      </c>
      <c r="M91" s="1">
        <v>28743</v>
      </c>
      <c r="N91" s="2">
        <f>S91*100000</f>
        <v>40965.000640000006</v>
      </c>
      <c r="O91" s="5">
        <f>L91/100000</f>
        <v>0.17152000000000001</v>
      </c>
      <c r="P91" s="5">
        <f>M91/100000</f>
        <v>0.28743000000000002</v>
      </c>
      <c r="Q91" s="5">
        <f t="shared" si="6"/>
        <v>0.82847999999999999</v>
      </c>
      <c r="R91" s="5">
        <f t="shared" si="7"/>
        <v>0.71256999999999993</v>
      </c>
      <c r="S91" s="3">
        <f t="shared" si="8"/>
        <v>0.40965000640000004</v>
      </c>
      <c r="T91" s="2">
        <f t="shared" si="14"/>
        <v>17152</v>
      </c>
      <c r="U91" s="2">
        <f t="shared" si="9"/>
        <v>2902</v>
      </c>
      <c r="V91" s="4">
        <f t="shared" si="10"/>
        <v>0.16919309701492538</v>
      </c>
      <c r="W91">
        <f t="shared" si="15"/>
        <v>25</v>
      </c>
      <c r="X91">
        <f t="shared" si="16"/>
        <v>90</v>
      </c>
      <c r="Y91" s="3">
        <f>EXP(-W91*$Y$64)</f>
        <v>0.39951658509768778</v>
      </c>
      <c r="Z91" s="3">
        <f>1-(SUM($B$2:B91)-SUM(B$2:B90))</f>
        <v>0.83080500000000002</v>
      </c>
      <c r="AA91" s="3">
        <f t="shared" si="17"/>
        <v>0.21246392250616264</v>
      </c>
      <c r="AB91" s="1">
        <f t="shared" si="18"/>
        <v>17152.000000000004</v>
      </c>
      <c r="AC91" s="1">
        <f t="shared" si="19"/>
        <v>32252.574398351237</v>
      </c>
      <c r="AD91" s="15">
        <f>1-(L92/L91)</f>
        <v>0.16919309701492535</v>
      </c>
      <c r="AE91" s="14">
        <f>AD90*$AD$64</f>
        <v>153.1131190440922</v>
      </c>
      <c r="AF91" s="14">
        <f t="shared" si="22"/>
        <v>179.37163284829575</v>
      </c>
      <c r="AG91">
        <f t="shared" si="20"/>
        <v>90</v>
      </c>
      <c r="AH91" s="14">
        <f t="shared" si="21"/>
        <v>153.11311904409206</v>
      </c>
      <c r="AI91">
        <v>51</v>
      </c>
    </row>
    <row r="92" spans="1:35">
      <c r="A92">
        <v>91</v>
      </c>
      <c r="B92" s="4">
        <v>0.18654299999999999</v>
      </c>
      <c r="C92" s="4">
        <v>0.14718100000000001</v>
      </c>
      <c r="D92" s="4">
        <f>G91-G92</f>
        <v>5.3306656400000096E-2</v>
      </c>
      <c r="E92">
        <v>3.7</v>
      </c>
      <c r="F92">
        <v>4.45</v>
      </c>
      <c r="G92" s="4">
        <f>S92</f>
        <v>0.35634334999999995</v>
      </c>
      <c r="H92" s="2">
        <f t="shared" si="11"/>
        <v>173.93413151958012</v>
      </c>
      <c r="I92" s="3">
        <f t="shared" si="12"/>
        <v>35.42201284592096</v>
      </c>
      <c r="J92" s="2">
        <f t="shared" si="13"/>
        <v>173.93413151958012</v>
      </c>
      <c r="K92" s="2">
        <f t="shared" si="5"/>
        <v>14249.687944943924</v>
      </c>
      <c r="L92" s="1">
        <v>14250</v>
      </c>
      <c r="M92" s="1">
        <v>24938</v>
      </c>
      <c r="N92" s="2">
        <f>S92*100000</f>
        <v>35634.334999999992</v>
      </c>
      <c r="O92" s="5">
        <f>L92/100000</f>
        <v>0.14249999999999999</v>
      </c>
      <c r="P92" s="5">
        <f>M92/100000</f>
        <v>0.24937999999999999</v>
      </c>
      <c r="Q92" s="5">
        <f t="shared" si="6"/>
        <v>0.85750000000000004</v>
      </c>
      <c r="R92" s="5">
        <f t="shared" si="7"/>
        <v>0.75062000000000006</v>
      </c>
      <c r="S92" s="3">
        <f t="shared" si="8"/>
        <v>0.35634334999999995</v>
      </c>
      <c r="T92" s="2">
        <f t="shared" si="14"/>
        <v>14250</v>
      </c>
      <c r="U92" s="2">
        <f t="shared" si="9"/>
        <v>2658</v>
      </c>
      <c r="V92" s="4">
        <f t="shared" si="10"/>
        <v>0.18652631578947368</v>
      </c>
      <c r="W92">
        <f t="shared" si="15"/>
        <v>26</v>
      </c>
      <c r="X92">
        <f t="shared" si="16"/>
        <v>91</v>
      </c>
      <c r="Y92" s="3">
        <f>EXP(-W92*$Y$64)</f>
        <v>0.38512011744135105</v>
      </c>
      <c r="Z92" s="3">
        <f>1-(SUM($B$2:B92)-SUM(B$2:B91))</f>
        <v>0.81345699999999987</v>
      </c>
      <c r="AA92" s="3">
        <f t="shared" si="17"/>
        <v>0.17651649345340581</v>
      </c>
      <c r="AB92" s="1">
        <f t="shared" si="18"/>
        <v>14249.999999999998</v>
      </c>
      <c r="AC92" s="1">
        <f t="shared" si="19"/>
        <v>31090.36196092283</v>
      </c>
      <c r="AD92" s="15">
        <f>1-(L93/L92)</f>
        <v>0.18652631578947365</v>
      </c>
      <c r="AE92" s="14">
        <f>AD91*$AD$64</f>
        <v>169.19309701492534</v>
      </c>
      <c r="AF92" s="14">
        <f t="shared" si="22"/>
        <v>145.91410301596102</v>
      </c>
      <c r="AG92">
        <f t="shared" si="20"/>
        <v>91</v>
      </c>
      <c r="AH92" s="14">
        <f t="shared" si="21"/>
        <v>169.19309701492566</v>
      </c>
      <c r="AI92">
        <v>49</v>
      </c>
    </row>
    <row r="93" spans="1:35">
      <c r="A93">
        <v>92</v>
      </c>
      <c r="B93" s="4">
        <v>0.20511499999999999</v>
      </c>
      <c r="C93" s="4">
        <v>0.163161</v>
      </c>
      <c r="D93" s="4">
        <f>G92-G93</f>
        <v>5.2397215599999991E-2</v>
      </c>
      <c r="E93">
        <v>3.44</v>
      </c>
      <c r="F93">
        <v>4.13</v>
      </c>
      <c r="G93" s="4">
        <f>S93</f>
        <v>0.30394613439999996</v>
      </c>
      <c r="H93" s="2">
        <f t="shared" si="11"/>
        <v>141.48793682352309</v>
      </c>
      <c r="I93" s="3">
        <f t="shared" si="12"/>
        <v>32.446194696057034</v>
      </c>
      <c r="J93" s="2">
        <f t="shared" si="13"/>
        <v>141.48793682352309</v>
      </c>
      <c r="K93" s="2">
        <f t="shared" si="5"/>
        <v>11591.50840663025</v>
      </c>
      <c r="L93" s="1">
        <v>11592</v>
      </c>
      <c r="M93" s="1">
        <v>21268</v>
      </c>
      <c r="N93" s="2">
        <f>S93*100000</f>
        <v>30394.613439999997</v>
      </c>
      <c r="O93" s="5">
        <f>L93/100000</f>
        <v>0.11592</v>
      </c>
      <c r="P93" s="5">
        <f>M93/100000</f>
        <v>0.21268000000000001</v>
      </c>
      <c r="Q93" s="5">
        <f t="shared" si="6"/>
        <v>0.88407999999999998</v>
      </c>
      <c r="R93" s="5">
        <f t="shared" si="7"/>
        <v>0.78732000000000002</v>
      </c>
      <c r="S93" s="3">
        <f t="shared" si="8"/>
        <v>0.30394613439999996</v>
      </c>
      <c r="T93" s="2">
        <f t="shared" si="14"/>
        <v>11592</v>
      </c>
      <c r="U93" s="2">
        <f t="shared" si="9"/>
        <v>2378</v>
      </c>
      <c r="V93" s="4">
        <f t="shared" si="10"/>
        <v>0.20514147688060733</v>
      </c>
      <c r="W93">
        <f t="shared" si="15"/>
        <v>27</v>
      </c>
      <c r="X93">
        <f t="shared" si="16"/>
        <v>92</v>
      </c>
      <c r="Y93" s="3">
        <f>EXP(-W93*$Y$64)</f>
        <v>0.37124242244354927</v>
      </c>
      <c r="Z93" s="3">
        <f>1-(SUM($B$2:B93)-SUM(B$2:B92))</f>
        <v>0.79488499999999984</v>
      </c>
      <c r="AA93" s="3">
        <f t="shared" si="17"/>
        <v>0.14359152225346528</v>
      </c>
      <c r="AB93" s="1">
        <f t="shared" si="18"/>
        <v>11591.999999999998</v>
      </c>
      <c r="AC93" s="1">
        <f t="shared" si="19"/>
        <v>29970.029521445289</v>
      </c>
      <c r="AD93" s="15">
        <f>1-(L94/L93)</f>
        <v>0.20514147688060735</v>
      </c>
      <c r="AE93" s="14">
        <f>AD92*$AD$64</f>
        <v>186.52631578947364</v>
      </c>
      <c r="AF93" s="14">
        <f t="shared" si="22"/>
        <v>115.98106842555769</v>
      </c>
      <c r="AG93">
        <f t="shared" si="20"/>
        <v>92</v>
      </c>
      <c r="AH93" s="14">
        <f t="shared" si="21"/>
        <v>186.5263157894737</v>
      </c>
      <c r="AI93">
        <v>43</v>
      </c>
    </row>
    <row r="94" spans="1:35">
      <c r="A94">
        <v>93</v>
      </c>
      <c r="B94" s="4">
        <v>0.22486700000000001</v>
      </c>
      <c r="C94" s="4">
        <v>0.180314</v>
      </c>
      <c r="D94" s="4">
        <f>G93-G94</f>
        <v>5.022521159999993E-2</v>
      </c>
      <c r="E94">
        <v>3.2</v>
      </c>
      <c r="F94">
        <v>3.84</v>
      </c>
      <c r="G94" s="4">
        <f>S94</f>
        <v>0.25372092280000003</v>
      </c>
      <c r="H94" s="2">
        <f t="shared" si="11"/>
        <v>112.46663866196616</v>
      </c>
      <c r="I94" s="3">
        <f t="shared" si="12"/>
        <v>29.021298161556928</v>
      </c>
      <c r="J94" s="2">
        <f t="shared" si="13"/>
        <v>112.46663866196616</v>
      </c>
      <c r="K94" s="2">
        <f t="shared" si="5"/>
        <v>9213.9161598042865</v>
      </c>
      <c r="L94" s="1">
        <v>9214</v>
      </c>
      <c r="M94" s="1">
        <v>17798</v>
      </c>
      <c r="N94" s="2">
        <f>S94*100000</f>
        <v>25372.092280000004</v>
      </c>
      <c r="O94" s="5">
        <f>L94/100000</f>
        <v>9.214E-2</v>
      </c>
      <c r="P94" s="5">
        <f>M94/100000</f>
        <v>0.17798</v>
      </c>
      <c r="Q94" s="5">
        <f t="shared" si="6"/>
        <v>0.90786</v>
      </c>
      <c r="R94" s="5">
        <f t="shared" si="7"/>
        <v>0.82201999999999997</v>
      </c>
      <c r="S94" s="3">
        <f t="shared" si="8"/>
        <v>0.25372092280000003</v>
      </c>
      <c r="T94" s="2">
        <f t="shared" si="14"/>
        <v>9214</v>
      </c>
      <c r="U94" s="2">
        <f t="shared" si="9"/>
        <v>2072</v>
      </c>
      <c r="V94" s="4">
        <f t="shared" si="10"/>
        <v>0.22487518992836988</v>
      </c>
      <c r="W94">
        <f t="shared" si="15"/>
        <v>28</v>
      </c>
      <c r="X94">
        <f t="shared" si="16"/>
        <v>93</v>
      </c>
      <c r="Y94" s="3">
        <f>EXP(-W94*$Y$64)</f>
        <v>0.35786480627759754</v>
      </c>
      <c r="Z94" s="3">
        <f>1-(SUM($B$2:B94)-SUM(B$2:B93))</f>
        <v>0.77513299999999985</v>
      </c>
      <c r="AA94" s="3">
        <f t="shared" si="17"/>
        <v>0.11413494531085489</v>
      </c>
      <c r="AB94" s="1">
        <f t="shared" si="18"/>
        <v>9214.0000000000036</v>
      </c>
      <c r="AC94" s="1">
        <f t="shared" si="19"/>
        <v>28890.06794598417</v>
      </c>
      <c r="AD94" s="15">
        <f>1-(L95/L94)</f>
        <v>0.22487518992836986</v>
      </c>
      <c r="AE94" s="14">
        <f>AD93*$AD$64</f>
        <v>205.14147688060734</v>
      </c>
      <c r="AF94" s="14">
        <f t="shared" si="22"/>
        <v>89.899803635265144</v>
      </c>
      <c r="AG94">
        <f t="shared" si="20"/>
        <v>93</v>
      </c>
      <c r="AH94" s="14">
        <f t="shared" si="21"/>
        <v>205.14147688060689</v>
      </c>
      <c r="AI94">
        <v>35</v>
      </c>
    </row>
    <row r="95" spans="1:35">
      <c r="A95">
        <v>94</v>
      </c>
      <c r="B95" s="4">
        <v>0.24574399999999999</v>
      </c>
      <c r="C95" s="4">
        <v>0.19861500000000001</v>
      </c>
      <c r="D95" s="4">
        <f>G94-G95</f>
        <v>4.6839672399999976E-2</v>
      </c>
      <c r="E95">
        <v>2.98</v>
      </c>
      <c r="F95">
        <v>3.58</v>
      </c>
      <c r="G95" s="4">
        <f>S95</f>
        <v>0.20688125040000005</v>
      </c>
      <c r="H95" s="2">
        <f t="shared" si="11"/>
        <v>87.176603025965804</v>
      </c>
      <c r="I95" s="3">
        <f t="shared" si="12"/>
        <v>25.290035636000354</v>
      </c>
      <c r="J95" s="2">
        <f t="shared" si="13"/>
        <v>87.176603025965804</v>
      </c>
      <c r="K95" s="2">
        <f t="shared" si="5"/>
        <v>7142.0104746975758</v>
      </c>
      <c r="L95" s="1">
        <v>7142</v>
      </c>
      <c r="M95" s="1">
        <v>14588</v>
      </c>
      <c r="N95" s="2">
        <f>S95*100000</f>
        <v>20688.125040000006</v>
      </c>
      <c r="O95" s="5">
        <f>L95/100000</f>
        <v>7.1419999999999997E-2</v>
      </c>
      <c r="P95" s="5">
        <f>M95/100000</f>
        <v>0.14588000000000001</v>
      </c>
      <c r="Q95" s="5">
        <f t="shared" si="6"/>
        <v>0.92857999999999996</v>
      </c>
      <c r="R95" s="5">
        <f t="shared" si="7"/>
        <v>0.85411999999999999</v>
      </c>
      <c r="S95" s="3">
        <f t="shared" si="8"/>
        <v>0.20688125040000005</v>
      </c>
      <c r="T95" s="2">
        <f t="shared" si="14"/>
        <v>7142</v>
      </c>
      <c r="U95" s="2">
        <f t="shared" si="9"/>
        <v>1755</v>
      </c>
      <c r="V95" s="4">
        <f t="shared" si="10"/>
        <v>0.24572948753850463</v>
      </c>
      <c r="W95">
        <f t="shared" si="15"/>
        <v>29</v>
      </c>
      <c r="X95">
        <f t="shared" si="16"/>
        <v>94</v>
      </c>
      <c r="Y95" s="3">
        <f>EXP(-W95*$Y$64)</f>
        <v>0.34496924874359203</v>
      </c>
      <c r="Z95" s="3">
        <f>1-(SUM($B$2:B95)-SUM(B$2:B94))</f>
        <v>0.75425599999999982</v>
      </c>
      <c r="AA95" s="3">
        <f t="shared" si="17"/>
        <v>8.8468827806612249E-2</v>
      </c>
      <c r="AB95" s="1">
        <f t="shared" si="18"/>
        <v>7142</v>
      </c>
      <c r="AC95" s="1">
        <f t="shared" si="19"/>
        <v>27849.022481821441</v>
      </c>
      <c r="AD95" s="15">
        <f>1-(L96/L95)</f>
        <v>0.24572948753850465</v>
      </c>
      <c r="AE95" s="14">
        <f>AD94*$AD$64</f>
        <v>224.87518992836985</v>
      </c>
      <c r="AF95" s="14">
        <f t="shared" si="22"/>
        <v>67.808770958159243</v>
      </c>
      <c r="AG95">
        <f t="shared" si="20"/>
        <v>94</v>
      </c>
      <c r="AH95" s="14">
        <f t="shared" si="21"/>
        <v>224.87518992837019</v>
      </c>
      <c r="AI95">
        <v>32</v>
      </c>
    </row>
    <row r="96" spans="1:35">
      <c r="A96">
        <v>95</v>
      </c>
      <c r="B96" s="4">
        <v>0.26645400000000002</v>
      </c>
      <c r="C96" s="4">
        <v>0.21712500000000001</v>
      </c>
      <c r="D96" s="4">
        <f>G95-G96</f>
        <v>4.2399192100000094E-2</v>
      </c>
      <c r="E96">
        <v>2.79</v>
      </c>
      <c r="F96">
        <v>3.34</v>
      </c>
      <c r="G96" s="4">
        <f>S96</f>
        <v>0.16448205829999996</v>
      </c>
      <c r="H96" s="2">
        <f t="shared" si="11"/>
        <v>65.75347589195286</v>
      </c>
      <c r="I96" s="3">
        <f t="shared" si="12"/>
        <v>21.423127134012944</v>
      </c>
      <c r="J96" s="2">
        <f t="shared" si="13"/>
        <v>65.75347589195286</v>
      </c>
      <c r="K96" s="2">
        <f t="shared" si="5"/>
        <v>5386.9042526034946</v>
      </c>
      <c r="L96" s="1">
        <v>5387</v>
      </c>
      <c r="M96" s="1">
        <v>11691</v>
      </c>
      <c r="N96" s="2">
        <f>S96*100000</f>
        <v>16448.205829999995</v>
      </c>
      <c r="O96" s="5">
        <f>L96/100000</f>
        <v>5.3870000000000001E-2</v>
      </c>
      <c r="P96" s="5">
        <f>M96/100000</f>
        <v>0.11691</v>
      </c>
      <c r="Q96" s="5">
        <f t="shared" si="6"/>
        <v>0.94613000000000003</v>
      </c>
      <c r="R96" s="5">
        <f t="shared" si="7"/>
        <v>0.88309000000000004</v>
      </c>
      <c r="S96" s="3">
        <f t="shared" si="8"/>
        <v>0.16448205829999996</v>
      </c>
      <c r="T96" s="2">
        <f t="shared" si="14"/>
        <v>5387</v>
      </c>
      <c r="U96" s="2">
        <f t="shared" si="9"/>
        <v>1435</v>
      </c>
      <c r="V96" s="4">
        <f t="shared" si="10"/>
        <v>0.26638203081492484</v>
      </c>
      <c r="W96">
        <f t="shared" si="15"/>
        <v>30</v>
      </c>
      <c r="X96">
        <f t="shared" si="16"/>
        <v>95</v>
      </c>
      <c r="Y96" s="3">
        <f>EXP(-W96*$Y$64)</f>
        <v>0.33253837899445859</v>
      </c>
      <c r="Z96" s="3">
        <f>1-(SUM($B$2:B96)-SUM(B$2:B95))</f>
        <v>0.73354600000000003</v>
      </c>
      <c r="AA96" s="3">
        <f t="shared" si="17"/>
        <v>6.6729428086561238E-2</v>
      </c>
      <c r="AB96" s="1">
        <f t="shared" si="18"/>
        <v>5387.0000000000018</v>
      </c>
      <c r="AC96" s="1">
        <f t="shared" si="19"/>
        <v>26845.490797843649</v>
      </c>
      <c r="AD96" s="15">
        <f>1-(L97/L96)</f>
        <v>0.26638203081492484</v>
      </c>
      <c r="AE96" s="14">
        <f>AD95*$AD$64</f>
        <v>245.72948753850466</v>
      </c>
      <c r="AF96" s="14">
        <f t="shared" si="22"/>
        <v>49.74573284326069</v>
      </c>
      <c r="AG96">
        <f t="shared" si="20"/>
        <v>95</v>
      </c>
      <c r="AH96" s="14">
        <f t="shared" si="21"/>
        <v>245.72948753850437</v>
      </c>
      <c r="AI96">
        <v>17</v>
      </c>
    </row>
    <row r="97" spans="1:35">
      <c r="A97">
        <v>96</v>
      </c>
      <c r="B97" s="4">
        <v>0.28662500000000002</v>
      </c>
      <c r="C97" s="4">
        <v>0.23555799999999999</v>
      </c>
      <c r="D97" s="4">
        <f>G96-G97</f>
        <v>3.7049323899999931E-2</v>
      </c>
      <c r="E97">
        <v>2.62</v>
      </c>
      <c r="F97">
        <v>3.13</v>
      </c>
      <c r="G97" s="4">
        <f>S97</f>
        <v>0.12743273440000003</v>
      </c>
      <c r="H97" s="2">
        <f t="shared" si="11"/>
        <v>48.233199226638455</v>
      </c>
      <c r="I97" s="3">
        <f t="shared" si="12"/>
        <v>17.520276665314405</v>
      </c>
      <c r="J97" s="2">
        <f t="shared" si="13"/>
        <v>48.233199226638455</v>
      </c>
      <c r="K97" s="2">
        <f t="shared" si="5"/>
        <v>3951.5420668802831</v>
      </c>
      <c r="L97" s="1">
        <v>3952</v>
      </c>
      <c r="M97" s="1">
        <v>9153</v>
      </c>
      <c r="N97" s="2">
        <f>S97*100000</f>
        <v>12743.273440000003</v>
      </c>
      <c r="O97" s="5">
        <f>L97/100000</f>
        <v>3.952E-2</v>
      </c>
      <c r="P97" s="5">
        <f>M97/100000</f>
        <v>9.153E-2</v>
      </c>
      <c r="Q97" s="5">
        <f t="shared" si="6"/>
        <v>0.96048</v>
      </c>
      <c r="R97" s="5">
        <f t="shared" si="7"/>
        <v>0.90847</v>
      </c>
      <c r="S97" s="3">
        <f t="shared" si="8"/>
        <v>0.12743273440000003</v>
      </c>
      <c r="T97" s="2">
        <f t="shared" si="14"/>
        <v>3952</v>
      </c>
      <c r="U97" s="2">
        <f t="shared" si="9"/>
        <v>1133</v>
      </c>
      <c r="V97" s="4">
        <f t="shared" si="10"/>
        <v>0.28669028340080971</v>
      </c>
      <c r="W97">
        <f t="shared" si="15"/>
        <v>31</v>
      </c>
      <c r="X97">
        <f t="shared" si="16"/>
        <v>96</v>
      </c>
      <c r="Y97" s="3">
        <f>EXP(-W97*$Y$64)</f>
        <v>0.32055545213670678</v>
      </c>
      <c r="Z97" s="3">
        <f>1-(SUM($B$2:B97)-SUM(B$2:B96))</f>
        <v>0.71337500000000009</v>
      </c>
      <c r="AA97" s="3">
        <f t="shared" si="17"/>
        <v>4.8953907517744533E-2</v>
      </c>
      <c r="AB97" s="1">
        <f t="shared" si="18"/>
        <v>3951.9999999999982</v>
      </c>
      <c r="AC97" s="1">
        <f t="shared" si="19"/>
        <v>25878.1210955442</v>
      </c>
      <c r="AD97" s="15">
        <f>1-(L98/L97)</f>
        <v>0.28669028340080971</v>
      </c>
      <c r="AE97" s="14">
        <f>AD96*$AD$64</f>
        <v>266.38203081492486</v>
      </c>
      <c r="AF97" s="14">
        <f t="shared" si="22"/>
        <v>35.484114596445316</v>
      </c>
      <c r="AG97">
        <f t="shared" si="20"/>
        <v>96</v>
      </c>
      <c r="AH97" s="14">
        <f t="shared" si="21"/>
        <v>266.38203081492537</v>
      </c>
      <c r="AI97">
        <v>14</v>
      </c>
    </row>
    <row r="98" spans="1:35">
      <c r="A98">
        <v>97</v>
      </c>
      <c r="B98" s="4">
        <v>0.305869</v>
      </c>
      <c r="C98" s="4">
        <v>0.25360199999999999</v>
      </c>
      <c r="D98" s="4">
        <f>G97-G98</f>
        <v>3.1245188700000037E-2</v>
      </c>
      <c r="E98">
        <v>2.4700000000000002</v>
      </c>
      <c r="F98">
        <v>2.94</v>
      </c>
      <c r="G98" s="4">
        <f>S98</f>
        <v>9.6187545699999988E-2</v>
      </c>
      <c r="H98" s="2">
        <f t="shared" si="11"/>
        <v>34.408358498303208</v>
      </c>
      <c r="I98" s="3">
        <f t="shared" si="12"/>
        <v>13.824840728335246</v>
      </c>
      <c r="J98" s="2">
        <f t="shared" si="13"/>
        <v>34.408358498303208</v>
      </c>
      <c r="K98" s="2">
        <f t="shared" si="5"/>
        <v>2818.931321960722</v>
      </c>
      <c r="L98" s="1">
        <v>2819</v>
      </c>
      <c r="M98" s="1">
        <v>6997</v>
      </c>
      <c r="N98" s="2">
        <f>S98*100000</f>
        <v>9618.7545699999991</v>
      </c>
      <c r="O98" s="5">
        <f>L98/100000</f>
        <v>2.819E-2</v>
      </c>
      <c r="P98" s="5">
        <f>M98/100000</f>
        <v>6.9970000000000004E-2</v>
      </c>
      <c r="Q98" s="5">
        <f t="shared" si="6"/>
        <v>0.97180999999999995</v>
      </c>
      <c r="R98" s="5">
        <f t="shared" si="7"/>
        <v>0.93003000000000002</v>
      </c>
      <c r="S98" s="3">
        <f t="shared" si="8"/>
        <v>9.6187545699999988E-2</v>
      </c>
      <c r="T98" s="2">
        <f t="shared" si="14"/>
        <v>2819</v>
      </c>
      <c r="U98" s="2">
        <f t="shared" si="9"/>
        <v>862</v>
      </c>
      <c r="V98" s="4">
        <f t="shared" si="10"/>
        <v>0.30578219226676129</v>
      </c>
      <c r="W98">
        <f t="shared" si="15"/>
        <v>32</v>
      </c>
      <c r="X98">
        <f t="shared" si="16"/>
        <v>97</v>
      </c>
      <c r="Y98" s="3">
        <f>EXP(-W98*$Y$64)</f>
        <v>0.30900432667436811</v>
      </c>
      <c r="Z98" s="3">
        <f>1-(SUM($B$2:B98)-SUM(B$2:B97))</f>
        <v>0.69413100000000005</v>
      </c>
      <c r="AA98" s="3">
        <f t="shared" si="17"/>
        <v>3.4919297897905377E-2</v>
      </c>
      <c r="AB98" s="1">
        <f t="shared" si="18"/>
        <v>2819.0000000000032</v>
      </c>
      <c r="AC98" s="1">
        <f t="shared" si="19"/>
        <v>24945.610288095064</v>
      </c>
      <c r="AD98" s="15">
        <f>1-(L99/L98)</f>
        <v>0.30578219226676129</v>
      </c>
      <c r="AE98" s="14">
        <f>AD97*$AD$64</f>
        <v>286.69028340080973</v>
      </c>
      <c r="AF98" s="14">
        <f t="shared" si="22"/>
        <v>24.633704244499285</v>
      </c>
      <c r="AG98">
        <f t="shared" si="20"/>
        <v>97</v>
      </c>
      <c r="AH98" s="14">
        <f t="shared" si="21"/>
        <v>286.6902834008086</v>
      </c>
      <c r="AI98">
        <v>17</v>
      </c>
    </row>
    <row r="99" spans="1:35">
      <c r="A99">
        <v>98</v>
      </c>
      <c r="B99" s="4">
        <v>0.32378299999999999</v>
      </c>
      <c r="C99" s="4">
        <v>0.27092300000000002</v>
      </c>
      <c r="D99" s="4">
        <f>G98-G99</f>
        <v>2.5419491099999969E-2</v>
      </c>
      <c r="E99">
        <v>2.34</v>
      </c>
      <c r="F99">
        <v>2.76</v>
      </c>
      <c r="G99" s="4">
        <f>S99</f>
        <v>7.0768054600000019E-2</v>
      </c>
      <c r="H99" s="2">
        <f t="shared" si="11"/>
        <v>23.883908292785705</v>
      </c>
      <c r="I99" s="3">
        <f t="shared" si="12"/>
        <v>10.524450205517503</v>
      </c>
      <c r="J99" s="2">
        <f t="shared" si="13"/>
        <v>23.883908292785705</v>
      </c>
      <c r="K99" s="2">
        <f t="shared" si="5"/>
        <v>1956.707617443918</v>
      </c>
      <c r="L99" s="1">
        <v>1957</v>
      </c>
      <c r="M99" s="1">
        <v>5222</v>
      </c>
      <c r="N99" s="2">
        <f>S99*100000</f>
        <v>7076.8054600000023</v>
      </c>
      <c r="O99" s="5">
        <f>L99/100000</f>
        <v>1.9570000000000001E-2</v>
      </c>
      <c r="P99" s="5">
        <f>M99/100000</f>
        <v>5.2220000000000003E-2</v>
      </c>
      <c r="Q99" s="5">
        <f t="shared" si="6"/>
        <v>0.98043000000000002</v>
      </c>
      <c r="R99" s="5">
        <f t="shared" si="7"/>
        <v>0.94777999999999996</v>
      </c>
      <c r="S99" s="3">
        <f t="shared" si="8"/>
        <v>7.0768054600000019E-2</v>
      </c>
      <c r="T99" s="2">
        <f t="shared" si="14"/>
        <v>1957</v>
      </c>
      <c r="U99" s="2">
        <f t="shared" si="9"/>
        <v>634</v>
      </c>
      <c r="V99" s="4">
        <f t="shared" si="10"/>
        <v>0.32396525293817069</v>
      </c>
      <c r="W99">
        <f t="shared" si="15"/>
        <v>33</v>
      </c>
      <c r="X99">
        <f t="shared" si="16"/>
        <v>98</v>
      </c>
      <c r="Y99" s="3">
        <f>EXP(-W99*$Y$64)</f>
        <v>0.29786944276573663</v>
      </c>
      <c r="Z99" s="3">
        <f>1-(SUM($B$2:B99)-SUM(B$2:B98))</f>
        <v>0.67621699999999985</v>
      </c>
      <c r="AA99" s="3">
        <f t="shared" si="17"/>
        <v>2.4241598434267764E-2</v>
      </c>
      <c r="AB99" s="1">
        <f t="shared" si="18"/>
        <v>1957.0000000000023</v>
      </c>
      <c r="AC99" s="1">
        <f t="shared" si="19"/>
        <v>24046.702245035151</v>
      </c>
      <c r="AD99" s="15">
        <f>1-(L100/L99)</f>
        <v>0.32396525293817069</v>
      </c>
      <c r="AE99" s="14">
        <f>AD98*$AD$64</f>
        <v>305.78219226676129</v>
      </c>
      <c r="AF99" s="14">
        <f t="shared" si="22"/>
        <v>16.653240018125985</v>
      </c>
      <c r="AG99">
        <f t="shared" si="20"/>
        <v>98</v>
      </c>
      <c r="AH99" s="14">
        <f t="shared" si="21"/>
        <v>305.78219226676123</v>
      </c>
      <c r="AI99">
        <v>10</v>
      </c>
    </row>
    <row r="100" spans="1:35">
      <c r="A100">
        <v>99</v>
      </c>
      <c r="B100" s="4">
        <v>0.339972</v>
      </c>
      <c r="C100" s="4">
        <v>0.28717799999999999</v>
      </c>
      <c r="D100" s="4">
        <f>G99-G100</f>
        <v>1.9971720699999973E-2</v>
      </c>
      <c r="E100">
        <v>2.2200000000000002</v>
      </c>
      <c r="F100">
        <v>2.6</v>
      </c>
      <c r="G100" s="4">
        <f>S100</f>
        <v>5.0796333900000046E-2</v>
      </c>
      <c r="H100" s="2">
        <f t="shared" si="11"/>
        <v>16.150704814022674</v>
      </c>
      <c r="I100" s="3">
        <f t="shared" si="12"/>
        <v>7.7332034787630306</v>
      </c>
      <c r="J100" s="2">
        <f t="shared" si="13"/>
        <v>16.150704814022674</v>
      </c>
      <c r="K100" s="2">
        <f t="shared" si="5"/>
        <v>1323.1589549450741</v>
      </c>
      <c r="L100" s="1">
        <v>1323</v>
      </c>
      <c r="M100" s="1">
        <v>3807</v>
      </c>
      <c r="N100" s="2">
        <f>S100*100000</f>
        <v>5079.6333900000045</v>
      </c>
      <c r="O100" s="5">
        <f>L100/100000</f>
        <v>1.323E-2</v>
      </c>
      <c r="P100" s="5">
        <f>M100/100000</f>
        <v>3.807E-2</v>
      </c>
      <c r="Q100" s="5">
        <f t="shared" si="6"/>
        <v>0.98677000000000004</v>
      </c>
      <c r="R100" s="5">
        <f t="shared" si="7"/>
        <v>0.96192999999999995</v>
      </c>
      <c r="S100" s="3">
        <f t="shared" si="8"/>
        <v>5.0796333900000046E-2</v>
      </c>
      <c r="T100" s="2">
        <f t="shared" si="14"/>
        <v>1323</v>
      </c>
      <c r="U100" s="2">
        <f t="shared" si="9"/>
        <v>450</v>
      </c>
      <c r="V100" s="4">
        <f t="shared" si="10"/>
        <v>0.3401360544217687</v>
      </c>
      <c r="W100">
        <f t="shared" si="15"/>
        <v>34</v>
      </c>
      <c r="X100">
        <f t="shared" si="16"/>
        <v>99</v>
      </c>
      <c r="Y100" s="3">
        <f>EXP(-W100*$Y$64)</f>
        <v>0.2871358012636212</v>
      </c>
      <c r="Z100" s="3">
        <f>1-(SUM($B$2:B100)-SUM(B$2:B99))</f>
        <v>0.66002800000000006</v>
      </c>
      <c r="AA100" s="3">
        <f t="shared" si="17"/>
        <v>1.6388162865884626E-2</v>
      </c>
      <c r="AB100" s="1">
        <f t="shared" si="18"/>
        <v>1323</v>
      </c>
      <c r="AC100" s="1">
        <f t="shared" si="19"/>
        <v>23180.186100210874</v>
      </c>
      <c r="AD100" s="15">
        <f>1-(L101/L100)</f>
        <v>0.34013605442176875</v>
      </c>
      <c r="AE100" s="14">
        <f>AD99*$AD$64</f>
        <v>323.96525293817069</v>
      </c>
      <c r="AF100" s="14">
        <f t="shared" si="22"/>
        <v>10.988872665021907</v>
      </c>
      <c r="AG100">
        <f t="shared" si="20"/>
        <v>99</v>
      </c>
      <c r="AH100" s="14">
        <f t="shared" si="21"/>
        <v>323.96525293817149</v>
      </c>
      <c r="AI100">
        <v>6</v>
      </c>
    </row>
    <row r="101" spans="1:35">
      <c r="A101">
        <v>100</v>
      </c>
      <c r="B101" s="4">
        <v>0.35697099999999998</v>
      </c>
      <c r="C101" s="4">
        <v>0.30440899999999999</v>
      </c>
      <c r="D101" s="4">
        <f>G100-G101</f>
        <v>1.5163266099999961E-2</v>
      </c>
      <c r="E101">
        <v>2.1</v>
      </c>
      <c r="F101">
        <v>2.4500000000000002</v>
      </c>
      <c r="G101" s="4">
        <f>S101</f>
        <v>3.5633067800000084E-2</v>
      </c>
      <c r="H101" s="2">
        <f t="shared" si="11"/>
        <v>10.659917396989758</v>
      </c>
      <c r="I101" s="3">
        <f t="shared" si="12"/>
        <v>5.4907874170329158</v>
      </c>
      <c r="J101" s="2">
        <f t="shared" si="13"/>
        <v>10.659917396989758</v>
      </c>
      <c r="K101" s="2">
        <f t="shared" si="5"/>
        <v>873.32195871448744</v>
      </c>
      <c r="L101">
        <v>873</v>
      </c>
      <c r="M101" s="1">
        <v>2714</v>
      </c>
      <c r="N101" s="2">
        <f>S101*100000</f>
        <v>3563.3067800000085</v>
      </c>
      <c r="O101" s="5">
        <f>L101/100000</f>
        <v>8.7299999999999999E-3</v>
      </c>
      <c r="P101" s="5">
        <f>M101/100000</f>
        <v>2.7140000000000001E-2</v>
      </c>
      <c r="Q101" s="5">
        <f t="shared" si="6"/>
        <v>0.99126999999999998</v>
      </c>
      <c r="R101" s="5">
        <f t="shared" si="7"/>
        <v>0.97285999999999995</v>
      </c>
      <c r="S101" s="3">
        <f t="shared" si="8"/>
        <v>3.5633067800000084E-2</v>
      </c>
      <c r="T101" s="2">
        <f t="shared" si="14"/>
        <v>873</v>
      </c>
      <c r="U101" s="2">
        <f t="shared" si="9"/>
        <v>311</v>
      </c>
      <c r="V101" s="4">
        <f t="shared" si="10"/>
        <v>0.35624284077892326</v>
      </c>
      <c r="W101">
        <f t="shared" si="15"/>
        <v>35</v>
      </c>
      <c r="X101">
        <f t="shared" si="16"/>
        <v>100</v>
      </c>
      <c r="Y101" s="3">
        <f>EXP(-W101*$Y$64)</f>
        <v>0.27678894351087657</v>
      </c>
      <c r="Z101" s="3">
        <f>1-(SUM($B$2:B101)-SUM(B$2:B100))</f>
        <v>0.64302900000000029</v>
      </c>
      <c r="AA101" s="3">
        <f t="shared" si="17"/>
        <v>1.0813957809461261E-2</v>
      </c>
      <c r="AB101" s="1">
        <f t="shared" si="18"/>
        <v>872.99999999999818</v>
      </c>
      <c r="AC101" s="1">
        <f t="shared" si="19"/>
        <v>22344.894620689556</v>
      </c>
      <c r="AD101" s="15">
        <f>1-(L102/L101)</f>
        <v>0.35624284077892321</v>
      </c>
      <c r="AE101" s="14">
        <f>AD100*$AD$64</f>
        <v>340.13605442176873</v>
      </c>
      <c r="AF101" s="14">
        <f t="shared" si="22"/>
        <v>7.074165449876646</v>
      </c>
      <c r="AG101">
        <f t="shared" si="20"/>
        <v>100</v>
      </c>
      <c r="AH101" s="14">
        <f t="shared" si="21"/>
        <v>340.1360544217701</v>
      </c>
      <c r="AI101">
        <v>5</v>
      </c>
    </row>
    <row r="102" spans="1:35">
      <c r="A102">
        <v>101</v>
      </c>
      <c r="B102" s="4">
        <v>0.37481900000000001</v>
      </c>
      <c r="C102" s="4">
        <v>0.32267299999999999</v>
      </c>
      <c r="D102" s="4">
        <f>G101-G102</f>
        <v>1.1239173400000135E-2</v>
      </c>
      <c r="E102">
        <v>1.99</v>
      </c>
      <c r="F102">
        <v>2.31</v>
      </c>
      <c r="G102" s="4">
        <f>S102</f>
        <v>2.4393894399999949E-2</v>
      </c>
      <c r="H102" s="2">
        <f t="shared" si="11"/>
        <v>6.8546360238689283</v>
      </c>
      <c r="I102" s="3">
        <f t="shared" si="12"/>
        <v>3.8052813731208301</v>
      </c>
      <c r="J102" s="2">
        <f t="shared" si="13"/>
        <v>6.8546360238689283</v>
      </c>
      <c r="K102" s="2">
        <f t="shared" si="5"/>
        <v>561.57134579021817</v>
      </c>
      <c r="L102">
        <v>562</v>
      </c>
      <c r="M102" s="1">
        <v>1888</v>
      </c>
      <c r="N102" s="2">
        <f>S102*100000</f>
        <v>2439.3894399999949</v>
      </c>
      <c r="O102" s="5">
        <f>L102/100000</f>
        <v>5.62E-3</v>
      </c>
      <c r="P102" s="5">
        <f>M102/100000</f>
        <v>1.8880000000000001E-2</v>
      </c>
      <c r="Q102" s="5">
        <f t="shared" si="6"/>
        <v>0.99438000000000004</v>
      </c>
      <c r="R102" s="5">
        <f t="shared" si="7"/>
        <v>0.98111999999999999</v>
      </c>
      <c r="S102" s="3">
        <f t="shared" si="8"/>
        <v>2.4393894399999949E-2</v>
      </c>
      <c r="T102" s="2">
        <f t="shared" si="14"/>
        <v>562</v>
      </c>
      <c r="U102" s="2">
        <f t="shared" si="9"/>
        <v>211</v>
      </c>
      <c r="V102" s="4">
        <f t="shared" si="10"/>
        <v>0.37544483985765126</v>
      </c>
      <c r="W102">
        <f t="shared" si="15"/>
        <v>36</v>
      </c>
      <c r="X102">
        <f t="shared" si="16"/>
        <v>101</v>
      </c>
      <c r="Y102" s="3">
        <f>EXP(-W102*$Y$64)</f>
        <v>0.26681493186399685</v>
      </c>
      <c r="Z102" s="3">
        <f>1-(SUM($B$2:B102)-SUM(B$2:B101))</f>
        <v>0.62518100000000043</v>
      </c>
      <c r="AA102" s="3">
        <f t="shared" si="17"/>
        <v>6.9615627593553331E-3</v>
      </c>
      <c r="AB102" s="1">
        <f t="shared" si="18"/>
        <v>561.9999999999967</v>
      </c>
      <c r="AC102" s="1">
        <f t="shared" si="19"/>
        <v>21539.7026344486</v>
      </c>
      <c r="AD102" s="15">
        <f>1-(L103/L102)</f>
        <v>0.3754448398576512</v>
      </c>
      <c r="AE102" s="14">
        <f>AD101*$AD$64</f>
        <v>356.24284077892321</v>
      </c>
      <c r="AF102" s="14">
        <f t="shared" si="22"/>
        <v>4.4182065354211799</v>
      </c>
      <c r="AG102">
        <f t="shared" si="20"/>
        <v>101</v>
      </c>
      <c r="AH102" s="14">
        <f t="shared" si="21"/>
        <v>356.24284077892571</v>
      </c>
      <c r="AI102">
        <v>4</v>
      </c>
    </row>
    <row r="103" spans="1:35">
      <c r="A103">
        <v>102</v>
      </c>
      <c r="B103" s="4">
        <v>0.39356000000000002</v>
      </c>
      <c r="C103" s="4">
        <v>0.34203299999999998</v>
      </c>
      <c r="D103" s="4">
        <f>G102-G103</f>
        <v>8.13878729999995E-3</v>
      </c>
      <c r="E103">
        <v>1.88</v>
      </c>
      <c r="F103">
        <v>2.17</v>
      </c>
      <c r="G103" s="4">
        <f>S103</f>
        <v>1.6255107099999999E-2</v>
      </c>
      <c r="H103" s="2">
        <f t="shared" si="11"/>
        <v>4.2853882040384006</v>
      </c>
      <c r="I103" s="3">
        <f t="shared" si="12"/>
        <v>2.5692478198305277</v>
      </c>
      <c r="J103" s="2">
        <f t="shared" si="13"/>
        <v>4.2853882040384006</v>
      </c>
      <c r="K103" s="2">
        <f t="shared" si="5"/>
        <v>351.08373553247441</v>
      </c>
      <c r="L103">
        <v>351</v>
      </c>
      <c r="M103" s="1">
        <v>1279</v>
      </c>
      <c r="N103" s="2">
        <f>S103*100000</f>
        <v>1625.51071</v>
      </c>
      <c r="O103" s="5">
        <f>L103/100000</f>
        <v>3.5100000000000001E-3</v>
      </c>
      <c r="P103" s="5">
        <f>M103/100000</f>
        <v>1.2789999999999999E-2</v>
      </c>
      <c r="Q103" s="5">
        <f t="shared" si="6"/>
        <v>0.99648999999999999</v>
      </c>
      <c r="R103" s="5">
        <f t="shared" si="7"/>
        <v>0.98721000000000003</v>
      </c>
      <c r="S103" s="3">
        <f t="shared" si="8"/>
        <v>1.6255107099999999E-2</v>
      </c>
      <c r="T103" s="2">
        <f t="shared" si="14"/>
        <v>351</v>
      </c>
      <c r="U103" s="2">
        <f t="shared" si="9"/>
        <v>138</v>
      </c>
      <c r="V103" s="4">
        <f t="shared" si="10"/>
        <v>0.39316239316239315</v>
      </c>
      <c r="W103">
        <f t="shared" si="15"/>
        <v>37</v>
      </c>
      <c r="X103">
        <f t="shared" si="16"/>
        <v>102</v>
      </c>
      <c r="Y103" s="3">
        <f>EXP(-W103*$Y$64)</f>
        <v>0.2572003309185355</v>
      </c>
      <c r="Z103" s="3">
        <f>1-(SUM($B$2:B103)-SUM(B$2:B102))</f>
        <v>0.60644000000000009</v>
      </c>
      <c r="AA103" s="3">
        <f t="shared" si="17"/>
        <v>4.3478799440102023E-3</v>
      </c>
      <c r="AB103" s="1">
        <f t="shared" si="18"/>
        <v>350.9999999999996</v>
      </c>
      <c r="AC103" s="1">
        <f t="shared" si="19"/>
        <v>20763.525514722452</v>
      </c>
      <c r="AD103" s="15">
        <f>1-(L104/L103)</f>
        <v>0.39316239316239321</v>
      </c>
      <c r="AE103" s="14">
        <f>AD102*$AD$64</f>
        <v>375.44483985765117</v>
      </c>
      <c r="AF103" s="14">
        <f t="shared" si="22"/>
        <v>2.6811338804692628</v>
      </c>
      <c r="AG103">
        <f t="shared" si="20"/>
        <v>102</v>
      </c>
      <c r="AH103" s="14">
        <f t="shared" si="21"/>
        <v>375.44483985764833</v>
      </c>
      <c r="AI103">
        <v>3</v>
      </c>
    </row>
    <row r="104" spans="1:35">
      <c r="A104">
        <v>103</v>
      </c>
      <c r="B104" s="4">
        <v>0.41323799999999999</v>
      </c>
      <c r="C104" s="4">
        <v>0.36255500000000002</v>
      </c>
      <c r="D104" s="4">
        <f>G103-G104</f>
        <v>5.7330204000000107E-3</v>
      </c>
      <c r="E104">
        <v>1.78</v>
      </c>
      <c r="F104">
        <v>2.0299999999999998</v>
      </c>
      <c r="G104" s="4">
        <f>S104</f>
        <v>1.0522086699999988E-2</v>
      </c>
      <c r="H104" s="2">
        <f t="shared" si="11"/>
        <v>2.5988308224570478</v>
      </c>
      <c r="I104" s="3">
        <f t="shared" si="12"/>
        <v>1.6865573815813528</v>
      </c>
      <c r="J104" s="2">
        <f t="shared" si="13"/>
        <v>2.5988308224570478</v>
      </c>
      <c r="K104" s="2">
        <f t="shared" si="5"/>
        <v>212.91122057631381</v>
      </c>
      <c r="L104">
        <v>213</v>
      </c>
      <c r="M104">
        <v>841</v>
      </c>
      <c r="N104" s="2">
        <f>S104*100000</f>
        <v>1052.2086699999988</v>
      </c>
      <c r="O104" s="5">
        <f>L104/100000</f>
        <v>2.1299999999999999E-3</v>
      </c>
      <c r="P104" s="5">
        <f>M104/100000</f>
        <v>8.4100000000000008E-3</v>
      </c>
      <c r="Q104" s="5">
        <f t="shared" si="6"/>
        <v>0.99787000000000003</v>
      </c>
      <c r="R104" s="5">
        <f t="shared" si="7"/>
        <v>0.99158999999999997</v>
      </c>
      <c r="S104" s="3">
        <f t="shared" si="8"/>
        <v>1.0522086699999988E-2</v>
      </c>
      <c r="T104" s="2">
        <f t="shared" si="14"/>
        <v>213</v>
      </c>
      <c r="U104" s="2">
        <f t="shared" si="9"/>
        <v>88</v>
      </c>
      <c r="V104" s="4">
        <f t="shared" si="10"/>
        <v>0.41314553990610331</v>
      </c>
      <c r="W104">
        <f t="shared" si="15"/>
        <v>38</v>
      </c>
      <c r="X104">
        <f t="shared" si="16"/>
        <v>103</v>
      </c>
      <c r="Y104" s="3">
        <f>EXP(-W104*$Y$64)</f>
        <v>0.24793218941106235</v>
      </c>
      <c r="Z104" s="3">
        <f>1-(SUM($B$2:B104)-SUM(B$2:B103))</f>
        <v>0.58676200000000023</v>
      </c>
      <c r="AA104" s="3">
        <f t="shared" si="17"/>
        <v>2.6384570600404E-3</v>
      </c>
      <c r="AB104" s="1">
        <f t="shared" si="18"/>
        <v>213.00000000000145</v>
      </c>
      <c r="AC104" s="1">
        <f t="shared" si="19"/>
        <v>20015.317718965653</v>
      </c>
      <c r="AD104" s="15">
        <f>1-(L105/L104)</f>
        <v>0.41314553990610325</v>
      </c>
      <c r="AE104" s="14">
        <f>AD103*$AD$64</f>
        <v>393.16239316239319</v>
      </c>
      <c r="AF104" s="14">
        <f t="shared" si="22"/>
        <v>1.5734353758622435</v>
      </c>
      <c r="AG104">
        <f t="shared" si="20"/>
        <v>103</v>
      </c>
      <c r="AH104" s="14">
        <f t="shared" si="21"/>
        <v>393.1623931623883</v>
      </c>
      <c r="AI104">
        <v>5</v>
      </c>
    </row>
    <row r="105" spans="1:35">
      <c r="A105">
        <v>104</v>
      </c>
      <c r="B105" s="4">
        <v>0.43390000000000001</v>
      </c>
      <c r="C105" s="4">
        <v>0.38430900000000001</v>
      </c>
      <c r="D105" s="4">
        <f>G104-G105</f>
        <v>3.9187867000000098E-3</v>
      </c>
      <c r="E105">
        <v>1.68</v>
      </c>
      <c r="F105">
        <v>1.91</v>
      </c>
      <c r="G105" s="4">
        <f>S105</f>
        <v>6.6032999999999786E-3</v>
      </c>
      <c r="H105" s="2">
        <f t="shared" si="11"/>
        <v>1.5248951710465424</v>
      </c>
      <c r="I105" s="3">
        <f t="shared" si="12"/>
        <v>1.0739356514105054</v>
      </c>
      <c r="J105" s="2">
        <f t="shared" si="13"/>
        <v>1.5248951710465424</v>
      </c>
      <c r="K105" s="2">
        <f t="shared" si="5"/>
        <v>124.92821360779905</v>
      </c>
      <c r="L105">
        <v>125</v>
      </c>
      <c r="M105">
        <v>536</v>
      </c>
      <c r="N105" s="2">
        <f>S105*100000</f>
        <v>660.32999999999788</v>
      </c>
      <c r="O105" s="5">
        <f>L105/100000</f>
        <v>1.25E-3</v>
      </c>
      <c r="P105" s="5">
        <f>M105/100000</f>
        <v>5.3600000000000002E-3</v>
      </c>
      <c r="Q105" s="5">
        <f t="shared" si="6"/>
        <v>0.99875000000000003</v>
      </c>
      <c r="R105" s="5">
        <f t="shared" si="7"/>
        <v>0.99463999999999997</v>
      </c>
      <c r="S105" s="3">
        <f t="shared" si="8"/>
        <v>6.6032999999999786E-3</v>
      </c>
      <c r="T105" s="2">
        <f t="shared" si="14"/>
        <v>125</v>
      </c>
      <c r="U105" s="2">
        <f t="shared" si="9"/>
        <v>54</v>
      </c>
      <c r="V105" s="4">
        <f t="shared" si="10"/>
        <v>0.432</v>
      </c>
      <c r="W105">
        <f t="shared" si="15"/>
        <v>39</v>
      </c>
      <c r="X105">
        <f t="shared" si="16"/>
        <v>104</v>
      </c>
      <c r="Y105" s="3">
        <f>EXP(-W105*$Y$64)</f>
        <v>0.23899802277327842</v>
      </c>
      <c r="Z105" s="3">
        <f>1-(SUM($B$2:B105)-SUM(B$2:B104))</f>
        <v>0.5660999999999996</v>
      </c>
      <c r="AA105" s="3">
        <f t="shared" si="17"/>
        <v>1.5483902934508853E-3</v>
      </c>
      <c r="AB105" s="1">
        <f t="shared" si="18"/>
        <v>124.99999999999652</v>
      </c>
      <c r="AC105" s="1">
        <f t="shared" si="19"/>
        <v>19294.071380463993</v>
      </c>
      <c r="AD105" s="15">
        <f>1-(L106/L105)</f>
        <v>0.43200000000000005</v>
      </c>
      <c r="AE105" s="14">
        <f>AD104*$AD$64</f>
        <v>413.14553990610324</v>
      </c>
      <c r="AF105" s="14">
        <f t="shared" si="22"/>
        <v>0.8937112934897542</v>
      </c>
      <c r="AG105">
        <f t="shared" si="20"/>
        <v>104</v>
      </c>
      <c r="AH105" s="14">
        <f t="shared" si="21"/>
        <v>413.14553990612364</v>
      </c>
    </row>
    <row r="106" spans="1:35">
      <c r="A106">
        <v>105</v>
      </c>
      <c r="B106" s="4">
        <v>0.45559500000000003</v>
      </c>
      <c r="C106" s="4">
        <v>0.40736699999999998</v>
      </c>
      <c r="D106" s="4">
        <f>G105-G106</f>
        <v>2.5956430000000363E-3</v>
      </c>
      <c r="E106">
        <v>1.59</v>
      </c>
      <c r="F106">
        <v>1.79</v>
      </c>
      <c r="G106" s="4">
        <f>S106</f>
        <v>4.0076569999999423E-3</v>
      </c>
      <c r="H106" s="2">
        <f t="shared" si="11"/>
        <v>0.8632431563294477</v>
      </c>
      <c r="I106" s="3">
        <f t="shared" si="12"/>
        <v>0.66165201471709467</v>
      </c>
      <c r="J106" s="2">
        <f t="shared" si="13"/>
        <v>0.8632431563294477</v>
      </c>
      <c r="K106" s="2">
        <f t="shared" si="5"/>
        <v>70.721861723375042</v>
      </c>
      <c r="L106">
        <v>71</v>
      </c>
      <c r="M106">
        <v>330</v>
      </c>
      <c r="N106" s="2">
        <f>S106*100000</f>
        <v>400.76569999999424</v>
      </c>
      <c r="O106" s="5">
        <f>L106/100000</f>
        <v>7.1000000000000002E-4</v>
      </c>
      <c r="P106" s="5">
        <f>M106/100000</f>
        <v>3.3E-3</v>
      </c>
      <c r="Q106" s="5">
        <f t="shared" si="6"/>
        <v>0.99929000000000001</v>
      </c>
      <c r="R106" s="5">
        <f t="shared" si="7"/>
        <v>0.99670000000000003</v>
      </c>
      <c r="S106" s="3">
        <f t="shared" si="8"/>
        <v>4.0076569999999423E-3</v>
      </c>
      <c r="T106" s="2">
        <f t="shared" si="14"/>
        <v>71</v>
      </c>
      <c r="U106" s="2">
        <f t="shared" si="9"/>
        <v>32</v>
      </c>
      <c r="V106" s="4">
        <f t="shared" si="10"/>
        <v>0.45070422535211269</v>
      </c>
      <c r="W106">
        <f t="shared" si="15"/>
        <v>40</v>
      </c>
      <c r="X106">
        <f t="shared" si="16"/>
        <v>105</v>
      </c>
      <c r="Y106" s="3">
        <f>EXP(-W106*$Y$64)</f>
        <v>0.23038579631478828</v>
      </c>
      <c r="Z106" s="3">
        <f>1-(SUM($B$2:B106)-SUM(B$2:B105))</f>
        <v>0.54440500000000025</v>
      </c>
      <c r="AA106" s="3">
        <f t="shared" si="17"/>
        <v>8.7948568668017035E-4</v>
      </c>
      <c r="AB106" s="1">
        <f t="shared" si="18"/>
        <v>71.000000000003467</v>
      </c>
      <c r="AC106" s="1">
        <f t="shared" si="19"/>
        <v>18598.814950696542</v>
      </c>
      <c r="AD106" s="15">
        <f>1-(L107/L106)</f>
        <v>0.45070422535211263</v>
      </c>
      <c r="AE106" s="14">
        <f>AD105*$AD$64</f>
        <v>432.00000000000006</v>
      </c>
      <c r="AF106" s="14">
        <f t="shared" si="22"/>
        <v>0.49091183726901994</v>
      </c>
      <c r="AG106">
        <f t="shared" si="20"/>
        <v>105</v>
      </c>
      <c r="AH106" s="14">
        <f t="shared" si="21"/>
        <v>431.9999999999564</v>
      </c>
    </row>
    <row r="107" spans="1:35">
      <c r="A107">
        <v>106</v>
      </c>
      <c r="B107" s="4">
        <v>0.47837499999999999</v>
      </c>
      <c r="C107" s="4">
        <v>0.431809</v>
      </c>
      <c r="D107" s="4">
        <f>G106-G107</f>
        <v>1.6584213999999431E-3</v>
      </c>
      <c r="E107">
        <v>1.5</v>
      </c>
      <c r="F107">
        <v>1.67</v>
      </c>
      <c r="G107" s="4">
        <f>S107</f>
        <v>2.3492355999999992E-3</v>
      </c>
      <c r="H107" s="2">
        <f t="shared" si="11"/>
        <v>0.46995389052153302</v>
      </c>
      <c r="I107" s="3">
        <f t="shared" si="12"/>
        <v>0.39328926580791468</v>
      </c>
      <c r="J107" s="2">
        <f t="shared" si="13"/>
        <v>0.46995389052153302</v>
      </c>
      <c r="K107" s="2">
        <f t="shared" si="5"/>
        <v>38.501335131513997</v>
      </c>
      <c r="L107">
        <v>39</v>
      </c>
      <c r="M107">
        <v>196</v>
      </c>
      <c r="N107" s="2">
        <f>S107*100000</f>
        <v>234.92355999999992</v>
      </c>
      <c r="O107" s="5">
        <f>L107/100000</f>
        <v>3.8999999999999999E-4</v>
      </c>
      <c r="P107" s="5">
        <f>M107/100000</f>
        <v>1.9599999999999999E-3</v>
      </c>
      <c r="Q107" s="5">
        <f t="shared" si="6"/>
        <v>0.99961</v>
      </c>
      <c r="R107" s="5">
        <f t="shared" si="7"/>
        <v>0.99804000000000004</v>
      </c>
      <c r="S107" s="3">
        <f t="shared" si="8"/>
        <v>2.3492355999999992E-3</v>
      </c>
      <c r="T107" s="2">
        <f t="shared" si="14"/>
        <v>39</v>
      </c>
      <c r="U107" s="2">
        <f t="shared" si="9"/>
        <v>19</v>
      </c>
      <c r="V107" s="4">
        <f t="shared" si="10"/>
        <v>0.48717948717948717</v>
      </c>
      <c r="W107">
        <f t="shared" si="15"/>
        <v>41</v>
      </c>
      <c r="X107">
        <f t="shared" si="16"/>
        <v>106</v>
      </c>
      <c r="Y107" s="3">
        <f>EXP(-W107*$Y$64)</f>
        <v>0.22208390901187633</v>
      </c>
      <c r="Z107" s="3">
        <f>1-(SUM($B$2:B107)-SUM(B$2:B106))</f>
        <v>0.52162500000000023</v>
      </c>
      <c r="AA107" s="3">
        <f t="shared" si="17"/>
        <v>4.830977715566398E-4</v>
      </c>
      <c r="AB107" s="1">
        <f t="shared" si="18"/>
        <v>38.999999999995971</v>
      </c>
      <c r="AC107" s="1">
        <f t="shared" si="19"/>
        <v>17928.611890619763</v>
      </c>
      <c r="AD107" s="15">
        <f>1-(L108/L107)</f>
        <v>0.48717948717948723</v>
      </c>
      <c r="AE107" s="14">
        <f>AD106*$AD$64</f>
        <v>450.70422535211264</v>
      </c>
      <c r="AF107" s="14">
        <f t="shared" si="22"/>
        <v>0.25174966013795891</v>
      </c>
      <c r="AG107">
        <f t="shared" si="20"/>
        <v>106</v>
      </c>
      <c r="AH107" s="14">
        <f t="shared" si="21"/>
        <v>450.7042253521962</v>
      </c>
    </row>
    <row r="108" spans="1:35">
      <c r="A108">
        <v>107</v>
      </c>
      <c r="B108" s="4">
        <v>0.50229299999999999</v>
      </c>
      <c r="C108" s="4">
        <v>0.45771800000000001</v>
      </c>
      <c r="D108" s="4">
        <f>G107-G108</f>
        <v>1.0394576000000155E-3</v>
      </c>
      <c r="E108">
        <v>1.41</v>
      </c>
      <c r="F108">
        <v>1.56</v>
      </c>
      <c r="G108" s="4">
        <f>S108</f>
        <v>1.3097779999999837E-3</v>
      </c>
      <c r="H108" s="2">
        <f t="shared" si="11"/>
        <v>0.24513969814329467</v>
      </c>
      <c r="I108" s="3">
        <f t="shared" si="12"/>
        <v>0.22481419237823835</v>
      </c>
      <c r="J108" s="2">
        <f t="shared" si="13"/>
        <v>0.24513969814329467</v>
      </c>
      <c r="K108" s="2">
        <f t="shared" si="5"/>
        <v>20.083258937975987</v>
      </c>
      <c r="L108">
        <v>20</v>
      </c>
      <c r="M108">
        <v>111</v>
      </c>
      <c r="N108" s="2">
        <f>S108*100000</f>
        <v>130.97779999999835</v>
      </c>
      <c r="O108" s="5">
        <f>L108/100000</f>
        <v>2.0000000000000001E-4</v>
      </c>
      <c r="P108" s="5">
        <f>M108/100000</f>
        <v>1.1100000000000001E-3</v>
      </c>
      <c r="Q108" s="5">
        <f t="shared" si="6"/>
        <v>0.99980000000000002</v>
      </c>
      <c r="R108" s="5">
        <f t="shared" si="7"/>
        <v>0.99888999999999994</v>
      </c>
      <c r="S108" s="3">
        <f t="shared" si="8"/>
        <v>1.3097779999999837E-3</v>
      </c>
      <c r="T108" s="2">
        <f t="shared" si="14"/>
        <v>20</v>
      </c>
      <c r="U108" s="2">
        <f t="shared" si="9"/>
        <v>10</v>
      </c>
      <c r="V108" s="4">
        <f t="shared" si="10"/>
        <v>0.5</v>
      </c>
      <c r="W108">
        <f t="shared" si="15"/>
        <v>42</v>
      </c>
      <c r="X108">
        <f t="shared" si="16"/>
        <v>107</v>
      </c>
      <c r="Y108" s="3">
        <f>EXP(-W108*$Y$64)</f>
        <v>0.21408117788045025</v>
      </c>
      <c r="Z108" s="3">
        <f>1-(SUM($B$2:B108)-SUM(B$2:B107))</f>
        <v>0.49770700000000012</v>
      </c>
      <c r="AA108" s="3">
        <f t="shared" si="17"/>
        <v>2.4774244695213721E-4</v>
      </c>
      <c r="AB108" s="1">
        <f t="shared" si="18"/>
        <v>19.999999999999083</v>
      </c>
      <c r="AC108" s="1">
        <f t="shared" si="19"/>
        <v>17282.559409110869</v>
      </c>
      <c r="AD108" s="15">
        <f>1-(L109/L108)</f>
        <v>0.5</v>
      </c>
      <c r="AE108" s="14">
        <f>AD107*$AD$64</f>
        <v>487.17948717948724</v>
      </c>
      <c r="AF108" s="14">
        <f t="shared" si="22"/>
        <v>0.12587483006897945</v>
      </c>
      <c r="AG108">
        <f t="shared" si="20"/>
        <v>107</v>
      </c>
      <c r="AH108" s="14">
        <f t="shared" si="21"/>
        <v>487.17948717945768</v>
      </c>
    </row>
    <row r="109" spans="1:35">
      <c r="A109">
        <v>108</v>
      </c>
      <c r="B109" s="4">
        <v>0.52740799999999999</v>
      </c>
      <c r="C109" s="4">
        <v>0.48518099999999997</v>
      </c>
      <c r="D109" s="4">
        <f>G108-G109</f>
        <v>6.0983799999991817E-4</v>
      </c>
      <c r="E109">
        <v>1.32</v>
      </c>
      <c r="F109">
        <v>1.45</v>
      </c>
      <c r="G109" s="4">
        <f>S109</f>
        <v>6.9994000000006551E-4</v>
      </c>
      <c r="H109" s="2">
        <f t="shared" si="11"/>
        <v>0.12200774374380477</v>
      </c>
      <c r="I109" s="3">
        <f t="shared" si="12"/>
        <v>0.1231319543994899</v>
      </c>
      <c r="J109" s="2">
        <f t="shared" si="13"/>
        <v>0.12200774374380477</v>
      </c>
      <c r="K109" s="2">
        <f t="shared" si="5"/>
        <v>9.9955785562432169</v>
      </c>
      <c r="L109">
        <v>10</v>
      </c>
      <c r="M109">
        <v>60</v>
      </c>
      <c r="N109" s="2">
        <f>S109*100000</f>
        <v>69.994000000006551</v>
      </c>
      <c r="O109" s="5">
        <f>L109/100000</f>
        <v>1E-4</v>
      </c>
      <c r="P109" s="5">
        <f>M109/100000</f>
        <v>5.9999999999999995E-4</v>
      </c>
      <c r="Q109" s="5">
        <f t="shared" si="6"/>
        <v>0.99990000000000001</v>
      </c>
      <c r="R109" s="5">
        <f t="shared" si="7"/>
        <v>0.99939999999999996</v>
      </c>
      <c r="S109" s="3">
        <f t="shared" si="8"/>
        <v>6.9994000000006551E-4</v>
      </c>
      <c r="T109" s="2">
        <f t="shared" si="14"/>
        <v>10</v>
      </c>
      <c r="U109" s="2">
        <f t="shared" si="9"/>
        <v>5</v>
      </c>
      <c r="V109" s="4">
        <f t="shared" si="10"/>
        <v>0.5</v>
      </c>
      <c r="W109">
        <f t="shared" si="15"/>
        <v>43</v>
      </c>
      <c r="X109">
        <f t="shared" si="16"/>
        <v>108</v>
      </c>
      <c r="Y109" s="3">
        <f>EXP(-W109*$Y$64)</f>
        <v>0.20636682291210073</v>
      </c>
      <c r="Z109" s="3">
        <f>1-(SUM($B$2:B109)-SUM(B$2:B108))</f>
        <v>0.47259199999999968</v>
      </c>
      <c r="AA109" s="3">
        <f t="shared" si="17"/>
        <v>1.2387122347612411E-4</v>
      </c>
      <c r="AB109" s="1">
        <f t="shared" si="18"/>
        <v>10.000000000004023</v>
      </c>
      <c r="AC109" s="1">
        <f t="shared" si="19"/>
        <v>16659.787246870979</v>
      </c>
      <c r="AD109" s="15">
        <f>1-(L110/L109)</f>
        <v>0.5</v>
      </c>
      <c r="AE109" s="14">
        <f>AD108*$AD$64</f>
        <v>500</v>
      </c>
      <c r="AF109" s="14">
        <f t="shared" si="22"/>
        <v>6.2937415034489727E-2</v>
      </c>
      <c r="AG109">
        <f t="shared" si="20"/>
        <v>108</v>
      </c>
      <c r="AH109" s="14">
        <f t="shared" si="21"/>
        <v>499.99999999977592</v>
      </c>
    </row>
    <row r="110" spans="1:35">
      <c r="A110">
        <v>109</v>
      </c>
      <c r="B110" s="4">
        <v>0.55377799999999999</v>
      </c>
      <c r="C110" s="4">
        <v>0.51429199999999997</v>
      </c>
      <c r="D110" s="4">
        <f>G109-G110</f>
        <v>3.3995549999998875E-4</v>
      </c>
      <c r="E110">
        <v>1.24</v>
      </c>
      <c r="F110">
        <v>1.35</v>
      </c>
      <c r="G110" s="4">
        <f>S110</f>
        <v>3.5998450000007676E-4</v>
      </c>
      <c r="H110" s="2">
        <f t="shared" si="11"/>
        <v>5.7659883631372186E-2</v>
      </c>
      <c r="I110" s="3">
        <f t="shared" si="12"/>
        <v>6.4347860112432584E-2</v>
      </c>
      <c r="J110" s="2">
        <f t="shared" si="13"/>
        <v>5.7659883631372186E-2</v>
      </c>
      <c r="K110" s="2">
        <f t="shared" si="5"/>
        <v>4.7238304610520938</v>
      </c>
      <c r="L110">
        <v>5</v>
      </c>
      <c r="M110">
        <v>31</v>
      </c>
      <c r="N110" s="2">
        <f>S110*100000</f>
        <v>35.998450000007679</v>
      </c>
      <c r="O110" s="5">
        <f>L110/100000</f>
        <v>5.0000000000000002E-5</v>
      </c>
      <c r="P110" s="5">
        <f>M110/100000</f>
        <v>3.1E-4</v>
      </c>
      <c r="Q110" s="5">
        <f t="shared" si="6"/>
        <v>0.99995000000000001</v>
      </c>
      <c r="R110" s="5">
        <f t="shared" si="7"/>
        <v>0.99968999999999997</v>
      </c>
      <c r="S110" s="3">
        <f t="shared" si="8"/>
        <v>3.5998450000007676E-4</v>
      </c>
      <c r="T110" s="2">
        <f t="shared" si="14"/>
        <v>5</v>
      </c>
      <c r="U110" s="2">
        <f t="shared" si="9"/>
        <v>3</v>
      </c>
      <c r="V110" s="4">
        <f t="shared" si="10"/>
        <v>0.6</v>
      </c>
      <c r="W110">
        <f t="shared" si="15"/>
        <v>44</v>
      </c>
      <c r="X110">
        <f t="shared" si="16"/>
        <v>109</v>
      </c>
      <c r="Y110" s="3">
        <f>EXP(-W110*$Y$64)</f>
        <v>0.19893045255298636</v>
      </c>
      <c r="Z110" s="3">
        <f>1-(SUM($B$2:B110)-SUM(B$2:B109))</f>
        <v>0.44622200000000056</v>
      </c>
      <c r="AA110" s="3">
        <f t="shared" si="17"/>
        <v>6.1935611738062057E-5</v>
      </c>
      <c r="AB110" s="1">
        <f t="shared" si="18"/>
        <v>5.0000000000020117</v>
      </c>
      <c r="AC110" s="1">
        <f t="shared" si="19"/>
        <v>16059.456504150035</v>
      </c>
      <c r="AD110" s="15">
        <f>1-(L111/L110)</f>
        <v>0.6</v>
      </c>
      <c r="AE110" s="14">
        <f>AD109*$AD$64</f>
        <v>500</v>
      </c>
      <c r="AF110" s="14">
        <f t="shared" si="22"/>
        <v>2.5174966013795892E-2</v>
      </c>
      <c r="AG110">
        <f t="shared" si="20"/>
        <v>109</v>
      </c>
      <c r="AH110" s="14">
        <f t="shared" si="21"/>
        <v>500</v>
      </c>
    </row>
    <row r="111" spans="1:35">
      <c r="A111">
        <v>110</v>
      </c>
      <c r="B111" s="4">
        <v>0.58146699999999996</v>
      </c>
      <c r="C111" s="4">
        <v>0.54514899999999999</v>
      </c>
      <c r="D111" s="4">
        <f>G110-G111</f>
        <v>1.8998750000009945E-4</v>
      </c>
      <c r="E111">
        <v>1.17</v>
      </c>
      <c r="F111">
        <v>1.26</v>
      </c>
      <c r="G111" s="4">
        <f>S111</f>
        <v>1.6999699999997731E-4</v>
      </c>
      <c r="H111" s="2">
        <f t="shared" si="11"/>
        <v>2.5729108593758161E-2</v>
      </c>
      <c r="I111" s="3">
        <f t="shared" si="12"/>
        <v>3.1930775037614025E-2</v>
      </c>
      <c r="J111" s="2">
        <f t="shared" si="13"/>
        <v>2.5729108593758161E-2</v>
      </c>
      <c r="K111" s="2">
        <f t="shared" si="5"/>
        <v>2.1078770759915879</v>
      </c>
      <c r="L111">
        <v>2</v>
      </c>
      <c r="M111">
        <v>15</v>
      </c>
      <c r="N111" s="2">
        <f>S111*100000</f>
        <v>16.999699999997731</v>
      </c>
      <c r="O111" s="5">
        <f>L111/100000</f>
        <v>2.0000000000000002E-5</v>
      </c>
      <c r="P111" s="5">
        <f>M111/100000</f>
        <v>1.4999999999999999E-4</v>
      </c>
      <c r="Q111" s="5">
        <f t="shared" si="6"/>
        <v>0.99997999999999998</v>
      </c>
      <c r="R111" s="5">
        <f t="shared" si="7"/>
        <v>0.99985000000000002</v>
      </c>
      <c r="S111" s="3">
        <f t="shared" si="8"/>
        <v>1.6999699999997731E-4</v>
      </c>
      <c r="T111" s="2">
        <f t="shared" si="14"/>
        <v>2</v>
      </c>
      <c r="U111" s="2">
        <f t="shared" si="9"/>
        <v>1</v>
      </c>
      <c r="V111" s="4">
        <f t="shared" si="10"/>
        <v>0.5</v>
      </c>
      <c r="W111">
        <f t="shared" si="15"/>
        <v>45</v>
      </c>
      <c r="X111">
        <f t="shared" si="16"/>
        <v>110</v>
      </c>
      <c r="Y111" s="3">
        <f>EXP(-W111*$Y$64)</f>
        <v>0.19176204970598257</v>
      </c>
      <c r="Z111" s="3">
        <f>1-(SUM($B$2:B111)-SUM(B$2:B110))</f>
        <v>0.41853300000000004</v>
      </c>
      <c r="AA111" s="3">
        <f t="shared" si="17"/>
        <v>2.4774244695269232E-5</v>
      </c>
      <c r="AB111" s="1">
        <f t="shared" si="18"/>
        <v>2.0000000000043898</v>
      </c>
      <c r="AC111" s="1">
        <f t="shared" si="19"/>
        <v>15480.758510714266</v>
      </c>
      <c r="AD111" s="15">
        <f>1-(L112/L111)</f>
        <v>0.5</v>
      </c>
      <c r="AE111" s="14">
        <f>AD110*$AD$64</f>
        <v>600</v>
      </c>
      <c r="AF111" s="14">
        <f t="shared" si="22"/>
        <v>1.2587483006897946E-2</v>
      </c>
      <c r="AG111">
        <f t="shared" si="20"/>
        <v>110</v>
      </c>
      <c r="AH111" s="14">
        <f t="shared" si="21"/>
        <v>599.99999999928298</v>
      </c>
    </row>
    <row r="112" spans="1:35">
      <c r="A112">
        <v>111</v>
      </c>
      <c r="B112" s="4">
        <v>0.610541</v>
      </c>
      <c r="C112" s="4">
        <v>0.57785799999999998</v>
      </c>
      <c r="D112" s="4">
        <f>G111-G112</f>
        <v>8.9997699999955216E-5</v>
      </c>
      <c r="E112">
        <v>1.0900000000000001</v>
      </c>
      <c r="F112">
        <v>1.17</v>
      </c>
      <c r="G112" s="4">
        <f>S112</f>
        <v>7.9999300000022089E-5</v>
      </c>
      <c r="H112" s="2">
        <f t="shared" si="11"/>
        <v>1.0768481007071385E-2</v>
      </c>
      <c r="I112" s="3">
        <f t="shared" si="12"/>
        <v>1.4960627586686776E-2</v>
      </c>
      <c r="J112" s="2">
        <f t="shared" si="13"/>
        <v>1.0768481007071385E-2</v>
      </c>
      <c r="K112" s="2">
        <f t="shared" si="5"/>
        <v>0.88221611624598728</v>
      </c>
      <c r="L112">
        <v>1</v>
      </c>
      <c r="M112">
        <v>7</v>
      </c>
      <c r="N112" s="2">
        <f>S112*100000</f>
        <v>7.9999300000022089</v>
      </c>
      <c r="O112" s="6">
        <f>L112/100000</f>
        <v>1.0000000000000001E-5</v>
      </c>
      <c r="P112" s="5">
        <f>M112/100000</f>
        <v>6.9999999999999994E-5</v>
      </c>
      <c r="Q112" s="5">
        <f t="shared" si="6"/>
        <v>0.99999000000000005</v>
      </c>
      <c r="R112" s="5">
        <f t="shared" si="7"/>
        <v>0.99992999999999999</v>
      </c>
      <c r="S112" s="3">
        <f t="shared" si="8"/>
        <v>7.9999300000022089E-5</v>
      </c>
      <c r="T112" s="2">
        <f t="shared" si="14"/>
        <v>1</v>
      </c>
      <c r="U112" s="2">
        <f t="shared" si="9"/>
        <v>1</v>
      </c>
      <c r="V112" s="4">
        <f t="shared" si="10"/>
        <v>1</v>
      </c>
      <c r="W112">
        <f t="shared" si="15"/>
        <v>46</v>
      </c>
      <c r="X112">
        <f t="shared" si="16"/>
        <v>111</v>
      </c>
      <c r="Y112" s="3">
        <f>EXP(-W112*$Y$64)</f>
        <v>0.18485195823723921</v>
      </c>
      <c r="Z112" s="3">
        <f>1-(SUM($B$2:B112)-SUM(B$2:B111))</f>
        <v>0.38945900000000044</v>
      </c>
      <c r="AA112" s="3">
        <f t="shared" si="17"/>
        <v>1.2387122347634616E-5</v>
      </c>
      <c r="AB112" s="1">
        <f t="shared" si="18"/>
        <v>1.0000000000021949</v>
      </c>
      <c r="AC112" s="1">
        <f t="shared" si="19"/>
        <v>14922.913736534085</v>
      </c>
      <c r="AD112" s="15">
        <f>1-(L113/L112)</f>
        <v>1</v>
      </c>
      <c r="AE112" s="14">
        <f>AD111*$AD$64</f>
        <v>500</v>
      </c>
      <c r="AF112" s="14">
        <f t="shared" si="22"/>
        <v>0</v>
      </c>
      <c r="AG112">
        <f t="shared" si="20"/>
        <v>111</v>
      </c>
      <c r="AH112" s="14">
        <f t="shared" si="21"/>
        <v>500</v>
      </c>
    </row>
    <row r="113" spans="1:35">
      <c r="A113">
        <v>112</v>
      </c>
      <c r="B113" s="4">
        <v>0.64106799999999997</v>
      </c>
      <c r="C113" s="4">
        <v>0.61253000000000002</v>
      </c>
      <c r="D113" s="4">
        <f>G112-G113</f>
        <v>4.9999300000047597E-5</v>
      </c>
      <c r="E113">
        <v>1.02</v>
      </c>
      <c r="F113">
        <v>1.08</v>
      </c>
      <c r="G113" s="8">
        <f>S113</f>
        <v>2.9999999999974492E-5</v>
      </c>
      <c r="H113" s="2">
        <f t="shared" si="11"/>
        <v>4.1938818445330147E-3</v>
      </c>
      <c r="I113" s="3">
        <f t="shared" si="12"/>
        <v>6.5745991625383703E-3</v>
      </c>
      <c r="J113" s="2">
        <f t="shared" si="13"/>
        <v>4.1938818445330147E-3</v>
      </c>
      <c r="K113" s="2">
        <f t="shared" si="5"/>
        <v>0.34358700641704593</v>
      </c>
      <c r="L113">
        <v>0</v>
      </c>
      <c r="M113">
        <v>3</v>
      </c>
      <c r="N113" s="7">
        <f>S113*100000</f>
        <v>2.9999999999974492</v>
      </c>
      <c r="O113" s="7">
        <f>L113/100000</f>
        <v>0</v>
      </c>
      <c r="P113" s="5">
        <f>M113/100000</f>
        <v>3.0000000000000001E-5</v>
      </c>
      <c r="Q113" s="5">
        <f t="shared" si="6"/>
        <v>1</v>
      </c>
      <c r="R113" s="5">
        <f t="shared" si="7"/>
        <v>0.99997000000000003</v>
      </c>
      <c r="S113" s="3">
        <f t="shared" si="8"/>
        <v>2.9999999999974492E-5</v>
      </c>
      <c r="T113" s="2">
        <f t="shared" si="14"/>
        <v>0</v>
      </c>
      <c r="U113" s="2">
        <f t="shared" si="9"/>
        <v>0</v>
      </c>
      <c r="V113" s="2"/>
      <c r="W113">
        <f t="shared" si="15"/>
        <v>47</v>
      </c>
      <c r="X113">
        <f t="shared" si="16"/>
        <v>112</v>
      </c>
      <c r="Y113" s="3">
        <f>EXP(-W113*$Y$64)</f>
        <v>0.17819086996897066</v>
      </c>
      <c r="Z113" s="3">
        <f>1-(SUM($B$2:B113)-SUM(B$2:B112))</f>
        <v>0.35893199999999936</v>
      </c>
      <c r="AA113" s="3">
        <f t="shared" si="17"/>
        <v>0</v>
      </c>
      <c r="AB113" s="1">
        <f t="shared" si="18"/>
        <v>0</v>
      </c>
      <c r="AC113" s="1">
        <f t="shared" si="19"/>
        <v>14385.170741725033</v>
      </c>
      <c r="AD113" s="15" t="e">
        <f>1-(L114/L113)</f>
        <v>#DIV/0!</v>
      </c>
      <c r="AE113" s="14">
        <f>AD112*$AD$64</f>
        <v>1000</v>
      </c>
      <c r="AF113" s="14" t="e">
        <f t="shared" si="22"/>
        <v>#DIV/0!</v>
      </c>
      <c r="AG113">
        <f t="shared" si="20"/>
        <v>112</v>
      </c>
      <c r="AH113" s="14">
        <f t="shared" si="21"/>
        <v>1000</v>
      </c>
    </row>
    <row r="114" spans="1:35">
      <c r="A114">
        <v>113</v>
      </c>
      <c r="B114" s="4">
        <v>0.67312099999999997</v>
      </c>
      <c r="C114" s="4">
        <v>0.64928200000000003</v>
      </c>
      <c r="D114" s="4">
        <f>G113-G114</f>
        <v>2.0000000000020002E-5</v>
      </c>
      <c r="E114">
        <v>0.95</v>
      </c>
      <c r="F114">
        <v>1</v>
      </c>
      <c r="G114" s="8">
        <f>S114</f>
        <v>9.9999999999544897E-6</v>
      </c>
      <c r="H114" s="2">
        <f t="shared" si="11"/>
        <v>1.5053183982219243E-3</v>
      </c>
      <c r="I114" s="3">
        <f t="shared" si="12"/>
        <v>2.6885634463110902E-3</v>
      </c>
      <c r="J114" s="2">
        <f t="shared" si="13"/>
        <v>1.5053183982219243E-3</v>
      </c>
      <c r="K114" s="2">
        <f t="shared" si="5"/>
        <v>0.12332437138728315</v>
      </c>
      <c r="L114">
        <v>0</v>
      </c>
      <c r="M114">
        <v>1</v>
      </c>
      <c r="N114" s="7">
        <f>S114*100000</f>
        <v>0.99999999999544897</v>
      </c>
      <c r="O114" s="7">
        <f>L114/100000</f>
        <v>0</v>
      </c>
      <c r="P114" s="5">
        <f>M114/100000</f>
        <v>1.0000000000000001E-5</v>
      </c>
      <c r="Q114" s="5">
        <f t="shared" si="6"/>
        <v>1</v>
      </c>
      <c r="R114" s="5">
        <f t="shared" si="7"/>
        <v>0.99999000000000005</v>
      </c>
      <c r="S114" s="3">
        <f t="shared" si="8"/>
        <v>9.9999999999544897E-6</v>
      </c>
      <c r="T114" s="2">
        <f t="shared" si="14"/>
        <v>0</v>
      </c>
      <c r="U114" s="2">
        <f t="shared" si="9"/>
        <v>0</v>
      </c>
      <c r="V114" s="2"/>
      <c r="W114">
        <f t="shared" si="15"/>
        <v>48</v>
      </c>
      <c r="X114">
        <f t="shared" si="16"/>
        <v>113</v>
      </c>
      <c r="Y114" s="3">
        <f>EXP(-W114*$Y$64)</f>
        <v>0.17176981214095699</v>
      </c>
      <c r="Z114" s="3">
        <f>1-(SUM($B$2:B114)-SUM(B$2:B113))</f>
        <v>0.32687899999999992</v>
      </c>
      <c r="AA114" s="3">
        <f t="shared" si="17"/>
        <v>0</v>
      </c>
      <c r="AB114" s="1">
        <f t="shared" si="18"/>
        <v>0</v>
      </c>
      <c r="AC114" s="1">
        <f t="shared" si="19"/>
        <v>13866.805164327317</v>
      </c>
      <c r="AD114" s="15" t="e">
        <f>1-(L115/L114)</f>
        <v>#DIV/0!</v>
      </c>
      <c r="AG114">
        <f t="shared" si="20"/>
        <v>113</v>
      </c>
      <c r="AH114" s="16"/>
    </row>
    <row r="115" spans="1:35">
      <c r="A115">
        <v>114</v>
      </c>
      <c r="B115" s="4">
        <v>0.70677699999999999</v>
      </c>
      <c r="C115" s="4">
        <v>0.68823800000000002</v>
      </c>
      <c r="D115" s="4">
        <f>G114-G115</f>
        <v>9.9999999999544897E-6</v>
      </c>
      <c r="E115">
        <v>0.89</v>
      </c>
      <c r="F115">
        <v>0.92</v>
      </c>
      <c r="G115" s="8">
        <f>S115</f>
        <v>0</v>
      </c>
      <c r="H115" s="2">
        <f t="shared" si="11"/>
        <v>4.9205697269238448E-4</v>
      </c>
      <c r="I115" s="3">
        <f t="shared" si="12"/>
        <v>1.0132614255295397E-3</v>
      </c>
      <c r="J115" s="2">
        <f t="shared" si="13"/>
        <v>4.9205697269238448E-4</v>
      </c>
      <c r="K115" s="2">
        <f t="shared" si="5"/>
        <v>4.0312147194703739E-2</v>
      </c>
      <c r="L115">
        <v>0</v>
      </c>
      <c r="M115">
        <v>0</v>
      </c>
      <c r="N115" s="7">
        <f>S115*100000</f>
        <v>0</v>
      </c>
      <c r="O115" s="7">
        <f>L115/100000</f>
        <v>0</v>
      </c>
      <c r="P115" s="5">
        <f>M115/100000</f>
        <v>0</v>
      </c>
      <c r="Q115" s="5">
        <f t="shared" si="6"/>
        <v>1</v>
      </c>
      <c r="R115" s="5">
        <f t="shared" si="7"/>
        <v>1</v>
      </c>
      <c r="S115" s="3">
        <v>0</v>
      </c>
      <c r="T115" s="2">
        <f t="shared" si="14"/>
        <v>0</v>
      </c>
      <c r="U115" s="2">
        <f t="shared" si="9"/>
        <v>0</v>
      </c>
      <c r="V115" s="2"/>
      <c r="W115">
        <f t="shared" si="15"/>
        <v>49</v>
      </c>
      <c r="X115">
        <f t="shared" si="16"/>
        <v>114</v>
      </c>
      <c r="Y115" s="3">
        <f>EXP(-W115*$Y$64)</f>
        <v>0.16558013532386645</v>
      </c>
      <c r="Z115" s="3">
        <f>1-(SUM($B$2:B115)-SUM(B$2:B114))</f>
        <v>0.29322299999999935</v>
      </c>
      <c r="AA115" s="3">
        <f t="shared" si="17"/>
        <v>0</v>
      </c>
      <c r="AB115" s="1">
        <f t="shared" si="18"/>
        <v>0</v>
      </c>
      <c r="AC115" s="1">
        <f t="shared" si="19"/>
        <v>13367.118744560416</v>
      </c>
      <c r="AG115">
        <f t="shared" si="20"/>
        <v>114</v>
      </c>
      <c r="AH115" s="16"/>
    </row>
    <row r="116" spans="1:35">
      <c r="I116" s="3">
        <f>SUM(I66:I115)</f>
        <v>999.99950794302742</v>
      </c>
      <c r="N116" s="7"/>
      <c r="O116" s="7"/>
      <c r="W116">
        <v>50</v>
      </c>
      <c r="AG116">
        <f t="shared" si="20"/>
        <v>0</v>
      </c>
      <c r="AH116" s="16"/>
    </row>
    <row r="117" spans="1:35">
      <c r="AH117" s="13">
        <f>SUM(AH67:AH116)</f>
        <v>10042.595582301059</v>
      </c>
      <c r="AI117">
        <f>SUM(AI67:AI104)</f>
        <v>1000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 Mortality 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Cotton</dc:creator>
  <cp:lastModifiedBy>Dirk Cotton</cp:lastModifiedBy>
  <dcterms:created xsi:type="dcterms:W3CDTF">2015-07-01T15:21:56Z</dcterms:created>
  <dcterms:modified xsi:type="dcterms:W3CDTF">2015-08-06T22:26:07Z</dcterms:modified>
</cp:coreProperties>
</file>