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irkcotton/Desktop/"/>
    </mc:Choice>
  </mc:AlternateContent>
  <bookViews>
    <workbookView xWindow="5960" yWindow="460" windowWidth="28800" windowHeight="17600" tabRatio="500" activeTab="1"/>
  </bookViews>
  <sheets>
    <sheet name="Sheet1" sheetId="1" r:id="rId1"/>
    <sheet name="Sheet1 (2)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B9" i="3"/>
  <c r="B10" i="3"/>
  <c r="B13" i="3"/>
  <c r="C32" i="1"/>
  <c r="C30" i="1"/>
  <c r="C26" i="1"/>
  <c r="C29" i="1"/>
  <c r="C28" i="1"/>
  <c r="C27" i="1"/>
  <c r="B23" i="1"/>
  <c r="B10" i="1"/>
  <c r="B9" i="1"/>
  <c r="B11" i="1"/>
  <c r="B13" i="1"/>
</calcChain>
</file>

<file path=xl/sharedStrings.xml><?xml version="1.0" encoding="utf-8"?>
<sst xmlns="http://schemas.openxmlformats.org/spreadsheetml/2006/main" count="47" uniqueCount="25">
  <si>
    <t>b</t>
  </si>
  <si>
    <t>M</t>
  </si>
  <si>
    <t xml:space="preserve"> years</t>
  </si>
  <si>
    <t>Gompertz function for Individual
Annuity Mortality 2000 (basic) Table</t>
  </si>
  <si>
    <t>m</t>
  </si>
  <si>
    <t xml:space="preserve">  Male</t>
  </si>
  <si>
    <t xml:space="preserve">  Female</t>
  </si>
  <si>
    <t>F</t>
  </si>
  <si>
    <t>Gender (enter M or F)</t>
  </si>
  <si>
    <t>M :=</t>
  </si>
  <si>
    <t>Coefficient of Risk Aversion</t>
  </si>
  <si>
    <t xml:space="preserve">  Enter a number between 1 and 2 for typical retiree, with 1 being more of a risktaker. Enter 3 to 5 for very conservative retirees.)</t>
  </si>
  <si>
    <t xml:space="preserve">  Expected nominal stock market return (defaukt 12%)</t>
  </si>
  <si>
    <t xml:space="preserve">  Expected market return annual standard deviation (default 20%)</t>
  </si>
  <si>
    <t xml:space="preserve">  Expected risk-free rate (default 6%)</t>
  </si>
  <si>
    <t>Risk-free Rate</t>
  </si>
  <si>
    <t>Expected Market Return</t>
  </si>
  <si>
    <t>Market Standard Deviation</t>
  </si>
  <si>
    <t>Optimal Age for One-time Annuitization</t>
  </si>
  <si>
    <t>Input</t>
  </si>
  <si>
    <t>log {}</t>
  </si>
  <si>
    <t>num</t>
  </si>
  <si>
    <t>denom</t>
  </si>
  <si>
    <t xml:space="preserve">log of </t>
  </si>
  <si>
    <t>b * log{}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</si>
</sst>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7" formatCode="0.00000"/>
    <numFmt numFmtId="169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/>
    <xf numFmtId="1" fontId="0" fillId="0" borderId="4" xfId="0" applyNumberFormat="1" applyBorder="1" applyAlignment="1">
      <alignment horizontal="center"/>
    </xf>
    <xf numFmtId="169" fontId="0" fillId="0" borderId="4" xfId="1" applyNumberFormat="1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3" sqref="B13"/>
    </sheetView>
  </sheetViews>
  <sheetFormatPr baseColWidth="10" defaultRowHeight="16" x14ac:dyDescent="0.2"/>
  <cols>
    <col min="1" max="1" width="41.1640625" customWidth="1"/>
  </cols>
  <sheetData>
    <row r="1" spans="1:3" ht="17" thickBot="1" x14ac:dyDescent="0.25"/>
    <row r="2" spans="1:3" ht="25" customHeight="1" x14ac:dyDescent="0.25">
      <c r="A2" s="15" t="s">
        <v>19</v>
      </c>
      <c r="B2" s="3"/>
    </row>
    <row r="3" spans="1:3" x14ac:dyDescent="0.2">
      <c r="A3" s="4" t="s">
        <v>10</v>
      </c>
      <c r="B3" s="16">
        <v>2</v>
      </c>
      <c r="C3" t="s">
        <v>11</v>
      </c>
    </row>
    <row r="4" spans="1:3" x14ac:dyDescent="0.2">
      <c r="A4" s="4" t="s">
        <v>16</v>
      </c>
      <c r="B4" s="17">
        <v>0.12</v>
      </c>
      <c r="C4" t="s">
        <v>12</v>
      </c>
    </row>
    <row r="5" spans="1:3" x14ac:dyDescent="0.2">
      <c r="A5" s="4" t="s">
        <v>17</v>
      </c>
      <c r="B5" s="17">
        <v>0.2</v>
      </c>
      <c r="C5" t="s">
        <v>13</v>
      </c>
    </row>
    <row r="6" spans="1:3" x14ac:dyDescent="0.2">
      <c r="A6" s="4" t="s">
        <v>15</v>
      </c>
      <c r="B6" s="17">
        <v>0.06</v>
      </c>
      <c r="C6" t="s">
        <v>14</v>
      </c>
    </row>
    <row r="7" spans="1:3" ht="17" thickBot="1" x14ac:dyDescent="0.25">
      <c r="A7" s="5" t="s">
        <v>8</v>
      </c>
      <c r="B7" s="14" t="s">
        <v>7</v>
      </c>
    </row>
    <row r="8" spans="1:3" x14ac:dyDescent="0.2">
      <c r="B8" s="2"/>
    </row>
    <row r="9" spans="1:3" x14ac:dyDescent="0.2">
      <c r="A9" t="s">
        <v>4</v>
      </c>
      <c r="B9">
        <f>IF(B7="F",B19,IF(B7="M",B20,"Enter M or F in cell B9"))</f>
        <v>92.63</v>
      </c>
    </row>
    <row r="10" spans="1:3" x14ac:dyDescent="0.2">
      <c r="A10" t="s">
        <v>0</v>
      </c>
      <c r="B10">
        <f>IF(B7="M",C20,IF(B7="F",C19,"Enter M or F in cell B9"))</f>
        <v>8.7799999999999994</v>
      </c>
    </row>
    <row r="11" spans="1:3" x14ac:dyDescent="0.2">
      <c r="A11" t="s">
        <v>9</v>
      </c>
      <c r="B11">
        <f>1/(2*B3)*((B4-B6)/B5)^2</f>
        <v>2.2499999999999999E-2</v>
      </c>
    </row>
    <row r="13" spans="1:3" ht="19" x14ac:dyDescent="0.25">
      <c r="A13" s="18" t="s">
        <v>18</v>
      </c>
      <c r="B13" s="19">
        <f>B9-B10*LN(1/(B10*B11))</f>
        <v>78.3909159245448</v>
      </c>
      <c r="C13" s="18" t="s">
        <v>2</v>
      </c>
    </row>
    <row r="16" spans="1:3" ht="17" thickBot="1" x14ac:dyDescent="0.25"/>
    <row r="17" spans="1:3" ht="64" customHeight="1" thickBot="1" x14ac:dyDescent="0.3">
      <c r="A17" s="6" t="s">
        <v>3</v>
      </c>
      <c r="B17" s="7"/>
      <c r="C17" s="8"/>
    </row>
    <row r="18" spans="1:3" x14ac:dyDescent="0.2">
      <c r="A18" s="4"/>
      <c r="B18" s="9" t="s">
        <v>4</v>
      </c>
      <c r="C18" s="10" t="s">
        <v>0</v>
      </c>
    </row>
    <row r="19" spans="1:3" x14ac:dyDescent="0.2">
      <c r="A19" s="4" t="s">
        <v>6</v>
      </c>
      <c r="B19" s="11">
        <v>92.63</v>
      </c>
      <c r="C19" s="12">
        <v>8.7799999999999994</v>
      </c>
    </row>
    <row r="20" spans="1:3" ht="17" thickBot="1" x14ac:dyDescent="0.25">
      <c r="A20" s="5" t="s">
        <v>5</v>
      </c>
      <c r="B20" s="13">
        <v>88.18</v>
      </c>
      <c r="C20" s="14">
        <v>10.5</v>
      </c>
    </row>
    <row r="23" spans="1:3" x14ac:dyDescent="0.2">
      <c r="B23">
        <f>B10*(LN((0.5*B10)*(B9-B6)^2)/(B3*B5^2))+B9</f>
        <v>1248.8747254326736</v>
      </c>
    </row>
    <row r="26" spans="1:3" x14ac:dyDescent="0.2">
      <c r="B26" t="s">
        <v>20</v>
      </c>
      <c r="C26">
        <f>LN(C29)</f>
        <v>13.060988101553574</v>
      </c>
    </row>
    <row r="27" spans="1:3" x14ac:dyDescent="0.2">
      <c r="B27" t="s">
        <v>21</v>
      </c>
      <c r="C27">
        <f>0.5*B10*((B9-B6)^2)</f>
        <v>37618.809510999992</v>
      </c>
    </row>
    <row r="28" spans="1:3" x14ac:dyDescent="0.2">
      <c r="B28" t="s">
        <v>22</v>
      </c>
      <c r="C28">
        <f>B3*(B5^2)</f>
        <v>8.0000000000000016E-2</v>
      </c>
    </row>
    <row r="29" spans="1:3" x14ac:dyDescent="0.2">
      <c r="B29" t="s">
        <v>23</v>
      </c>
      <c r="C29">
        <f>C27/C28</f>
        <v>470235.11888749979</v>
      </c>
    </row>
    <row r="30" spans="1:3" x14ac:dyDescent="0.2">
      <c r="B30" t="s">
        <v>24</v>
      </c>
      <c r="C30">
        <f>B10*C26</f>
        <v>114.67547553164037</v>
      </c>
    </row>
    <row r="32" spans="1:3" x14ac:dyDescent="0.2">
      <c r="C32">
        <f>0.01*(878*LN((4.39*(B9-B6)^2) / (B3*B5^2))+9263)</f>
        <v>207.30547553164041</v>
      </c>
    </row>
  </sheetData>
  <mergeCells count="1">
    <mergeCell ref="A17:C1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2" sqref="A22:XFD32"/>
    </sheetView>
  </sheetViews>
  <sheetFormatPr baseColWidth="10" defaultRowHeight="16" x14ac:dyDescent="0.2"/>
  <cols>
    <col min="1" max="1" width="41.1640625" customWidth="1"/>
  </cols>
  <sheetData>
    <row r="1" spans="1:3" ht="17" thickBot="1" x14ac:dyDescent="0.25"/>
    <row r="2" spans="1:3" ht="25" customHeight="1" x14ac:dyDescent="0.25">
      <c r="A2" s="15" t="s">
        <v>19</v>
      </c>
      <c r="B2" s="3"/>
    </row>
    <row r="3" spans="1:3" x14ac:dyDescent="0.2">
      <c r="A3" s="4" t="s">
        <v>10</v>
      </c>
      <c r="B3" s="16">
        <v>1</v>
      </c>
      <c r="C3" t="s">
        <v>11</v>
      </c>
    </row>
    <row r="4" spans="1:3" x14ac:dyDescent="0.2">
      <c r="A4" s="4" t="s">
        <v>16</v>
      </c>
      <c r="B4" s="17">
        <v>0.12</v>
      </c>
      <c r="C4" t="s">
        <v>12</v>
      </c>
    </row>
    <row r="5" spans="1:3" x14ac:dyDescent="0.2">
      <c r="A5" s="4" t="s">
        <v>17</v>
      </c>
      <c r="B5" s="17">
        <v>0.2</v>
      </c>
      <c r="C5" t="s">
        <v>13</v>
      </c>
    </row>
    <row r="6" spans="1:3" x14ac:dyDescent="0.2">
      <c r="A6" s="4" t="s">
        <v>15</v>
      </c>
      <c r="B6" s="17">
        <v>0.06</v>
      </c>
      <c r="C6" t="s">
        <v>14</v>
      </c>
    </row>
    <row r="7" spans="1:3" ht="17" thickBot="1" x14ac:dyDescent="0.25">
      <c r="A7" s="5" t="s">
        <v>8</v>
      </c>
      <c r="B7" s="14" t="s">
        <v>1</v>
      </c>
    </row>
    <row r="8" spans="1:3" x14ac:dyDescent="0.2">
      <c r="B8" s="2"/>
    </row>
    <row r="9" spans="1:3" x14ac:dyDescent="0.2">
      <c r="A9" t="s">
        <v>4</v>
      </c>
      <c r="B9">
        <f>IF(B7="F",B19,IF(B7="M",B20,"Enter M or F in cell B9"))</f>
        <v>88.18</v>
      </c>
    </row>
    <row r="10" spans="1:3" x14ac:dyDescent="0.2">
      <c r="A10" t="s">
        <v>0</v>
      </c>
      <c r="B10">
        <f>IF(B7="M",C20,IF(B7="F",C19,"Enter M or F in cell B9"))</f>
        <v>10.5</v>
      </c>
    </row>
    <row r="11" spans="1:3" x14ac:dyDescent="0.2">
      <c r="A11" t="s">
        <v>9</v>
      </c>
      <c r="B11">
        <f>1/(2*B3)*((B4-B6)/B5)^2</f>
        <v>4.4999999999999998E-2</v>
      </c>
    </row>
    <row r="13" spans="1:3" ht="19" x14ac:dyDescent="0.25">
      <c r="A13" s="18" t="s">
        <v>18</v>
      </c>
      <c r="B13" s="19">
        <f>B9-B10*LN(1/(B10*(1/(2*B3)*((B4-B6)/B5)^2)))</f>
        <v>80.307965913492438</v>
      </c>
      <c r="C13" s="18" t="s">
        <v>2</v>
      </c>
    </row>
    <row r="16" spans="1:3" ht="17" thickBot="1" x14ac:dyDescent="0.25"/>
    <row r="17" spans="1:5" ht="64" customHeight="1" thickBot="1" x14ac:dyDescent="0.3">
      <c r="A17" s="6" t="s">
        <v>3</v>
      </c>
      <c r="B17" s="7"/>
      <c r="C17" s="8"/>
    </row>
    <row r="18" spans="1:5" x14ac:dyDescent="0.2">
      <c r="A18" s="4"/>
      <c r="B18" s="9" t="s">
        <v>4</v>
      </c>
      <c r="C18" s="10" t="s">
        <v>0</v>
      </c>
    </row>
    <row r="19" spans="1:5" x14ac:dyDescent="0.2">
      <c r="A19" s="4" t="s">
        <v>6</v>
      </c>
      <c r="B19" s="11">
        <v>92.63</v>
      </c>
      <c r="C19" s="12">
        <v>8.7799999999999994</v>
      </c>
    </row>
    <row r="20" spans="1:5" ht="17" thickBot="1" x14ac:dyDescent="0.25">
      <c r="A20" s="5" t="s">
        <v>5</v>
      </c>
      <c r="B20" s="13">
        <v>88.18</v>
      </c>
      <c r="C20" s="14">
        <v>10.5</v>
      </c>
    </row>
    <row r="25" spans="1:5" x14ac:dyDescent="0.2">
      <c r="E25" s="1"/>
    </row>
  </sheetData>
  <mergeCells count="1">
    <mergeCell ref="A17:C1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2017-02-24T16:05:01Z</dcterms:created>
  <dcterms:modified xsi:type="dcterms:W3CDTF">2017-02-26T15:03:28Z</dcterms:modified>
</cp:coreProperties>
</file>