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R Projects/RetirementModel/"/>
    </mc:Choice>
  </mc:AlternateContent>
  <bookViews>
    <workbookView xWindow="4580" yWindow="1940" windowWidth="28800" windowHeight="17600" tabRatio="500" activeTab="2"/>
  </bookViews>
  <sheets>
    <sheet name="RISMAT Input Butts" sheetId="1" r:id="rId1"/>
    <sheet name="Sheet1" sheetId="2" r:id="rId2"/>
    <sheet name="Reorder CSV Input.csv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3" l="1"/>
  <c r="F40" i="3"/>
  <c r="F39" i="3"/>
  <c r="F38" i="3"/>
  <c r="F37" i="3"/>
  <c r="F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F11" i="3"/>
  <c r="J11" i="3"/>
  <c r="J10" i="3"/>
  <c r="J9" i="3"/>
  <c r="J8" i="3"/>
  <c r="J7" i="3"/>
  <c r="J6" i="3"/>
  <c r="J5" i="3"/>
  <c r="J4" i="3"/>
  <c r="J3" i="3"/>
  <c r="J2" i="3"/>
  <c r="I2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<sst xmlns="http://schemas.openxmlformats.org/spreadsheetml/2006/main" count="224" uniqueCount="118">
  <si>
    <t>wifeAge</t>
  </si>
  <si>
    <t>husbandAge</t>
  </si>
  <si>
    <t xml:space="preserve">wifeClaimAge </t>
  </si>
  <si>
    <t xml:space="preserve">husbandClaimAge </t>
  </si>
  <si>
    <t xml:space="preserve">husbandHE </t>
  </si>
  <si>
    <t>desiredSafetyNet</t>
  </si>
  <si>
    <t>not used</t>
  </si>
  <si>
    <t xml:space="preserve">ssBenefits[1,1] </t>
  </si>
  <si>
    <t xml:space="preserve">ssBenefits[2,1] </t>
  </si>
  <si>
    <t xml:space="preserve">ssBenefits[3,1] </t>
  </si>
  <si>
    <t xml:space="preserve">ssBenefits[1,2] </t>
  </si>
  <si>
    <t xml:space="preserve">ssBenefits[2,2] </t>
  </si>
  <si>
    <t xml:space="preserve">ssBenefits[3,2] </t>
  </si>
  <si>
    <t xml:space="preserve">initportfolio </t>
  </si>
  <si>
    <t xml:space="preserve">inflation </t>
  </si>
  <si>
    <t xml:space="preserve">inflationSd </t>
  </si>
  <si>
    <t xml:space="preserve">rf </t>
  </si>
  <si>
    <t xml:space="preserve">rp </t>
  </si>
  <si>
    <t xml:space="preserve">mrSd </t>
  </si>
  <si>
    <t xml:space="preserve">purchaseAgeSPIA </t>
  </si>
  <si>
    <t xml:space="preserve">annuityStartAge </t>
  </si>
  <si>
    <t xml:space="preserve">inflationProtSPIA </t>
  </si>
  <si>
    <t xml:space="preserve">spiaOwnerisHusband </t>
  </si>
  <si>
    <t xml:space="preserve">spiaPayout </t>
  </si>
  <si>
    <t xml:space="preserve">survivorPercentSPIA </t>
  </si>
  <si>
    <t xml:space="preserve">purchaseAgeDIA </t>
  </si>
  <si>
    <t xml:space="preserve">diaPayout </t>
  </si>
  <si>
    <t xml:space="preserve">startAgeDIA </t>
  </si>
  <si>
    <t xml:space="preserve">diaOwnerisHusband </t>
  </si>
  <si>
    <t xml:space="preserve">survivorPercentDIA </t>
  </si>
  <si>
    <t xml:space="preserve">inflationProtDIA </t>
  </si>
  <si>
    <t xml:space="preserve">initialSpend </t>
  </si>
  <si>
    <t xml:space="preserve">survivorExpense </t>
  </si>
  <si>
    <t xml:space="preserve">annualAdjust </t>
  </si>
  <si>
    <t xml:space="preserve">homeMarketVal </t>
  </si>
  <si>
    <t xml:space="preserve">housingAppreciation </t>
  </si>
  <si>
    <t xml:space="preserve">liborMean </t>
  </si>
  <si>
    <t xml:space="preserve">liborSigma </t>
  </si>
  <si>
    <t xml:space="preserve">initLoc </t>
  </si>
  <si>
    <t xml:space="preserve">initMort </t>
  </si>
  <si>
    <t xml:space="preserve">maxRate </t>
  </si>
  <si>
    <t xml:space="preserve">marginHECM </t>
  </si>
  <si>
    <t xml:space="preserve">percentMIP </t>
  </si>
  <si>
    <t>husbandPensionPayout</t>
  </si>
  <si>
    <t>husbandPensionStartAge</t>
  </si>
  <si>
    <t>survivorPercenthPension</t>
  </si>
  <si>
    <t>inflationProthPension</t>
  </si>
  <si>
    <t>wifePensionPayout</t>
  </si>
  <si>
    <t>wifePensionStartAge</t>
  </si>
  <si>
    <t>survivorPercentwPension</t>
  </si>
  <si>
    <t>inflationProtwPension</t>
  </si>
  <si>
    <t>wifeAge &lt;- as.numeric(csvInput[1])</t>
  </si>
  <si>
    <t>husbandAge &lt;- as.numeric(csvInput[2])</t>
  </si>
  <si>
    <t>husbandHE &lt;- as.logical(csvInput[5])</t>
  </si>
  <si>
    <t>desiredSafetyNet &lt;- as.numeric(csvInput[6])</t>
  </si>
  <si>
    <t># hiEarnerOwnBenefit &lt;- as.numeric(csvInput[7])</t>
  </si>
  <si>
    <t># inflation &lt;- as.numeric(csvInput[15])</t>
  </si>
  <si>
    <t># inflationSd &lt;- as.numeric(csvInput[16])</t>
  </si>
  <si>
    <t># rf &lt;- as.numeric(csvInput[17])</t>
  </si>
  <si>
    <t># rp &lt;- as.numeric(csvInput[18])</t>
  </si>
  <si>
    <t># mrSd &lt;- as.numeric(csvInput[19])</t>
  </si>
  <si>
    <t># annPmt &lt;- as.numeric(csvInput[22])</t>
  </si>
  <si>
    <t>diaOwnerisHusband &lt;- as.logical(csvInput[30])</t>
  </si>
  <si>
    <t>survivorPercentDIA &lt;- as.numeric(csvInput[31])</t>
  </si>
  <si>
    <t>inflationProtDIA &lt;- as.logical(csvInput[32])</t>
  </si>
  <si>
    <t># survivorExpense &lt;- as.numeric(csvInput[34])</t>
  </si>
  <si>
    <t># annualAdjust &lt;- as.numeric(csvInput[35])</t>
  </si>
  <si>
    <t>homeMarketVal &lt;- as.numeric(csvInput[36])</t>
  </si>
  <si>
    <t># housingAppreciation &lt;- as.numeric(csvInput[37])</t>
  </si>
  <si>
    <t># liborMean &lt;- as.numeric(csvInput[38])</t>
  </si>
  <si>
    <t># liborSigma &lt;- as.numeric(csvInput[39])</t>
  </si>
  <si>
    <t>initLoc &lt;- as.numeric(csvInput[40])</t>
  </si>
  <si>
    <t>initMort &lt;- as.numeric(csvInput[41])</t>
  </si>
  <si>
    <t>maxRate &lt;- as.numeric(csvInput[42])</t>
  </si>
  <si>
    <t>marginHECM &lt;- as.numeric(csvInput[43])</t>
  </si>
  <si>
    <t>percentMIP &lt;- as.numeric(csvInput[44])</t>
  </si>
  <si>
    <t>husbandPensionPayout &lt;- as.numeric(csvInput[45])</t>
  </si>
  <si>
    <t>husbandPensionStartAge &lt;- as.numeric(csvInput[46])</t>
  </si>
  <si>
    <t>survivorPercentHpension &lt;- as.numeric(csvInput[47])</t>
  </si>
  <si>
    <t>inflationProthPension &lt;- as.logical(csvInput[48])</t>
  </si>
  <si>
    <t>wifePensionPayout &lt;- as.numeric(csvInput[49])</t>
  </si>
  <si>
    <t>wifePensionStartAge &lt;- as.numeric(csvInput[50])</t>
  </si>
  <si>
    <t>survivorPercentWpension &lt;- as.numeric(csvInput[51])</t>
  </si>
  <si>
    <t>inflationProtwPension &lt;- as.logical(csvInput[52])</t>
  </si>
  <si>
    <t>wifeYearofBirth</t>
  </si>
  <si>
    <t>husbandYearofBirth</t>
  </si>
  <si>
    <t>HouseholdSize</t>
  </si>
  <si>
    <t>Calculate!</t>
  </si>
  <si>
    <t>household &lt;- as.numeric(csvInput[1])</t>
  </si>
  <si>
    <t>wifeDOB &lt;- as.numeric(csvInput[2])</t>
  </si>
  <si>
    <t>husbandDOB &lt;- as.numeric(csvInput[3])</t>
  </si>
  <si>
    <t>wifeClaimAge &lt;- as.numeric(csvInput[4])</t>
  </si>
  <si>
    <t>husbandClaimAge &lt;- as.numeric(csvInput[5])</t>
  </si>
  <si>
    <t>initportfolio &lt;- as.numeric(csvInput[7])</t>
  </si>
  <si>
    <t>initialSpend &lt;- as.numeric(csvInput[8])</t>
  </si>
  <si>
    <t>purchaseAgeSPIA &lt;- as.numeric(csvInput[9])</t>
  </si>
  <si>
    <t>inflationProtSPIA &lt;- as.logical(csvInput[11])</t>
  </si>
  <si>
    <t>spiaOwnerisHusband &lt;- as.logical(csvInput[12])</t>
  </si>
  <si>
    <t>spiaPayout &lt;- as.numeric(csvInput[13])</t>
  </si>
  <si>
    <t>survivorPercentSPIA &lt;- as.numeric(csvInput[14])</t>
  </si>
  <si>
    <t>purchaseAgeDIA &lt;- as.numeric(csvInput[15])</t>
  </si>
  <si>
    <t>diaPayout &lt;- as.numeric(csvInput[16])</t>
  </si>
  <si>
    <t>startAgeDIA &lt;- as.numeric(csvInput[17])</t>
  </si>
  <si>
    <t>annualAdjust to spending</t>
  </si>
  <si>
    <t>Input Row</t>
  </si>
  <si>
    <t>ssBenefits[1,1] &lt;- as.numeric(csvInput[11])</t>
  </si>
  <si>
    <t>ssBenefits[2,1] &lt;- as.numeric(csvInput[12])</t>
  </si>
  <si>
    <t>ssBenefits[3,1] &lt;- as.numeric(csvInput[13])</t>
  </si>
  <si>
    <t>ssBenefits[1,2] &lt;- as.numeric(csvInput[8])</t>
  </si>
  <si>
    <t>ssBenefits[2,2] &lt;- as.numeric(csvInput[9])</t>
  </si>
  <si>
    <t>ssBenefits[3,2] &lt;- as.numeric(csvInput[10])</t>
  </si>
  <si>
    <t>ssBenefits[1,1] &lt;- as.numeric(csvInput[40])</t>
  </si>
  <si>
    <t>ssBenefits[2,1] &lt;- as.numeric(csvInput[41])</t>
  </si>
  <si>
    <t>ssBenefits[3,1] &lt;- as.numeric(csvInput[42])</t>
  </si>
  <si>
    <t>ssBenefits[1,2] &lt;- as.numeric(csvInput[43])</t>
  </si>
  <si>
    <t>ssBenefits[2,2] &lt;- as.numeric(csvInput[44])</t>
  </si>
  <si>
    <t>ssBenefits[3,2] &lt;- as.numeric(csvInput[45])</t>
  </si>
  <si>
    <t>annuityStartAge &lt;- as.numeric(csvInput[10])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</si>
</sst>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sqref="A1:AZ2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>
        <v>56</v>
      </c>
      <c r="B2">
        <v>63</v>
      </c>
      <c r="C2">
        <v>67</v>
      </c>
      <c r="D2">
        <v>70</v>
      </c>
      <c r="E2" t="b">
        <v>1</v>
      </c>
      <c r="F2">
        <v>96000</v>
      </c>
      <c r="G2">
        <v>0</v>
      </c>
      <c r="H2">
        <v>1774</v>
      </c>
      <c r="I2">
        <v>2413</v>
      </c>
      <c r="J2">
        <v>3100</v>
      </c>
      <c r="K2">
        <v>1290</v>
      </c>
      <c r="L2">
        <v>1896</v>
      </c>
      <c r="M2">
        <v>2388</v>
      </c>
      <c r="N2">
        <v>2615616</v>
      </c>
      <c r="O2">
        <v>0.02</v>
      </c>
      <c r="P2">
        <v>0.01</v>
      </c>
      <c r="Q2">
        <v>0.01</v>
      </c>
      <c r="R2">
        <v>4.2500000000000003E-2</v>
      </c>
      <c r="S2">
        <v>0.12</v>
      </c>
      <c r="T2">
        <v>63</v>
      </c>
      <c r="U2">
        <v>63</v>
      </c>
      <c r="V2">
        <v>0</v>
      </c>
      <c r="W2" t="b">
        <v>0</v>
      </c>
      <c r="X2" t="b">
        <v>0</v>
      </c>
      <c r="Y2">
        <v>5.3600000000000002E-2</v>
      </c>
      <c r="Z2">
        <v>0.5</v>
      </c>
      <c r="AA2">
        <v>0</v>
      </c>
      <c r="AB2">
        <v>0</v>
      </c>
      <c r="AC2">
        <v>0</v>
      </c>
      <c r="AD2">
        <v>0</v>
      </c>
      <c r="AE2">
        <v>0</v>
      </c>
      <c r="AF2" t="b">
        <v>0</v>
      </c>
      <c r="AG2">
        <v>150000</v>
      </c>
      <c r="AH2">
        <v>0.63</v>
      </c>
      <c r="AI2">
        <v>0</v>
      </c>
      <c r="AJ2">
        <v>75000</v>
      </c>
      <c r="AK2">
        <v>0</v>
      </c>
      <c r="AL2">
        <v>0.02</v>
      </c>
      <c r="AM2">
        <v>0.01</v>
      </c>
      <c r="AN2">
        <v>0</v>
      </c>
      <c r="AO2">
        <v>0</v>
      </c>
      <c r="AP2">
        <v>0.10335999999999999</v>
      </c>
      <c r="AQ2">
        <v>0.03</v>
      </c>
      <c r="AR2">
        <v>1.2500000000000001E-2</v>
      </c>
      <c r="AS2">
        <v>17244</v>
      </c>
      <c r="AT2">
        <v>65</v>
      </c>
      <c r="AU2">
        <v>0.75</v>
      </c>
      <c r="AV2" t="b">
        <v>0</v>
      </c>
      <c r="AW2">
        <v>10812</v>
      </c>
      <c r="AX2">
        <v>58</v>
      </c>
      <c r="AY2">
        <v>0.66666666699999999</v>
      </c>
      <c r="AZ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:C52"/>
    </sheetView>
  </sheetViews>
  <sheetFormatPr baseColWidth="10" defaultRowHeight="16" x14ac:dyDescent="0.2"/>
  <cols>
    <col min="1" max="1" width="9.1640625" style="1" customWidth="1"/>
    <col min="2" max="2" width="24.1640625" customWidth="1"/>
  </cols>
  <sheetData>
    <row r="1" spans="1:3" x14ac:dyDescent="0.2">
      <c r="A1" s="2">
        <v>1</v>
      </c>
      <c r="B1" s="3" t="s">
        <v>0</v>
      </c>
      <c r="C1" s="3">
        <v>56</v>
      </c>
    </row>
    <row r="2" spans="1:3" x14ac:dyDescent="0.2">
      <c r="A2" s="2">
        <v>2</v>
      </c>
      <c r="B2" s="3" t="s">
        <v>1</v>
      </c>
      <c r="C2" s="3">
        <v>63</v>
      </c>
    </row>
    <row r="3" spans="1:3" x14ac:dyDescent="0.2">
      <c r="A3" s="2">
        <v>3</v>
      </c>
      <c r="B3" s="3" t="s">
        <v>2</v>
      </c>
      <c r="C3" s="3">
        <v>67</v>
      </c>
    </row>
    <row r="4" spans="1:3" x14ac:dyDescent="0.2">
      <c r="A4" s="2">
        <v>4</v>
      </c>
      <c r="B4" s="3" t="s">
        <v>3</v>
      </c>
      <c r="C4" s="3">
        <v>70</v>
      </c>
    </row>
    <row r="5" spans="1:3" x14ac:dyDescent="0.2">
      <c r="A5" s="2">
        <v>5</v>
      </c>
      <c r="B5" s="3" t="s">
        <v>4</v>
      </c>
      <c r="C5" s="3" t="b">
        <v>1</v>
      </c>
    </row>
    <row r="6" spans="1:3" x14ac:dyDescent="0.2">
      <c r="A6" s="2">
        <v>6</v>
      </c>
      <c r="B6" s="3" t="s">
        <v>5</v>
      </c>
      <c r="C6" s="3">
        <v>96000</v>
      </c>
    </row>
    <row r="7" spans="1:3" x14ac:dyDescent="0.2">
      <c r="A7" s="2">
        <v>7</v>
      </c>
      <c r="B7" s="3" t="s">
        <v>6</v>
      </c>
      <c r="C7" s="3">
        <v>0</v>
      </c>
    </row>
    <row r="8" spans="1:3" x14ac:dyDescent="0.2">
      <c r="A8" s="2">
        <v>8</v>
      </c>
      <c r="B8" s="3" t="s">
        <v>7</v>
      </c>
      <c r="C8" s="3">
        <v>1774</v>
      </c>
    </row>
    <row r="9" spans="1:3" x14ac:dyDescent="0.2">
      <c r="A9" s="2">
        <v>9</v>
      </c>
      <c r="B9" s="3" t="s">
        <v>8</v>
      </c>
      <c r="C9" s="3">
        <v>2413</v>
      </c>
    </row>
    <row r="10" spans="1:3" x14ac:dyDescent="0.2">
      <c r="A10" s="2">
        <v>10</v>
      </c>
      <c r="B10" s="3" t="s">
        <v>9</v>
      </c>
      <c r="C10" s="3">
        <v>3100</v>
      </c>
    </row>
    <row r="11" spans="1:3" x14ac:dyDescent="0.2">
      <c r="A11" s="2">
        <v>11</v>
      </c>
      <c r="B11" s="3" t="s">
        <v>10</v>
      </c>
      <c r="C11" s="3">
        <v>1290</v>
      </c>
    </row>
    <row r="12" spans="1:3" x14ac:dyDescent="0.2">
      <c r="A12" s="2">
        <v>12</v>
      </c>
      <c r="B12" s="3" t="s">
        <v>11</v>
      </c>
      <c r="C12" s="3">
        <v>1896</v>
      </c>
    </row>
    <row r="13" spans="1:3" x14ac:dyDescent="0.2">
      <c r="A13" s="2">
        <v>13</v>
      </c>
      <c r="B13" s="3" t="s">
        <v>12</v>
      </c>
      <c r="C13" s="3">
        <v>2388</v>
      </c>
    </row>
    <row r="14" spans="1:3" x14ac:dyDescent="0.2">
      <c r="A14" s="2">
        <v>14</v>
      </c>
      <c r="B14" s="3" t="s">
        <v>13</v>
      </c>
      <c r="C14" s="3">
        <v>2615616</v>
      </c>
    </row>
    <row r="15" spans="1:3" x14ac:dyDescent="0.2">
      <c r="A15" s="2">
        <v>15</v>
      </c>
      <c r="B15" s="3" t="s">
        <v>14</v>
      </c>
      <c r="C15" s="3">
        <v>0.02</v>
      </c>
    </row>
    <row r="16" spans="1:3" x14ac:dyDescent="0.2">
      <c r="A16" s="2">
        <v>16</v>
      </c>
      <c r="B16" s="3" t="s">
        <v>15</v>
      </c>
      <c r="C16" s="3">
        <v>0.01</v>
      </c>
    </row>
    <row r="17" spans="1:3" x14ac:dyDescent="0.2">
      <c r="A17" s="2">
        <v>17</v>
      </c>
      <c r="B17" s="3" t="s">
        <v>16</v>
      </c>
      <c r="C17" s="3">
        <v>0.01</v>
      </c>
    </row>
    <row r="18" spans="1:3" x14ac:dyDescent="0.2">
      <c r="A18" s="2">
        <v>18</v>
      </c>
      <c r="B18" s="3" t="s">
        <v>17</v>
      </c>
      <c r="C18" s="3">
        <v>4.2500000000000003E-2</v>
      </c>
    </row>
    <row r="19" spans="1:3" x14ac:dyDescent="0.2">
      <c r="A19" s="2">
        <v>19</v>
      </c>
      <c r="B19" s="3" t="s">
        <v>18</v>
      </c>
      <c r="C19" s="3">
        <v>0.12</v>
      </c>
    </row>
    <row r="20" spans="1:3" x14ac:dyDescent="0.2">
      <c r="A20" s="2">
        <v>20</v>
      </c>
      <c r="B20" s="3" t="s">
        <v>19</v>
      </c>
      <c r="C20" s="3">
        <v>63</v>
      </c>
    </row>
    <row r="21" spans="1:3" x14ac:dyDescent="0.2">
      <c r="A21" s="2">
        <v>21</v>
      </c>
      <c r="B21" s="3" t="s">
        <v>20</v>
      </c>
      <c r="C21" s="3">
        <v>63</v>
      </c>
    </row>
    <row r="22" spans="1:3" x14ac:dyDescent="0.2">
      <c r="A22" s="2">
        <v>22</v>
      </c>
      <c r="B22" s="3" t="s">
        <v>6</v>
      </c>
      <c r="C22" s="3">
        <v>0</v>
      </c>
    </row>
    <row r="23" spans="1:3" x14ac:dyDescent="0.2">
      <c r="A23" s="2">
        <v>23</v>
      </c>
      <c r="B23" s="3" t="s">
        <v>21</v>
      </c>
      <c r="C23" s="3" t="b">
        <v>0</v>
      </c>
    </row>
    <row r="24" spans="1:3" x14ac:dyDescent="0.2">
      <c r="A24" s="2">
        <v>24</v>
      </c>
      <c r="B24" s="3" t="s">
        <v>22</v>
      </c>
      <c r="C24" s="3" t="b">
        <v>0</v>
      </c>
    </row>
    <row r="25" spans="1:3" x14ac:dyDescent="0.2">
      <c r="A25" s="2">
        <v>25</v>
      </c>
      <c r="B25" s="3" t="s">
        <v>23</v>
      </c>
      <c r="C25" s="3">
        <v>5.3600000000000002E-2</v>
      </c>
    </row>
    <row r="26" spans="1:3" x14ac:dyDescent="0.2">
      <c r="A26" s="2">
        <v>26</v>
      </c>
      <c r="B26" s="3" t="s">
        <v>24</v>
      </c>
      <c r="C26" s="3">
        <v>0.5</v>
      </c>
    </row>
    <row r="27" spans="1:3" x14ac:dyDescent="0.2">
      <c r="A27" s="2">
        <v>27</v>
      </c>
      <c r="B27" s="3" t="s">
        <v>25</v>
      </c>
      <c r="C27" s="3">
        <v>0</v>
      </c>
    </row>
    <row r="28" spans="1:3" x14ac:dyDescent="0.2">
      <c r="A28" s="2">
        <v>28</v>
      </c>
      <c r="B28" s="3" t="s">
        <v>26</v>
      </c>
      <c r="C28" s="3">
        <v>0</v>
      </c>
    </row>
    <row r="29" spans="1:3" x14ac:dyDescent="0.2">
      <c r="A29" s="2">
        <v>29</v>
      </c>
      <c r="B29" s="3" t="s">
        <v>27</v>
      </c>
      <c r="C29" s="3">
        <v>0</v>
      </c>
    </row>
    <row r="30" spans="1:3" x14ac:dyDescent="0.2">
      <c r="A30" s="2">
        <v>30</v>
      </c>
      <c r="B30" s="3" t="s">
        <v>28</v>
      </c>
      <c r="C30" s="3">
        <v>0</v>
      </c>
    </row>
    <row r="31" spans="1:3" x14ac:dyDescent="0.2">
      <c r="A31" s="2">
        <v>31</v>
      </c>
      <c r="B31" s="3" t="s">
        <v>29</v>
      </c>
      <c r="C31" s="3">
        <v>0</v>
      </c>
    </row>
    <row r="32" spans="1:3" x14ac:dyDescent="0.2">
      <c r="A32" s="2">
        <v>32</v>
      </c>
      <c r="B32" s="3" t="s">
        <v>30</v>
      </c>
      <c r="C32" s="3" t="b">
        <v>0</v>
      </c>
    </row>
    <row r="33" spans="1:3" x14ac:dyDescent="0.2">
      <c r="A33" s="2">
        <v>33</v>
      </c>
      <c r="B33" s="3" t="s">
        <v>31</v>
      </c>
      <c r="C33" s="3">
        <v>150000</v>
      </c>
    </row>
    <row r="34" spans="1:3" x14ac:dyDescent="0.2">
      <c r="A34" s="2">
        <v>34</v>
      </c>
      <c r="B34" s="3" t="s">
        <v>32</v>
      </c>
      <c r="C34" s="3">
        <v>0.63</v>
      </c>
    </row>
    <row r="35" spans="1:3" x14ac:dyDescent="0.2">
      <c r="A35" s="2">
        <v>35</v>
      </c>
      <c r="B35" s="3" t="s">
        <v>33</v>
      </c>
      <c r="C35" s="3">
        <v>0</v>
      </c>
    </row>
    <row r="36" spans="1:3" x14ac:dyDescent="0.2">
      <c r="A36" s="2">
        <v>36</v>
      </c>
      <c r="B36" s="3" t="s">
        <v>34</v>
      </c>
      <c r="C36" s="3">
        <v>75000</v>
      </c>
    </row>
    <row r="37" spans="1:3" x14ac:dyDescent="0.2">
      <c r="A37" s="2">
        <v>37</v>
      </c>
      <c r="B37" s="3" t="s">
        <v>35</v>
      </c>
      <c r="C37" s="3">
        <v>0</v>
      </c>
    </row>
    <row r="38" spans="1:3" x14ac:dyDescent="0.2">
      <c r="A38" s="2">
        <v>38</v>
      </c>
      <c r="B38" s="3" t="s">
        <v>36</v>
      </c>
      <c r="C38" s="3">
        <v>0.02</v>
      </c>
    </row>
    <row r="39" spans="1:3" x14ac:dyDescent="0.2">
      <c r="A39" s="2">
        <v>39</v>
      </c>
      <c r="B39" s="3" t="s">
        <v>37</v>
      </c>
      <c r="C39" s="3">
        <v>0.01</v>
      </c>
    </row>
    <row r="40" spans="1:3" x14ac:dyDescent="0.2">
      <c r="A40" s="2">
        <v>40</v>
      </c>
      <c r="B40" s="3" t="s">
        <v>38</v>
      </c>
      <c r="C40" s="3">
        <v>0</v>
      </c>
    </row>
    <row r="41" spans="1:3" x14ac:dyDescent="0.2">
      <c r="A41" s="2">
        <v>41</v>
      </c>
      <c r="B41" s="3" t="s">
        <v>39</v>
      </c>
      <c r="C41" s="3">
        <v>0</v>
      </c>
    </row>
    <row r="42" spans="1:3" x14ac:dyDescent="0.2">
      <c r="A42" s="2">
        <v>42</v>
      </c>
      <c r="B42" s="3" t="s">
        <v>40</v>
      </c>
      <c r="C42" s="3">
        <v>0.10335999999999999</v>
      </c>
    </row>
    <row r="43" spans="1:3" x14ac:dyDescent="0.2">
      <c r="A43" s="2">
        <v>43</v>
      </c>
      <c r="B43" s="3" t="s">
        <v>41</v>
      </c>
      <c r="C43" s="3">
        <v>0.03</v>
      </c>
    </row>
    <row r="44" spans="1:3" x14ac:dyDescent="0.2">
      <c r="A44" s="2">
        <v>44</v>
      </c>
      <c r="B44" s="3" t="s">
        <v>42</v>
      </c>
      <c r="C44" s="3">
        <v>1.2500000000000001E-2</v>
      </c>
    </row>
    <row r="45" spans="1:3" x14ac:dyDescent="0.2">
      <c r="A45" s="2">
        <v>45</v>
      </c>
      <c r="B45" s="3" t="s">
        <v>43</v>
      </c>
      <c r="C45" s="3">
        <v>17244</v>
      </c>
    </row>
    <row r="46" spans="1:3" x14ac:dyDescent="0.2">
      <c r="A46" s="2">
        <v>46</v>
      </c>
      <c r="B46" s="3" t="s">
        <v>44</v>
      </c>
      <c r="C46" s="3">
        <v>65</v>
      </c>
    </row>
    <row r="47" spans="1:3" x14ac:dyDescent="0.2">
      <c r="A47" s="2">
        <v>47</v>
      </c>
      <c r="B47" s="3" t="s">
        <v>45</v>
      </c>
      <c r="C47" s="3">
        <v>0.75</v>
      </c>
    </row>
    <row r="48" spans="1:3" x14ac:dyDescent="0.2">
      <c r="A48" s="2">
        <v>48</v>
      </c>
      <c r="B48" s="3" t="s">
        <v>46</v>
      </c>
      <c r="C48" s="3" t="b">
        <v>0</v>
      </c>
    </row>
    <row r="49" spans="1:3" x14ac:dyDescent="0.2">
      <c r="A49" s="2">
        <v>49</v>
      </c>
      <c r="B49" s="3" t="s">
        <v>47</v>
      </c>
      <c r="C49" s="3">
        <v>10812</v>
      </c>
    </row>
    <row r="50" spans="1:3" x14ac:dyDescent="0.2">
      <c r="A50" s="2">
        <v>50</v>
      </c>
      <c r="B50" s="3" t="s">
        <v>48</v>
      </c>
      <c r="C50" s="3">
        <v>58</v>
      </c>
    </row>
    <row r="51" spans="1:3" x14ac:dyDescent="0.2">
      <c r="A51" s="2">
        <v>51</v>
      </c>
      <c r="B51" s="3" t="s">
        <v>49</v>
      </c>
      <c r="C51" s="3">
        <v>0.66666666699999999</v>
      </c>
    </row>
    <row r="52" spans="1:3" x14ac:dyDescent="0.2">
      <c r="A52" s="2">
        <v>52</v>
      </c>
      <c r="B52" s="3" t="s">
        <v>50</v>
      </c>
      <c r="C52" s="3" t="b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0" workbookViewId="0">
      <selection activeCell="E14" sqref="E14"/>
    </sheetView>
  </sheetViews>
  <sheetFormatPr baseColWidth="10" defaultRowHeight="16" x14ac:dyDescent="0.2"/>
  <cols>
    <col min="1" max="1" width="10.83203125" style="10"/>
    <col min="2" max="2" width="28.1640625" customWidth="1"/>
    <col min="4" max="4" width="12.5" style="10" customWidth="1"/>
    <col min="5" max="5" width="26.1640625" style="14" customWidth="1"/>
    <col min="6" max="9" width="10.83203125" style="9"/>
    <col min="10" max="10" width="26.5" style="9" customWidth="1"/>
  </cols>
  <sheetData>
    <row r="1" spans="1:11" x14ac:dyDescent="0.2">
      <c r="A1" s="10" t="s">
        <v>104</v>
      </c>
    </row>
    <row r="2" spans="1:11" s="6" customFormat="1" ht="32" x14ac:dyDescent="0.2">
      <c r="A2" s="11">
        <v>1</v>
      </c>
      <c r="B2" s="6" t="s">
        <v>86</v>
      </c>
      <c r="C2" s="6">
        <v>2</v>
      </c>
      <c r="D2" s="10"/>
      <c r="E2" s="14" t="s">
        <v>88</v>
      </c>
      <c r="F2" s="9" t="str">
        <f>LEFT(E2,FIND("[",E2))</f>
        <v>household &lt;- as.numeric(csvInput[</v>
      </c>
      <c r="G2" s="9"/>
      <c r="H2" s="9"/>
      <c r="I2" s="9" t="str">
        <f>TRIM(TEXT(A2,"##"))</f>
        <v>1</v>
      </c>
      <c r="J2" s="9" t="str">
        <f>_xlfn.CONCAT(F2,I2,"])")</f>
        <v>household &lt;- as.numeric(csvInput[1])</v>
      </c>
    </row>
    <row r="3" spans="1:11" s="6" customFormat="1" ht="32" x14ac:dyDescent="0.2">
      <c r="A3" s="10">
        <v>2</v>
      </c>
      <c r="B3" s="6" t="s">
        <v>84</v>
      </c>
      <c r="C3" s="6">
        <v>1952</v>
      </c>
      <c r="D3" s="10"/>
      <c r="E3" s="15" t="s">
        <v>89</v>
      </c>
      <c r="F3" s="9" t="str">
        <f t="shared" ref="F3:F41" si="0">LEFT(E3,FIND("[",E3))</f>
        <v>wifeDOB &lt;- as.numeric(csvInput[</v>
      </c>
      <c r="G3" s="9"/>
      <c r="H3" s="9"/>
      <c r="I3" s="9" t="str">
        <f t="shared" ref="I3:I46" si="1">TEXT(A3,"##")</f>
        <v>2</v>
      </c>
      <c r="J3" s="9" t="str">
        <f t="shared" ref="J3:J41" si="2">_xlfn.CONCAT(F3,I3,"])")</f>
        <v>wifeDOB &lt;- as.numeric(csvInput[2])</v>
      </c>
    </row>
    <row r="4" spans="1:11" s="6" customFormat="1" ht="32" x14ac:dyDescent="0.2">
      <c r="A4" s="10">
        <v>3</v>
      </c>
      <c r="B4" s="6" t="s">
        <v>85</v>
      </c>
      <c r="C4" s="6">
        <v>1954</v>
      </c>
      <c r="D4" s="10"/>
      <c r="E4" s="15" t="s">
        <v>90</v>
      </c>
      <c r="F4" s="9" t="str">
        <f t="shared" si="0"/>
        <v>husbandDOB &lt;- as.numeric(csvInput[</v>
      </c>
      <c r="G4" s="9"/>
      <c r="H4" s="9"/>
      <c r="I4" s="9" t="str">
        <f t="shared" si="1"/>
        <v>3</v>
      </c>
      <c r="J4" s="9" t="str">
        <f t="shared" si="2"/>
        <v>husbandDOB &lt;- as.numeric(csvInput[3])</v>
      </c>
    </row>
    <row r="5" spans="1:11" s="8" customFormat="1" ht="32" x14ac:dyDescent="0.2">
      <c r="A5" s="10">
        <v>4</v>
      </c>
      <c r="B5" s="3" t="s">
        <v>2</v>
      </c>
      <c r="C5" s="3">
        <v>67</v>
      </c>
      <c r="D5" s="10"/>
      <c r="E5" s="14" t="s">
        <v>91</v>
      </c>
      <c r="F5" s="9" t="str">
        <f t="shared" si="0"/>
        <v>wifeClaimAge &lt;- as.numeric(csvInput[</v>
      </c>
      <c r="G5" s="9"/>
      <c r="H5" s="9"/>
      <c r="I5" s="9" t="str">
        <f t="shared" si="1"/>
        <v>4</v>
      </c>
      <c r="J5" s="9" t="str">
        <f t="shared" si="2"/>
        <v>wifeClaimAge &lt;- as.numeric(csvInput[4])</v>
      </c>
      <c r="K5"/>
    </row>
    <row r="6" spans="1:11" s="8" customFormat="1" ht="32" x14ac:dyDescent="0.2">
      <c r="A6" s="10">
        <v>5</v>
      </c>
      <c r="B6" s="3" t="s">
        <v>3</v>
      </c>
      <c r="C6" s="3">
        <v>70</v>
      </c>
      <c r="D6" s="10"/>
      <c r="E6" s="14" t="s">
        <v>92</v>
      </c>
      <c r="F6" s="9" t="str">
        <f t="shared" si="0"/>
        <v>husbandClaimAge &lt;- as.numeric(csvInput[</v>
      </c>
      <c r="G6" s="9"/>
      <c r="H6" s="9"/>
      <c r="I6" s="9" t="str">
        <f t="shared" si="1"/>
        <v>5</v>
      </c>
      <c r="J6" s="9" t="str">
        <f t="shared" si="2"/>
        <v>husbandClaimAge &lt;- as.numeric(csvInput[5])</v>
      </c>
      <c r="K6"/>
    </row>
    <row r="7" spans="1:11" ht="32" x14ac:dyDescent="0.2">
      <c r="A7" s="10">
        <v>6</v>
      </c>
      <c r="B7" s="3" t="s">
        <v>5</v>
      </c>
      <c r="C7" s="3">
        <v>96000</v>
      </c>
      <c r="E7" s="14" t="s">
        <v>54</v>
      </c>
      <c r="F7" s="9" t="str">
        <f t="shared" si="0"/>
        <v>desiredSafetyNet &lt;- as.numeric(csvInput[</v>
      </c>
      <c r="I7" s="9" t="str">
        <f t="shared" si="1"/>
        <v>6</v>
      </c>
      <c r="J7" s="9" t="str">
        <f t="shared" si="2"/>
        <v>desiredSafetyNet &lt;- as.numeric(csvInput[6])</v>
      </c>
    </row>
    <row r="8" spans="1:11" ht="32" x14ac:dyDescent="0.2">
      <c r="A8" s="10">
        <v>7</v>
      </c>
      <c r="B8" s="3" t="s">
        <v>13</v>
      </c>
      <c r="C8" s="3">
        <v>2615616</v>
      </c>
      <c r="E8" s="14" t="s">
        <v>93</v>
      </c>
      <c r="F8" s="9" t="str">
        <f t="shared" si="0"/>
        <v>initportfolio &lt;- as.numeric(csvInput[</v>
      </c>
      <c r="I8" s="9" t="str">
        <f t="shared" si="1"/>
        <v>7</v>
      </c>
      <c r="J8" s="9" t="str">
        <f t="shared" si="2"/>
        <v>initportfolio &lt;- as.numeric(csvInput[7])</v>
      </c>
    </row>
    <row r="9" spans="1:11" s="5" customFormat="1" ht="32" x14ac:dyDescent="0.2">
      <c r="A9" s="10">
        <v>8</v>
      </c>
      <c r="B9" s="3" t="s">
        <v>31</v>
      </c>
      <c r="C9" s="3">
        <v>150000</v>
      </c>
      <c r="D9" s="10"/>
      <c r="E9" s="14" t="s">
        <v>94</v>
      </c>
      <c r="F9" s="9" t="str">
        <f t="shared" si="0"/>
        <v>initialSpend &lt;- as.numeric(csvInput[</v>
      </c>
      <c r="G9" s="9"/>
      <c r="H9" s="9"/>
      <c r="I9" s="9" t="str">
        <f t="shared" si="1"/>
        <v>8</v>
      </c>
      <c r="J9" s="9" t="str">
        <f t="shared" si="2"/>
        <v>initialSpend &lt;- as.numeric(csvInput[8])</v>
      </c>
      <c r="K9"/>
    </row>
    <row r="10" spans="1:11" ht="32" x14ac:dyDescent="0.2">
      <c r="A10" s="10">
        <v>9</v>
      </c>
      <c r="B10" s="3" t="s">
        <v>19</v>
      </c>
      <c r="C10" s="3">
        <v>63</v>
      </c>
      <c r="E10" s="14" t="s">
        <v>95</v>
      </c>
      <c r="F10" s="9" t="str">
        <f t="shared" si="0"/>
        <v>purchaseAgeSPIA &lt;- as.numeric(csvInput[</v>
      </c>
      <c r="I10" s="9" t="str">
        <f t="shared" si="1"/>
        <v>9</v>
      </c>
      <c r="J10" s="9" t="str">
        <f t="shared" si="2"/>
        <v>purchaseAgeSPIA &lt;- as.numeric(csvInput[9])</v>
      </c>
    </row>
    <row r="11" spans="1:11" s="5" customFormat="1" ht="32" x14ac:dyDescent="0.2">
      <c r="A11" s="10">
        <v>10</v>
      </c>
      <c r="B11" s="3" t="s">
        <v>20</v>
      </c>
      <c r="C11" s="3">
        <v>63</v>
      </c>
      <c r="D11" s="10"/>
      <c r="E11" s="14" t="s">
        <v>117</v>
      </c>
      <c r="F11" s="9" t="str">
        <f t="shared" si="0"/>
        <v>annuityStartAge &lt;- as.numeric(csvInput[</v>
      </c>
      <c r="G11" s="9"/>
      <c r="H11" s="9"/>
      <c r="I11" s="9" t="str">
        <f t="shared" si="1"/>
        <v>10</v>
      </c>
      <c r="J11" s="9" t="str">
        <f t="shared" si="2"/>
        <v>annuityStartAge &lt;- as.numeric(csvInput[10])</v>
      </c>
      <c r="K11"/>
    </row>
    <row r="12" spans="1:11" ht="32" x14ac:dyDescent="0.2">
      <c r="A12" s="10">
        <v>11</v>
      </c>
      <c r="B12" s="3" t="s">
        <v>21</v>
      </c>
      <c r="C12" s="3" t="b">
        <v>0</v>
      </c>
      <c r="E12" s="14" t="s">
        <v>96</v>
      </c>
      <c r="F12" s="9" t="str">
        <f t="shared" si="0"/>
        <v>inflationProtSPIA &lt;- as.logical(csvInput[</v>
      </c>
      <c r="I12" s="9" t="str">
        <f t="shared" si="1"/>
        <v>11</v>
      </c>
      <c r="J12" s="9" t="str">
        <f t="shared" si="2"/>
        <v>inflationProtSPIA &lt;- as.logical(csvInput[11])</v>
      </c>
    </row>
    <row r="13" spans="1:11" ht="32" x14ac:dyDescent="0.2">
      <c r="A13" s="10">
        <v>12</v>
      </c>
      <c r="B13" s="3" t="s">
        <v>22</v>
      </c>
      <c r="C13" s="3" t="b">
        <v>0</v>
      </c>
      <c r="E13" s="14" t="s">
        <v>97</v>
      </c>
      <c r="F13" s="9" t="str">
        <f t="shared" si="0"/>
        <v>spiaOwnerisHusband &lt;- as.logical(csvInput[</v>
      </c>
      <c r="I13" s="9" t="str">
        <f t="shared" si="1"/>
        <v>12</v>
      </c>
      <c r="J13" s="9" t="str">
        <f t="shared" si="2"/>
        <v>spiaOwnerisHusband &lt;- as.logical(csvInput[12])</v>
      </c>
    </row>
    <row r="14" spans="1:11" s="5" customFormat="1" ht="32" x14ac:dyDescent="0.2">
      <c r="A14" s="10">
        <v>13</v>
      </c>
      <c r="B14" s="3" t="s">
        <v>23</v>
      </c>
      <c r="C14" s="3">
        <v>5.3600000000000002E-2</v>
      </c>
      <c r="D14" s="10"/>
      <c r="E14" s="14" t="s">
        <v>98</v>
      </c>
      <c r="F14" s="9" t="str">
        <f t="shared" si="0"/>
        <v>spiaPayout &lt;- as.numeric(csvInput[</v>
      </c>
      <c r="G14" s="9"/>
      <c r="H14" s="9"/>
      <c r="I14" s="9" t="str">
        <f t="shared" si="1"/>
        <v>13</v>
      </c>
      <c r="J14" s="9" t="str">
        <f t="shared" si="2"/>
        <v>spiaPayout &lt;- as.numeric(csvInput[13])</v>
      </c>
      <c r="K14"/>
    </row>
    <row r="15" spans="1:11" s="5" customFormat="1" ht="32" x14ac:dyDescent="0.2">
      <c r="A15" s="10">
        <v>14</v>
      </c>
      <c r="B15" s="3" t="s">
        <v>24</v>
      </c>
      <c r="C15" s="3">
        <v>0.5</v>
      </c>
      <c r="D15" s="10"/>
      <c r="E15" s="14" t="s">
        <v>99</v>
      </c>
      <c r="F15" s="9" t="str">
        <f t="shared" si="0"/>
        <v>survivorPercentSPIA &lt;- as.numeric(csvInput[</v>
      </c>
      <c r="G15" s="9"/>
      <c r="H15" s="9"/>
      <c r="I15" s="9" t="str">
        <f t="shared" si="1"/>
        <v>14</v>
      </c>
      <c r="J15" s="9" t="str">
        <f t="shared" si="2"/>
        <v>survivorPercentSPIA &lt;- as.numeric(csvInput[14])</v>
      </c>
      <c r="K15"/>
    </row>
    <row r="16" spans="1:11" ht="32" x14ac:dyDescent="0.2">
      <c r="A16" s="10">
        <v>15</v>
      </c>
      <c r="B16" s="3" t="s">
        <v>25</v>
      </c>
      <c r="C16" s="3">
        <v>0</v>
      </c>
      <c r="E16" s="14" t="s">
        <v>100</v>
      </c>
      <c r="F16" s="9" t="str">
        <f t="shared" si="0"/>
        <v>purchaseAgeDIA &lt;- as.numeric(csvInput[</v>
      </c>
      <c r="I16" s="9" t="str">
        <f t="shared" si="1"/>
        <v>15</v>
      </c>
      <c r="J16" s="9" t="str">
        <f t="shared" si="2"/>
        <v>purchaseAgeDIA &lt;- as.numeric(csvInput[15])</v>
      </c>
    </row>
    <row r="17" spans="1:10" ht="32" x14ac:dyDescent="0.2">
      <c r="A17" s="10">
        <v>16</v>
      </c>
      <c r="B17" s="3" t="s">
        <v>26</v>
      </c>
      <c r="C17" s="3">
        <v>0</v>
      </c>
      <c r="E17" s="14" t="s">
        <v>101</v>
      </c>
      <c r="F17" s="9" t="str">
        <f t="shared" si="0"/>
        <v>diaPayout &lt;- as.numeric(csvInput[</v>
      </c>
      <c r="I17" s="9" t="str">
        <f t="shared" si="1"/>
        <v>16</v>
      </c>
      <c r="J17" s="9" t="str">
        <f t="shared" si="2"/>
        <v>diaPayout &lt;- as.numeric(csvInput[16])</v>
      </c>
    </row>
    <row r="18" spans="1:10" ht="32" x14ac:dyDescent="0.2">
      <c r="A18" s="10">
        <v>17</v>
      </c>
      <c r="B18" s="3" t="s">
        <v>27</v>
      </c>
      <c r="C18" s="3">
        <v>0</v>
      </c>
      <c r="E18" s="14" t="s">
        <v>102</v>
      </c>
      <c r="F18" s="9" t="str">
        <f t="shared" si="0"/>
        <v>startAgeDIA &lt;- as.numeric(csvInput[</v>
      </c>
      <c r="I18" s="9" t="str">
        <f t="shared" si="1"/>
        <v>17</v>
      </c>
      <c r="J18" s="9" t="str">
        <f t="shared" si="2"/>
        <v>startAgeDIA &lt;- as.numeric(csvInput[17])</v>
      </c>
    </row>
    <row r="19" spans="1:10" ht="32" x14ac:dyDescent="0.2">
      <c r="A19" s="10">
        <v>18</v>
      </c>
      <c r="B19" s="3" t="s">
        <v>28</v>
      </c>
      <c r="C19" s="3">
        <v>0</v>
      </c>
      <c r="E19" s="14" t="s">
        <v>62</v>
      </c>
      <c r="F19" s="9" t="str">
        <f t="shared" si="0"/>
        <v>diaOwnerisHusband &lt;- as.logical(csvInput[</v>
      </c>
      <c r="I19" s="9" t="str">
        <f t="shared" si="1"/>
        <v>18</v>
      </c>
      <c r="J19" s="9" t="str">
        <f t="shared" si="2"/>
        <v>diaOwnerisHusband &lt;- as.logical(csvInput[18])</v>
      </c>
    </row>
    <row r="20" spans="1:10" ht="32" x14ac:dyDescent="0.2">
      <c r="A20" s="10">
        <v>19</v>
      </c>
      <c r="B20" s="3" t="s">
        <v>29</v>
      </c>
      <c r="C20" s="3">
        <v>0</v>
      </c>
      <c r="E20" s="14" t="s">
        <v>63</v>
      </c>
      <c r="F20" s="9" t="str">
        <f t="shared" si="0"/>
        <v>survivorPercentDIA &lt;- as.numeric(csvInput[</v>
      </c>
      <c r="I20" s="9" t="str">
        <f t="shared" si="1"/>
        <v>19</v>
      </c>
      <c r="J20" s="9" t="str">
        <f t="shared" si="2"/>
        <v>survivorPercentDIA &lt;- as.numeric(csvInput[19])</v>
      </c>
    </row>
    <row r="21" spans="1:10" ht="32" x14ac:dyDescent="0.2">
      <c r="A21" s="10">
        <v>20</v>
      </c>
      <c r="B21" s="3" t="s">
        <v>30</v>
      </c>
      <c r="C21" s="3" t="b">
        <v>0</v>
      </c>
      <c r="E21" s="14" t="s">
        <v>64</v>
      </c>
      <c r="F21" s="9" t="str">
        <f t="shared" si="0"/>
        <v>inflationProtDIA &lt;- as.logical(csvInput[</v>
      </c>
      <c r="I21" s="9" t="str">
        <f t="shared" si="1"/>
        <v>20</v>
      </c>
      <c r="J21" s="9" t="str">
        <f t="shared" si="2"/>
        <v>inflationProtDIA &lt;- as.logical(csvInput[20])</v>
      </c>
    </row>
    <row r="22" spans="1:10" ht="32" x14ac:dyDescent="0.2">
      <c r="A22" s="10">
        <v>23</v>
      </c>
      <c r="B22" s="3" t="s">
        <v>34</v>
      </c>
      <c r="C22" s="3">
        <v>75000</v>
      </c>
      <c r="E22" s="14" t="s">
        <v>67</v>
      </c>
      <c r="F22" s="9" t="str">
        <f t="shared" si="0"/>
        <v>homeMarketVal &lt;- as.numeric(csvInput[</v>
      </c>
      <c r="I22" s="9" t="str">
        <f t="shared" si="1"/>
        <v>23</v>
      </c>
      <c r="J22" s="9" t="str">
        <f t="shared" si="2"/>
        <v>homeMarketVal &lt;- as.numeric(csvInput[23])</v>
      </c>
    </row>
    <row r="23" spans="1:10" ht="32" x14ac:dyDescent="0.2">
      <c r="A23" s="10">
        <v>27</v>
      </c>
      <c r="B23" s="3" t="s">
        <v>38</v>
      </c>
      <c r="C23" s="3">
        <v>0</v>
      </c>
      <c r="E23" s="14" t="s">
        <v>71</v>
      </c>
      <c r="F23" s="9" t="str">
        <f t="shared" si="0"/>
        <v>initLoc &lt;- as.numeric(csvInput[</v>
      </c>
      <c r="I23" s="9" t="str">
        <f t="shared" si="1"/>
        <v>27</v>
      </c>
      <c r="J23" s="9" t="str">
        <f t="shared" si="2"/>
        <v>initLoc &lt;- as.numeric(csvInput[27])</v>
      </c>
    </row>
    <row r="24" spans="1:10" ht="32" x14ac:dyDescent="0.2">
      <c r="A24" s="10">
        <v>28</v>
      </c>
      <c r="B24" s="3" t="s">
        <v>39</v>
      </c>
      <c r="C24" s="3">
        <v>0</v>
      </c>
      <c r="E24" s="14" t="s">
        <v>72</v>
      </c>
      <c r="F24" s="9" t="str">
        <f t="shared" si="0"/>
        <v>initMort &lt;- as.numeric(csvInput[</v>
      </c>
      <c r="I24" s="9" t="str">
        <f t="shared" si="1"/>
        <v>28</v>
      </c>
      <c r="J24" s="9" t="str">
        <f t="shared" si="2"/>
        <v>initMort &lt;- as.numeric(csvInput[28])</v>
      </c>
    </row>
    <row r="25" spans="1:10" ht="32" x14ac:dyDescent="0.2">
      <c r="A25" s="10">
        <v>29</v>
      </c>
      <c r="B25" s="3" t="s">
        <v>40</v>
      </c>
      <c r="C25" s="3">
        <v>0.10335999999999999</v>
      </c>
      <c r="E25" s="14" t="s">
        <v>73</v>
      </c>
      <c r="F25" s="9" t="str">
        <f t="shared" si="0"/>
        <v>maxRate &lt;- as.numeric(csvInput[</v>
      </c>
      <c r="I25" s="9" t="str">
        <f t="shared" si="1"/>
        <v>29</v>
      </c>
      <c r="J25" s="9" t="str">
        <f t="shared" si="2"/>
        <v>maxRate &lt;- as.numeric(csvInput[29])</v>
      </c>
    </row>
    <row r="26" spans="1:10" ht="32" x14ac:dyDescent="0.2">
      <c r="A26" s="10">
        <v>30</v>
      </c>
      <c r="B26" s="3" t="s">
        <v>41</v>
      </c>
      <c r="C26" s="3">
        <v>0.03</v>
      </c>
      <c r="E26" s="14" t="s">
        <v>74</v>
      </c>
      <c r="F26" s="9" t="str">
        <f t="shared" si="0"/>
        <v>marginHECM &lt;- as.numeric(csvInput[</v>
      </c>
      <c r="I26" s="9" t="str">
        <f t="shared" si="1"/>
        <v>30</v>
      </c>
      <c r="J26" s="9" t="str">
        <f t="shared" si="2"/>
        <v>marginHECM &lt;- as.numeric(csvInput[30])</v>
      </c>
    </row>
    <row r="27" spans="1:10" ht="32" x14ac:dyDescent="0.2">
      <c r="A27" s="10">
        <v>31</v>
      </c>
      <c r="B27" s="3" t="s">
        <v>42</v>
      </c>
      <c r="C27" s="3">
        <v>1.2500000000000001E-2</v>
      </c>
      <c r="E27" s="14" t="s">
        <v>75</v>
      </c>
      <c r="F27" s="9" t="str">
        <f t="shared" si="0"/>
        <v>percentMIP &lt;- as.numeric(csvInput[</v>
      </c>
      <c r="I27" s="9" t="str">
        <f t="shared" si="1"/>
        <v>31</v>
      </c>
      <c r="J27" s="9" t="str">
        <f t="shared" si="2"/>
        <v>percentMIP &lt;- as.numeric(csvInput[31])</v>
      </c>
    </row>
    <row r="28" spans="1:10" ht="32" x14ac:dyDescent="0.2">
      <c r="A28" s="10">
        <v>32</v>
      </c>
      <c r="B28" s="3" t="s">
        <v>43</v>
      </c>
      <c r="C28" s="3">
        <v>17244</v>
      </c>
      <c r="E28" s="14" t="s">
        <v>76</v>
      </c>
      <c r="F28" s="9" t="str">
        <f t="shared" si="0"/>
        <v>husbandPensionPayout &lt;- as.numeric(csvInput[</v>
      </c>
      <c r="I28" s="9" t="str">
        <f t="shared" si="1"/>
        <v>32</v>
      </c>
      <c r="J28" s="9" t="str">
        <f t="shared" si="2"/>
        <v>husbandPensionPayout &lt;- as.numeric(csvInput[32])</v>
      </c>
    </row>
    <row r="29" spans="1:10" ht="32" x14ac:dyDescent="0.2">
      <c r="A29" s="10">
        <v>33</v>
      </c>
      <c r="B29" s="3" t="s">
        <v>44</v>
      </c>
      <c r="C29" s="3">
        <v>65</v>
      </c>
      <c r="E29" s="14" t="s">
        <v>77</v>
      </c>
      <c r="F29" s="9" t="str">
        <f t="shared" si="0"/>
        <v>husbandPensionStartAge &lt;- as.numeric(csvInput[</v>
      </c>
      <c r="I29" s="9" t="str">
        <f t="shared" si="1"/>
        <v>33</v>
      </c>
      <c r="J29" s="9" t="str">
        <f t="shared" si="2"/>
        <v>husbandPensionStartAge &lt;- as.numeric(csvInput[33])</v>
      </c>
    </row>
    <row r="30" spans="1:10" ht="32" x14ac:dyDescent="0.2">
      <c r="A30" s="10">
        <v>34</v>
      </c>
      <c r="B30" s="3" t="s">
        <v>45</v>
      </c>
      <c r="C30" s="3">
        <v>0.75</v>
      </c>
      <c r="E30" s="14" t="s">
        <v>78</v>
      </c>
      <c r="F30" s="9" t="str">
        <f t="shared" si="0"/>
        <v>survivorPercentHpension &lt;- as.numeric(csvInput[</v>
      </c>
      <c r="I30" s="9" t="str">
        <f t="shared" si="1"/>
        <v>34</v>
      </c>
      <c r="J30" s="9" t="str">
        <f t="shared" si="2"/>
        <v>survivorPercentHpension &lt;- as.numeric(csvInput[34])</v>
      </c>
    </row>
    <row r="31" spans="1:10" ht="32" x14ac:dyDescent="0.2">
      <c r="A31" s="10">
        <v>35</v>
      </c>
      <c r="B31" s="3" t="s">
        <v>46</v>
      </c>
      <c r="C31" s="3" t="b">
        <v>0</v>
      </c>
      <c r="E31" s="14" t="s">
        <v>79</v>
      </c>
      <c r="F31" s="9" t="str">
        <f t="shared" si="0"/>
        <v>inflationProthPension &lt;- as.logical(csvInput[</v>
      </c>
      <c r="I31" s="9" t="str">
        <f t="shared" si="1"/>
        <v>35</v>
      </c>
      <c r="J31" s="9" t="str">
        <f t="shared" si="2"/>
        <v>inflationProthPension &lt;- as.logical(csvInput[35])</v>
      </c>
    </row>
    <row r="32" spans="1:10" ht="32" x14ac:dyDescent="0.2">
      <c r="A32" s="10">
        <v>36</v>
      </c>
      <c r="B32" s="3" t="s">
        <v>47</v>
      </c>
      <c r="C32" s="3">
        <v>10812</v>
      </c>
      <c r="E32" s="14" t="s">
        <v>80</v>
      </c>
      <c r="F32" s="9" t="str">
        <f t="shared" si="0"/>
        <v>wifePensionPayout &lt;- as.numeric(csvInput[</v>
      </c>
      <c r="I32" s="9" t="str">
        <f t="shared" si="1"/>
        <v>36</v>
      </c>
      <c r="J32" s="9" t="str">
        <f t="shared" si="2"/>
        <v>wifePensionPayout &lt;- as.numeric(csvInput[36])</v>
      </c>
    </row>
    <row r="33" spans="1:11" ht="32" x14ac:dyDescent="0.2">
      <c r="A33" s="10">
        <v>37</v>
      </c>
      <c r="B33" s="3" t="s">
        <v>48</v>
      </c>
      <c r="C33" s="3">
        <v>58</v>
      </c>
      <c r="E33" s="14" t="s">
        <v>81</v>
      </c>
      <c r="F33" s="9" t="str">
        <f t="shared" si="0"/>
        <v>wifePensionStartAge &lt;- as.numeric(csvInput[</v>
      </c>
      <c r="I33" s="9" t="str">
        <f t="shared" si="1"/>
        <v>37</v>
      </c>
      <c r="J33" s="9" t="str">
        <f t="shared" si="2"/>
        <v>wifePensionStartAge &lt;- as.numeric(csvInput[37])</v>
      </c>
    </row>
    <row r="34" spans="1:11" ht="32" x14ac:dyDescent="0.2">
      <c r="A34" s="10">
        <v>38</v>
      </c>
      <c r="B34" s="3" t="s">
        <v>49</v>
      </c>
      <c r="C34" s="3">
        <v>0.66666666699999999</v>
      </c>
      <c r="E34" s="14" t="s">
        <v>82</v>
      </c>
      <c r="F34" s="9" t="str">
        <f t="shared" si="0"/>
        <v>survivorPercentWpension &lt;- as.numeric(csvInput[</v>
      </c>
      <c r="I34" s="9" t="str">
        <f t="shared" si="1"/>
        <v>38</v>
      </c>
      <c r="J34" s="9" t="str">
        <f t="shared" si="2"/>
        <v>survivorPercentWpension &lt;- as.numeric(csvInput[38])</v>
      </c>
    </row>
    <row r="35" spans="1:11" s="5" customFormat="1" ht="32" x14ac:dyDescent="0.2">
      <c r="A35" s="10">
        <v>39</v>
      </c>
      <c r="B35" s="3" t="s">
        <v>50</v>
      </c>
      <c r="C35" s="3" t="b">
        <v>0</v>
      </c>
      <c r="D35" s="10"/>
      <c r="E35" s="14" t="s">
        <v>83</v>
      </c>
      <c r="F35" s="9" t="str">
        <f t="shared" si="0"/>
        <v>inflationProtwPension &lt;- as.logical(csvInput[</v>
      </c>
      <c r="G35" s="9"/>
      <c r="H35" s="9"/>
      <c r="I35" s="9" t="str">
        <f t="shared" si="1"/>
        <v>39</v>
      </c>
      <c r="J35" s="9" t="str">
        <f t="shared" si="2"/>
        <v>inflationProtwPension &lt;- as.logical(csvInput[39])</v>
      </c>
      <c r="K35"/>
    </row>
    <row r="36" spans="1:11" ht="32" x14ac:dyDescent="0.2">
      <c r="A36" s="10">
        <v>40</v>
      </c>
      <c r="B36" s="3" t="s">
        <v>7</v>
      </c>
      <c r="C36" s="3">
        <v>1774</v>
      </c>
      <c r="E36" s="14" t="s">
        <v>105</v>
      </c>
      <c r="F36" s="9" t="str">
        <f t="shared" si="0"/>
        <v>ssBenefits[</v>
      </c>
      <c r="I36" s="9" t="str">
        <f t="shared" si="1"/>
        <v>40</v>
      </c>
      <c r="J36" s="14" t="s">
        <v>111</v>
      </c>
    </row>
    <row r="37" spans="1:11" ht="32" x14ac:dyDescent="0.2">
      <c r="A37" s="10">
        <v>41</v>
      </c>
      <c r="B37" s="3" t="s">
        <v>8</v>
      </c>
      <c r="C37" s="3">
        <v>2413</v>
      </c>
      <c r="E37" s="14" t="s">
        <v>106</v>
      </c>
      <c r="F37" s="9" t="str">
        <f t="shared" si="0"/>
        <v>ssBenefits[</v>
      </c>
      <c r="I37" s="9" t="str">
        <f t="shared" si="1"/>
        <v>41</v>
      </c>
      <c r="J37" s="14" t="s">
        <v>112</v>
      </c>
    </row>
    <row r="38" spans="1:11" ht="32" x14ac:dyDescent="0.2">
      <c r="A38" s="10">
        <v>42</v>
      </c>
      <c r="B38" s="3" t="s">
        <v>9</v>
      </c>
      <c r="C38" s="3">
        <v>3100</v>
      </c>
      <c r="E38" s="14" t="s">
        <v>107</v>
      </c>
      <c r="F38" s="9" t="str">
        <f t="shared" si="0"/>
        <v>ssBenefits[</v>
      </c>
      <c r="I38" s="9" t="str">
        <f t="shared" si="1"/>
        <v>42</v>
      </c>
      <c r="J38" s="14" t="s">
        <v>113</v>
      </c>
    </row>
    <row r="39" spans="1:11" ht="32" x14ac:dyDescent="0.2">
      <c r="A39" s="10">
        <v>43</v>
      </c>
      <c r="B39" s="3" t="s">
        <v>10</v>
      </c>
      <c r="C39" s="3">
        <v>1290</v>
      </c>
      <c r="E39" s="14" t="s">
        <v>108</v>
      </c>
      <c r="F39" s="9" t="str">
        <f t="shared" si="0"/>
        <v>ssBenefits[</v>
      </c>
      <c r="I39" s="9" t="str">
        <f t="shared" si="1"/>
        <v>43</v>
      </c>
      <c r="J39" s="14" t="s">
        <v>114</v>
      </c>
    </row>
    <row r="40" spans="1:11" ht="32" x14ac:dyDescent="0.2">
      <c r="A40" s="10">
        <v>44</v>
      </c>
      <c r="B40" s="3" t="s">
        <v>11</v>
      </c>
      <c r="C40" s="3">
        <v>1896</v>
      </c>
      <c r="E40" s="14" t="s">
        <v>109</v>
      </c>
      <c r="F40" s="9" t="str">
        <f t="shared" si="0"/>
        <v>ssBenefits[</v>
      </c>
      <c r="I40" s="9" t="str">
        <f t="shared" si="1"/>
        <v>44</v>
      </c>
      <c r="J40" s="14" t="s">
        <v>115</v>
      </c>
    </row>
    <row r="41" spans="1:11" ht="32" x14ac:dyDescent="0.2">
      <c r="A41" s="10">
        <v>45</v>
      </c>
      <c r="B41" s="3" t="s">
        <v>12</v>
      </c>
      <c r="C41" s="3">
        <v>2388</v>
      </c>
      <c r="E41" s="14" t="s">
        <v>110</v>
      </c>
      <c r="F41" s="9" t="str">
        <f t="shared" si="0"/>
        <v>ssBenefits[</v>
      </c>
      <c r="I41" s="9" t="str">
        <f t="shared" si="1"/>
        <v>45</v>
      </c>
      <c r="J41" s="14" t="s">
        <v>116</v>
      </c>
    </row>
    <row r="42" spans="1:11" ht="32" x14ac:dyDescent="0.2">
      <c r="B42" s="7" t="s">
        <v>0</v>
      </c>
      <c r="C42" s="7">
        <v>56</v>
      </c>
      <c r="D42" s="10" t="s">
        <v>87</v>
      </c>
      <c r="E42" s="16" t="s">
        <v>51</v>
      </c>
      <c r="I42" s="9" t="str">
        <f t="shared" si="1"/>
        <v/>
      </c>
      <c r="K42" s="8"/>
    </row>
    <row r="43" spans="1:11" ht="32" x14ac:dyDescent="0.2">
      <c r="B43" s="7" t="s">
        <v>1</v>
      </c>
      <c r="C43" s="7">
        <v>63</v>
      </c>
      <c r="D43" s="10" t="s">
        <v>87</v>
      </c>
      <c r="E43" s="16" t="s">
        <v>52</v>
      </c>
      <c r="I43" s="9" t="str">
        <f t="shared" si="1"/>
        <v/>
      </c>
      <c r="K43" s="8"/>
    </row>
    <row r="44" spans="1:11" ht="32" x14ac:dyDescent="0.2">
      <c r="B44" s="4" t="s">
        <v>4</v>
      </c>
      <c r="C44" s="4" t="b">
        <v>1</v>
      </c>
      <c r="D44" s="10" t="s">
        <v>87</v>
      </c>
      <c r="E44" s="17" t="s">
        <v>53</v>
      </c>
      <c r="I44" s="9" t="str">
        <f t="shared" si="1"/>
        <v/>
      </c>
      <c r="K44" s="5"/>
    </row>
    <row r="45" spans="1:11" ht="32" x14ac:dyDescent="0.2">
      <c r="B45" s="4" t="s">
        <v>6</v>
      </c>
      <c r="C45" s="4">
        <v>0</v>
      </c>
      <c r="E45" s="17" t="s">
        <v>55</v>
      </c>
      <c r="I45" s="9" t="str">
        <f t="shared" si="1"/>
        <v/>
      </c>
      <c r="K45" s="5"/>
    </row>
    <row r="46" spans="1:11" ht="32" x14ac:dyDescent="0.2">
      <c r="A46" s="12"/>
      <c r="B46" s="4" t="s">
        <v>32</v>
      </c>
      <c r="C46" s="4">
        <v>0.63</v>
      </c>
      <c r="D46" s="12"/>
      <c r="E46" s="17" t="s">
        <v>65</v>
      </c>
      <c r="I46" s="9" t="str">
        <f t="shared" si="1"/>
        <v/>
      </c>
      <c r="K46" s="5"/>
    </row>
    <row r="47" spans="1:11" ht="32" x14ac:dyDescent="0.2">
      <c r="A47" s="12"/>
      <c r="B47" s="13" t="s">
        <v>103</v>
      </c>
      <c r="C47" s="13">
        <v>0</v>
      </c>
      <c r="D47" s="12"/>
      <c r="E47" s="17" t="s">
        <v>66</v>
      </c>
      <c r="K47" s="5"/>
    </row>
    <row r="48" spans="1:11" ht="32" x14ac:dyDescent="0.2">
      <c r="B48" s="13" t="s">
        <v>14</v>
      </c>
      <c r="C48" s="13">
        <v>0.02</v>
      </c>
      <c r="D48" s="12"/>
      <c r="E48" s="17" t="s">
        <v>56</v>
      </c>
    </row>
    <row r="49" spans="1:11" ht="32" x14ac:dyDescent="0.2">
      <c r="B49" s="13" t="s">
        <v>15</v>
      </c>
      <c r="C49" s="13">
        <v>0.01</v>
      </c>
      <c r="D49" s="12"/>
      <c r="E49" s="17" t="s">
        <v>57</v>
      </c>
    </row>
    <row r="50" spans="1:11" ht="32" x14ac:dyDescent="0.2">
      <c r="B50" s="13" t="s">
        <v>16</v>
      </c>
      <c r="C50" s="13">
        <v>0.01</v>
      </c>
      <c r="D50" s="12"/>
      <c r="E50" s="17" t="s">
        <v>58</v>
      </c>
    </row>
    <row r="51" spans="1:11" ht="32" x14ac:dyDescent="0.2">
      <c r="B51" s="13" t="s">
        <v>17</v>
      </c>
      <c r="C51" s="13">
        <v>4.2500000000000003E-2</v>
      </c>
      <c r="D51" s="12"/>
      <c r="E51" s="17" t="s">
        <v>59</v>
      </c>
    </row>
    <row r="52" spans="1:11" ht="32" x14ac:dyDescent="0.2">
      <c r="B52" s="13" t="s">
        <v>18</v>
      </c>
      <c r="C52" s="13">
        <v>0.12</v>
      </c>
      <c r="D52" s="12"/>
      <c r="E52" s="17" t="s">
        <v>60</v>
      </c>
    </row>
    <row r="53" spans="1:11" ht="64" x14ac:dyDescent="0.2">
      <c r="B53" s="13" t="s">
        <v>6</v>
      </c>
      <c r="C53" s="13">
        <v>0</v>
      </c>
      <c r="D53" s="12"/>
      <c r="E53" s="17" t="s">
        <v>61</v>
      </c>
    </row>
    <row r="54" spans="1:11" ht="32" x14ac:dyDescent="0.2">
      <c r="A54" s="12"/>
      <c r="B54" s="13" t="s">
        <v>35</v>
      </c>
      <c r="C54" s="13">
        <v>0</v>
      </c>
      <c r="D54" s="12"/>
      <c r="E54" s="17" t="s">
        <v>68</v>
      </c>
      <c r="K54" s="5"/>
    </row>
    <row r="55" spans="1:11" ht="32" x14ac:dyDescent="0.2">
      <c r="B55" s="13" t="s">
        <v>36</v>
      </c>
      <c r="C55" s="13">
        <v>0.02</v>
      </c>
      <c r="D55" s="12"/>
      <c r="E55" s="17" t="s">
        <v>69</v>
      </c>
    </row>
    <row r="56" spans="1:11" ht="32" x14ac:dyDescent="0.2">
      <c r="B56" s="13" t="s">
        <v>37</v>
      </c>
      <c r="C56" s="13">
        <v>0.01</v>
      </c>
      <c r="D56" s="12"/>
      <c r="E56" s="17" t="s">
        <v>70</v>
      </c>
    </row>
  </sheetData>
  <sortState ref="A1:K68">
    <sortCondition ref="A1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RISMAT Input Butts</vt:lpstr>
      <vt:lpstr>Sheet1</vt:lpstr>
      <vt:lpstr>Reorder CSV Input.csv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2018-02-06T18:29:25Z</cp:lastPrinted>
  <dcterms:created xsi:type="dcterms:W3CDTF">2018-02-06T19:13:32Z</dcterms:created>
  <dcterms:modified xsi:type="dcterms:W3CDTF">2018-02-06T19:13:42Z</dcterms:modified>
</cp:coreProperties>
</file>