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eros\Box\UDrive_brosenheim\My_Documents\PyCode\MUDBENCS\"/>
    </mc:Choice>
  </mc:AlternateContent>
  <xr:revisionPtr revIDLastSave="0" documentId="8_{82B8B4E2-2BA3-4CAB-8EEA-DB0676A44B0F}" xr6:coauthVersionLast="47" xr6:coauthVersionMax="47" xr10:uidLastSave="{00000000-0000-0000-0000-000000000000}"/>
  <bookViews>
    <workbookView xWindow="-98" yWindow="-98" windowWidth="20715" windowHeight="131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Sheet1!$A:$A,Sheet1!$8:$10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Z19" i="1"/>
  <c r="AA19" i="1"/>
  <c r="AB19" i="1"/>
  <c r="A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Z20" i="1"/>
  <c r="AA20" i="1"/>
  <c r="AB20" i="1"/>
  <c r="A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Z21" i="1"/>
  <c r="AA21" i="1"/>
  <c r="AB21" i="1"/>
  <c r="A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Z22" i="1"/>
  <c r="AA22" i="1"/>
  <c r="AB22" i="1"/>
  <c r="A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/>
  <c r="AA23" i="1"/>
  <c r="AB23" i="1"/>
  <c r="A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AC24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Z61" i="1"/>
  <c r="AA61" i="1"/>
  <c r="AB61" i="1"/>
  <c r="AC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Z62" i="1"/>
  <c r="AA62" i="1"/>
  <c r="AB62" i="1"/>
  <c r="AC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Z63" i="1"/>
  <c r="AA63" i="1"/>
  <c r="AB63" i="1"/>
  <c r="AC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Z64" i="1"/>
  <c r="AA64" i="1"/>
  <c r="AB64" i="1"/>
  <c r="AC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Z65" i="1"/>
  <c r="AA65" i="1"/>
  <c r="AB65" i="1"/>
  <c r="AC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Z66" i="1"/>
  <c r="AA66" i="1"/>
  <c r="AB66" i="1"/>
  <c r="AC6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Z107" i="1"/>
  <c r="AA107" i="1"/>
  <c r="AB107" i="1"/>
  <c r="AC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Z108" i="1"/>
  <c r="AA108" i="1"/>
  <c r="AB108" i="1"/>
  <c r="AC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Z109" i="1"/>
  <c r="AA109" i="1"/>
  <c r="AB109" i="1"/>
  <c r="AC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Z110" i="1"/>
  <c r="AA110" i="1"/>
  <c r="AB110" i="1"/>
  <c r="AC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Z111" i="1"/>
  <c r="AA111" i="1"/>
  <c r="AB111" i="1"/>
  <c r="AC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Z112" i="1"/>
  <c r="AA112" i="1"/>
  <c r="AB112" i="1"/>
  <c r="AC112" i="1"/>
</calcChain>
</file>

<file path=xl/comments1.xml><?xml version="1.0" encoding="utf-8"?>
<comments xmlns="http://schemas.openxmlformats.org/spreadsheetml/2006/main">
  <authors>
    <author>Ajit</author>
    <author>Patricia Yager</author>
  </authors>
  <commentList>
    <comment ref="J10" authorId="0" shapeId="0">
      <text>
        <r>
          <rPr>
            <b/>
            <sz val="10"/>
            <color indexed="81"/>
            <rFont val="Tahoma"/>
          </rPr>
          <t>Ajit:</t>
        </r>
        <r>
          <rPr>
            <sz val="10"/>
            <color indexed="81"/>
            <rFont val="Tahoma"/>
          </rPr>
          <t xml:space="preserve">
from mp-3nuts070314.xls
mp01_nutrient070319.xls
mp-8nuts070315.xls
</t>
        </r>
      </text>
    </comment>
    <comment ref="K10" authorId="0" shapeId="0">
      <text>
        <r>
          <rPr>
            <b/>
            <sz val="8"/>
            <color indexed="81"/>
            <rFont val="Tahoma"/>
          </rPr>
          <t>Ajit:</t>
        </r>
        <r>
          <rPr>
            <sz val="8"/>
            <color indexed="81"/>
            <rFont val="Tahoma"/>
          </rPr>
          <t xml:space="preserve">
from ajitMP8chlcfixint041020_rfs.xls</t>
        </r>
      </text>
    </comment>
    <comment ref="L10" authorId="0" shapeId="0">
      <text>
        <r>
          <rPr>
            <b/>
            <sz val="8"/>
            <color indexed="81"/>
            <rFont val="Tahoma"/>
          </rPr>
          <t>Ajit:</t>
        </r>
        <r>
          <rPr>
            <sz val="8"/>
            <color indexed="81"/>
            <rFont val="Tahoma"/>
          </rPr>
          <t xml:space="preserve">
from ajitMP8chlcfixint041020_rfs.xls</t>
        </r>
      </text>
    </comment>
    <comment ref="M40" authorId="1" shapeId="0">
      <text>
        <r>
          <rPr>
            <b/>
            <sz val="9"/>
            <color indexed="81"/>
            <rFont val="Geneva"/>
          </rPr>
          <t>Patricia Yager:</t>
        </r>
        <r>
          <rPr>
            <sz val="9"/>
            <color indexed="81"/>
            <rFont val="Geneva"/>
          </rPr>
          <t xml:space="preserve">
Why bold?</t>
        </r>
      </text>
    </comment>
  </commentList>
</comments>
</file>

<file path=xl/sharedStrings.xml><?xml version="1.0" encoding="utf-8"?>
<sst xmlns="http://schemas.openxmlformats.org/spreadsheetml/2006/main" count="314" uniqueCount="153">
  <si>
    <t xml:space="preserve">Wind </t>
  </si>
  <si>
    <t>MLD</t>
  </si>
  <si>
    <t>Int Biomass</t>
  </si>
  <si>
    <t>Tricho</t>
  </si>
  <si>
    <t>Hemi</t>
  </si>
  <si>
    <t>Date</t>
  </si>
  <si>
    <t>Station</t>
  </si>
  <si>
    <t>Latitude (N)</t>
  </si>
  <si>
    <t>Longitude (W)</t>
  </si>
  <si>
    <t>Temp</t>
  </si>
  <si>
    <t>Salinity</t>
  </si>
  <si>
    <t>Speed</t>
  </si>
  <si>
    <t>1% Depth</t>
  </si>
  <si>
    <t>trichomes/m2</t>
  </si>
  <si>
    <t>Phyto chl</t>
  </si>
  <si>
    <t>Total</t>
  </si>
  <si>
    <t>N2 Fix</t>
  </si>
  <si>
    <t>decmil</t>
  </si>
  <si>
    <t>C</t>
  </si>
  <si>
    <t>pss</t>
  </si>
  <si>
    <t>m/sec</t>
  </si>
  <si>
    <t>m</t>
  </si>
  <si>
    <t>x 10^6</t>
  </si>
  <si>
    <t>mg/ m2</t>
  </si>
  <si>
    <t>HPLC</t>
  </si>
  <si>
    <t>Average</t>
  </si>
  <si>
    <t>sd</t>
  </si>
  <si>
    <t>se</t>
  </si>
  <si>
    <t>n</t>
  </si>
  <si>
    <t>min</t>
  </si>
  <si>
    <t>max</t>
  </si>
  <si>
    <t>River-corrected</t>
  </si>
  <si>
    <t>(umol/kg)</t>
  </si>
  <si>
    <t>surface DIC</t>
  </si>
  <si>
    <t>Biological</t>
  </si>
  <si>
    <t>Drawdown</t>
  </si>
  <si>
    <t>Fe</t>
  </si>
  <si>
    <t>Dissolved</t>
  </si>
  <si>
    <t>(nM)</t>
  </si>
  <si>
    <t>Si</t>
  </si>
  <si>
    <t>Silica</t>
  </si>
  <si>
    <t>(uM)</t>
  </si>
  <si>
    <t>(umol/L)</t>
  </si>
  <si>
    <t>Richelia/m2</t>
  </si>
  <si>
    <t>mmolC/m2/day</t>
  </si>
  <si>
    <t>umolN/m2/d</t>
  </si>
  <si>
    <t>umolN/m2 d</t>
  </si>
  <si>
    <t>Type</t>
  </si>
  <si>
    <t>Mesohaline</t>
  </si>
  <si>
    <t>Oceanic</t>
  </si>
  <si>
    <t>Parameters in bold are discussed or presented in the manuscript.</t>
  </si>
  <si>
    <t>PCA1</t>
  </si>
  <si>
    <t>PCA2</t>
  </si>
  <si>
    <t>PCA3</t>
  </si>
  <si>
    <t>PCA4</t>
  </si>
  <si>
    <t>SRP</t>
  </si>
  <si>
    <t>Surface Biogenic</t>
  </si>
  <si>
    <t>N2 Fixation rates measured using bulk 15N uptake are highlighted in pink in the Total N2 Fixation rate column</t>
  </si>
  <si>
    <t>N2 Fixation</t>
  </si>
  <si>
    <t>C Fixation</t>
  </si>
  <si>
    <t>Parameters used in the PCA</t>
  </si>
  <si>
    <t>All 15 PCA</t>
  </si>
  <si>
    <t>Variables</t>
  </si>
  <si>
    <t>Available</t>
  </si>
  <si>
    <t>X</t>
  </si>
  <si>
    <t>Surface Nitrate</t>
  </si>
  <si>
    <t>3-29</t>
  </si>
  <si>
    <t>3-41</t>
  </si>
  <si>
    <t>3-43</t>
  </si>
  <si>
    <t>3-48</t>
  </si>
  <si>
    <t>3-50</t>
  </si>
  <si>
    <t>8-6</t>
  </si>
  <si>
    <t>8-23</t>
  </si>
  <si>
    <t>8-41</t>
  </si>
  <si>
    <t>3-15</t>
  </si>
  <si>
    <t>3-23.1</t>
  </si>
  <si>
    <t>3-23.3</t>
  </si>
  <si>
    <t>3-24</t>
  </si>
  <si>
    <t>3-27</t>
  </si>
  <si>
    <t>3-30</t>
  </si>
  <si>
    <t>3-31</t>
  </si>
  <si>
    <t>3-32</t>
  </si>
  <si>
    <t>3-39</t>
  </si>
  <si>
    <t>3-44</t>
  </si>
  <si>
    <t>3-46</t>
  </si>
  <si>
    <t>3-49</t>
  </si>
  <si>
    <t>3-52</t>
  </si>
  <si>
    <t>3-53.1</t>
  </si>
  <si>
    <t>3-55</t>
  </si>
  <si>
    <t>8-1</t>
  </si>
  <si>
    <t>8-2</t>
  </si>
  <si>
    <t>8-10</t>
  </si>
  <si>
    <t>8-12</t>
  </si>
  <si>
    <t>8-14</t>
  </si>
  <si>
    <t>8-15</t>
  </si>
  <si>
    <t>8-16</t>
  </si>
  <si>
    <t>8-18</t>
  </si>
  <si>
    <t>8-20</t>
  </si>
  <si>
    <t>8-26</t>
  </si>
  <si>
    <t>8-28.1</t>
  </si>
  <si>
    <t>8-28.2</t>
  </si>
  <si>
    <t>8-29</t>
  </si>
  <si>
    <t>8-30</t>
  </si>
  <si>
    <t>8-32</t>
  </si>
  <si>
    <t>8-56</t>
  </si>
  <si>
    <t>8-66</t>
  </si>
  <si>
    <t>8-69</t>
  </si>
  <si>
    <t>1-15</t>
  </si>
  <si>
    <t>1-16</t>
  </si>
  <si>
    <t>1-20</t>
  </si>
  <si>
    <t>1-21</t>
  </si>
  <si>
    <t>1-22</t>
  </si>
  <si>
    <t>1-23</t>
  </si>
  <si>
    <t>1-24</t>
  </si>
  <si>
    <t>1-25</t>
  </si>
  <si>
    <t>1-27</t>
  </si>
  <si>
    <t>1-29</t>
  </si>
  <si>
    <t>1-31</t>
  </si>
  <si>
    <t>1-32</t>
  </si>
  <si>
    <t>1-37</t>
  </si>
  <si>
    <t>1-39</t>
  </si>
  <si>
    <t>1-41.1</t>
  </si>
  <si>
    <t>1-41.2</t>
  </si>
  <si>
    <t>1-42</t>
  </si>
  <si>
    <t>1-44</t>
  </si>
  <si>
    <t>1-46</t>
  </si>
  <si>
    <t>1-48</t>
  </si>
  <si>
    <t>1-49</t>
  </si>
  <si>
    <t>1-51.1</t>
  </si>
  <si>
    <t>1-51.2</t>
  </si>
  <si>
    <t>1-51.3</t>
  </si>
  <si>
    <t>3-17</t>
  </si>
  <si>
    <t>3-19</t>
  </si>
  <si>
    <t>3-21.1</t>
  </si>
  <si>
    <t>3-21.2</t>
  </si>
  <si>
    <t>3-21.3</t>
  </si>
  <si>
    <t>3-33</t>
  </si>
  <si>
    <t>3-35</t>
  </si>
  <si>
    <t>3-38</t>
  </si>
  <si>
    <t>8-4</t>
  </si>
  <si>
    <t>8-5</t>
  </si>
  <si>
    <t>8-8</t>
  </si>
  <si>
    <t>8-34</t>
  </si>
  <si>
    <t>8-36</t>
  </si>
  <si>
    <t>8-38</t>
  </si>
  <si>
    <t>8-39</t>
  </si>
  <si>
    <t>3-23.2</t>
  </si>
  <si>
    <t>3-53.2</t>
  </si>
  <si>
    <t>Surface nitrate values below detection limit of 0.1 uM have been replaced with a value of 0.05 uM.</t>
  </si>
  <si>
    <t>Table S2. Stationwise listing of parameters measured on three cruises in the Western Tropical North Atlantic Ocean, sorted by station type</t>
  </si>
  <si>
    <t>SD</t>
  </si>
  <si>
    <t>SE</t>
  </si>
  <si>
    <t>Low-salinity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</si>
</sst>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8" formatCode="0.0000"/>
  </numFmts>
  <fonts count="19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</font>
    <font>
      <sz val="9"/>
      <color indexed="81"/>
      <name val="Geneva"/>
    </font>
    <font>
      <b/>
      <sz val="9"/>
      <color indexed="81"/>
      <name val="Geneva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</font>
    <font>
      <sz val="10"/>
      <color indexed="81"/>
      <name val="Tahoma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" fontId="3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3" fillId="0" borderId="0" xfId="0" applyFont="1" applyFill="1"/>
    <xf numFmtId="0" fontId="7" fillId="0" borderId="0" xfId="0" applyFont="1" applyFill="1"/>
    <xf numFmtId="168" fontId="7" fillId="0" borderId="0" xfId="0" applyNumberFormat="1" applyFont="1" applyFill="1"/>
    <xf numFmtId="168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4" fillId="0" borderId="0" xfId="0" applyFont="1" applyFill="1"/>
    <xf numFmtId="168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/>
    <xf numFmtId="0" fontId="9" fillId="0" borderId="0" xfId="0" applyFont="1" applyFill="1"/>
    <xf numFmtId="1" fontId="4" fillId="0" borderId="0" xfId="0" applyNumberFormat="1" applyFont="1" applyFill="1"/>
    <xf numFmtId="1" fontId="4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 wrapText="1"/>
    </xf>
    <xf numFmtId="165" fontId="4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 wrapText="1"/>
    </xf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Border="1" applyAlignment="1">
      <alignment horizontal="center" vertical="center"/>
    </xf>
    <xf numFmtId="165" fontId="9" fillId="4" borderId="0" xfId="0" applyNumberFormat="1" applyFont="1" applyFill="1" applyAlignment="1">
      <alignment horizontal="center"/>
    </xf>
    <xf numFmtId="165" fontId="3" fillId="4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0" xfId="0" applyFont="1" applyFill="1"/>
    <xf numFmtId="165" fontId="5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165" fontId="3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/>
    <xf numFmtId="164" fontId="3" fillId="4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2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168" fontId="16" fillId="0" borderId="0" xfId="0" applyNumberFormat="1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5" fontId="2" fillId="0" borderId="0" xfId="0" applyNumberFormat="1" applyFont="1" applyFill="1" applyBorder="1" applyAlignment="1">
      <alignment horizontal="left"/>
    </xf>
    <xf numFmtId="15" fontId="2" fillId="2" borderId="0" xfId="0" applyNumberFormat="1" applyFont="1" applyFill="1" applyAlignment="1">
      <alignment horizontal="left"/>
    </xf>
    <xf numFmtId="15" fontId="3" fillId="2" borderId="0" xfId="0" applyNumberFormat="1" applyFont="1" applyFill="1" applyAlignment="1">
      <alignment horizontal="left"/>
    </xf>
    <xf numFmtId="15" fontId="3" fillId="2" borderId="1" xfId="0" applyNumberFormat="1" applyFont="1" applyFill="1" applyBorder="1" applyAlignment="1">
      <alignment horizontal="left"/>
    </xf>
    <xf numFmtId="15" fontId="2" fillId="0" borderId="0" xfId="0" applyNumberFormat="1" applyFont="1" applyFill="1" applyAlignment="1">
      <alignment horizontal="left"/>
    </xf>
    <xf numFmtId="15" fontId="2" fillId="3" borderId="0" xfId="0" applyNumberFormat="1" applyFont="1" applyFill="1" applyAlignment="1">
      <alignment horizontal="left"/>
    </xf>
    <xf numFmtId="15" fontId="3" fillId="3" borderId="0" xfId="0" applyNumberFormat="1" applyFont="1" applyFill="1" applyAlignment="1">
      <alignment horizontal="left"/>
    </xf>
    <xf numFmtId="15" fontId="3" fillId="3" borderId="1" xfId="0" applyNumberFormat="1" applyFont="1" applyFill="1" applyBorder="1" applyAlignment="1">
      <alignment horizontal="left"/>
    </xf>
    <xf numFmtId="15" fontId="2" fillId="4" borderId="0" xfId="0" applyNumberFormat="1" applyFont="1" applyFill="1" applyAlignment="1">
      <alignment horizontal="left"/>
    </xf>
    <xf numFmtId="15" fontId="3" fillId="4" borderId="0" xfId="0" applyNumberFormat="1" applyFont="1" applyFill="1" applyAlignment="1">
      <alignment horizontal="left"/>
    </xf>
    <xf numFmtId="15" fontId="3" fillId="4" borderId="1" xfId="0" applyNumberFormat="1" applyFont="1" applyFill="1" applyBorder="1" applyAlignment="1">
      <alignment horizontal="left"/>
    </xf>
    <xf numFmtId="15" fontId="18" fillId="2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40"/>
  <sheetViews>
    <sheetView tabSelected="1" workbookViewId="0">
      <pane xSplit="2" ySplit="10" topLeftCell="G11" activePane="bottomRight" state="frozen"/>
      <selection pane="topRight" activeCell="C1" sqref="C1"/>
      <selection pane="bottomLeft" activeCell="A4" sqref="A4"/>
      <selection pane="bottomRight" activeCell="O1" sqref="O1:O65536"/>
    </sheetView>
  </sheetViews>
  <sheetFormatPr defaultColWidth="8.86328125" defaultRowHeight="13.15"/>
  <cols>
    <col min="1" max="1" width="11.3984375" style="160" bestFit="1" customWidth="1"/>
    <col min="2" max="2" width="9.265625" style="19" bestFit="1" customWidth="1"/>
    <col min="3" max="3" width="10.3984375" style="19" bestFit="1" customWidth="1"/>
    <col min="4" max="4" width="13.265625" style="19" bestFit="1" customWidth="1"/>
    <col min="5" max="5" width="15.1328125" style="19" bestFit="1" customWidth="1"/>
    <col min="6" max="6" width="9.265625" style="26" bestFit="1" customWidth="1"/>
    <col min="7" max="7" width="9.265625" style="18" bestFit="1" customWidth="1"/>
    <col min="8" max="8" width="10.1328125" style="20" customWidth="1"/>
    <col min="9" max="10" width="10.1328125" style="28" customWidth="1"/>
    <col min="11" max="11" width="18.3984375" style="28" bestFit="1" customWidth="1"/>
    <col min="12" max="12" width="13.265625" style="28" bestFit="1" customWidth="1"/>
    <col min="13" max="13" width="17.265625" style="29" bestFit="1" customWidth="1"/>
    <col min="14" max="14" width="13.265625" style="19" customWidth="1"/>
    <col min="15" max="15" width="9.265625" style="26" customWidth="1"/>
    <col min="16" max="16" width="9.265625" style="19" bestFit="1" customWidth="1"/>
    <col min="17" max="17" width="9.265625" style="12" bestFit="1" customWidth="1"/>
    <col min="18" max="18" width="15.1328125" style="19" bestFit="1" customWidth="1"/>
    <col min="19" max="19" width="13.3984375" style="19" customWidth="1"/>
    <col min="20" max="20" width="8.86328125" style="10" bestFit="1" customWidth="1"/>
    <col min="21" max="21" width="16.265625" style="19" bestFit="1" customWidth="1"/>
    <col min="22" max="22" width="13.73046875" style="12" bestFit="1" customWidth="1"/>
    <col min="23" max="23" width="13.3984375" style="26" bestFit="1" customWidth="1"/>
    <col min="24" max="24" width="13.3984375" style="19" bestFit="1" customWidth="1"/>
    <col min="25" max="25" width="11.86328125" style="19" customWidth="1"/>
    <col min="26" max="29" width="10.3984375" style="19" customWidth="1"/>
    <col min="30" max="16384" width="8.86328125" style="19"/>
  </cols>
  <sheetData>
    <row r="1" spans="1:29" s="155" customFormat="1" ht="15">
      <c r="A1" s="159" t="s">
        <v>149</v>
      </c>
      <c r="C1" s="156"/>
      <c r="H1" s="157"/>
      <c r="I1" s="157"/>
      <c r="J1" s="157"/>
      <c r="K1" s="157"/>
      <c r="L1" s="157"/>
      <c r="Q1" s="158"/>
      <c r="T1" s="158"/>
      <c r="V1" s="158"/>
    </row>
    <row r="3" spans="1:29">
      <c r="A3" s="160" t="s">
        <v>50</v>
      </c>
      <c r="D3" s="26"/>
      <c r="E3" s="18"/>
      <c r="F3" s="20"/>
      <c r="G3" s="28"/>
      <c r="H3" s="28"/>
    </row>
    <row r="4" spans="1:29">
      <c r="A4" s="160" t="s">
        <v>57</v>
      </c>
      <c r="D4" s="26"/>
      <c r="E4" s="18"/>
      <c r="F4" s="20"/>
      <c r="G4" s="28"/>
      <c r="H4" s="28"/>
    </row>
    <row r="5" spans="1:29">
      <c r="A5" s="160" t="s">
        <v>148</v>
      </c>
      <c r="D5" s="26"/>
      <c r="E5" s="18"/>
      <c r="F5" s="20"/>
      <c r="G5" s="28"/>
      <c r="H5" s="28"/>
    </row>
    <row r="7" spans="1:29" s="4" customFormat="1">
      <c r="A7" s="161"/>
      <c r="D7" s="152" t="s">
        <v>60</v>
      </c>
      <c r="E7" s="153"/>
      <c r="F7" s="153">
        <v>1</v>
      </c>
      <c r="G7" s="153">
        <v>2</v>
      </c>
      <c r="H7" s="153">
        <v>3</v>
      </c>
      <c r="I7" s="153">
        <v>4</v>
      </c>
      <c r="J7" s="153">
        <v>5</v>
      </c>
      <c r="K7" s="153">
        <v>6</v>
      </c>
      <c r="L7" s="153"/>
      <c r="M7" s="153">
        <v>7</v>
      </c>
      <c r="N7" s="153"/>
      <c r="O7" s="153">
        <v>8</v>
      </c>
      <c r="P7" s="153">
        <v>9</v>
      </c>
      <c r="Q7" s="153">
        <v>10</v>
      </c>
      <c r="R7" s="153">
        <v>11</v>
      </c>
      <c r="S7" s="153">
        <v>12</v>
      </c>
      <c r="T7" s="153">
        <v>13</v>
      </c>
      <c r="U7" s="153">
        <v>14</v>
      </c>
      <c r="V7" s="153"/>
      <c r="W7" s="153"/>
      <c r="X7" s="153">
        <v>15</v>
      </c>
    </row>
    <row r="8" spans="1:29">
      <c r="A8" s="3"/>
      <c r="B8" s="3"/>
      <c r="C8" s="3"/>
      <c r="F8" s="22"/>
      <c r="G8" s="1"/>
      <c r="H8" s="14" t="s">
        <v>36</v>
      </c>
      <c r="I8" s="27"/>
      <c r="J8" s="27" t="s">
        <v>39</v>
      </c>
      <c r="K8" s="27" t="s">
        <v>56</v>
      </c>
      <c r="L8" s="27" t="s">
        <v>65</v>
      </c>
      <c r="M8" s="16" t="s">
        <v>31</v>
      </c>
      <c r="N8" s="16" t="s">
        <v>34</v>
      </c>
      <c r="O8" s="23" t="s">
        <v>0</v>
      </c>
      <c r="P8" s="10"/>
      <c r="Q8" s="12" t="s">
        <v>1</v>
      </c>
      <c r="R8" s="1" t="s">
        <v>2</v>
      </c>
      <c r="S8" s="1" t="s">
        <v>2</v>
      </c>
      <c r="T8" s="10" t="s">
        <v>24</v>
      </c>
      <c r="U8" s="10" t="s">
        <v>15</v>
      </c>
      <c r="V8" s="22" t="s">
        <v>3</v>
      </c>
      <c r="W8" s="22" t="s">
        <v>4</v>
      </c>
      <c r="X8" s="1" t="s">
        <v>15</v>
      </c>
      <c r="Y8" s="154" t="s">
        <v>61</v>
      </c>
      <c r="Z8" s="3"/>
      <c r="AA8" s="3"/>
      <c r="AB8" s="3"/>
      <c r="AC8" s="3"/>
    </row>
    <row r="9" spans="1:29">
      <c r="A9" s="3"/>
      <c r="B9" s="1"/>
      <c r="C9" s="1" t="s">
        <v>6</v>
      </c>
      <c r="D9" s="2" t="s">
        <v>7</v>
      </c>
      <c r="E9" s="2" t="s">
        <v>8</v>
      </c>
      <c r="F9" s="23" t="s">
        <v>9</v>
      </c>
      <c r="G9" s="2" t="s">
        <v>10</v>
      </c>
      <c r="H9" s="14" t="s">
        <v>37</v>
      </c>
      <c r="I9" s="27" t="s">
        <v>55</v>
      </c>
      <c r="J9" s="27" t="s">
        <v>37</v>
      </c>
      <c r="K9" s="27" t="s">
        <v>40</v>
      </c>
      <c r="L9" s="27"/>
      <c r="M9" s="16" t="s">
        <v>33</v>
      </c>
      <c r="N9" s="16" t="s">
        <v>35</v>
      </c>
      <c r="O9" s="23" t="s">
        <v>11</v>
      </c>
      <c r="P9" s="16" t="s">
        <v>12</v>
      </c>
      <c r="Q9" s="31"/>
      <c r="R9" s="1" t="s">
        <v>13</v>
      </c>
      <c r="S9" s="1" t="s">
        <v>43</v>
      </c>
      <c r="T9" s="16" t="s">
        <v>14</v>
      </c>
      <c r="U9" s="16" t="s">
        <v>59</v>
      </c>
      <c r="V9" s="12" t="s">
        <v>16</v>
      </c>
      <c r="W9" s="23" t="s">
        <v>16</v>
      </c>
      <c r="X9" s="10" t="s">
        <v>58</v>
      </c>
      <c r="Y9" s="154" t="s">
        <v>62</v>
      </c>
      <c r="Z9" s="1"/>
      <c r="AA9" s="1"/>
      <c r="AB9" s="1"/>
      <c r="AC9" s="1"/>
    </row>
    <row r="10" spans="1:29">
      <c r="A10" s="162" t="s">
        <v>5</v>
      </c>
      <c r="B10" s="2" t="s">
        <v>6</v>
      </c>
      <c r="C10" s="2" t="s">
        <v>47</v>
      </c>
      <c r="D10" s="2" t="s">
        <v>17</v>
      </c>
      <c r="E10" s="2" t="s">
        <v>17</v>
      </c>
      <c r="F10" s="23" t="s">
        <v>18</v>
      </c>
      <c r="G10" s="2" t="s">
        <v>19</v>
      </c>
      <c r="H10" s="15" t="s">
        <v>38</v>
      </c>
      <c r="I10" s="21" t="s">
        <v>38</v>
      </c>
      <c r="J10" s="21" t="s">
        <v>41</v>
      </c>
      <c r="K10" s="21" t="s">
        <v>42</v>
      </c>
      <c r="L10" s="21" t="s">
        <v>41</v>
      </c>
      <c r="M10" s="10" t="s">
        <v>32</v>
      </c>
      <c r="N10" s="10" t="s">
        <v>32</v>
      </c>
      <c r="O10" s="23" t="s">
        <v>20</v>
      </c>
      <c r="P10" s="16"/>
      <c r="Q10" s="31" t="s">
        <v>21</v>
      </c>
      <c r="R10" s="1" t="s">
        <v>22</v>
      </c>
      <c r="S10" s="1" t="s">
        <v>22</v>
      </c>
      <c r="T10" s="16" t="s">
        <v>23</v>
      </c>
      <c r="U10" s="16" t="s">
        <v>44</v>
      </c>
      <c r="V10" s="23" t="s">
        <v>45</v>
      </c>
      <c r="W10" s="23" t="s">
        <v>46</v>
      </c>
      <c r="X10" s="2" t="s">
        <v>46</v>
      </c>
      <c r="Y10" s="154" t="s">
        <v>63</v>
      </c>
      <c r="Z10" s="2" t="s">
        <v>51</v>
      </c>
      <c r="AA10" s="2" t="s">
        <v>52</v>
      </c>
      <c r="AB10" s="2" t="s">
        <v>53</v>
      </c>
      <c r="AC10" s="2" t="s">
        <v>54</v>
      </c>
    </row>
    <row r="11" spans="1:29">
      <c r="A11" s="163">
        <v>37100</v>
      </c>
      <c r="B11" s="92" t="s">
        <v>66</v>
      </c>
      <c r="C11" s="59" t="s">
        <v>152</v>
      </c>
      <c r="D11" s="61">
        <v>9.3013333333333339</v>
      </c>
      <c r="E11" s="61">
        <v>-52.81816666666667</v>
      </c>
      <c r="F11" s="33">
        <v>29.16</v>
      </c>
      <c r="G11" s="35">
        <v>28.18</v>
      </c>
      <c r="H11" s="35">
        <v>0.92</v>
      </c>
      <c r="I11" s="38">
        <v>33.939484621581002</v>
      </c>
      <c r="J11" s="54">
        <v>12.918963696929465</v>
      </c>
      <c r="K11" s="35">
        <v>4.9660441426146E-2</v>
      </c>
      <c r="L11" s="35">
        <v>0.05</v>
      </c>
      <c r="M11" s="54">
        <v>2006.3110845649712</v>
      </c>
      <c r="N11" s="62">
        <v>18.688915435028775</v>
      </c>
      <c r="O11" s="37">
        <v>4.05</v>
      </c>
      <c r="P11" s="63">
        <v>24</v>
      </c>
      <c r="Q11" s="65">
        <v>7</v>
      </c>
      <c r="R11" s="52">
        <v>2.85</v>
      </c>
      <c r="S11" s="52">
        <v>0.1118</v>
      </c>
      <c r="T11" s="54">
        <v>16.399445910223939</v>
      </c>
      <c r="U11" s="38">
        <v>31.738605340945128</v>
      </c>
      <c r="V11" s="62">
        <v>6.0011063205535828</v>
      </c>
      <c r="W11" s="62">
        <v>0</v>
      </c>
      <c r="X11" s="36">
        <v>6.0011063205535828</v>
      </c>
      <c r="Y11" s="10" t="s">
        <v>64</v>
      </c>
      <c r="Z11" s="140">
        <v>-1.33</v>
      </c>
      <c r="AA11" s="140">
        <v>-1.1679999999999999</v>
      </c>
      <c r="AB11" s="140">
        <v>-2.9000000000000001E-2</v>
      </c>
      <c r="AC11" s="140">
        <v>0.26300000000000001</v>
      </c>
    </row>
    <row r="12" spans="1:29">
      <c r="A12" s="163">
        <v>37108</v>
      </c>
      <c r="B12" s="92" t="s">
        <v>67</v>
      </c>
      <c r="C12" s="59" t="s">
        <v>152</v>
      </c>
      <c r="D12" s="61">
        <v>7.0931666666666668</v>
      </c>
      <c r="E12" s="61">
        <v>-49.134</v>
      </c>
      <c r="F12" s="33">
        <v>29.04</v>
      </c>
      <c r="G12" s="35">
        <v>29.492999999999999</v>
      </c>
      <c r="H12" s="35">
        <v>0.89</v>
      </c>
      <c r="I12" s="38">
        <v>28.615698941437117</v>
      </c>
      <c r="J12" s="54">
        <v>12.809238242881827</v>
      </c>
      <c r="K12" s="35">
        <v>1.2923009753525769</v>
      </c>
      <c r="L12" s="35">
        <v>0.05</v>
      </c>
      <c r="M12" s="54">
        <v>1995.6327727966918</v>
      </c>
      <c r="N12" s="62">
        <v>29.367227203308175</v>
      </c>
      <c r="O12" s="37">
        <v>4.82</v>
      </c>
      <c r="P12" s="63">
        <v>25</v>
      </c>
      <c r="Q12" s="65">
        <v>6</v>
      </c>
      <c r="R12" s="52">
        <v>3.42</v>
      </c>
      <c r="S12" s="52">
        <v>2.0769500000000001</v>
      </c>
      <c r="T12" s="54">
        <v>8.4826581244061998</v>
      </c>
      <c r="U12" s="38">
        <v>28.06914146226935</v>
      </c>
      <c r="V12" s="62">
        <v>2.8620561276905292</v>
      </c>
      <c r="W12" s="62"/>
      <c r="X12" s="36">
        <v>2.8620561276905292</v>
      </c>
      <c r="Y12" s="10" t="s">
        <v>64</v>
      </c>
      <c r="Z12" s="140">
        <v>-1.7569999999999999</v>
      </c>
      <c r="AA12" s="140">
        <v>-0.77600000000000002</v>
      </c>
      <c r="AB12" s="140">
        <v>-0.89700000000000002</v>
      </c>
      <c r="AC12" s="140">
        <v>4.2000000000000003E-2</v>
      </c>
    </row>
    <row r="13" spans="1:29">
      <c r="A13" s="163">
        <v>37109</v>
      </c>
      <c r="B13" s="92" t="s">
        <v>68</v>
      </c>
      <c r="C13" s="59" t="s">
        <v>152</v>
      </c>
      <c r="D13" s="61">
        <v>5.418166666666667</v>
      </c>
      <c r="E13" s="61">
        <v>-51.407499999999999</v>
      </c>
      <c r="F13" s="33">
        <v>28</v>
      </c>
      <c r="G13" s="35">
        <v>28.678999999999998</v>
      </c>
      <c r="H13" s="35"/>
      <c r="I13" s="38">
        <v>163.94953862941219</v>
      </c>
      <c r="J13" s="54">
        <v>26.538247615441065</v>
      </c>
      <c r="K13" s="35">
        <v>0.98544385132463397</v>
      </c>
      <c r="L13" s="35">
        <v>0.05</v>
      </c>
      <c r="M13" s="54">
        <v>2070.936301945459</v>
      </c>
      <c r="N13" s="62">
        <v>-45.936301945459036</v>
      </c>
      <c r="O13" s="37">
        <v>5.5</v>
      </c>
      <c r="P13" s="63">
        <v>20</v>
      </c>
      <c r="Q13" s="65">
        <v>5</v>
      </c>
      <c r="R13" s="52">
        <v>2.8</v>
      </c>
      <c r="S13" s="52">
        <v>0.66940999999999995</v>
      </c>
      <c r="T13" s="54">
        <v>17.555673048934651</v>
      </c>
      <c r="U13" s="38">
        <v>62.91173943849882</v>
      </c>
      <c r="V13" s="62">
        <v>0.73465410709919376</v>
      </c>
      <c r="W13" s="62">
        <v>0</v>
      </c>
      <c r="X13" s="36">
        <v>0.73465410709919376</v>
      </c>
      <c r="Y13" s="10"/>
      <c r="Z13" s="141"/>
      <c r="AA13" s="141"/>
      <c r="AB13" s="141"/>
      <c r="AC13" s="141"/>
    </row>
    <row r="14" spans="1:29">
      <c r="A14" s="163">
        <v>37112</v>
      </c>
      <c r="B14" s="92" t="s">
        <v>69</v>
      </c>
      <c r="C14" s="59" t="s">
        <v>152</v>
      </c>
      <c r="D14" s="61">
        <v>11.637</v>
      </c>
      <c r="E14" s="61">
        <v>-54.564833333333333</v>
      </c>
      <c r="F14" s="33">
        <v>29.14</v>
      </c>
      <c r="G14" s="34">
        <v>29.524999999999999</v>
      </c>
      <c r="H14" s="35">
        <v>0.54</v>
      </c>
      <c r="I14" s="38">
        <v>7.9212179382109023</v>
      </c>
      <c r="J14" s="54">
        <v>7.2421894816256893</v>
      </c>
      <c r="K14" s="35">
        <v>7.9288585738763684E-2</v>
      </c>
      <c r="L14" s="35">
        <v>0.05</v>
      </c>
      <c r="M14" s="54">
        <v>2002.1685097610093</v>
      </c>
      <c r="N14" s="62">
        <v>22.831490238990682</v>
      </c>
      <c r="O14" s="37">
        <v>1.7</v>
      </c>
      <c r="P14" s="63">
        <v>50</v>
      </c>
      <c r="Q14" s="65">
        <v>6</v>
      </c>
      <c r="R14" s="52">
        <v>12.4</v>
      </c>
      <c r="S14" s="52">
        <v>1.0241199999999999</v>
      </c>
      <c r="T14" s="54">
        <v>20.360697868943426</v>
      </c>
      <c r="U14" s="38">
        <v>44.304564476667132</v>
      </c>
      <c r="V14" s="62">
        <v>46.199120819727078</v>
      </c>
      <c r="W14" s="62">
        <v>0</v>
      </c>
      <c r="X14" s="36">
        <v>46.199120819727078</v>
      </c>
      <c r="Y14" s="10" t="s">
        <v>64</v>
      </c>
      <c r="Z14" s="140">
        <v>-1.2010000000000001</v>
      </c>
      <c r="AA14" s="140">
        <v>-0.87</v>
      </c>
      <c r="AB14" s="140">
        <v>1.47</v>
      </c>
      <c r="AC14" s="140">
        <v>-8.7999999999999995E-2</v>
      </c>
    </row>
    <row r="15" spans="1:29">
      <c r="A15" s="163">
        <v>37114</v>
      </c>
      <c r="B15" s="92" t="s">
        <v>70</v>
      </c>
      <c r="C15" s="59" t="s">
        <v>152</v>
      </c>
      <c r="D15" s="61">
        <v>11.826000000000001</v>
      </c>
      <c r="E15" s="61">
        <v>-56.055166666666665</v>
      </c>
      <c r="F15" s="33">
        <v>29.32</v>
      </c>
      <c r="G15" s="34">
        <v>29.074999999999999</v>
      </c>
      <c r="H15" s="35">
        <v>1.76</v>
      </c>
      <c r="I15" s="38">
        <v>4.4024148245903891</v>
      </c>
      <c r="J15" s="54">
        <v>6.7938402203819992</v>
      </c>
      <c r="K15" s="35">
        <v>9.576413602214312E-2</v>
      </c>
      <c r="L15" s="35">
        <v>0.05</v>
      </c>
      <c r="M15" s="54">
        <v>1995.0996377011527</v>
      </c>
      <c r="N15" s="62">
        <v>29.900362298847313</v>
      </c>
      <c r="O15" s="37">
        <v>7.09</v>
      </c>
      <c r="P15" s="63">
        <v>28</v>
      </c>
      <c r="Q15" s="65">
        <v>6</v>
      </c>
      <c r="R15" s="52">
        <v>74</v>
      </c>
      <c r="S15" s="52">
        <v>0.87985999999999998</v>
      </c>
      <c r="T15" s="54">
        <v>8.6379319435691873</v>
      </c>
      <c r="U15" s="38">
        <v>36.895664189118193</v>
      </c>
      <c r="V15" s="62">
        <v>138.85135496506004</v>
      </c>
      <c r="W15" s="62">
        <v>0</v>
      </c>
      <c r="X15" s="36">
        <v>138.85135496506004</v>
      </c>
      <c r="Y15" s="10" t="s">
        <v>64</v>
      </c>
      <c r="Z15" s="140">
        <v>-1.409</v>
      </c>
      <c r="AA15" s="140">
        <v>-0.35199999999999998</v>
      </c>
      <c r="AB15" s="140">
        <v>1.726</v>
      </c>
      <c r="AC15" s="140">
        <v>-0.40699999999999997</v>
      </c>
    </row>
    <row r="16" spans="1:29">
      <c r="A16" s="164">
        <v>37734</v>
      </c>
      <c r="B16" s="93" t="s">
        <v>71</v>
      </c>
      <c r="C16" s="59" t="s">
        <v>152</v>
      </c>
      <c r="D16" s="61">
        <v>7.0392833333333336</v>
      </c>
      <c r="E16" s="61">
        <v>-52.059783333333336</v>
      </c>
      <c r="F16" s="33">
        <v>28.052</v>
      </c>
      <c r="G16" s="35">
        <v>26.495999999999999</v>
      </c>
      <c r="H16" s="35">
        <v>2.9454293517367347</v>
      </c>
      <c r="I16" s="38">
        <v>69.138167883739413</v>
      </c>
      <c r="J16" s="54">
        <v>1.2203179931403572</v>
      </c>
      <c r="K16" s="35">
        <v>0.30983657499999995</v>
      </c>
      <c r="L16" s="35">
        <v>4.9666666666666678E-2</v>
      </c>
      <c r="M16" s="64">
        <v>1989.3</v>
      </c>
      <c r="N16" s="62">
        <v>35.700000000000003</v>
      </c>
      <c r="O16" s="37">
        <v>7.8947368421052637</v>
      </c>
      <c r="P16" s="38">
        <v>33</v>
      </c>
      <c r="Q16" s="65">
        <v>9</v>
      </c>
      <c r="R16" s="66">
        <v>0.73778500000000002</v>
      </c>
      <c r="S16" s="66">
        <v>2.1662224999999999</v>
      </c>
      <c r="T16" s="54">
        <v>13.3835920053302</v>
      </c>
      <c r="U16" s="38">
        <v>30.213035458922697</v>
      </c>
      <c r="V16" s="62">
        <v>2.1695552966893352</v>
      </c>
      <c r="W16" s="62">
        <v>3.8524553311408513E-2</v>
      </c>
      <c r="X16" s="36">
        <v>2.2080798500007437</v>
      </c>
      <c r="Y16" s="10" t="s">
        <v>64</v>
      </c>
      <c r="Z16" s="140">
        <v>-0.98399999999999999</v>
      </c>
      <c r="AA16" s="140">
        <v>-0.28799999999999998</v>
      </c>
      <c r="AB16" s="140">
        <v>-1.099</v>
      </c>
      <c r="AC16" s="140">
        <v>0.40300000000000002</v>
      </c>
    </row>
    <row r="17" spans="1:29">
      <c r="A17" s="164">
        <v>37745</v>
      </c>
      <c r="B17" s="93" t="s">
        <v>72</v>
      </c>
      <c r="C17" s="59" t="s">
        <v>152</v>
      </c>
      <c r="D17" s="61">
        <v>7.51</v>
      </c>
      <c r="E17" s="61">
        <v>-54.2</v>
      </c>
      <c r="F17" s="33">
        <v>27.61</v>
      </c>
      <c r="G17" s="35">
        <v>27.532</v>
      </c>
      <c r="H17" s="35">
        <v>2.1747938608588324</v>
      </c>
      <c r="I17" s="38">
        <v>37.557728878022282</v>
      </c>
      <c r="J17" s="54">
        <v>6.8062012507400986</v>
      </c>
      <c r="K17" s="35">
        <v>0.48792196031746038</v>
      </c>
      <c r="L17" s="35">
        <v>5.1499999999999997E-2</v>
      </c>
      <c r="M17" s="64">
        <v>1983.6</v>
      </c>
      <c r="N17" s="62">
        <v>41.400000000000091</v>
      </c>
      <c r="O17" s="37">
        <v>10.526315789473685</v>
      </c>
      <c r="P17" s="38">
        <v>22</v>
      </c>
      <c r="Q17" s="65">
        <v>10</v>
      </c>
      <c r="R17" s="66">
        <v>0.54418</v>
      </c>
      <c r="S17" s="66">
        <v>47.019590000000001</v>
      </c>
      <c r="T17" s="54">
        <v>16.482836241361021</v>
      </c>
      <c r="U17" s="38">
        <v>35.360877914128153</v>
      </c>
      <c r="V17" s="62">
        <v>0.64829644037761935</v>
      </c>
      <c r="W17" s="62">
        <v>3.3604061290918779</v>
      </c>
      <c r="X17" s="36">
        <v>4.0087025694694969</v>
      </c>
      <c r="Y17" s="10" t="s">
        <v>64</v>
      </c>
      <c r="Z17" s="140">
        <v>-1.149</v>
      </c>
      <c r="AA17" s="140">
        <v>0.11700000000000001</v>
      </c>
      <c r="AB17" s="140">
        <v>-1.1870000000000001</v>
      </c>
      <c r="AC17" s="140">
        <v>0.60599999999999998</v>
      </c>
    </row>
    <row r="18" spans="1:29">
      <c r="A18" s="165">
        <v>37758</v>
      </c>
      <c r="B18" s="94" t="s">
        <v>73</v>
      </c>
      <c r="C18" s="95" t="s">
        <v>152</v>
      </c>
      <c r="D18" s="136">
        <v>6.68</v>
      </c>
      <c r="E18" s="136">
        <v>-52.73</v>
      </c>
      <c r="F18" s="96">
        <v>27.954000000000001</v>
      </c>
      <c r="G18" s="97">
        <v>24.315999999999999</v>
      </c>
      <c r="H18" s="97">
        <v>3.3815876331302168</v>
      </c>
      <c r="I18" s="98">
        <v>67.042652408506072</v>
      </c>
      <c r="J18" s="99">
        <v>12.792161624735087</v>
      </c>
      <c r="K18" s="97"/>
      <c r="L18" s="97">
        <v>0.498</v>
      </c>
      <c r="M18" s="100">
        <v>1995.9</v>
      </c>
      <c r="N18" s="101">
        <v>29.099999999999909</v>
      </c>
      <c r="O18" s="102">
        <v>12.105263157894738</v>
      </c>
      <c r="P18" s="98">
        <v>20</v>
      </c>
      <c r="Q18" s="103">
        <v>9</v>
      </c>
      <c r="R18" s="104">
        <v>0.63379569999999996</v>
      </c>
      <c r="S18" s="104">
        <v>0</v>
      </c>
      <c r="T18" s="99">
        <v>9.282559525992145</v>
      </c>
      <c r="U18" s="98">
        <v>10.073320494733654</v>
      </c>
      <c r="V18" s="101">
        <v>1.3100795183766505</v>
      </c>
      <c r="W18" s="101">
        <v>0</v>
      </c>
      <c r="X18" s="105">
        <v>1.3100795183766505</v>
      </c>
      <c r="Y18" s="106"/>
      <c r="Z18" s="142"/>
      <c r="AA18" s="142"/>
      <c r="AB18" s="142"/>
      <c r="AC18" s="142"/>
    </row>
    <row r="19" spans="1:29">
      <c r="A19" s="163" t="s">
        <v>25</v>
      </c>
      <c r="B19" s="9"/>
      <c r="C19" s="59" t="s">
        <v>152</v>
      </c>
      <c r="D19" s="61"/>
      <c r="E19" s="61"/>
      <c r="F19" s="33">
        <f t="shared" ref="F19:X19" si="0">AVERAGE(F11:F18)</f>
        <v>28.534500000000001</v>
      </c>
      <c r="G19" s="34">
        <f t="shared" si="0"/>
        <v>27.912000000000003</v>
      </c>
      <c r="H19" s="34">
        <f t="shared" si="0"/>
        <v>1.801687263675112</v>
      </c>
      <c r="I19" s="36">
        <f t="shared" si="0"/>
        <v>51.570863015687415</v>
      </c>
      <c r="J19" s="52">
        <f t="shared" si="0"/>
        <v>10.890145015734449</v>
      </c>
      <c r="K19" s="34">
        <f t="shared" si="0"/>
        <v>0.47145950359738914</v>
      </c>
      <c r="L19" s="34">
        <f t="shared" si="0"/>
        <v>0.10614583333333333</v>
      </c>
      <c r="M19" s="52">
        <f t="shared" si="0"/>
        <v>2004.8685383461604</v>
      </c>
      <c r="N19" s="52">
        <f t="shared" si="0"/>
        <v>20.131461653839487</v>
      </c>
      <c r="O19" s="37">
        <f t="shared" si="0"/>
        <v>6.7107894736842111</v>
      </c>
      <c r="P19" s="36">
        <f t="shared" si="0"/>
        <v>27.75</v>
      </c>
      <c r="Q19" s="36">
        <f t="shared" si="0"/>
        <v>7.25</v>
      </c>
      <c r="R19" s="52">
        <f t="shared" si="0"/>
        <v>12.173220087499999</v>
      </c>
      <c r="S19" s="52">
        <f t="shared" si="0"/>
        <v>6.7434940624999999</v>
      </c>
      <c r="T19" s="52">
        <f t="shared" si="0"/>
        <v>13.823174333595096</v>
      </c>
      <c r="U19" s="36">
        <f t="shared" si="0"/>
        <v>34.945868596910394</v>
      </c>
      <c r="V19" s="37">
        <f t="shared" si="0"/>
        <v>24.847027949446751</v>
      </c>
      <c r="W19" s="37">
        <f t="shared" si="0"/>
        <v>0.48556152605761232</v>
      </c>
      <c r="X19" s="36">
        <f t="shared" si="0"/>
        <v>25.271894284747166</v>
      </c>
      <c r="Z19" s="34">
        <f>AVERAGE(Z11:Z18)</f>
        <v>-1.3049999999999999</v>
      </c>
      <c r="AA19" s="34">
        <f>AVERAGE(AA11:AA18)</f>
        <v>-0.55616666666666659</v>
      </c>
      <c r="AB19" s="34">
        <f>AVERAGE(AB11:AB18)</f>
        <v>-2.6666666666666692E-3</v>
      </c>
      <c r="AC19" s="34">
        <f>AVERAGE(AC11:AC18)</f>
        <v>0.13650000000000001</v>
      </c>
    </row>
    <row r="20" spans="1:29">
      <c r="A20" s="163" t="s">
        <v>150</v>
      </c>
      <c r="B20" s="9"/>
      <c r="C20" s="59" t="s">
        <v>152</v>
      </c>
      <c r="D20" s="61"/>
      <c r="E20" s="61"/>
      <c r="F20" s="90">
        <f t="shared" ref="F20:X20" si="1">STDEV(F11:F18)</f>
        <v>0.69081711452039596</v>
      </c>
      <c r="G20" s="34">
        <f t="shared" si="1"/>
        <v>1.7806372855966885</v>
      </c>
      <c r="H20" s="34">
        <f t="shared" si="1"/>
        <v>1.0912972671104926</v>
      </c>
      <c r="I20" s="36">
        <f t="shared" si="1"/>
        <v>51.187722035514376</v>
      </c>
      <c r="J20" s="52">
        <f t="shared" si="1"/>
        <v>7.5266312905319017</v>
      </c>
      <c r="K20" s="34">
        <f t="shared" si="1"/>
        <v>0.48942365796781778</v>
      </c>
      <c r="L20" s="34">
        <f>STDEV(L11:L18)</f>
        <v>0.15833397086337817</v>
      </c>
      <c r="M20" s="52">
        <f t="shared" si="1"/>
        <v>27.594554472494195</v>
      </c>
      <c r="N20" s="52">
        <f t="shared" si="1"/>
        <v>27.594554472494192</v>
      </c>
      <c r="O20" s="37">
        <f t="shared" si="1"/>
        <v>3.4316390741538068</v>
      </c>
      <c r="P20" s="36">
        <f t="shared" si="1"/>
        <v>9.9821268847303841</v>
      </c>
      <c r="Q20" s="36">
        <f t="shared" si="1"/>
        <v>1.8322507626258087</v>
      </c>
      <c r="R20" s="52">
        <f t="shared" si="1"/>
        <v>25.278909213521555</v>
      </c>
      <c r="S20" s="52">
        <f t="shared" si="1"/>
        <v>16.293442905503973</v>
      </c>
      <c r="T20" s="52">
        <f t="shared" si="1"/>
        <v>4.5763367260863665</v>
      </c>
      <c r="U20" s="36">
        <f t="shared" si="1"/>
        <v>14.986986394714268</v>
      </c>
      <c r="V20" s="37">
        <f t="shared" si="1"/>
        <v>48.589603653742238</v>
      </c>
      <c r="W20" s="37">
        <f t="shared" si="1"/>
        <v>1.2677686122037624</v>
      </c>
      <c r="X20" s="36">
        <f t="shared" si="1"/>
        <v>48.36190117156567</v>
      </c>
      <c r="Z20" s="34">
        <f>STDEV(Z11:Z18)</f>
        <v>0.26605939186580174</v>
      </c>
      <c r="AA20" s="34">
        <f>STDEV(AA11:AA18)</f>
        <v>0.4664566074852694</v>
      </c>
      <c r="AB20" s="34">
        <f>STDEV(AB11:AB18)</f>
        <v>1.3085987416571463</v>
      </c>
      <c r="AC20" s="34">
        <f>STDEV(AC11:AC18)</f>
        <v>0.3639168861154975</v>
      </c>
    </row>
    <row r="21" spans="1:29">
      <c r="A21" s="163" t="s">
        <v>151</v>
      </c>
      <c r="B21" s="9"/>
      <c r="C21" s="59" t="s">
        <v>152</v>
      </c>
      <c r="D21" s="61"/>
      <c r="E21" s="61"/>
      <c r="F21" s="90">
        <f t="shared" ref="F21:X21" si="2">STDEV(F11:F18)/SQRT(COUNT(F11:F18))</f>
        <v>0.24424073311854785</v>
      </c>
      <c r="G21" s="34">
        <f t="shared" si="2"/>
        <v>0.62955034973951274</v>
      </c>
      <c r="H21" s="34">
        <f t="shared" si="2"/>
        <v>0.41247159645982717</v>
      </c>
      <c r="I21" s="36">
        <f t="shared" si="2"/>
        <v>18.097592682402141</v>
      </c>
      <c r="J21" s="52">
        <f t="shared" si="2"/>
        <v>2.6610660125129812</v>
      </c>
      <c r="K21" s="34">
        <f t="shared" si="2"/>
        <v>0.18498475496205452</v>
      </c>
      <c r="L21" s="34">
        <f>STDEV(L11:L18)/SQRT(COUNT(L11:L18))</f>
        <v>5.5979512244843967E-2</v>
      </c>
      <c r="M21" s="52">
        <f t="shared" si="2"/>
        <v>9.7561482956611094</v>
      </c>
      <c r="N21" s="52">
        <f t="shared" si="2"/>
        <v>9.7561482956611076</v>
      </c>
      <c r="O21" s="37">
        <f t="shared" si="2"/>
        <v>1.2132676299594412</v>
      </c>
      <c r="P21" s="36">
        <f t="shared" si="2"/>
        <v>3.5292148054287003</v>
      </c>
      <c r="Q21" s="36">
        <f t="shared" si="2"/>
        <v>0.6477984695434662</v>
      </c>
      <c r="R21" s="52">
        <f t="shared" si="2"/>
        <v>8.9374440629400933</v>
      </c>
      <c r="S21" s="52">
        <f t="shared" si="2"/>
        <v>5.7606019836788507</v>
      </c>
      <c r="T21" s="52">
        <f t="shared" si="2"/>
        <v>1.6179793660043567</v>
      </c>
      <c r="U21" s="36">
        <f t="shared" si="2"/>
        <v>5.2986998546264932</v>
      </c>
      <c r="V21" s="37">
        <f t="shared" si="2"/>
        <v>17.17901911936389</v>
      </c>
      <c r="W21" s="37">
        <f t="shared" si="2"/>
        <v>0.47917149540923437</v>
      </c>
      <c r="X21" s="36">
        <f t="shared" si="2"/>
        <v>17.098514134743859</v>
      </c>
      <c r="Z21" s="34">
        <f>STDEV(Z11:Z18)/SQRT(COUNT(Z11:Z18))</f>
        <v>0.10861829189106859</v>
      </c>
      <c r="AA21" s="34">
        <f>STDEV(AA11:AA18)/SQRT(COUNT(AA11:AA18))</f>
        <v>0.19043011258143441</v>
      </c>
      <c r="AB21" s="34">
        <f>STDEV(AB11:AB18)/SQRT(COUNT(AB11:AB18))</f>
        <v>0.53423319918469236</v>
      </c>
      <c r="AC21" s="34">
        <f>STDEV(AC11:AC18)/SQRT(COUNT(AC11:AC18))</f>
        <v>0.1485684466275842</v>
      </c>
    </row>
    <row r="22" spans="1:29">
      <c r="A22" s="173" t="s">
        <v>28</v>
      </c>
      <c r="B22" s="9"/>
      <c r="C22" s="59" t="s">
        <v>152</v>
      </c>
      <c r="D22" s="61"/>
      <c r="E22" s="61"/>
      <c r="F22" s="37">
        <f t="shared" ref="F22:X22" si="3">COUNT(F11:F18)</f>
        <v>8</v>
      </c>
      <c r="G22" s="36">
        <f t="shared" si="3"/>
        <v>8</v>
      </c>
      <c r="H22" s="36">
        <f t="shared" si="3"/>
        <v>7</v>
      </c>
      <c r="I22" s="36">
        <f t="shared" si="3"/>
        <v>8</v>
      </c>
      <c r="J22" s="36">
        <f t="shared" si="3"/>
        <v>8</v>
      </c>
      <c r="K22" s="36">
        <f t="shared" si="3"/>
        <v>7</v>
      </c>
      <c r="L22" s="36">
        <f>COUNT(L11:L18)</f>
        <v>8</v>
      </c>
      <c r="M22" s="36">
        <f t="shared" si="3"/>
        <v>8</v>
      </c>
      <c r="N22" s="36">
        <f t="shared" si="3"/>
        <v>8</v>
      </c>
      <c r="O22" s="37">
        <f t="shared" si="3"/>
        <v>8</v>
      </c>
      <c r="P22" s="36">
        <f t="shared" si="3"/>
        <v>8</v>
      </c>
      <c r="Q22" s="36">
        <f t="shared" si="3"/>
        <v>8</v>
      </c>
      <c r="R22" s="36">
        <f t="shared" si="3"/>
        <v>8</v>
      </c>
      <c r="S22" s="36">
        <f t="shared" si="3"/>
        <v>8</v>
      </c>
      <c r="T22" s="36">
        <f t="shared" si="3"/>
        <v>8</v>
      </c>
      <c r="U22" s="36">
        <f t="shared" si="3"/>
        <v>8</v>
      </c>
      <c r="V22" s="37">
        <f t="shared" si="3"/>
        <v>8</v>
      </c>
      <c r="W22" s="37">
        <f t="shared" si="3"/>
        <v>7</v>
      </c>
      <c r="X22" s="36">
        <f t="shared" si="3"/>
        <v>8</v>
      </c>
      <c r="Z22" s="36">
        <f>COUNT(Z11:Z18)</f>
        <v>6</v>
      </c>
      <c r="AA22" s="36">
        <f>COUNT(AA11:AA18)</f>
        <v>6</v>
      </c>
      <c r="AB22" s="36">
        <f>COUNT(AB11:AB18)</f>
        <v>6</v>
      </c>
      <c r="AC22" s="36">
        <f>COUNT(AC11:AC18)</f>
        <v>6</v>
      </c>
    </row>
    <row r="23" spans="1:29">
      <c r="A23" s="163" t="s">
        <v>29</v>
      </c>
      <c r="B23" s="9"/>
      <c r="C23" s="59" t="s">
        <v>152</v>
      </c>
      <c r="D23" s="61"/>
      <c r="E23" s="61"/>
      <c r="F23" s="33">
        <f t="shared" ref="F23:X23" si="4">MIN(F11:F18)</f>
        <v>27.61</v>
      </c>
      <c r="G23" s="34">
        <f t="shared" si="4"/>
        <v>24.315999999999999</v>
      </c>
      <c r="H23" s="34">
        <f t="shared" si="4"/>
        <v>0.54</v>
      </c>
      <c r="I23" s="36">
        <f t="shared" si="4"/>
        <v>4.4024148245903891</v>
      </c>
      <c r="J23" s="52">
        <f t="shared" si="4"/>
        <v>1.2203179931403572</v>
      </c>
      <c r="K23" s="34">
        <f t="shared" si="4"/>
        <v>4.9660441426146E-2</v>
      </c>
      <c r="L23" s="34">
        <f>MIN(L11:L18)</f>
        <v>4.9666666666666678E-2</v>
      </c>
      <c r="M23" s="52">
        <f t="shared" si="4"/>
        <v>1983.6</v>
      </c>
      <c r="N23" s="52">
        <f t="shared" si="4"/>
        <v>-45.936301945459036</v>
      </c>
      <c r="O23" s="37">
        <f t="shared" si="4"/>
        <v>1.7</v>
      </c>
      <c r="P23" s="36">
        <f t="shared" si="4"/>
        <v>20</v>
      </c>
      <c r="Q23" s="36">
        <f t="shared" si="4"/>
        <v>5</v>
      </c>
      <c r="R23" s="52">
        <f t="shared" si="4"/>
        <v>0.54418</v>
      </c>
      <c r="S23" s="52">
        <f t="shared" si="4"/>
        <v>0</v>
      </c>
      <c r="T23" s="52">
        <f t="shared" si="4"/>
        <v>8.4826581244061998</v>
      </c>
      <c r="U23" s="36">
        <f t="shared" si="4"/>
        <v>10.073320494733654</v>
      </c>
      <c r="V23" s="37">
        <f t="shared" si="4"/>
        <v>0.64829644037761935</v>
      </c>
      <c r="W23" s="37">
        <f t="shared" si="4"/>
        <v>0</v>
      </c>
      <c r="X23" s="36">
        <f t="shared" si="4"/>
        <v>0.73465410709919376</v>
      </c>
      <c r="Z23" s="34">
        <f>MIN(Z11:Z18)</f>
        <v>-1.7569999999999999</v>
      </c>
      <c r="AA23" s="34">
        <f>MIN(AA11:AA18)</f>
        <v>-1.1679999999999999</v>
      </c>
      <c r="AB23" s="34">
        <f>MIN(AB11:AB18)</f>
        <v>-1.1870000000000001</v>
      </c>
      <c r="AC23" s="34">
        <f>MIN(AC11:AC18)</f>
        <v>-0.40699999999999997</v>
      </c>
    </row>
    <row r="24" spans="1:29">
      <c r="A24" s="163" t="s">
        <v>30</v>
      </c>
      <c r="B24" s="9"/>
      <c r="C24" s="59" t="s">
        <v>152</v>
      </c>
      <c r="D24" s="61"/>
      <c r="E24" s="61"/>
      <c r="F24" s="33">
        <f t="shared" ref="F24:X24" si="5">MAX(F11:F18)</f>
        <v>29.32</v>
      </c>
      <c r="G24" s="34">
        <f t="shared" si="5"/>
        <v>29.524999999999999</v>
      </c>
      <c r="H24" s="34">
        <f t="shared" si="5"/>
        <v>3.3815876331302168</v>
      </c>
      <c r="I24" s="36">
        <f t="shared" si="5"/>
        <v>163.94953862941219</v>
      </c>
      <c r="J24" s="52">
        <f t="shared" si="5"/>
        <v>26.538247615441065</v>
      </c>
      <c r="K24" s="34">
        <f t="shared" si="5"/>
        <v>1.2923009753525769</v>
      </c>
      <c r="L24" s="34">
        <f>MAX(L11:L18)</f>
        <v>0.498</v>
      </c>
      <c r="M24" s="52">
        <f t="shared" si="5"/>
        <v>2070.936301945459</v>
      </c>
      <c r="N24" s="52">
        <f t="shared" si="5"/>
        <v>41.400000000000091</v>
      </c>
      <c r="O24" s="37">
        <f t="shared" si="5"/>
        <v>12.105263157894738</v>
      </c>
      <c r="P24" s="36">
        <f t="shared" si="5"/>
        <v>50</v>
      </c>
      <c r="Q24" s="36">
        <f t="shared" si="5"/>
        <v>10</v>
      </c>
      <c r="R24" s="52">
        <f t="shared" si="5"/>
        <v>74</v>
      </c>
      <c r="S24" s="52">
        <f t="shared" si="5"/>
        <v>47.019590000000001</v>
      </c>
      <c r="T24" s="52">
        <f t="shared" si="5"/>
        <v>20.360697868943426</v>
      </c>
      <c r="U24" s="36">
        <f t="shared" si="5"/>
        <v>62.91173943849882</v>
      </c>
      <c r="V24" s="37">
        <f t="shared" si="5"/>
        <v>138.85135496506004</v>
      </c>
      <c r="W24" s="37">
        <f t="shared" si="5"/>
        <v>3.3604061290918779</v>
      </c>
      <c r="X24" s="36">
        <f t="shared" si="5"/>
        <v>138.85135496506004</v>
      </c>
      <c r="Z24" s="34">
        <f>MAX(Z11:Z18)</f>
        <v>-0.98399999999999999</v>
      </c>
      <c r="AA24" s="34">
        <f>MAX(AA11:AA18)</f>
        <v>0.11700000000000001</v>
      </c>
      <c r="AB24" s="34">
        <f>MAX(AB11:AB18)</f>
        <v>1.726</v>
      </c>
      <c r="AC24" s="34">
        <f>MAX(AC11:AC18)</f>
        <v>0.60599999999999998</v>
      </c>
    </row>
    <row r="25" spans="1:29">
      <c r="A25" s="166"/>
      <c r="B25" s="1"/>
      <c r="C25" s="1"/>
      <c r="D25" s="137"/>
      <c r="E25" s="137"/>
      <c r="F25" s="24"/>
      <c r="G25" s="5"/>
      <c r="H25" s="21"/>
      <c r="I25" s="4"/>
      <c r="J25" s="8"/>
      <c r="K25" s="21"/>
      <c r="L25" s="21"/>
      <c r="M25" s="8"/>
      <c r="N25" s="17"/>
      <c r="O25" s="25"/>
      <c r="P25" s="6"/>
      <c r="Q25" s="25"/>
      <c r="R25" s="7"/>
      <c r="S25" s="7"/>
      <c r="T25" s="7"/>
      <c r="U25" s="6"/>
      <c r="V25" s="32"/>
      <c r="W25" s="32"/>
      <c r="X25" s="6"/>
      <c r="Z25" s="1"/>
      <c r="AA25" s="1"/>
      <c r="AB25" s="1"/>
      <c r="AC25" s="1"/>
    </row>
    <row r="26" spans="1:29">
      <c r="A26" s="167">
        <v>37081</v>
      </c>
      <c r="B26" s="107" t="s">
        <v>74</v>
      </c>
      <c r="C26" s="58" t="s">
        <v>48</v>
      </c>
      <c r="D26" s="79">
        <v>11.707700000000001</v>
      </c>
      <c r="E26" s="79">
        <v>-53.82971666666667</v>
      </c>
      <c r="F26" s="39">
        <v>27.57</v>
      </c>
      <c r="G26" s="41">
        <v>34.881</v>
      </c>
      <c r="H26" s="41"/>
      <c r="I26" s="44">
        <v>5.4509288896836727</v>
      </c>
      <c r="J26" s="55"/>
      <c r="K26" s="41"/>
      <c r="L26" s="41">
        <v>0.05</v>
      </c>
      <c r="M26" s="55">
        <v>2009.3315875808887</v>
      </c>
      <c r="N26" s="80">
        <v>15.668412419111291</v>
      </c>
      <c r="O26" s="42">
        <v>7.83</v>
      </c>
      <c r="P26" s="81">
        <v>103</v>
      </c>
      <c r="Q26" s="82">
        <v>79</v>
      </c>
      <c r="R26" s="53">
        <v>44</v>
      </c>
      <c r="S26" s="53">
        <v>7.4893799999999997</v>
      </c>
      <c r="T26" s="55">
        <v>28.026664164358831</v>
      </c>
      <c r="U26" s="44"/>
      <c r="V26" s="80">
        <v>88.433191194334043</v>
      </c>
      <c r="W26" s="80">
        <v>3.2028730168421058</v>
      </c>
      <c r="X26" s="43">
        <v>91.636064211176148</v>
      </c>
      <c r="Z26" s="143"/>
      <c r="AA26" s="143"/>
      <c r="AB26" s="143"/>
      <c r="AC26" s="143"/>
    </row>
    <row r="27" spans="1:29">
      <c r="A27" s="167">
        <v>37092</v>
      </c>
      <c r="B27" s="107" t="s">
        <v>75</v>
      </c>
      <c r="C27" s="58" t="s">
        <v>48</v>
      </c>
      <c r="D27" s="79">
        <v>10.495833333333334</v>
      </c>
      <c r="E27" s="79">
        <v>-56.616500000000002</v>
      </c>
      <c r="F27" s="39">
        <v>28.27</v>
      </c>
      <c r="G27" s="40">
        <v>32.340000000000003</v>
      </c>
      <c r="H27" s="41"/>
      <c r="I27" s="44">
        <v>7.0305541218387289</v>
      </c>
      <c r="J27" s="55"/>
      <c r="K27" s="41"/>
      <c r="L27" s="41">
        <v>0.05</v>
      </c>
      <c r="M27" s="55">
        <v>1939.9171005026124</v>
      </c>
      <c r="N27" s="80">
        <v>85.082899497387643</v>
      </c>
      <c r="O27" s="42">
        <v>5.56</v>
      </c>
      <c r="P27" s="81">
        <v>18</v>
      </c>
      <c r="Q27" s="82">
        <v>21</v>
      </c>
      <c r="R27" s="53">
        <v>0.91</v>
      </c>
      <c r="S27" s="53">
        <v>2284.9784</v>
      </c>
      <c r="T27" s="55">
        <v>31.804657431531922</v>
      </c>
      <c r="U27" s="44"/>
      <c r="V27" s="80">
        <v>4.1690722467795753E-2</v>
      </c>
      <c r="W27" s="80">
        <v>568.02882536842117</v>
      </c>
      <c r="X27" s="43">
        <v>568.07051609088899</v>
      </c>
      <c r="Z27" s="143"/>
      <c r="AA27" s="143"/>
      <c r="AB27" s="143"/>
      <c r="AC27" s="143"/>
    </row>
    <row r="28" spans="1:29">
      <c r="A28" s="167">
        <v>37093</v>
      </c>
      <c r="B28" s="107" t="s">
        <v>146</v>
      </c>
      <c r="C28" s="58" t="s">
        <v>48</v>
      </c>
      <c r="D28" s="79">
        <v>10.405833333333334</v>
      </c>
      <c r="E28" s="79">
        <v>-56.530999999999999</v>
      </c>
      <c r="F28" s="39">
        <v>28.48</v>
      </c>
      <c r="G28" s="40">
        <v>32.299999999999997</v>
      </c>
      <c r="H28" s="41"/>
      <c r="I28" s="44"/>
      <c r="J28" s="55"/>
      <c r="K28" s="41"/>
      <c r="L28" s="150">
        <v>0.05</v>
      </c>
      <c r="M28" s="55">
        <v>1927.1101014144924</v>
      </c>
      <c r="N28" s="80">
        <v>97.889898585507581</v>
      </c>
      <c r="O28" s="42">
        <v>2.73</v>
      </c>
      <c r="P28" s="81">
        <v>17</v>
      </c>
      <c r="Q28" s="82">
        <v>24</v>
      </c>
      <c r="R28" s="53">
        <v>1.1000000000000001</v>
      </c>
      <c r="S28" s="53">
        <v>2368.8953499999998</v>
      </c>
      <c r="T28" s="55">
        <v>23.380290199175132</v>
      </c>
      <c r="U28" s="44"/>
      <c r="V28" s="80">
        <v>0.35434216654555634</v>
      </c>
      <c r="W28" s="80">
        <v>1201.71812</v>
      </c>
      <c r="X28" s="91">
        <v>7000</v>
      </c>
      <c r="Z28" s="143"/>
      <c r="AA28" s="143"/>
      <c r="AB28" s="143"/>
      <c r="AC28" s="143"/>
    </row>
    <row r="29" spans="1:29">
      <c r="A29" s="167">
        <v>37094</v>
      </c>
      <c r="B29" s="107" t="s">
        <v>76</v>
      </c>
      <c r="C29" s="58" t="s">
        <v>48</v>
      </c>
      <c r="D29" s="79">
        <v>10.3285</v>
      </c>
      <c r="E29" s="79">
        <v>-56.524666666666668</v>
      </c>
      <c r="F29" s="39">
        <v>28.5</v>
      </c>
      <c r="G29" s="40">
        <v>32.39</v>
      </c>
      <c r="H29" s="41"/>
      <c r="I29" s="44">
        <v>6.2655908472258348</v>
      </c>
      <c r="J29" s="55"/>
      <c r="K29" s="41"/>
      <c r="L29" s="150">
        <v>0.05</v>
      </c>
      <c r="M29" s="55">
        <v>1925.8226132786385</v>
      </c>
      <c r="N29" s="80">
        <v>99.177386721361472</v>
      </c>
      <c r="O29" s="42">
        <v>3.48</v>
      </c>
      <c r="P29" s="81">
        <v>18</v>
      </c>
      <c r="Q29" s="82">
        <v>24</v>
      </c>
      <c r="R29" s="84"/>
      <c r="S29" s="84"/>
      <c r="T29" s="55">
        <v>26.375142608630277</v>
      </c>
      <c r="U29" s="44">
        <v>129.12122271669259</v>
      </c>
      <c r="V29" s="80"/>
      <c r="W29" s="80"/>
      <c r="X29" s="43"/>
      <c r="Z29" s="143"/>
      <c r="AA29" s="143"/>
      <c r="AB29" s="143"/>
      <c r="AC29" s="143"/>
    </row>
    <row r="30" spans="1:29">
      <c r="A30" s="167">
        <v>37095</v>
      </c>
      <c r="B30" s="107" t="s">
        <v>77</v>
      </c>
      <c r="C30" s="58" t="s">
        <v>48</v>
      </c>
      <c r="D30" s="79">
        <v>10.534000000000001</v>
      </c>
      <c r="E30" s="79">
        <v>-56.819499999999998</v>
      </c>
      <c r="F30" s="39">
        <v>28.45</v>
      </c>
      <c r="G30" s="40">
        <v>32.11</v>
      </c>
      <c r="H30" s="41"/>
      <c r="I30" s="44"/>
      <c r="J30" s="55"/>
      <c r="K30" s="41"/>
      <c r="L30" s="41"/>
      <c r="M30" s="55"/>
      <c r="N30" s="80"/>
      <c r="O30" s="42">
        <v>4.25</v>
      </c>
      <c r="P30" s="81">
        <v>32</v>
      </c>
      <c r="Q30" s="85">
        <v>10</v>
      </c>
      <c r="R30" s="53">
        <v>23.8</v>
      </c>
      <c r="S30" s="53">
        <v>1.9315399999999998</v>
      </c>
      <c r="T30" s="55">
        <v>7.2886856838323641</v>
      </c>
      <c r="U30" s="44"/>
      <c r="V30" s="80">
        <v>85.218348244729341</v>
      </c>
      <c r="W30" s="80">
        <v>1.0595693246153843</v>
      </c>
      <c r="X30" s="43">
        <v>86.277917569344723</v>
      </c>
      <c r="Z30" s="143"/>
      <c r="AA30" s="143"/>
      <c r="AB30" s="143"/>
      <c r="AC30" s="143"/>
    </row>
    <row r="31" spans="1:29">
      <c r="A31" s="167">
        <v>37099</v>
      </c>
      <c r="B31" s="107" t="s">
        <v>78</v>
      </c>
      <c r="C31" s="58" t="s">
        <v>48</v>
      </c>
      <c r="D31" s="79">
        <v>11.808166666666667</v>
      </c>
      <c r="E31" s="79">
        <v>-53.649166666666666</v>
      </c>
      <c r="F31" s="39">
        <v>28.64</v>
      </c>
      <c r="G31" s="40">
        <v>31.08</v>
      </c>
      <c r="H31" s="41"/>
      <c r="I31" s="44">
        <v>25.937403959356622</v>
      </c>
      <c r="J31" s="55">
        <v>5.666889423765892</v>
      </c>
      <c r="K31" s="41">
        <v>2.585204049550399</v>
      </c>
      <c r="L31" s="150">
        <v>0.1105</v>
      </c>
      <c r="M31" s="55">
        <v>1952.3951887221733</v>
      </c>
      <c r="N31" s="80">
        <v>72.604811277826684</v>
      </c>
      <c r="O31" s="42">
        <v>7.82</v>
      </c>
      <c r="P31" s="81">
        <v>22</v>
      </c>
      <c r="Q31" s="82">
        <v>10</v>
      </c>
      <c r="R31" s="53">
        <v>1.24</v>
      </c>
      <c r="S31" s="53">
        <v>365.28545000000003</v>
      </c>
      <c r="T31" s="55">
        <v>11.658522854674194</v>
      </c>
      <c r="U31" s="44"/>
      <c r="V31" s="80">
        <v>5.0517324774001402</v>
      </c>
      <c r="W31" s="80">
        <v>45.938021799999994</v>
      </c>
      <c r="X31" s="43">
        <v>50.989754277400138</v>
      </c>
      <c r="Z31" s="143"/>
      <c r="AA31" s="143"/>
      <c r="AB31" s="143"/>
      <c r="AC31" s="143"/>
    </row>
    <row r="32" spans="1:29">
      <c r="A32" s="167">
        <v>37101</v>
      </c>
      <c r="B32" s="107" t="s">
        <v>79</v>
      </c>
      <c r="C32" s="58" t="s">
        <v>48</v>
      </c>
      <c r="D32" s="79">
        <v>8.4746666666666659</v>
      </c>
      <c r="E32" s="79">
        <v>-49.907499999999999</v>
      </c>
      <c r="F32" s="39">
        <v>28.89</v>
      </c>
      <c r="G32" s="40">
        <v>31.5</v>
      </c>
      <c r="H32" s="41">
        <v>0.92</v>
      </c>
      <c r="I32" s="44">
        <v>38.2180817139662</v>
      </c>
      <c r="J32" s="55">
        <v>9.8594948629385808</v>
      </c>
      <c r="K32" s="41">
        <v>5.8558133685468146E-2</v>
      </c>
      <c r="L32" s="150">
        <v>0.05</v>
      </c>
      <c r="M32" s="55">
        <v>2007.9587334174694</v>
      </c>
      <c r="N32" s="80">
        <v>17.041266582530625</v>
      </c>
      <c r="O32" s="42">
        <v>2.23</v>
      </c>
      <c r="P32" s="81">
        <v>25</v>
      </c>
      <c r="Q32" s="82">
        <v>5</v>
      </c>
      <c r="R32" s="53">
        <v>0.91</v>
      </c>
      <c r="S32" s="53">
        <v>1.2386200000000001</v>
      </c>
      <c r="T32" s="55">
        <v>9.8087875193632321</v>
      </c>
      <c r="U32" s="44">
        <v>34.314108345661118</v>
      </c>
      <c r="V32" s="80">
        <v>3.0447814499399253</v>
      </c>
      <c r="W32" s="80">
        <v>0</v>
      </c>
      <c r="X32" s="43">
        <v>3.0447814499399253</v>
      </c>
      <c r="Y32" s="10" t="s">
        <v>64</v>
      </c>
      <c r="Z32" s="144">
        <v>-1.3380000000000001</v>
      </c>
      <c r="AA32" s="144">
        <v>-1.419</v>
      </c>
      <c r="AB32" s="144">
        <v>-0.16600000000000001</v>
      </c>
      <c r="AC32" s="144">
        <v>0.22900000000000001</v>
      </c>
    </row>
    <row r="33" spans="1:29">
      <c r="A33" s="167">
        <v>37102</v>
      </c>
      <c r="B33" s="107" t="s">
        <v>80</v>
      </c>
      <c r="C33" s="58" t="s">
        <v>48</v>
      </c>
      <c r="D33" s="79">
        <v>6.3778333333333332</v>
      </c>
      <c r="E33" s="79">
        <v>-47.863</v>
      </c>
      <c r="F33" s="39">
        <v>29.26</v>
      </c>
      <c r="G33" s="40">
        <v>32.99</v>
      </c>
      <c r="H33" s="41">
        <v>1.58</v>
      </c>
      <c r="I33" s="44">
        <v>5.5427605109931886</v>
      </c>
      <c r="J33" s="55">
        <v>4.7294179377848824</v>
      </c>
      <c r="K33" s="41">
        <v>0.30994628970607618</v>
      </c>
      <c r="L33" s="150">
        <v>0.05</v>
      </c>
      <c r="M33" s="55">
        <v>1983.9861647965081</v>
      </c>
      <c r="N33" s="80">
        <v>41.013835203491908</v>
      </c>
      <c r="O33" s="42">
        <v>3.33</v>
      </c>
      <c r="P33" s="81">
        <v>30</v>
      </c>
      <c r="Q33" s="82">
        <v>4</v>
      </c>
      <c r="R33" s="53">
        <v>37.6</v>
      </c>
      <c r="S33" s="53">
        <v>92.721190000000007</v>
      </c>
      <c r="T33" s="55">
        <v>12.951853945039314</v>
      </c>
      <c r="U33" s="44">
        <v>16.866484668405356</v>
      </c>
      <c r="V33" s="80">
        <v>27.093379567686664</v>
      </c>
      <c r="W33" s="80">
        <v>39.274769533333334</v>
      </c>
      <c r="X33" s="43">
        <v>66.368149101019995</v>
      </c>
      <c r="Y33" s="10" t="s">
        <v>64</v>
      </c>
      <c r="Z33" s="144">
        <v>-1.5269999999999999</v>
      </c>
      <c r="AA33" s="144">
        <v>0.16</v>
      </c>
      <c r="AB33" s="144">
        <v>1.3540000000000001</v>
      </c>
      <c r="AC33" s="144">
        <v>-1.0349999999999999</v>
      </c>
    </row>
    <row r="34" spans="1:29">
      <c r="A34" s="167">
        <v>37103</v>
      </c>
      <c r="B34" s="107" t="s">
        <v>81</v>
      </c>
      <c r="C34" s="58" t="s">
        <v>48</v>
      </c>
      <c r="D34" s="79">
        <v>5.1801666666666666</v>
      </c>
      <c r="E34" s="79">
        <v>-45.415833333333332</v>
      </c>
      <c r="F34" s="39">
        <v>28.92</v>
      </c>
      <c r="G34" s="40">
        <v>33.07</v>
      </c>
      <c r="H34" s="41">
        <v>1.21</v>
      </c>
      <c r="I34" s="44">
        <v>8.7827401308864061</v>
      </c>
      <c r="J34" s="55">
        <v>2.7976804186905233</v>
      </c>
      <c r="K34" s="41">
        <v>0.13901245551601421</v>
      </c>
      <c r="L34" s="150">
        <v>0.05</v>
      </c>
      <c r="M34" s="55">
        <v>1985.0706890454946</v>
      </c>
      <c r="N34" s="80">
        <v>39.929310954505354</v>
      </c>
      <c r="O34" s="42">
        <v>6</v>
      </c>
      <c r="P34" s="81">
        <v>40</v>
      </c>
      <c r="Q34" s="82">
        <v>8</v>
      </c>
      <c r="R34" s="53">
        <v>10.4</v>
      </c>
      <c r="S34" s="53">
        <v>29.758025</v>
      </c>
      <c r="T34" s="55">
        <v>13.39525810322408</v>
      </c>
      <c r="U34" s="44">
        <v>34.398599696887416</v>
      </c>
      <c r="V34" s="80">
        <v>24.177821814213495</v>
      </c>
      <c r="W34" s="80">
        <v>14.365928320000002</v>
      </c>
      <c r="X34" s="43">
        <v>38.543750134213496</v>
      </c>
      <c r="Y34" s="10" t="s">
        <v>64</v>
      </c>
      <c r="Z34" s="144">
        <v>-0.91</v>
      </c>
      <c r="AA34" s="144">
        <v>8.2000000000000003E-2</v>
      </c>
      <c r="AB34" s="144">
        <v>0.85299999999999998</v>
      </c>
      <c r="AC34" s="144">
        <v>-0.66</v>
      </c>
    </row>
    <row r="35" spans="1:29">
      <c r="A35" s="167">
        <v>37107</v>
      </c>
      <c r="B35" s="107" t="s">
        <v>82</v>
      </c>
      <c r="C35" s="58" t="s">
        <v>48</v>
      </c>
      <c r="D35" s="79">
        <v>4.9443333333333328</v>
      </c>
      <c r="E35" s="79">
        <v>-49.150833333333331</v>
      </c>
      <c r="F35" s="39">
        <v>28.71</v>
      </c>
      <c r="G35" s="40">
        <v>32.04</v>
      </c>
      <c r="H35" s="41">
        <v>1.03</v>
      </c>
      <c r="I35" s="44">
        <v>17.874315574970144</v>
      </c>
      <c r="J35" s="55">
        <v>8.9931303401102944</v>
      </c>
      <c r="K35" s="41">
        <v>0.13077468037432446</v>
      </c>
      <c r="L35" s="150">
        <v>0.05</v>
      </c>
      <c r="M35" s="55">
        <v>1984.120109681302</v>
      </c>
      <c r="N35" s="80">
        <v>40.879890318698017</v>
      </c>
      <c r="O35" s="42">
        <v>8.91</v>
      </c>
      <c r="P35" s="81">
        <v>34</v>
      </c>
      <c r="Q35" s="82">
        <v>11</v>
      </c>
      <c r="R35" s="53">
        <v>0.35</v>
      </c>
      <c r="S35" s="53">
        <v>200.54507000000001</v>
      </c>
      <c r="T35" s="55">
        <v>23.939417867345071</v>
      </c>
      <c r="U35" s="44">
        <v>73.683329441385368</v>
      </c>
      <c r="V35" s="80">
        <v>0.80460788737134215</v>
      </c>
      <c r="W35" s="80">
        <v>42.836617400000002</v>
      </c>
      <c r="X35" s="43">
        <v>43.641225287371341</v>
      </c>
      <c r="Y35" s="10" t="s">
        <v>64</v>
      </c>
      <c r="Z35" s="144">
        <v>-0.749</v>
      </c>
      <c r="AA35" s="144">
        <v>0.41199999999999998</v>
      </c>
      <c r="AB35" s="144">
        <v>-6.5000000000000002E-2</v>
      </c>
      <c r="AC35" s="144">
        <v>0.76600000000000001</v>
      </c>
    </row>
    <row r="36" spans="1:29">
      <c r="A36" s="167">
        <v>37110</v>
      </c>
      <c r="B36" s="107" t="s">
        <v>83</v>
      </c>
      <c r="C36" s="58" t="s">
        <v>48</v>
      </c>
      <c r="D36" s="79">
        <v>7.0253333333333332</v>
      </c>
      <c r="E36" s="79">
        <v>-52.36716666666667</v>
      </c>
      <c r="F36" s="39">
        <v>28.36</v>
      </c>
      <c r="G36" s="40">
        <v>31.45</v>
      </c>
      <c r="H36" s="41">
        <v>2.08</v>
      </c>
      <c r="I36" s="44">
        <v>31.90584555744886</v>
      </c>
      <c r="J36" s="55">
        <v>11.282795081773216</v>
      </c>
      <c r="K36" s="41">
        <v>2.4445597732964286</v>
      </c>
      <c r="L36" s="150">
        <v>4.58E-2</v>
      </c>
      <c r="M36" s="55">
        <v>2002.352797293885</v>
      </c>
      <c r="N36" s="80">
        <v>22.647202706114967</v>
      </c>
      <c r="O36" s="42">
        <v>5.33</v>
      </c>
      <c r="P36" s="81">
        <v>30</v>
      </c>
      <c r="Q36" s="82">
        <v>6</v>
      </c>
      <c r="R36" s="53">
        <v>0.41</v>
      </c>
      <c r="S36" s="53">
        <v>0.56498999999999999</v>
      </c>
      <c r="T36" s="55">
        <v>13.419561975852016</v>
      </c>
      <c r="U36" s="44">
        <v>34.803071590665802</v>
      </c>
      <c r="V36" s="80">
        <v>1.6690913104998248</v>
      </c>
      <c r="W36" s="80">
        <v>0</v>
      </c>
      <c r="X36" s="43">
        <v>1.6690913104998248</v>
      </c>
      <c r="Y36" s="10" t="s">
        <v>64</v>
      </c>
      <c r="Z36" s="144">
        <v>-1.41</v>
      </c>
      <c r="AA36" s="144">
        <v>-0.63</v>
      </c>
      <c r="AB36" s="144">
        <v>-1.4470000000000001</v>
      </c>
      <c r="AC36" s="144">
        <v>1.1499999999999999</v>
      </c>
    </row>
    <row r="37" spans="1:29">
      <c r="A37" s="167">
        <v>37111</v>
      </c>
      <c r="B37" s="107" t="s">
        <v>84</v>
      </c>
      <c r="C37" s="58" t="s">
        <v>48</v>
      </c>
      <c r="D37" s="79">
        <v>9.5446666666666662</v>
      </c>
      <c r="E37" s="79">
        <v>-53.668999999999997</v>
      </c>
      <c r="F37" s="39">
        <v>29.5</v>
      </c>
      <c r="G37" s="40">
        <v>32.39</v>
      </c>
      <c r="H37" s="41"/>
      <c r="I37" s="44">
        <v>8.2438789380764632</v>
      </c>
      <c r="J37" s="55">
        <v>2.4939573054068065</v>
      </c>
      <c r="K37" s="41">
        <v>0.12253690523263475</v>
      </c>
      <c r="L37" s="150">
        <v>0.05</v>
      </c>
      <c r="M37" s="55">
        <v>1979.4819299315845</v>
      </c>
      <c r="N37" s="80">
        <v>45.518070068415454</v>
      </c>
      <c r="O37" s="42">
        <v>1.69</v>
      </c>
      <c r="P37" s="81">
        <v>31</v>
      </c>
      <c r="Q37" s="82">
        <v>12</v>
      </c>
      <c r="R37" s="53">
        <v>5.4</v>
      </c>
      <c r="S37" s="53">
        <v>0.60586499999999999</v>
      </c>
      <c r="T37" s="55">
        <v>16.560543404143573</v>
      </c>
      <c r="U37" s="44">
        <v>44.650582138240942</v>
      </c>
      <c r="V37" s="80">
        <v>14.433001646498376</v>
      </c>
      <c r="W37" s="80">
        <v>0</v>
      </c>
      <c r="X37" s="43">
        <v>14.433001646498376</v>
      </c>
      <c r="Z37" s="143"/>
      <c r="AA37" s="143"/>
      <c r="AB37" s="143"/>
      <c r="AC37" s="143"/>
    </row>
    <row r="38" spans="1:29">
      <c r="A38" s="167">
        <v>37113</v>
      </c>
      <c r="B38" s="107" t="s">
        <v>85</v>
      </c>
      <c r="C38" s="58" t="s">
        <v>48</v>
      </c>
      <c r="D38" s="79">
        <v>10.022833333333333</v>
      </c>
      <c r="E38" s="79">
        <v>-55.973999999999997</v>
      </c>
      <c r="F38" s="39">
        <v>29.44</v>
      </c>
      <c r="G38" s="40">
        <v>33.76</v>
      </c>
      <c r="H38" s="41"/>
      <c r="I38" s="44">
        <v>11.433117431964527</v>
      </c>
      <c r="J38" s="55">
        <v>2.1523578682687572</v>
      </c>
      <c r="K38" s="41">
        <v>0.20697410043495451</v>
      </c>
      <c r="L38" s="150">
        <v>0.05</v>
      </c>
      <c r="M38" s="55">
        <v>2006.2441921895343</v>
      </c>
      <c r="N38" s="80">
        <v>18.75580781046574</v>
      </c>
      <c r="O38" s="42">
        <v>0.26</v>
      </c>
      <c r="P38" s="81">
        <v>35</v>
      </c>
      <c r="Q38" s="82">
        <v>10</v>
      </c>
      <c r="R38" s="53">
        <v>9.6</v>
      </c>
      <c r="S38" s="53">
        <v>429.40535</v>
      </c>
      <c r="T38" s="55">
        <v>13.935495674013785</v>
      </c>
      <c r="U38" s="44">
        <v>35.2506049889002</v>
      </c>
      <c r="V38" s="80">
        <v>37.520859080032089</v>
      </c>
      <c r="W38" s="80">
        <v>220.48888158333335</v>
      </c>
      <c r="X38" s="43">
        <v>258.00974066336545</v>
      </c>
      <c r="Z38" s="143"/>
      <c r="AA38" s="143"/>
      <c r="AB38" s="143"/>
      <c r="AC38" s="143"/>
    </row>
    <row r="39" spans="1:29">
      <c r="A39" s="167">
        <v>37115</v>
      </c>
      <c r="B39" s="107" t="s">
        <v>86</v>
      </c>
      <c r="C39" s="58" t="s">
        <v>48</v>
      </c>
      <c r="D39" s="79">
        <v>13.911166666666666</v>
      </c>
      <c r="E39" s="79">
        <v>-54.078166666666668</v>
      </c>
      <c r="F39" s="39">
        <v>28.76</v>
      </c>
      <c r="G39" s="40">
        <v>31.91</v>
      </c>
      <c r="H39" s="41">
        <v>1.35</v>
      </c>
      <c r="I39" s="44">
        <v>6.5032959960991308</v>
      </c>
      <c r="J39" s="55">
        <v>3.8304651032094235</v>
      </c>
      <c r="K39" s="41">
        <v>9.9883023592987979E-2</v>
      </c>
      <c r="L39" s="150"/>
      <c r="M39" s="55">
        <v>1987.7286081882385</v>
      </c>
      <c r="N39" s="80">
        <v>37.271391811761532</v>
      </c>
      <c r="O39" s="42">
        <v>8.3000000000000007</v>
      </c>
      <c r="P39" s="81">
        <v>45</v>
      </c>
      <c r="Q39" s="82">
        <v>9</v>
      </c>
      <c r="R39" s="53">
        <v>1.4</v>
      </c>
      <c r="S39" s="53">
        <v>0.32800000000000001</v>
      </c>
      <c r="T39" s="55">
        <v>25.384998734865562</v>
      </c>
      <c r="U39" s="44">
        <v>52.416311601709801</v>
      </c>
      <c r="V39" s="80">
        <v>1.8219851691535944</v>
      </c>
      <c r="W39" s="80">
        <v>0</v>
      </c>
      <c r="X39" s="43">
        <v>1.8219851691535944</v>
      </c>
      <c r="Y39" s="10" t="s">
        <v>64</v>
      </c>
      <c r="Z39" s="144">
        <v>-0.66700000000000004</v>
      </c>
      <c r="AA39" s="144">
        <v>-0.46500000000000002</v>
      </c>
      <c r="AB39" s="144">
        <v>0.52400000000000002</v>
      </c>
      <c r="AC39" s="144">
        <v>4.5999999999999999E-2</v>
      </c>
    </row>
    <row r="40" spans="1:29">
      <c r="A40" s="167">
        <v>37116</v>
      </c>
      <c r="B40" s="107" t="s">
        <v>87</v>
      </c>
      <c r="C40" s="58" t="s">
        <v>48</v>
      </c>
      <c r="D40" s="79">
        <v>11.6355</v>
      </c>
      <c r="E40" s="79">
        <v>-53.995333333333335</v>
      </c>
      <c r="F40" s="39">
        <v>29.05</v>
      </c>
      <c r="G40" s="40">
        <v>32.76</v>
      </c>
      <c r="H40" s="41">
        <v>0.77</v>
      </c>
      <c r="I40" s="44">
        <v>4.9266718571370323</v>
      </c>
      <c r="J40" s="55">
        <v>7.7874955000000003</v>
      </c>
      <c r="K40" s="41">
        <v>6.075359166996179E-2</v>
      </c>
      <c r="L40" s="150">
        <v>0.05</v>
      </c>
      <c r="M40" s="149">
        <v>2003.4</v>
      </c>
      <c r="N40" s="80">
        <v>21.599999999999909</v>
      </c>
      <c r="O40" s="42">
        <v>5.71</v>
      </c>
      <c r="P40" s="81">
        <v>40</v>
      </c>
      <c r="Q40" s="82">
        <v>6</v>
      </c>
      <c r="R40" s="53">
        <v>37</v>
      </c>
      <c r="S40" s="53">
        <v>1.6249150000000001</v>
      </c>
      <c r="T40" s="55">
        <v>8.6021410770509661</v>
      </c>
      <c r="U40" s="44">
        <v>24.75407043475953</v>
      </c>
      <c r="V40" s="80">
        <v>59.571223101240953</v>
      </c>
      <c r="W40" s="80">
        <v>0</v>
      </c>
      <c r="X40" s="43">
        <v>59.571223101240953</v>
      </c>
      <c r="Y40" s="10" t="s">
        <v>64</v>
      </c>
      <c r="Z40" s="144">
        <v>-1.0920000000000001</v>
      </c>
      <c r="AA40" s="144">
        <v>-0.80100000000000005</v>
      </c>
      <c r="AB40" s="144">
        <v>1.5649999999999999</v>
      </c>
      <c r="AC40" s="144">
        <v>-1.0940000000000001</v>
      </c>
    </row>
    <row r="41" spans="1:29">
      <c r="A41" s="167">
        <v>37117</v>
      </c>
      <c r="B41" s="107" t="s">
        <v>147</v>
      </c>
      <c r="C41" s="58" t="s">
        <v>48</v>
      </c>
      <c r="D41" s="79">
        <v>11.499166666666667</v>
      </c>
      <c r="E41" s="79">
        <v>-53.995333333333335</v>
      </c>
      <c r="F41" s="39">
        <v>28.7</v>
      </c>
      <c r="G41" s="40">
        <v>31.61</v>
      </c>
      <c r="H41" s="41"/>
      <c r="I41" s="44">
        <v>4.3266532413260359</v>
      </c>
      <c r="J41" s="55">
        <v>9.5677559999999993</v>
      </c>
      <c r="K41" s="41">
        <v>4.151793981481481E-2</v>
      </c>
      <c r="L41" s="150">
        <v>0.05</v>
      </c>
      <c r="M41" s="55">
        <v>2001.9368341974573</v>
      </c>
      <c r="N41" s="80">
        <v>23.063165802542699</v>
      </c>
      <c r="O41" s="42">
        <v>8.44</v>
      </c>
      <c r="P41" s="81">
        <v>34</v>
      </c>
      <c r="Q41" s="85">
        <v>10</v>
      </c>
      <c r="R41" s="53">
        <v>0.97</v>
      </c>
      <c r="S41" s="53">
        <v>0</v>
      </c>
      <c r="T41" s="55">
        <v>14.185819362797359</v>
      </c>
      <c r="U41" s="44">
        <v>52.786814495653573</v>
      </c>
      <c r="V41" s="80">
        <v>2.137772224580778</v>
      </c>
      <c r="W41" s="80">
        <v>0</v>
      </c>
      <c r="X41" s="43">
        <v>2.137772224580778</v>
      </c>
      <c r="Z41" s="143"/>
      <c r="AA41" s="143"/>
      <c r="AB41" s="143"/>
      <c r="AC41" s="143"/>
    </row>
    <row r="42" spans="1:29">
      <c r="A42" s="167">
        <v>37118</v>
      </c>
      <c r="B42" s="107" t="s">
        <v>88</v>
      </c>
      <c r="C42" s="58" t="s">
        <v>48</v>
      </c>
      <c r="D42" s="79">
        <v>12.507999999999999</v>
      </c>
      <c r="E42" s="79">
        <v>-56.014666666666663</v>
      </c>
      <c r="F42" s="39">
        <v>28.78</v>
      </c>
      <c r="G42" s="40">
        <v>32.56</v>
      </c>
      <c r="H42" s="41">
        <v>4.24</v>
      </c>
      <c r="I42" s="44">
        <v>3.0312810471607108</v>
      </c>
      <c r="J42" s="55">
        <v>8.4207287499999985</v>
      </c>
      <c r="K42" s="41">
        <v>4.151793981481481E-2</v>
      </c>
      <c r="L42" s="150">
        <v>0.05</v>
      </c>
      <c r="M42" s="55">
        <v>1998.7504740940201</v>
      </c>
      <c r="N42" s="80">
        <v>26.249525905979908</v>
      </c>
      <c r="O42" s="42">
        <v>3.47</v>
      </c>
      <c r="P42" s="81">
        <v>75</v>
      </c>
      <c r="Q42" s="85">
        <v>8</v>
      </c>
      <c r="R42" s="53">
        <v>3.84</v>
      </c>
      <c r="S42" s="53">
        <v>0.30867</v>
      </c>
      <c r="T42" s="55">
        <v>29.714741017754388</v>
      </c>
      <c r="U42" s="44">
        <v>129.85091007945755</v>
      </c>
      <c r="V42" s="80">
        <v>53.209649576253355</v>
      </c>
      <c r="W42" s="80">
        <v>0</v>
      </c>
      <c r="X42" s="43">
        <v>53.209649576253355</v>
      </c>
      <c r="Y42" s="10" t="s">
        <v>64</v>
      </c>
      <c r="Z42" s="144">
        <v>-0.63400000000000001</v>
      </c>
      <c r="AA42" s="144">
        <v>-0.44600000000000001</v>
      </c>
      <c r="AB42" s="144">
        <v>2.0819999999999999</v>
      </c>
      <c r="AC42" s="144">
        <v>2.0609999999999999</v>
      </c>
    </row>
    <row r="43" spans="1:29">
      <c r="A43" s="168">
        <v>37730</v>
      </c>
      <c r="B43" s="108" t="s">
        <v>89</v>
      </c>
      <c r="C43" s="58" t="s">
        <v>48</v>
      </c>
      <c r="D43" s="79">
        <v>11.5</v>
      </c>
      <c r="E43" s="79">
        <v>-56.5</v>
      </c>
      <c r="F43" s="39">
        <v>27.335000000000001</v>
      </c>
      <c r="G43" s="40">
        <v>33.701999999999998</v>
      </c>
      <c r="H43" s="41">
        <v>0.58762884551703642</v>
      </c>
      <c r="I43" s="44">
        <v>53.095725071332978</v>
      </c>
      <c r="J43" s="55">
        <v>0.59970097467584516</v>
      </c>
      <c r="K43" s="41">
        <v>0.4201915</v>
      </c>
      <c r="L43" s="150"/>
      <c r="M43" s="86">
        <v>1936.1</v>
      </c>
      <c r="N43" s="80">
        <v>88.900000000000091</v>
      </c>
      <c r="O43" s="42">
        <v>7.8947368421052637</v>
      </c>
      <c r="P43" s="44">
        <v>30</v>
      </c>
      <c r="Q43" s="82">
        <v>15</v>
      </c>
      <c r="R43" s="53">
        <v>8.3627099999999999</v>
      </c>
      <c r="S43" s="53">
        <v>9.653753</v>
      </c>
      <c r="T43" s="55">
        <v>25.944662928891525</v>
      </c>
      <c r="U43" s="44">
        <v>4.1373165818920183</v>
      </c>
      <c r="V43" s="80">
        <v>76.826600948604295</v>
      </c>
      <c r="W43" s="80">
        <v>1.1813503822666735</v>
      </c>
      <c r="X43" s="43">
        <v>78.007951330870966</v>
      </c>
      <c r="Y43" s="10" t="s">
        <v>64</v>
      </c>
      <c r="Z43" s="144">
        <v>-0.77300000000000002</v>
      </c>
      <c r="AA43" s="144">
        <v>1.115</v>
      </c>
      <c r="AB43" s="144">
        <v>-1.038</v>
      </c>
      <c r="AC43" s="144">
        <v>-3.7959999999999998</v>
      </c>
    </row>
    <row r="44" spans="1:29">
      <c r="A44" s="168">
        <v>37731</v>
      </c>
      <c r="B44" s="108" t="s">
        <v>90</v>
      </c>
      <c r="C44" s="58" t="s">
        <v>48</v>
      </c>
      <c r="D44" s="79">
        <v>11.24</v>
      </c>
      <c r="E44" s="79">
        <v>-54.59</v>
      </c>
      <c r="F44" s="39">
        <v>27.271000000000001</v>
      </c>
      <c r="G44" s="41">
        <v>32.444000000000003</v>
      </c>
      <c r="H44" s="41">
        <v>0.64397298992848584</v>
      </c>
      <c r="I44" s="44">
        <v>69.32555614473651</v>
      </c>
      <c r="J44" s="55">
        <v>0.76591143442622955</v>
      </c>
      <c r="K44" s="41">
        <v>0.76591143442622955</v>
      </c>
      <c r="L44" s="150"/>
      <c r="M44" s="86">
        <v>1958.862917333438</v>
      </c>
      <c r="N44" s="80">
        <v>66.137082666562037</v>
      </c>
      <c r="O44" s="42">
        <v>7.3684210526315796</v>
      </c>
      <c r="P44" s="44">
        <v>30</v>
      </c>
      <c r="Q44" s="82">
        <v>13</v>
      </c>
      <c r="R44" s="87">
        <v>4.6368</v>
      </c>
      <c r="S44" s="87">
        <v>1155.5045070000001</v>
      </c>
      <c r="T44" s="55">
        <v>26.385573348784575</v>
      </c>
      <c r="U44" s="44">
        <v>74.315368376759253</v>
      </c>
      <c r="V44" s="80">
        <v>15.975473703890227</v>
      </c>
      <c r="W44" s="80">
        <v>192.29563396920571</v>
      </c>
      <c r="X44" s="43">
        <v>208.27110767309594</v>
      </c>
      <c r="Y44" s="10" t="s">
        <v>64</v>
      </c>
      <c r="Z44" s="144">
        <v>-0.45500000000000002</v>
      </c>
      <c r="AA44" s="144">
        <v>1.8320000000000001</v>
      </c>
      <c r="AB44" s="144">
        <v>-1.089</v>
      </c>
      <c r="AC44" s="144">
        <v>-0.28999999999999998</v>
      </c>
    </row>
    <row r="45" spans="1:29">
      <c r="A45" s="168">
        <v>37736</v>
      </c>
      <c r="B45" s="108" t="s">
        <v>91</v>
      </c>
      <c r="C45" s="58" t="s">
        <v>48</v>
      </c>
      <c r="D45" s="79">
        <v>8.31</v>
      </c>
      <c r="E45" s="79">
        <v>-51.68</v>
      </c>
      <c r="F45" s="39">
        <v>28.048999999999999</v>
      </c>
      <c r="G45" s="40">
        <v>34.094999999999999</v>
      </c>
      <c r="H45" s="41">
        <v>1.3896491043231549</v>
      </c>
      <c r="I45" s="44">
        <v>48.368172784522194</v>
      </c>
      <c r="J45" s="55">
        <v>2.4161680842407542</v>
      </c>
      <c r="K45" s="41">
        <v>7.5853124999999993E-2</v>
      </c>
      <c r="L45" s="150">
        <v>0.05</v>
      </c>
      <c r="M45" s="86">
        <v>2013.1968007943051</v>
      </c>
      <c r="N45" s="80">
        <v>11.803199205694909</v>
      </c>
      <c r="O45" s="42">
        <v>8.4210526315789469</v>
      </c>
      <c r="P45" s="44">
        <v>57</v>
      </c>
      <c r="Q45" s="82">
        <v>16</v>
      </c>
      <c r="R45" s="87">
        <v>30.880389999999998</v>
      </c>
      <c r="S45" s="87">
        <v>49.727355000000003</v>
      </c>
      <c r="T45" s="55">
        <v>30.385049248748512</v>
      </c>
      <c r="U45" s="44">
        <v>49.8701249184858</v>
      </c>
      <c r="V45" s="80">
        <v>63.997019046285629</v>
      </c>
      <c r="W45" s="80">
        <v>5.1229929172582587</v>
      </c>
      <c r="X45" s="43">
        <v>69.120011963543888</v>
      </c>
      <c r="Y45" s="10" t="s">
        <v>64</v>
      </c>
      <c r="Z45" s="144">
        <v>0.24</v>
      </c>
      <c r="AA45" s="144">
        <v>0.30599999999999999</v>
      </c>
      <c r="AB45" s="144">
        <v>0.53200000000000003</v>
      </c>
      <c r="AC45" s="144">
        <v>0.28000000000000003</v>
      </c>
    </row>
    <row r="46" spans="1:29">
      <c r="A46" s="168">
        <v>37737</v>
      </c>
      <c r="B46" s="108" t="s">
        <v>92</v>
      </c>
      <c r="C46" s="58" t="s">
        <v>48</v>
      </c>
      <c r="D46" s="79">
        <v>9.81</v>
      </c>
      <c r="E46" s="79">
        <v>-54.08</v>
      </c>
      <c r="F46" s="39">
        <v>27.619</v>
      </c>
      <c r="G46" s="40">
        <v>34.204000000000001</v>
      </c>
      <c r="H46" s="41">
        <v>0.41311495858149888</v>
      </c>
      <c r="I46" s="44">
        <v>52.947585183056781</v>
      </c>
      <c r="J46" s="55"/>
      <c r="K46" s="41">
        <v>0.9268902750000001</v>
      </c>
      <c r="L46" s="150">
        <v>0.05</v>
      </c>
      <c r="M46" s="86">
        <v>1977.1116971415281</v>
      </c>
      <c r="N46" s="80">
        <v>47.888302858471889</v>
      </c>
      <c r="O46" s="42">
        <v>9.4736842105263168</v>
      </c>
      <c r="P46" s="44">
        <v>18</v>
      </c>
      <c r="Q46" s="82">
        <v>16</v>
      </c>
      <c r="R46" s="87">
        <v>3.9614799999999999</v>
      </c>
      <c r="S46" s="87">
        <v>1046.1506400000001</v>
      </c>
      <c r="T46" s="55">
        <v>18.470229462267795</v>
      </c>
      <c r="U46" s="44">
        <v>44.212048741811138</v>
      </c>
      <c r="V46" s="80">
        <v>22.109495332822604</v>
      </c>
      <c r="W46" s="80">
        <v>17.855954195290217</v>
      </c>
      <c r="X46" s="91">
        <v>3797</v>
      </c>
      <c r="Z46" s="143"/>
      <c r="AA46" s="143"/>
      <c r="AB46" s="143"/>
      <c r="AC46" s="143"/>
    </row>
    <row r="47" spans="1:29">
      <c r="A47" s="168">
        <v>37738</v>
      </c>
      <c r="B47" s="108" t="s">
        <v>93</v>
      </c>
      <c r="C47" s="58" t="s">
        <v>48</v>
      </c>
      <c r="D47" s="79">
        <v>11.08</v>
      </c>
      <c r="E47" s="79">
        <v>-56.25</v>
      </c>
      <c r="F47" s="39">
        <v>27.670999999999999</v>
      </c>
      <c r="G47" s="40">
        <v>33.941000000000003</v>
      </c>
      <c r="H47" s="41">
        <v>0.6678473570000012</v>
      </c>
      <c r="I47" s="44">
        <v>87.435233160621763</v>
      </c>
      <c r="J47" s="55">
        <v>1.7265820626293493</v>
      </c>
      <c r="K47" s="41">
        <v>1.2735601777777779</v>
      </c>
      <c r="L47" s="150">
        <v>0.05</v>
      </c>
      <c r="M47" s="86">
        <v>1944.320393068469</v>
      </c>
      <c r="N47" s="80">
        <v>80.679606931530998</v>
      </c>
      <c r="O47" s="42">
        <v>10.526315789473685</v>
      </c>
      <c r="P47" s="44">
        <v>15</v>
      </c>
      <c r="Q47" s="82">
        <v>17</v>
      </c>
      <c r="R47" s="87">
        <v>8.0269549999999992</v>
      </c>
      <c r="S47" s="87">
        <v>808.28792499999997</v>
      </c>
      <c r="T47" s="55">
        <v>25.730593923175334</v>
      </c>
      <c r="U47" s="44">
        <v>31.801096413796397</v>
      </c>
      <c r="V47" s="80">
        <v>40.737896990377742</v>
      </c>
      <c r="W47" s="80">
        <v>2.3574190425229369</v>
      </c>
      <c r="X47" s="43">
        <v>43.095316032900676</v>
      </c>
      <c r="Y47" s="10" t="s">
        <v>64</v>
      </c>
      <c r="Z47" s="144">
        <v>-0.82499999999999996</v>
      </c>
      <c r="AA47" s="144">
        <v>1.954</v>
      </c>
      <c r="AB47" s="144">
        <v>-1.865</v>
      </c>
      <c r="AC47" s="144">
        <v>-1.2509999999999999</v>
      </c>
    </row>
    <row r="48" spans="1:29">
      <c r="A48" s="168">
        <v>37741</v>
      </c>
      <c r="B48" s="108" t="s">
        <v>94</v>
      </c>
      <c r="C48" s="58" t="s">
        <v>48</v>
      </c>
      <c r="D48" s="79">
        <v>12.99</v>
      </c>
      <c r="E48" s="79">
        <v>-55.06</v>
      </c>
      <c r="F48" s="39">
        <v>27.428999999999998</v>
      </c>
      <c r="G48" s="40">
        <v>34.676000000000002</v>
      </c>
      <c r="H48" s="41">
        <v>2.4290260622238939</v>
      </c>
      <c r="I48" s="44">
        <v>31.016119746689697</v>
      </c>
      <c r="J48" s="55"/>
      <c r="K48" s="41"/>
      <c r="L48" s="150">
        <v>0.05</v>
      </c>
      <c r="M48" s="86">
        <v>1971.2118921806145</v>
      </c>
      <c r="N48" s="80">
        <v>53.788107819385459</v>
      </c>
      <c r="O48" s="42">
        <v>10.526315789473685</v>
      </c>
      <c r="P48" s="44">
        <v>30</v>
      </c>
      <c r="Q48" s="82">
        <v>11</v>
      </c>
      <c r="R48" s="87">
        <v>2.1540325</v>
      </c>
      <c r="S48" s="87">
        <v>1088.650275</v>
      </c>
      <c r="T48" s="55">
        <v>14.579342399987132</v>
      </c>
      <c r="U48" s="44"/>
      <c r="V48" s="80">
        <v>15.118914879986892</v>
      </c>
      <c r="W48" s="80">
        <v>146.40304056101434</v>
      </c>
      <c r="X48" s="43">
        <v>161.52195544100124</v>
      </c>
      <c r="Z48" s="143"/>
      <c r="AA48" s="143"/>
      <c r="AB48" s="143"/>
      <c r="AC48" s="143"/>
    </row>
    <row r="49" spans="1:29">
      <c r="A49" s="168">
        <v>37742</v>
      </c>
      <c r="B49" s="108" t="s">
        <v>95</v>
      </c>
      <c r="C49" s="58" t="s">
        <v>48</v>
      </c>
      <c r="D49" s="79">
        <v>11.59</v>
      </c>
      <c r="E49" s="79">
        <v>-55.68</v>
      </c>
      <c r="F49" s="39">
        <v>27.573</v>
      </c>
      <c r="G49" s="40">
        <v>34.548999999999999</v>
      </c>
      <c r="H49" s="41">
        <v>0.89348489315394963</v>
      </c>
      <c r="I49" s="44">
        <v>51.35709169938999</v>
      </c>
      <c r="J49" s="55">
        <v>1.019721525707781</v>
      </c>
      <c r="K49" s="41">
        <v>0.2788877666666667</v>
      </c>
      <c r="L49" s="150"/>
      <c r="M49" s="86">
        <v>1997.6236153448767</v>
      </c>
      <c r="N49" s="80">
        <v>27.376384655123275</v>
      </c>
      <c r="O49" s="42">
        <v>11.578947368421053</v>
      </c>
      <c r="P49" s="44">
        <v>30</v>
      </c>
      <c r="Q49" s="82">
        <v>28</v>
      </c>
      <c r="R49" s="87">
        <v>0.46107900000000002</v>
      </c>
      <c r="S49" s="87">
        <v>1303.7196939999999</v>
      </c>
      <c r="T49" s="55">
        <v>33.223681705457047</v>
      </c>
      <c r="U49" s="44">
        <v>109.50608316384869</v>
      </c>
      <c r="V49" s="80">
        <v>1.1448447288313737</v>
      </c>
      <c r="W49" s="80">
        <v>215.84589946085839</v>
      </c>
      <c r="X49" s="91">
        <v>7013</v>
      </c>
      <c r="Y49" s="10" t="s">
        <v>64</v>
      </c>
      <c r="Z49" s="144">
        <v>0.32900000000000001</v>
      </c>
      <c r="AA49" s="144">
        <v>1.68</v>
      </c>
      <c r="AB49" s="144">
        <v>-0.53300000000000003</v>
      </c>
      <c r="AC49" s="144">
        <v>0.92</v>
      </c>
    </row>
    <row r="50" spans="1:29">
      <c r="A50" s="168">
        <v>37743</v>
      </c>
      <c r="B50" s="108" t="s">
        <v>96</v>
      </c>
      <c r="C50" s="58" t="s">
        <v>48</v>
      </c>
      <c r="D50" s="79">
        <v>10.35</v>
      </c>
      <c r="E50" s="79">
        <v>-55.1</v>
      </c>
      <c r="F50" s="39">
        <v>27.486999999999998</v>
      </c>
      <c r="G50" s="40">
        <v>33.179000000000002</v>
      </c>
      <c r="H50" s="41">
        <v>4.1993652680105908</v>
      </c>
      <c r="I50" s="44">
        <v>57.969672272850765</v>
      </c>
      <c r="J50" s="55">
        <v>1.3422089924583438</v>
      </c>
      <c r="K50" s="41">
        <v>0.72875959139784974</v>
      </c>
      <c r="L50" s="150">
        <v>0.05</v>
      </c>
      <c r="M50" s="86">
        <v>1994.0101904586854</v>
      </c>
      <c r="N50" s="80">
        <v>30.989809541314571</v>
      </c>
      <c r="O50" s="42">
        <v>11.052631578947368</v>
      </c>
      <c r="P50" s="44">
        <v>42</v>
      </c>
      <c r="Q50" s="82">
        <v>17</v>
      </c>
      <c r="R50" s="87">
        <v>12.74297</v>
      </c>
      <c r="S50" s="87">
        <v>678.875765</v>
      </c>
      <c r="T50" s="55">
        <v>35.178566784548934</v>
      </c>
      <c r="U50" s="44">
        <v>91.775354211737721</v>
      </c>
      <c r="V50" s="80">
        <v>85.314203457692514</v>
      </c>
      <c r="W50" s="80">
        <v>29.727320879444221</v>
      </c>
      <c r="X50" s="43">
        <v>115.04152433713674</v>
      </c>
      <c r="Y50" s="10" t="s">
        <v>64</v>
      </c>
      <c r="Z50" s="144">
        <v>5.0999999999999997E-2</v>
      </c>
      <c r="AA50" s="144">
        <v>1.569</v>
      </c>
      <c r="AB50" s="144">
        <v>-0.29199999999999998</v>
      </c>
      <c r="AC50" s="144">
        <v>1.6579999999999999</v>
      </c>
    </row>
    <row r="51" spans="1:29">
      <c r="A51" s="168">
        <v>37744</v>
      </c>
      <c r="B51" s="108" t="s">
        <v>97</v>
      </c>
      <c r="C51" s="58" t="s">
        <v>48</v>
      </c>
      <c r="D51" s="79">
        <v>8.35</v>
      </c>
      <c r="E51" s="79">
        <v>-55.64</v>
      </c>
      <c r="F51" s="39">
        <v>27.741</v>
      </c>
      <c r="G51" s="40">
        <v>31.913</v>
      </c>
      <c r="H51" s="41">
        <v>1.0510575789021801</v>
      </c>
      <c r="I51" s="44">
        <v>64.471117038354208</v>
      </c>
      <c r="J51" s="55">
        <v>1.1042753460673636</v>
      </c>
      <c r="K51" s="41">
        <v>0.97545804964539018</v>
      </c>
      <c r="L51" s="150">
        <v>0.122</v>
      </c>
      <c r="M51" s="86">
        <v>2001.2363825665273</v>
      </c>
      <c r="N51" s="80">
        <v>23.763617433472746</v>
      </c>
      <c r="O51" s="42">
        <v>10</v>
      </c>
      <c r="P51" s="44">
        <v>25</v>
      </c>
      <c r="Q51" s="82">
        <v>17</v>
      </c>
      <c r="R51" s="87">
        <v>11.93502</v>
      </c>
      <c r="S51" s="87">
        <v>847.79661499999997</v>
      </c>
      <c r="T51" s="55">
        <v>31.949295666998307</v>
      </c>
      <c r="U51" s="44">
        <v>77.205556144080248</v>
      </c>
      <c r="V51" s="80">
        <v>100.0556189476183</v>
      </c>
      <c r="W51" s="80">
        <v>103.03609790837625</v>
      </c>
      <c r="X51" s="91">
        <v>2336</v>
      </c>
      <c r="Y51" s="10" t="s">
        <v>64</v>
      </c>
      <c r="Z51" s="144">
        <v>-0.13300000000000001</v>
      </c>
      <c r="AA51" s="144">
        <v>1.7250000000000001</v>
      </c>
      <c r="AB51" s="144">
        <v>-0.626</v>
      </c>
      <c r="AC51" s="144">
        <v>0.77100000000000002</v>
      </c>
    </row>
    <row r="52" spans="1:29">
      <c r="A52" s="168">
        <v>37746</v>
      </c>
      <c r="B52" s="108" t="s">
        <v>98</v>
      </c>
      <c r="C52" s="58" t="s">
        <v>48</v>
      </c>
      <c r="D52" s="79">
        <v>9.49</v>
      </c>
      <c r="E52" s="79">
        <v>-55.68</v>
      </c>
      <c r="F52" s="39">
        <v>27.523</v>
      </c>
      <c r="G52" s="40">
        <v>32.768999999999998</v>
      </c>
      <c r="H52" s="41">
        <v>2.4105323086614456</v>
      </c>
      <c r="I52" s="44">
        <v>46.022572917438445</v>
      </c>
      <c r="J52" s="55">
        <v>7.6985265067898636</v>
      </c>
      <c r="K52" s="41">
        <v>0.48094582323232332</v>
      </c>
      <c r="L52" s="150"/>
      <c r="M52" s="86">
        <v>2000.3555020519059</v>
      </c>
      <c r="N52" s="80">
        <v>24.644497948094113</v>
      </c>
      <c r="O52" s="42">
        <v>10</v>
      </c>
      <c r="P52" s="44">
        <v>28</v>
      </c>
      <c r="Q52" s="82">
        <v>26</v>
      </c>
      <c r="R52" s="87">
        <v>34.349713999999999</v>
      </c>
      <c r="S52" s="87">
        <v>459.73806999999999</v>
      </c>
      <c r="T52" s="55">
        <v>14.89531204958309</v>
      </c>
      <c r="U52" s="44">
        <v>35.405387356151181</v>
      </c>
      <c r="V52" s="80">
        <v>136.27567133135651</v>
      </c>
      <c r="W52" s="80">
        <v>48.20027549049648</v>
      </c>
      <c r="X52" s="43">
        <v>184.47594682185297</v>
      </c>
      <c r="Y52" s="10" t="s">
        <v>64</v>
      </c>
      <c r="Z52" s="144">
        <v>-0.46899999999999997</v>
      </c>
      <c r="AA52" s="144">
        <v>0.74399999999999999</v>
      </c>
      <c r="AB52" s="144">
        <v>-0.10100000000000001</v>
      </c>
      <c r="AC52" s="144">
        <v>0.34200000000000003</v>
      </c>
    </row>
    <row r="53" spans="1:29">
      <c r="A53" s="168">
        <v>37747</v>
      </c>
      <c r="B53" s="108" t="s">
        <v>99</v>
      </c>
      <c r="C53" s="58" t="s">
        <v>48</v>
      </c>
      <c r="D53" s="79">
        <v>12.11</v>
      </c>
      <c r="E53" s="79">
        <v>-56.06</v>
      </c>
      <c r="F53" s="39">
        <v>27.417000000000002</v>
      </c>
      <c r="G53" s="40">
        <v>34.619999999999997</v>
      </c>
      <c r="H53" s="41">
        <v>2.5004523171703061</v>
      </c>
      <c r="I53" s="44">
        <v>45.374280704354064</v>
      </c>
      <c r="J53" s="55">
        <v>0.3460325647751808</v>
      </c>
      <c r="K53" s="41">
        <v>0.82389119166666669</v>
      </c>
      <c r="L53" s="150"/>
      <c r="M53" s="86">
        <v>1980.870512122975</v>
      </c>
      <c r="N53" s="80">
        <v>44.129487877024985</v>
      </c>
      <c r="O53" s="42">
        <v>8.9473684210526319</v>
      </c>
      <c r="P53" s="44">
        <v>30</v>
      </c>
      <c r="Q53" s="82">
        <v>24</v>
      </c>
      <c r="R53" s="87">
        <v>0.74487000000000003</v>
      </c>
      <c r="S53" s="87">
        <v>1650.6665324999999</v>
      </c>
      <c r="T53" s="55">
        <v>27.331892352770659</v>
      </c>
      <c r="U53" s="44">
        <v>111.51148639175995</v>
      </c>
      <c r="V53" s="80">
        <v>6.2633185237046858</v>
      </c>
      <c r="W53" s="80">
        <v>519.54544408453341</v>
      </c>
      <c r="X53" s="91">
        <v>8069</v>
      </c>
      <c r="Y53" s="10" t="s">
        <v>64</v>
      </c>
      <c r="Z53" s="144">
        <v>-1E-3</v>
      </c>
      <c r="AA53" s="144">
        <v>2.1469999999999998</v>
      </c>
      <c r="AB53" s="144">
        <v>-0.66100000000000003</v>
      </c>
      <c r="AC53" s="144">
        <v>1.306</v>
      </c>
    </row>
    <row r="54" spans="1:29">
      <c r="A54" s="168">
        <v>37748</v>
      </c>
      <c r="B54" s="108" t="s">
        <v>100</v>
      </c>
      <c r="C54" s="58" t="s">
        <v>48</v>
      </c>
      <c r="D54" s="79">
        <v>12.1915</v>
      </c>
      <c r="E54" s="79">
        <v>-56.016166666666699</v>
      </c>
      <c r="F54" s="39">
        <v>27.39</v>
      </c>
      <c r="G54" s="40">
        <v>34.65</v>
      </c>
      <c r="H54" s="41"/>
      <c r="I54" s="44"/>
      <c r="J54" s="55"/>
      <c r="K54" s="41">
        <v>0.43192196396396398</v>
      </c>
      <c r="L54" s="150"/>
      <c r="M54" s="88"/>
      <c r="N54" s="83"/>
      <c r="O54" s="42">
        <v>12.05</v>
      </c>
      <c r="P54" s="44">
        <v>27</v>
      </c>
      <c r="Q54" s="82">
        <v>31</v>
      </c>
      <c r="R54" s="87">
        <v>0.418047</v>
      </c>
      <c r="S54" s="87">
        <v>1330.9381269999999</v>
      </c>
      <c r="T54" s="55">
        <v>41.043615885744856</v>
      </c>
      <c r="U54" s="44">
        <v>132.89234117990534</v>
      </c>
      <c r="V54" s="80">
        <v>1.7282163627144911</v>
      </c>
      <c r="W54" s="80">
        <v>373.47348387737298</v>
      </c>
      <c r="X54" s="43">
        <v>375.20170024008746</v>
      </c>
      <c r="Z54" s="143"/>
      <c r="AA54" s="143"/>
      <c r="AB54" s="143"/>
      <c r="AC54" s="143"/>
    </row>
    <row r="55" spans="1:29">
      <c r="A55" s="168">
        <v>37751</v>
      </c>
      <c r="B55" s="108" t="s">
        <v>101</v>
      </c>
      <c r="C55" s="58" t="s">
        <v>48</v>
      </c>
      <c r="D55" s="79">
        <v>11.34</v>
      </c>
      <c r="E55" s="79">
        <v>-56.51</v>
      </c>
      <c r="F55" s="39">
        <v>27.388000000000002</v>
      </c>
      <c r="G55" s="40">
        <v>32.786999999999999</v>
      </c>
      <c r="H55" s="41">
        <v>2.4274516343876744</v>
      </c>
      <c r="I55" s="44"/>
      <c r="J55" s="55">
        <v>0.93923902620323163</v>
      </c>
      <c r="K55" s="41">
        <v>0.69301657291666674</v>
      </c>
      <c r="L55" s="150"/>
      <c r="M55" s="88"/>
      <c r="N55" s="83"/>
      <c r="O55" s="42">
        <v>12.631578947368421</v>
      </c>
      <c r="P55" s="44">
        <v>27</v>
      </c>
      <c r="Q55" s="82">
        <v>18</v>
      </c>
      <c r="R55" s="87">
        <v>1.3939075000000001</v>
      </c>
      <c r="S55" s="87">
        <v>1128.72569</v>
      </c>
      <c r="T55" s="55">
        <v>29.00886617424651</v>
      </c>
      <c r="U55" s="44">
        <v>60.611671720972538</v>
      </c>
      <c r="V55" s="80">
        <v>6.5529678645698608</v>
      </c>
      <c r="W55" s="80">
        <v>53.412735809110977</v>
      </c>
      <c r="X55" s="91">
        <v>2327</v>
      </c>
      <c r="Z55" s="143"/>
      <c r="AA55" s="143"/>
      <c r="AB55" s="143"/>
      <c r="AC55" s="143"/>
    </row>
    <row r="56" spans="1:29">
      <c r="A56" s="168">
        <v>37752</v>
      </c>
      <c r="B56" s="108" t="s">
        <v>102</v>
      </c>
      <c r="C56" s="58" t="s">
        <v>48</v>
      </c>
      <c r="D56" s="79">
        <v>10.65</v>
      </c>
      <c r="E56" s="79">
        <v>-54.28</v>
      </c>
      <c r="F56" s="39">
        <v>27.367000000000001</v>
      </c>
      <c r="G56" s="40">
        <v>34.664999999999999</v>
      </c>
      <c r="H56" s="41">
        <v>3.3400093961403821</v>
      </c>
      <c r="I56" s="44">
        <v>39.354424439999015</v>
      </c>
      <c r="J56" s="55">
        <v>4.4025872932045624</v>
      </c>
      <c r="K56" s="41">
        <v>0.10240697311827957</v>
      </c>
      <c r="L56" s="150">
        <v>0.13100000000000001</v>
      </c>
      <c r="M56" s="86">
        <v>2010.9954424341099</v>
      </c>
      <c r="N56" s="80">
        <v>14.004557565890082</v>
      </c>
      <c r="O56" s="42">
        <v>12.105263157894738</v>
      </c>
      <c r="P56" s="44">
        <v>80</v>
      </c>
      <c r="Q56" s="82">
        <v>20</v>
      </c>
      <c r="R56" s="87">
        <v>37.084474999999998</v>
      </c>
      <c r="S56" s="87">
        <v>185.32041749999999</v>
      </c>
      <c r="T56" s="55">
        <v>39.835919223729661</v>
      </c>
      <c r="U56" s="44">
        <v>53.575829766616465</v>
      </c>
      <c r="V56" s="80">
        <v>160.59113039738824</v>
      </c>
      <c r="W56" s="80">
        <v>30.75015466294359</v>
      </c>
      <c r="X56" s="43">
        <v>191.34128506033184</v>
      </c>
      <c r="Y56" s="10" t="s">
        <v>64</v>
      </c>
      <c r="Z56" s="144">
        <v>0.497</v>
      </c>
      <c r="AA56" s="144">
        <v>0.79500000000000004</v>
      </c>
      <c r="AB56" s="144">
        <v>0.84199999999999997</v>
      </c>
      <c r="AC56" s="144">
        <v>1.01</v>
      </c>
    </row>
    <row r="57" spans="1:29">
      <c r="A57" s="168">
        <v>37753</v>
      </c>
      <c r="B57" s="108" t="s">
        <v>103</v>
      </c>
      <c r="C57" s="58" t="s">
        <v>48</v>
      </c>
      <c r="D57" s="79">
        <v>10.7</v>
      </c>
      <c r="E57" s="79">
        <v>-52.53</v>
      </c>
      <c r="F57" s="39">
        <v>26.934000000000001</v>
      </c>
      <c r="G57" s="41">
        <v>34.817</v>
      </c>
      <c r="H57" s="41">
        <v>0.72520799380027767</v>
      </c>
      <c r="I57" s="44">
        <v>14.348867649601148</v>
      </c>
      <c r="J57" s="55">
        <v>0</v>
      </c>
      <c r="K57" s="41">
        <v>7.0856104166666656E-2</v>
      </c>
      <c r="L57" s="150"/>
      <c r="M57" s="86">
        <v>2011.1042394742283</v>
      </c>
      <c r="N57" s="80">
        <v>13.89576052577172</v>
      </c>
      <c r="O57" s="42">
        <v>12.105263157894738</v>
      </c>
      <c r="P57" s="44">
        <v>80</v>
      </c>
      <c r="Q57" s="82">
        <v>31</v>
      </c>
      <c r="R57" s="87">
        <v>110.86183975</v>
      </c>
      <c r="S57" s="87">
        <v>237.49919</v>
      </c>
      <c r="T57" s="55">
        <v>34.141301185467626</v>
      </c>
      <c r="U57" s="44">
        <v>44.82615894164924</v>
      </c>
      <c r="V57" s="80">
        <v>532.07427802063933</v>
      </c>
      <c r="W57" s="80">
        <v>29.048144144937925</v>
      </c>
      <c r="X57" s="91">
        <v>205</v>
      </c>
      <c r="Y57" s="10" t="s">
        <v>64</v>
      </c>
      <c r="Z57" s="144">
        <v>0.86099999999999999</v>
      </c>
      <c r="AA57" s="144">
        <v>0.93300000000000005</v>
      </c>
      <c r="AB57" s="144">
        <v>1.169</v>
      </c>
      <c r="AC57" s="144">
        <v>-0.93400000000000005</v>
      </c>
    </row>
    <row r="58" spans="1:29">
      <c r="A58" s="168">
        <v>37759</v>
      </c>
      <c r="B58" s="108" t="s">
        <v>104</v>
      </c>
      <c r="C58" s="58" t="s">
        <v>48</v>
      </c>
      <c r="D58" s="79">
        <v>8.32</v>
      </c>
      <c r="E58" s="79">
        <v>-55.63</v>
      </c>
      <c r="F58" s="39">
        <v>27.469000000000001</v>
      </c>
      <c r="G58" s="40">
        <v>30.972000000000001</v>
      </c>
      <c r="H58" s="41">
        <v>1.2390438406971722</v>
      </c>
      <c r="I58" s="44">
        <v>23.554041846724779</v>
      </c>
      <c r="J58" s="55">
        <v>2.3262917532993357</v>
      </c>
      <c r="K58" s="41">
        <v>0.43153908889999992</v>
      </c>
      <c r="L58" s="150">
        <v>0.111</v>
      </c>
      <c r="M58" s="86">
        <v>2018.7490868537629</v>
      </c>
      <c r="N58" s="80">
        <v>6.2509131462370533</v>
      </c>
      <c r="O58" s="42">
        <v>10</v>
      </c>
      <c r="P58" s="44">
        <v>30</v>
      </c>
      <c r="Q58" s="82">
        <v>18</v>
      </c>
      <c r="R58" s="87">
        <v>7.8455999999999998E-2</v>
      </c>
      <c r="S58" s="87">
        <v>0.26461499999999999</v>
      </c>
      <c r="T58" s="55">
        <v>13.162713030998635</v>
      </c>
      <c r="U58" s="44">
        <v>20.919804206418455</v>
      </c>
      <c r="V58" s="80">
        <v>0.39219083993639936</v>
      </c>
      <c r="W58" s="80">
        <v>1.9574543849481159E-2</v>
      </c>
      <c r="X58" s="43">
        <v>0.41176538378588051</v>
      </c>
      <c r="Y58" s="10" t="s">
        <v>64</v>
      </c>
      <c r="Z58" s="144">
        <v>-0.35599999999999998</v>
      </c>
      <c r="AA58" s="144">
        <v>-1.2330000000000001</v>
      </c>
      <c r="AB58" s="144">
        <v>-1.0669999999999999</v>
      </c>
      <c r="AC58" s="144">
        <v>-0.14399999999999999</v>
      </c>
    </row>
    <row r="59" spans="1:29">
      <c r="A59" s="168">
        <v>37760</v>
      </c>
      <c r="B59" s="108" t="s">
        <v>105</v>
      </c>
      <c r="C59" s="58" t="s">
        <v>48</v>
      </c>
      <c r="D59" s="79">
        <v>9.93</v>
      </c>
      <c r="E59" s="79">
        <v>-57.9</v>
      </c>
      <c r="F59" s="39">
        <v>27.556000000000001</v>
      </c>
      <c r="G59" s="40">
        <v>32.847999999999999</v>
      </c>
      <c r="H59" s="41">
        <v>1.9958644421246494</v>
      </c>
      <c r="I59" s="44">
        <v>16.724041114285018</v>
      </c>
      <c r="J59" s="55">
        <v>3.4966677301735531</v>
      </c>
      <c r="K59" s="41">
        <v>0.50407468890000007</v>
      </c>
      <c r="L59" s="150">
        <v>0.05</v>
      </c>
      <c r="M59" s="86">
        <v>2021.9218909649296</v>
      </c>
      <c r="N59" s="80">
        <v>3.0781090350703835</v>
      </c>
      <c r="O59" s="42">
        <v>6.3157894736842106</v>
      </c>
      <c r="P59" s="44">
        <v>40</v>
      </c>
      <c r="Q59" s="82">
        <v>28</v>
      </c>
      <c r="R59" s="87">
        <v>0.55162715000000007</v>
      </c>
      <c r="S59" s="87">
        <v>9.3166112699999992</v>
      </c>
      <c r="T59" s="55">
        <v>10.498287164625941</v>
      </c>
      <c r="U59" s="44">
        <v>23.567738496550849</v>
      </c>
      <c r="V59" s="80">
        <v>1.8451442879441153</v>
      </c>
      <c r="W59" s="80">
        <v>0.34007665417421934</v>
      </c>
      <c r="X59" s="43">
        <v>2.1852209421183346</v>
      </c>
      <c r="Y59" s="10" t="s">
        <v>64</v>
      </c>
      <c r="Z59" s="144">
        <v>-0.30499999999999999</v>
      </c>
      <c r="AA59" s="144">
        <v>-1.2589999999999999</v>
      </c>
      <c r="AB59" s="144">
        <v>-0.56299999999999994</v>
      </c>
      <c r="AC59" s="144">
        <v>0.48799999999999999</v>
      </c>
    </row>
    <row r="60" spans="1:29">
      <c r="A60" s="169">
        <v>37762</v>
      </c>
      <c r="B60" s="109" t="s">
        <v>106</v>
      </c>
      <c r="C60" s="110" t="s">
        <v>48</v>
      </c>
      <c r="D60" s="138">
        <v>10.901666666666667</v>
      </c>
      <c r="E60" s="138">
        <v>-54.962833333333336</v>
      </c>
      <c r="F60" s="111">
        <v>27.684000000000001</v>
      </c>
      <c r="G60" s="112">
        <v>32.012999999999998</v>
      </c>
      <c r="H60" s="112">
        <v>1.3770137465709233</v>
      </c>
      <c r="I60" s="113">
        <v>31.226348299519039</v>
      </c>
      <c r="J60" s="114">
        <v>3.4977389992482957</v>
      </c>
      <c r="K60" s="112">
        <v>0.20171675987096771</v>
      </c>
      <c r="L60" s="151">
        <v>0.05</v>
      </c>
      <c r="M60" s="115">
        <v>2024.5595753801535</v>
      </c>
      <c r="N60" s="116">
        <v>0.44042461984645342</v>
      </c>
      <c r="O60" s="117">
        <v>7.3684210526315796</v>
      </c>
      <c r="P60" s="113">
        <v>43</v>
      </c>
      <c r="Q60" s="118">
        <v>22</v>
      </c>
      <c r="R60" s="119">
        <v>1.13704904</v>
      </c>
      <c r="S60" s="119">
        <v>4.0861048999999996</v>
      </c>
      <c r="T60" s="114"/>
      <c r="U60" s="113">
        <v>30.977620375269822</v>
      </c>
      <c r="V60" s="116">
        <v>0.14065191038247632</v>
      </c>
      <c r="W60" s="116">
        <v>0.46738975772681768</v>
      </c>
      <c r="X60" s="120">
        <v>0.60804166810929394</v>
      </c>
      <c r="Y60" s="106"/>
      <c r="Z60" s="145"/>
      <c r="AA60" s="145"/>
      <c r="AB60" s="145"/>
      <c r="AC60" s="145"/>
    </row>
    <row r="61" spans="1:29">
      <c r="A61" s="167" t="s">
        <v>25</v>
      </c>
      <c r="B61" s="13"/>
      <c r="C61" s="58" t="s">
        <v>48</v>
      </c>
      <c r="D61" s="79"/>
      <c r="E61" s="79"/>
      <c r="F61" s="39">
        <f t="shared" ref="F61:X61" si="6">AVERAGE(F26:F60)</f>
        <v>28.090942857142856</v>
      </c>
      <c r="G61" s="40">
        <f t="shared" si="6"/>
        <v>32.970999999999997</v>
      </c>
      <c r="H61" s="40">
        <f t="shared" si="6"/>
        <v>1.6588289094877451</v>
      </c>
      <c r="I61" s="43">
        <f t="shared" si="6"/>
        <v>29.614966770697091</v>
      </c>
      <c r="J61" s="53">
        <f t="shared" si="6"/>
        <v>4.0468081809573349</v>
      </c>
      <c r="K61" s="40">
        <f t="shared" si="6"/>
        <v>0.53196965411511477</v>
      </c>
      <c r="L61" s="40">
        <f t="shared" si="6"/>
        <v>6.0812000000000005E-2</v>
      </c>
      <c r="M61" s="53">
        <f t="shared" si="6"/>
        <v>1986.1824144532754</v>
      </c>
      <c r="N61" s="53">
        <f t="shared" si="6"/>
        <v>38.817585546724736</v>
      </c>
      <c r="O61" s="43">
        <f t="shared" si="6"/>
        <v>7.5344511278195467</v>
      </c>
      <c r="P61" s="43">
        <f t="shared" si="6"/>
        <v>36.885714285714286</v>
      </c>
      <c r="Q61" s="43">
        <f t="shared" si="6"/>
        <v>17.857142857142858</v>
      </c>
      <c r="R61" s="43">
        <f t="shared" si="6"/>
        <v>13.197394762941178</v>
      </c>
      <c r="S61" s="43">
        <f t="shared" si="6"/>
        <v>522.95890300499991</v>
      </c>
      <c r="T61" s="53">
        <f t="shared" si="6"/>
        <v>22.417573063519949</v>
      </c>
      <c r="U61" s="43">
        <f t="shared" si="6"/>
        <v>57.241624040900824</v>
      </c>
      <c r="V61" s="42">
        <f t="shared" si="6"/>
        <v>49.168444564932145</v>
      </c>
      <c r="W61" s="42">
        <f t="shared" si="6"/>
        <v>114.88225278493906</v>
      </c>
      <c r="X61" s="43">
        <f t="shared" si="6"/>
        <v>985.75607202081733</v>
      </c>
      <c r="Z61" s="40">
        <f>AVERAGE(Z26:Z60)</f>
        <v>-0.46028571428571408</v>
      </c>
      <c r="AA61" s="40">
        <f>AVERAGE(AA26:AA60)</f>
        <v>0.43814285714285706</v>
      </c>
      <c r="AB61" s="40">
        <f>AVERAGE(AB26:AB60)</f>
        <v>-2.8190476190476193E-2</v>
      </c>
      <c r="AC61" s="40">
        <f>AVERAGE(AC26:AC60)</f>
        <v>8.6809523809523823E-2</v>
      </c>
    </row>
    <row r="62" spans="1:29">
      <c r="A62" s="167" t="s">
        <v>26</v>
      </c>
      <c r="B62" s="13"/>
      <c r="C62" s="58" t="s">
        <v>48</v>
      </c>
      <c r="D62" s="79"/>
      <c r="E62" s="79"/>
      <c r="F62" s="39">
        <f t="shared" ref="F62:X62" si="7">STDEV(F26:F60)</f>
        <v>0.71785788134917505</v>
      </c>
      <c r="G62" s="40">
        <f t="shared" si="7"/>
        <v>1.1703767116013644</v>
      </c>
      <c r="H62" s="40">
        <f t="shared" si="7"/>
        <v>1.0722244664364582</v>
      </c>
      <c r="I62" s="43">
        <f t="shared" si="7"/>
        <v>23.146308857669368</v>
      </c>
      <c r="J62" s="53">
        <f t="shared" si="7"/>
        <v>3.3826306856275963</v>
      </c>
      <c r="K62" s="40">
        <f t="shared" si="7"/>
        <v>0.64218199171769952</v>
      </c>
      <c r="L62" s="40">
        <f>STDEV(L26:L60)</f>
        <v>2.5997921711808671E-2</v>
      </c>
      <c r="M62" s="53">
        <f t="shared" si="7"/>
        <v>28.162966361400979</v>
      </c>
      <c r="N62" s="53">
        <f t="shared" si="7"/>
        <v>28.162966361400983</v>
      </c>
      <c r="O62" s="43">
        <f t="shared" si="7"/>
        <v>3.338150143423273</v>
      </c>
      <c r="P62" s="43">
        <f t="shared" si="7"/>
        <v>19.767429284158364</v>
      </c>
      <c r="Q62" s="43">
        <f t="shared" si="7"/>
        <v>13.092752501564631</v>
      </c>
      <c r="R62" s="43">
        <f t="shared" si="7"/>
        <v>21.950234877020463</v>
      </c>
      <c r="S62" s="43">
        <f t="shared" si="7"/>
        <v>676.98481697814952</v>
      </c>
      <c r="T62" s="53">
        <f t="shared" si="7"/>
        <v>9.5517908117810055</v>
      </c>
      <c r="U62" s="43">
        <f t="shared" si="7"/>
        <v>36.057281805320081</v>
      </c>
      <c r="V62" s="42">
        <f t="shared" si="7"/>
        <v>95.301880659333008</v>
      </c>
      <c r="W62" s="42">
        <f t="shared" si="7"/>
        <v>240.30304659292969</v>
      </c>
      <c r="X62" s="43">
        <f t="shared" si="7"/>
        <v>2176.4068276934258</v>
      </c>
      <c r="Z62" s="40">
        <f>STDEV(Z26:Z60)</f>
        <v>0.63987202961663714</v>
      </c>
      <c r="AA62" s="40">
        <f>STDEV(AA26:AA60)</f>
        <v>1.1441139491202039</v>
      </c>
      <c r="AB62" s="40">
        <f>STDEV(AB26:AB60)</f>
        <v>1.0604786475477768</v>
      </c>
      <c r="AC62" s="40">
        <f>STDEV(AC26:AC60)</f>
        <v>1.2856476818727445</v>
      </c>
    </row>
    <row r="63" spans="1:29">
      <c r="A63" s="167" t="s">
        <v>27</v>
      </c>
      <c r="B63" s="13"/>
      <c r="C63" s="58" t="s">
        <v>48</v>
      </c>
      <c r="D63" s="79"/>
      <c r="E63" s="79"/>
      <c r="F63" s="39">
        <f t="shared" ref="F63:X63" si="8">STDEV(F26:F60)/SQRT(COUNT(F26:F60))</f>
        <v>0.12134012854253079</v>
      </c>
      <c r="G63" s="40">
        <f t="shared" si="8"/>
        <v>0.19782977148901262</v>
      </c>
      <c r="H63" s="40">
        <f t="shared" si="8"/>
        <v>0.21444489328729163</v>
      </c>
      <c r="I63" s="43">
        <f t="shared" si="8"/>
        <v>4.1571997931867219</v>
      </c>
      <c r="J63" s="53">
        <f t="shared" si="8"/>
        <v>0.65098757897206039</v>
      </c>
      <c r="K63" s="40">
        <f t="shared" si="8"/>
        <v>0.11925020212323094</v>
      </c>
      <c r="L63" s="40">
        <f>STDEV(L26:L60)/SQRT(COUNT(L26:L60))</f>
        <v>5.1995843423617346E-3</v>
      </c>
      <c r="M63" s="53">
        <f t="shared" si="8"/>
        <v>4.9785561231188149</v>
      </c>
      <c r="N63" s="53">
        <f t="shared" si="8"/>
        <v>4.9785561231188158</v>
      </c>
      <c r="O63" s="43">
        <f t="shared" si="8"/>
        <v>0.56425035932735734</v>
      </c>
      <c r="P63" s="43">
        <f t="shared" si="8"/>
        <v>3.3413053929103032</v>
      </c>
      <c r="Q63" s="43">
        <f t="shared" si="8"/>
        <v>2.2130790965609553</v>
      </c>
      <c r="R63" s="43">
        <f t="shared" si="8"/>
        <v>3.7644342249547607</v>
      </c>
      <c r="S63" s="43">
        <f t="shared" si="8"/>
        <v>116.10193827471294</v>
      </c>
      <c r="T63" s="53">
        <f t="shared" si="8"/>
        <v>1.6381186097976583</v>
      </c>
      <c r="U63" s="43">
        <f t="shared" si="8"/>
        <v>6.6956691385841722</v>
      </c>
      <c r="V63" s="42">
        <f t="shared" si="8"/>
        <v>16.344137694495839</v>
      </c>
      <c r="W63" s="42">
        <f t="shared" si="8"/>
        <v>41.211632496121815</v>
      </c>
      <c r="X63" s="43">
        <f t="shared" si="8"/>
        <v>373.25069164391851</v>
      </c>
      <c r="Z63" s="40">
        <f>STDEV(Z26:Z60)/SQRT(COUNT(Z26:Z60))</f>
        <v>0.139631524323965</v>
      </c>
      <c r="AA63" s="40">
        <f>STDEV(AA26:AA60)/SQRT(COUNT(AA26:AA60))</f>
        <v>0.24966613216658043</v>
      </c>
      <c r="AB63" s="40">
        <f>STDEV(AB26:AB60)/SQRT(COUNT(AB26:AB60))</f>
        <v>0.23141541310819441</v>
      </c>
      <c r="AC63" s="40">
        <f>STDEV(AC26:AC60)/SQRT(COUNT(AC26:AC60))</f>
        <v>0.28055132472506461</v>
      </c>
    </row>
    <row r="64" spans="1:29">
      <c r="A64" s="167" t="s">
        <v>28</v>
      </c>
      <c r="B64" s="13"/>
      <c r="C64" s="58" t="s">
        <v>48</v>
      </c>
      <c r="D64" s="79"/>
      <c r="E64" s="79"/>
      <c r="F64" s="42">
        <f t="shared" ref="F64:X64" si="9">COUNT(F26:F60)</f>
        <v>35</v>
      </c>
      <c r="G64" s="43">
        <f t="shared" si="9"/>
        <v>35</v>
      </c>
      <c r="H64" s="43">
        <f t="shared" si="9"/>
        <v>25</v>
      </c>
      <c r="I64" s="43">
        <f t="shared" si="9"/>
        <v>31</v>
      </c>
      <c r="J64" s="43">
        <f t="shared" si="9"/>
        <v>27</v>
      </c>
      <c r="K64" s="43">
        <f t="shared" si="9"/>
        <v>29</v>
      </c>
      <c r="L64" s="43">
        <f>COUNT(L26:L60)</f>
        <v>25</v>
      </c>
      <c r="M64" s="43">
        <f t="shared" si="9"/>
        <v>32</v>
      </c>
      <c r="N64" s="43">
        <f t="shared" si="9"/>
        <v>32</v>
      </c>
      <c r="O64" s="43">
        <f t="shared" si="9"/>
        <v>35</v>
      </c>
      <c r="P64" s="43">
        <f t="shared" si="9"/>
        <v>35</v>
      </c>
      <c r="Q64" s="43">
        <f t="shared" si="9"/>
        <v>35</v>
      </c>
      <c r="R64" s="43">
        <f t="shared" si="9"/>
        <v>34</v>
      </c>
      <c r="S64" s="43">
        <f t="shared" si="9"/>
        <v>34</v>
      </c>
      <c r="T64" s="43">
        <f t="shared" si="9"/>
        <v>34</v>
      </c>
      <c r="U64" s="43">
        <f t="shared" si="9"/>
        <v>29</v>
      </c>
      <c r="V64" s="42">
        <f t="shared" si="9"/>
        <v>34</v>
      </c>
      <c r="W64" s="42">
        <f t="shared" si="9"/>
        <v>34</v>
      </c>
      <c r="X64" s="43">
        <f t="shared" si="9"/>
        <v>34</v>
      </c>
      <c r="Z64" s="43">
        <f>COUNT(Z26:Z60)</f>
        <v>21</v>
      </c>
      <c r="AA64" s="43">
        <f>COUNT(AA26:AA60)</f>
        <v>21</v>
      </c>
      <c r="AB64" s="43">
        <f>COUNT(AB26:AB60)</f>
        <v>21</v>
      </c>
      <c r="AC64" s="43">
        <f>COUNT(AC26:AC60)</f>
        <v>21</v>
      </c>
    </row>
    <row r="65" spans="1:29">
      <c r="A65" s="167" t="s">
        <v>29</v>
      </c>
      <c r="B65" s="13"/>
      <c r="C65" s="58" t="s">
        <v>48</v>
      </c>
      <c r="D65" s="79"/>
      <c r="E65" s="79"/>
      <c r="F65" s="39">
        <f t="shared" ref="F65:X65" si="10">MIN(F26:F60)</f>
        <v>26.934000000000001</v>
      </c>
      <c r="G65" s="40">
        <f t="shared" si="10"/>
        <v>30.972000000000001</v>
      </c>
      <c r="H65" s="40">
        <f t="shared" si="10"/>
        <v>0.41311495858149888</v>
      </c>
      <c r="I65" s="43">
        <f t="shared" si="10"/>
        <v>3.0312810471607108</v>
      </c>
      <c r="J65" s="53">
        <f t="shared" si="10"/>
        <v>0</v>
      </c>
      <c r="K65" s="40">
        <f t="shared" si="10"/>
        <v>4.151793981481481E-2</v>
      </c>
      <c r="L65" s="40">
        <f>MIN(L26:L60)</f>
        <v>4.58E-2</v>
      </c>
      <c r="M65" s="53">
        <f t="shared" si="10"/>
        <v>1925.8226132786385</v>
      </c>
      <c r="N65" s="53">
        <f t="shared" si="10"/>
        <v>0.44042461984645342</v>
      </c>
      <c r="O65" s="43">
        <f t="shared" si="10"/>
        <v>0.26</v>
      </c>
      <c r="P65" s="43">
        <f t="shared" si="10"/>
        <v>15</v>
      </c>
      <c r="Q65" s="43">
        <f t="shared" si="10"/>
        <v>4</v>
      </c>
      <c r="R65" s="43">
        <f t="shared" si="10"/>
        <v>7.8455999999999998E-2</v>
      </c>
      <c r="S65" s="43">
        <f t="shared" si="10"/>
        <v>0</v>
      </c>
      <c r="T65" s="53">
        <f t="shared" si="10"/>
        <v>7.2886856838323641</v>
      </c>
      <c r="U65" s="43">
        <f t="shared" si="10"/>
        <v>4.1373165818920183</v>
      </c>
      <c r="V65" s="42">
        <f t="shared" si="10"/>
        <v>4.1690722467795753E-2</v>
      </c>
      <c r="W65" s="42">
        <f t="shared" si="10"/>
        <v>0</v>
      </c>
      <c r="X65" s="43">
        <f t="shared" si="10"/>
        <v>0.41176538378588051</v>
      </c>
      <c r="Z65" s="40">
        <f>MIN(Z26:Z60)</f>
        <v>-1.5269999999999999</v>
      </c>
      <c r="AA65" s="40">
        <f>MIN(AA26:AA60)</f>
        <v>-1.419</v>
      </c>
      <c r="AB65" s="40">
        <f>MIN(AB26:AB60)</f>
        <v>-1.865</v>
      </c>
      <c r="AC65" s="40">
        <f>MIN(AC26:AC60)</f>
        <v>-3.7959999999999998</v>
      </c>
    </row>
    <row r="66" spans="1:29">
      <c r="A66" s="167" t="s">
        <v>30</v>
      </c>
      <c r="B66" s="13"/>
      <c r="C66" s="58" t="s">
        <v>48</v>
      </c>
      <c r="D66" s="79"/>
      <c r="E66" s="79"/>
      <c r="F66" s="39">
        <f t="shared" ref="F66:X66" si="11">MAX(F26:F60)</f>
        <v>29.5</v>
      </c>
      <c r="G66" s="40">
        <f t="shared" si="11"/>
        <v>34.881</v>
      </c>
      <c r="H66" s="40">
        <f t="shared" si="11"/>
        <v>4.24</v>
      </c>
      <c r="I66" s="43">
        <f t="shared" si="11"/>
        <v>87.435233160621763</v>
      </c>
      <c r="J66" s="53">
        <f t="shared" si="11"/>
        <v>11.282795081773216</v>
      </c>
      <c r="K66" s="40">
        <f t="shared" si="11"/>
        <v>2.585204049550399</v>
      </c>
      <c r="L66" s="40">
        <f>MAX(L26:L60)</f>
        <v>0.13100000000000001</v>
      </c>
      <c r="M66" s="53">
        <f t="shared" si="11"/>
        <v>2024.5595753801535</v>
      </c>
      <c r="N66" s="53">
        <f t="shared" si="11"/>
        <v>99.177386721361472</v>
      </c>
      <c r="O66" s="43">
        <f t="shared" si="11"/>
        <v>12.631578947368421</v>
      </c>
      <c r="P66" s="43">
        <f t="shared" si="11"/>
        <v>103</v>
      </c>
      <c r="Q66" s="43">
        <f t="shared" si="11"/>
        <v>79</v>
      </c>
      <c r="R66" s="43">
        <f t="shared" si="11"/>
        <v>110.86183975</v>
      </c>
      <c r="S66" s="43">
        <f t="shared" si="11"/>
        <v>2368.8953499999998</v>
      </c>
      <c r="T66" s="53">
        <f t="shared" si="11"/>
        <v>41.043615885744856</v>
      </c>
      <c r="U66" s="43">
        <f t="shared" si="11"/>
        <v>132.89234117990534</v>
      </c>
      <c r="V66" s="42">
        <f t="shared" si="11"/>
        <v>532.07427802063933</v>
      </c>
      <c r="W66" s="42">
        <f t="shared" si="11"/>
        <v>1201.71812</v>
      </c>
      <c r="X66" s="43">
        <f t="shared" si="11"/>
        <v>8069</v>
      </c>
      <c r="Z66" s="40">
        <f>MAX(Z26:Z60)</f>
        <v>0.86099999999999999</v>
      </c>
      <c r="AA66" s="40">
        <f>MAX(AA26:AA60)</f>
        <v>2.1469999999999998</v>
      </c>
      <c r="AB66" s="40">
        <f>MAX(AB26:AB60)</f>
        <v>2.0819999999999999</v>
      </c>
      <c r="AC66" s="40">
        <f>MAX(AC26:AC60)</f>
        <v>2.0609999999999999</v>
      </c>
    </row>
    <row r="67" spans="1:29">
      <c r="A67" s="166"/>
      <c r="B67" s="1"/>
      <c r="C67" s="1"/>
      <c r="D67" s="137"/>
      <c r="E67" s="137"/>
      <c r="F67" s="24"/>
      <c r="G67" s="5"/>
      <c r="H67" s="21"/>
      <c r="I67" s="4"/>
      <c r="J67" s="8"/>
      <c r="K67" s="21"/>
      <c r="L67" s="21"/>
      <c r="M67" s="8"/>
      <c r="N67" s="17"/>
      <c r="O67" s="25"/>
      <c r="P67" s="10"/>
      <c r="Q67" s="11"/>
      <c r="R67" s="7"/>
      <c r="S67" s="7"/>
      <c r="T67" s="8"/>
      <c r="U67" s="4"/>
      <c r="V67" s="17"/>
      <c r="W67" s="17"/>
      <c r="X67" s="6"/>
      <c r="Z67" s="1"/>
      <c r="AA67" s="1"/>
      <c r="AB67" s="1"/>
      <c r="AC67" s="1"/>
    </row>
    <row r="68" spans="1:29">
      <c r="A68" s="170">
        <v>36910</v>
      </c>
      <c r="B68" s="121" t="s">
        <v>107</v>
      </c>
      <c r="C68" s="60" t="s">
        <v>49</v>
      </c>
      <c r="D68" s="67">
        <v>15.659966666666667</v>
      </c>
      <c r="E68" s="67">
        <v>-44.997399999999999</v>
      </c>
      <c r="F68" s="68">
        <v>24.969000000000001</v>
      </c>
      <c r="G68" s="48">
        <v>36.651000000000003</v>
      </c>
      <c r="H68" s="48"/>
      <c r="I68" s="51"/>
      <c r="J68" s="56"/>
      <c r="K68" s="48"/>
      <c r="L68" s="48">
        <v>0.05</v>
      </c>
      <c r="M68" s="69"/>
      <c r="N68" s="70"/>
      <c r="O68" s="49">
        <v>7.5</v>
      </c>
      <c r="P68" s="71">
        <v>100</v>
      </c>
      <c r="Q68" s="72">
        <v>87</v>
      </c>
      <c r="R68" s="57">
        <v>9.26</v>
      </c>
      <c r="S68" s="57">
        <v>0.26919999999999999</v>
      </c>
      <c r="T68" s="56">
        <v>17.042603169581412</v>
      </c>
      <c r="U68" s="51"/>
      <c r="V68" s="74">
        <v>66.81126183332708</v>
      </c>
      <c r="W68" s="74">
        <v>0</v>
      </c>
      <c r="X68" s="50">
        <v>66.81126183332708</v>
      </c>
      <c r="Z68" s="146"/>
      <c r="AA68" s="146"/>
      <c r="AB68" s="146"/>
      <c r="AC68" s="146"/>
    </row>
    <row r="69" spans="1:29">
      <c r="A69" s="170">
        <v>36912</v>
      </c>
      <c r="B69" s="121" t="s">
        <v>108</v>
      </c>
      <c r="C69" s="60" t="s">
        <v>49</v>
      </c>
      <c r="D69" s="67">
        <v>9.8915277777777781</v>
      </c>
      <c r="E69" s="67">
        <v>-45.399749999999997</v>
      </c>
      <c r="F69" s="46">
        <v>25.914999999999999</v>
      </c>
      <c r="G69" s="73">
        <v>36.192</v>
      </c>
      <c r="H69" s="48"/>
      <c r="I69" s="51"/>
      <c r="J69" s="56"/>
      <c r="K69" s="48"/>
      <c r="L69" s="48">
        <v>0.05</v>
      </c>
      <c r="M69" s="69">
        <v>2020.1996556036945</v>
      </c>
      <c r="N69" s="74">
        <v>4.8003443963054906</v>
      </c>
      <c r="O69" s="49">
        <v>14</v>
      </c>
      <c r="P69" s="71">
        <v>80</v>
      </c>
      <c r="Q69" s="72">
        <v>47</v>
      </c>
      <c r="R69" s="57">
        <v>4.37</v>
      </c>
      <c r="S69" s="57">
        <v>0.4582</v>
      </c>
      <c r="T69" s="56">
        <v>25.041286830684847</v>
      </c>
      <c r="U69" s="51">
        <v>77.999531258438751</v>
      </c>
      <c r="V69" s="74">
        <v>37.864976285876999</v>
      </c>
      <c r="W69" s="74">
        <v>0</v>
      </c>
      <c r="X69" s="50">
        <v>37.864976285876999</v>
      </c>
      <c r="Z69" s="146"/>
      <c r="AA69" s="146"/>
      <c r="AB69" s="146"/>
      <c r="AC69" s="146"/>
    </row>
    <row r="70" spans="1:29">
      <c r="A70" s="170">
        <v>36921</v>
      </c>
      <c r="B70" s="121" t="s">
        <v>109</v>
      </c>
      <c r="C70" s="60" t="s">
        <v>49</v>
      </c>
      <c r="D70" s="67">
        <v>10.791499999999999</v>
      </c>
      <c r="E70" s="67">
        <v>-55.353000000000002</v>
      </c>
      <c r="F70" s="46">
        <v>26.103000000000002</v>
      </c>
      <c r="G70" s="48">
        <v>35.606999999999999</v>
      </c>
      <c r="H70" s="48"/>
      <c r="I70" s="51">
        <v>38.342297045948953</v>
      </c>
      <c r="J70" s="56"/>
      <c r="K70" s="48"/>
      <c r="L70" s="48">
        <v>0.12</v>
      </c>
      <c r="M70" s="56">
        <v>2001.1171141736868</v>
      </c>
      <c r="N70" s="74">
        <v>23.882885826313213</v>
      </c>
      <c r="O70" s="49">
        <v>9</v>
      </c>
      <c r="P70" s="71">
        <v>90</v>
      </c>
      <c r="Q70" s="72">
        <v>84</v>
      </c>
      <c r="R70" s="57">
        <v>26.8</v>
      </c>
      <c r="S70" s="57">
        <v>4.1282750000000004</v>
      </c>
      <c r="T70" s="56">
        <v>26.84284063449779</v>
      </c>
      <c r="U70" s="51">
        <v>53.300812377896904</v>
      </c>
      <c r="V70" s="74">
        <v>253.42942491148682</v>
      </c>
      <c r="W70" s="74">
        <v>0</v>
      </c>
      <c r="X70" s="50">
        <v>253.42942491148682</v>
      </c>
      <c r="Z70" s="146"/>
      <c r="AA70" s="146"/>
      <c r="AB70" s="146"/>
      <c r="AC70" s="146"/>
    </row>
    <row r="71" spans="1:29">
      <c r="A71" s="170">
        <v>36922</v>
      </c>
      <c r="B71" s="121" t="s">
        <v>110</v>
      </c>
      <c r="C71" s="60" t="s">
        <v>49</v>
      </c>
      <c r="D71" s="67">
        <v>10.175000000000001</v>
      </c>
      <c r="E71" s="67">
        <v>-53.92583333333333</v>
      </c>
      <c r="F71" s="46">
        <v>26.388999999999999</v>
      </c>
      <c r="G71" s="48">
        <v>36.265000000000001</v>
      </c>
      <c r="H71" s="48">
        <v>0.4</v>
      </c>
      <c r="I71" s="51">
        <v>88.074477888645561</v>
      </c>
      <c r="J71" s="56"/>
      <c r="K71" s="48"/>
      <c r="L71" s="48">
        <v>0.05</v>
      </c>
      <c r="M71" s="56">
        <v>2017.4094275175639</v>
      </c>
      <c r="N71" s="74">
        <v>7.5905724824360732</v>
      </c>
      <c r="O71" s="49">
        <v>13</v>
      </c>
      <c r="P71" s="71">
        <v>100</v>
      </c>
      <c r="Q71" s="72">
        <v>98</v>
      </c>
      <c r="R71" s="57">
        <v>2E-3</v>
      </c>
      <c r="S71" s="57">
        <v>0</v>
      </c>
      <c r="T71" s="56"/>
      <c r="U71" s="51">
        <v>63.226882647134175</v>
      </c>
      <c r="V71" s="74">
        <v>2.4517176781054775E-2</v>
      </c>
      <c r="W71" s="74">
        <v>0</v>
      </c>
      <c r="X71" s="50">
        <v>2.4517176781054775E-2</v>
      </c>
      <c r="Z71" s="146"/>
      <c r="AA71" s="146"/>
      <c r="AB71" s="146"/>
      <c r="AC71" s="146"/>
    </row>
    <row r="72" spans="1:29">
      <c r="A72" s="170">
        <v>36923</v>
      </c>
      <c r="B72" s="121" t="s">
        <v>111</v>
      </c>
      <c r="C72" s="60" t="s">
        <v>49</v>
      </c>
      <c r="D72" s="67">
        <v>9.3173333333333339</v>
      </c>
      <c r="E72" s="67">
        <v>-51.267833333333336</v>
      </c>
      <c r="F72" s="46">
        <v>26.349</v>
      </c>
      <c r="G72" s="48">
        <v>36.146000000000001</v>
      </c>
      <c r="H72" s="48">
        <v>3.47</v>
      </c>
      <c r="I72" s="51">
        <v>83.477246733051672</v>
      </c>
      <c r="J72" s="56">
        <v>1.1527891434663804</v>
      </c>
      <c r="K72" s="48">
        <v>3.3279581850533813E-2</v>
      </c>
      <c r="L72" s="48">
        <v>0.05</v>
      </c>
      <c r="M72" s="56">
        <v>2025.5847833627977</v>
      </c>
      <c r="N72" s="74">
        <v>-0.58478336279767973</v>
      </c>
      <c r="O72" s="49">
        <v>10</v>
      </c>
      <c r="P72" s="71">
        <v>83</v>
      </c>
      <c r="Q72" s="72">
        <v>78</v>
      </c>
      <c r="R72" s="57">
        <v>0.65</v>
      </c>
      <c r="S72" s="57">
        <v>2.3895300000000002</v>
      </c>
      <c r="T72" s="56">
        <v>16.988679241831658</v>
      </c>
      <c r="U72" s="51">
        <v>60.816962918970646</v>
      </c>
      <c r="V72" s="74">
        <v>1.9854775171836363</v>
      </c>
      <c r="W72" s="74">
        <v>0</v>
      </c>
      <c r="X72" s="50">
        <v>1.9854775171836363</v>
      </c>
      <c r="Y72" s="10" t="s">
        <v>64</v>
      </c>
      <c r="Z72" s="147">
        <v>1.393</v>
      </c>
      <c r="AA72" s="147">
        <v>-1.3740000000000001</v>
      </c>
      <c r="AB72" s="147">
        <v>-0.84399999999999997</v>
      </c>
      <c r="AC72" s="147">
        <v>1.6719999999999999</v>
      </c>
    </row>
    <row r="73" spans="1:29">
      <c r="A73" s="170">
        <v>36924</v>
      </c>
      <c r="B73" s="121" t="s">
        <v>112</v>
      </c>
      <c r="C73" s="60" t="s">
        <v>49</v>
      </c>
      <c r="D73" s="67">
        <v>9.3013333333333339</v>
      </c>
      <c r="E73" s="67">
        <v>-49.601166666666664</v>
      </c>
      <c r="F73" s="46">
        <v>25.265999999999998</v>
      </c>
      <c r="G73" s="48">
        <v>35.991999999999997</v>
      </c>
      <c r="H73" s="48">
        <v>0.13</v>
      </c>
      <c r="I73" s="51">
        <v>20.400533467415912</v>
      </c>
      <c r="J73" s="56">
        <v>1.1349953013971952</v>
      </c>
      <c r="K73" s="48"/>
      <c r="L73" s="48">
        <v>0.05</v>
      </c>
      <c r="M73" s="56">
        <v>2016.7221288511751</v>
      </c>
      <c r="N73" s="74">
        <v>8.2778711488249428</v>
      </c>
      <c r="O73" s="49">
        <v>10</v>
      </c>
      <c r="P73" s="71">
        <v>78</v>
      </c>
      <c r="Q73" s="72">
        <v>70</v>
      </c>
      <c r="R73" s="57">
        <v>45.99</v>
      </c>
      <c r="S73" s="57">
        <v>1.742685</v>
      </c>
      <c r="T73" s="56">
        <v>27.336760952952254</v>
      </c>
      <c r="U73" s="51">
        <v>59.927608118352694</v>
      </c>
      <c r="V73" s="74">
        <v>101.89378071729084</v>
      </c>
      <c r="W73" s="74">
        <v>0</v>
      </c>
      <c r="X73" s="50">
        <v>101.89378071729084</v>
      </c>
      <c r="Z73" s="146"/>
      <c r="AA73" s="146"/>
      <c r="AB73" s="146"/>
      <c r="AC73" s="146"/>
    </row>
    <row r="74" spans="1:29">
      <c r="A74" s="170">
        <v>36925</v>
      </c>
      <c r="B74" s="121" t="s">
        <v>113</v>
      </c>
      <c r="C74" s="60" t="s">
        <v>49</v>
      </c>
      <c r="D74" s="67">
        <v>9.5830000000000002</v>
      </c>
      <c r="E74" s="67">
        <v>-47.860333333333337</v>
      </c>
      <c r="F74" s="46">
        <v>25.344999999999999</v>
      </c>
      <c r="G74" s="48">
        <v>36.084000000000003</v>
      </c>
      <c r="H74" s="48">
        <v>0.14000000000000001</v>
      </c>
      <c r="I74" s="51">
        <v>19.631578388431681</v>
      </c>
      <c r="J74" s="56">
        <v>1.6128580000000001</v>
      </c>
      <c r="K74" s="48"/>
      <c r="L74" s="48"/>
      <c r="M74" s="56">
        <v>2019.1299928693734</v>
      </c>
      <c r="N74" s="74">
        <v>5.8700071306266182</v>
      </c>
      <c r="O74" s="49">
        <v>10</v>
      </c>
      <c r="P74" s="71">
        <v>68</v>
      </c>
      <c r="Q74" s="72">
        <v>58</v>
      </c>
      <c r="R74" s="57">
        <v>33</v>
      </c>
      <c r="S74" s="57">
        <v>2.3777750000000002</v>
      </c>
      <c r="T74" s="56">
        <v>22.778880671480174</v>
      </c>
      <c r="U74" s="51">
        <v>59.622387777658787</v>
      </c>
      <c r="V74" s="74">
        <v>186.28516932747743</v>
      </c>
      <c r="W74" s="74">
        <v>0</v>
      </c>
      <c r="X74" s="50">
        <v>186.28516932747743</v>
      </c>
      <c r="Z74" s="146"/>
      <c r="AA74" s="146"/>
      <c r="AB74" s="146"/>
      <c r="AC74" s="146"/>
    </row>
    <row r="75" spans="1:29">
      <c r="A75" s="170">
        <v>36926</v>
      </c>
      <c r="B75" s="121" t="s">
        <v>114</v>
      </c>
      <c r="C75" s="60" t="s">
        <v>49</v>
      </c>
      <c r="D75" s="67">
        <v>7.7846666666666664</v>
      </c>
      <c r="E75" s="67">
        <v>-48.582999999999998</v>
      </c>
      <c r="F75" s="46">
        <v>25.619</v>
      </c>
      <c r="G75" s="48">
        <v>35.951999999999998</v>
      </c>
      <c r="H75" s="48">
        <v>0.09</v>
      </c>
      <c r="I75" s="51">
        <v>13.160514356001073</v>
      </c>
      <c r="J75" s="56">
        <v>2.4812167500000002</v>
      </c>
      <c r="K75" s="48"/>
      <c r="L75" s="48">
        <v>0.25</v>
      </c>
      <c r="M75" s="56">
        <v>2013.000735073146</v>
      </c>
      <c r="N75" s="74">
        <v>11.999264926854039</v>
      </c>
      <c r="O75" s="49">
        <v>10</v>
      </c>
      <c r="P75" s="71">
        <v>66</v>
      </c>
      <c r="Q75" s="72">
        <v>77</v>
      </c>
      <c r="R75" s="57">
        <v>51.8</v>
      </c>
      <c r="S75" s="57">
        <v>1.5522400000000001</v>
      </c>
      <c r="T75" s="56">
        <v>11.981236178749306</v>
      </c>
      <c r="U75" s="51">
        <v>47.754172714746581</v>
      </c>
      <c r="V75" s="74">
        <v>161.20481551313381</v>
      </c>
      <c r="W75" s="74">
        <v>0</v>
      </c>
      <c r="X75" s="50">
        <v>161.20481551313381</v>
      </c>
      <c r="Z75" s="146"/>
      <c r="AA75" s="146"/>
      <c r="AB75" s="146"/>
      <c r="AC75" s="146"/>
    </row>
    <row r="76" spans="1:29">
      <c r="A76" s="170">
        <v>36927</v>
      </c>
      <c r="B76" s="121" t="s">
        <v>115</v>
      </c>
      <c r="C76" s="60" t="s">
        <v>49</v>
      </c>
      <c r="D76" s="67">
        <v>6.1580000000000004</v>
      </c>
      <c r="E76" s="67">
        <v>-46.971499999999999</v>
      </c>
      <c r="F76" s="68">
        <v>26.478000000000002</v>
      </c>
      <c r="G76" s="48">
        <v>36.253999999999998</v>
      </c>
      <c r="H76" s="48">
        <v>0.44</v>
      </c>
      <c r="I76" s="51">
        <v>66.965836241551642</v>
      </c>
      <c r="J76" s="56">
        <v>1.1932514999999999</v>
      </c>
      <c r="K76" s="48">
        <v>4.8549655850540815E-2</v>
      </c>
      <c r="L76" s="48">
        <v>0.05</v>
      </c>
      <c r="M76" s="56">
        <v>2018.9598952308436</v>
      </c>
      <c r="N76" s="74">
        <v>6.0401047691564145</v>
      </c>
      <c r="O76" s="49">
        <v>14</v>
      </c>
      <c r="P76" s="71">
        <v>100</v>
      </c>
      <c r="Q76" s="72">
        <v>101</v>
      </c>
      <c r="R76" s="57">
        <v>1.5</v>
      </c>
      <c r="S76" s="57">
        <v>0.51604499999999998</v>
      </c>
      <c r="T76" s="56">
        <v>24.600701576505642</v>
      </c>
      <c r="U76" s="51">
        <v>65.99649805516367</v>
      </c>
      <c r="V76" s="74">
        <v>14.548406538125263</v>
      </c>
      <c r="W76" s="74">
        <v>0</v>
      </c>
      <c r="X76" s="50">
        <v>14.548406538125263</v>
      </c>
      <c r="Y76" s="10" t="s">
        <v>64</v>
      </c>
      <c r="Z76" s="147">
        <v>1.36</v>
      </c>
      <c r="AA76" s="147">
        <v>-0.59199999999999997</v>
      </c>
      <c r="AB76" s="147">
        <v>-0.70399999999999996</v>
      </c>
      <c r="AC76" s="147">
        <v>-0.16300000000000001</v>
      </c>
    </row>
    <row r="77" spans="1:29">
      <c r="A77" s="170">
        <v>36928</v>
      </c>
      <c r="B77" s="121" t="s">
        <v>116</v>
      </c>
      <c r="C77" s="60" t="s">
        <v>49</v>
      </c>
      <c r="D77" s="67">
        <v>7.2919999999999998</v>
      </c>
      <c r="E77" s="67">
        <v>-45.363833333333332</v>
      </c>
      <c r="F77" s="46">
        <v>26.556000000000001</v>
      </c>
      <c r="G77" s="48">
        <v>36.155999999999999</v>
      </c>
      <c r="H77" s="48">
        <v>0.4</v>
      </c>
      <c r="I77" s="51">
        <v>51.053420136967226</v>
      </c>
      <c r="J77" s="56">
        <v>1.5164635</v>
      </c>
      <c r="K77" s="48">
        <v>3.4722222222222224E-2</v>
      </c>
      <c r="L77" s="48">
        <v>0.05</v>
      </c>
      <c r="M77" s="56">
        <v>2009.2714971864798</v>
      </c>
      <c r="N77" s="74">
        <v>15.728502813520208</v>
      </c>
      <c r="O77" s="49">
        <v>10</v>
      </c>
      <c r="P77" s="71">
        <v>100</v>
      </c>
      <c r="Q77" s="72">
        <v>95</v>
      </c>
      <c r="R77" s="56">
        <v>1.129815</v>
      </c>
      <c r="S77" s="56">
        <v>0.26185000000000003</v>
      </c>
      <c r="T77" s="56">
        <v>27.69288217674324</v>
      </c>
      <c r="U77" s="51">
        <v>44.283901542296981</v>
      </c>
      <c r="V77" s="74">
        <v>12.655723304458562</v>
      </c>
      <c r="W77" s="74">
        <v>0</v>
      </c>
      <c r="X77" s="50">
        <v>12.655723304458562</v>
      </c>
      <c r="Y77" s="10" t="s">
        <v>64</v>
      </c>
      <c r="Z77" s="147">
        <v>1.0269999999999999</v>
      </c>
      <c r="AA77" s="147">
        <v>-0.53600000000000003</v>
      </c>
      <c r="AB77" s="147">
        <v>-0.54800000000000004</v>
      </c>
      <c r="AC77" s="147">
        <v>-0.74299999999999999</v>
      </c>
    </row>
    <row r="78" spans="1:29">
      <c r="A78" s="170">
        <v>36929</v>
      </c>
      <c r="B78" s="121" t="s">
        <v>117</v>
      </c>
      <c r="C78" s="60" t="s">
        <v>49</v>
      </c>
      <c r="D78" s="67">
        <v>7.285166666666667</v>
      </c>
      <c r="E78" s="67">
        <v>-43.328833333333336</v>
      </c>
      <c r="F78" s="46">
        <v>26.331</v>
      </c>
      <c r="G78" s="48">
        <v>36.159999999999997</v>
      </c>
      <c r="H78" s="48">
        <v>0.4</v>
      </c>
      <c r="I78" s="51">
        <v>52.850403297714067</v>
      </c>
      <c r="J78" s="56">
        <v>1.4253920000000002</v>
      </c>
      <c r="K78" s="48">
        <v>4.6705998033431666E-2</v>
      </c>
      <c r="L78" s="48">
        <v>0.05</v>
      </c>
      <c r="M78" s="56">
        <v>2014.0717416437049</v>
      </c>
      <c r="N78" s="74">
        <v>10.928258356295146</v>
      </c>
      <c r="O78" s="49">
        <v>10</v>
      </c>
      <c r="P78" s="71">
        <v>114</v>
      </c>
      <c r="Q78" s="72">
        <v>127</v>
      </c>
      <c r="R78" s="57">
        <v>1.7999999999999999E-2</v>
      </c>
      <c r="S78" s="57">
        <v>0.30930000000000002</v>
      </c>
      <c r="T78" s="56">
        <v>28.363704429218295</v>
      </c>
      <c r="U78" s="51">
        <v>98.064654838709785</v>
      </c>
      <c r="V78" s="74">
        <v>6.3884173831055394E-2</v>
      </c>
      <c r="W78" s="74">
        <v>0</v>
      </c>
      <c r="X78" s="50">
        <v>6.3884173831055394E-2</v>
      </c>
      <c r="Y78" s="10" t="s">
        <v>64</v>
      </c>
      <c r="Z78" s="147">
        <v>1.2869999999999999</v>
      </c>
      <c r="AA78" s="147">
        <v>-0.89100000000000001</v>
      </c>
      <c r="AB78" s="147">
        <v>-0.88200000000000001</v>
      </c>
      <c r="AC78" s="147">
        <v>0.19900000000000001</v>
      </c>
    </row>
    <row r="79" spans="1:29">
      <c r="A79" s="170">
        <v>36930</v>
      </c>
      <c r="B79" s="121" t="s">
        <v>118</v>
      </c>
      <c r="C79" s="60" t="s">
        <v>49</v>
      </c>
      <c r="D79" s="67">
        <v>8.1498333333333335</v>
      </c>
      <c r="E79" s="67">
        <v>-41.455333333333336</v>
      </c>
      <c r="F79" s="46">
        <v>25.059000000000001</v>
      </c>
      <c r="G79" s="48">
        <v>35.996000000000002</v>
      </c>
      <c r="H79" s="48">
        <v>0.35</v>
      </c>
      <c r="I79" s="51">
        <v>31.793181763357818</v>
      </c>
      <c r="J79" s="56"/>
      <c r="K79" s="48"/>
      <c r="L79" s="48">
        <v>0.05</v>
      </c>
      <c r="M79" s="56">
        <v>2019.376121708809</v>
      </c>
      <c r="N79" s="74">
        <v>5.6238782911909766</v>
      </c>
      <c r="O79" s="49">
        <v>10</v>
      </c>
      <c r="P79" s="71">
        <v>90</v>
      </c>
      <c r="Q79" s="72">
        <v>77</v>
      </c>
      <c r="R79" s="57">
        <v>2.4300000000000002</v>
      </c>
      <c r="S79" s="57">
        <v>1.1011</v>
      </c>
      <c r="T79" s="56"/>
      <c r="U79" s="51"/>
      <c r="V79" s="74">
        <v>17.568159840732612</v>
      </c>
      <c r="W79" s="74">
        <v>0</v>
      </c>
      <c r="X79" s="50">
        <v>17.568159840732612</v>
      </c>
      <c r="Z79" s="146"/>
      <c r="AA79" s="146"/>
      <c r="AB79" s="146"/>
      <c r="AC79" s="146"/>
    </row>
    <row r="80" spans="1:29">
      <c r="A80" s="170">
        <v>36931</v>
      </c>
      <c r="B80" s="121" t="s">
        <v>119</v>
      </c>
      <c r="C80" s="60" t="s">
        <v>49</v>
      </c>
      <c r="D80" s="67">
        <v>9.3378333333333341</v>
      </c>
      <c r="E80" s="67">
        <v>-41.974333333333334</v>
      </c>
      <c r="F80" s="46">
        <v>25.777000000000001</v>
      </c>
      <c r="G80" s="48">
        <v>36.106999999999999</v>
      </c>
      <c r="H80" s="48">
        <v>0.78</v>
      </c>
      <c r="I80" s="51">
        <v>48.527226418236147</v>
      </c>
      <c r="J80" s="56">
        <v>1.4500950000000001</v>
      </c>
      <c r="K80" s="48">
        <v>6.4192343604108304E-2</v>
      </c>
      <c r="L80" s="48">
        <v>0.05</v>
      </c>
      <c r="M80" s="56">
        <v>2019.6921274068825</v>
      </c>
      <c r="N80" s="74">
        <v>5.3078725931175086</v>
      </c>
      <c r="O80" s="49">
        <v>10</v>
      </c>
      <c r="P80" s="71">
        <v>78</v>
      </c>
      <c r="Q80" s="72">
        <v>86</v>
      </c>
      <c r="R80" s="57">
        <v>4.37</v>
      </c>
      <c r="S80" s="57">
        <v>2.0027775000000001</v>
      </c>
      <c r="T80" s="56">
        <v>23.311276754202822</v>
      </c>
      <c r="U80" s="51">
        <v>42.993928274309035</v>
      </c>
      <c r="V80" s="74">
        <v>53.801590215905122</v>
      </c>
      <c r="W80" s="74">
        <v>0</v>
      </c>
      <c r="X80" s="50">
        <v>53.801590215905122</v>
      </c>
      <c r="Y80" s="10" t="s">
        <v>64</v>
      </c>
      <c r="Z80" s="147">
        <v>1.17</v>
      </c>
      <c r="AA80" s="147">
        <v>-0.47099999999999997</v>
      </c>
      <c r="AB80" s="147">
        <v>-0.32800000000000001</v>
      </c>
      <c r="AC80" s="147">
        <v>-0.42199999999999999</v>
      </c>
    </row>
    <row r="81" spans="1:29">
      <c r="A81" s="170">
        <v>36932</v>
      </c>
      <c r="B81" s="121" t="s">
        <v>120</v>
      </c>
      <c r="C81" s="60" t="s">
        <v>49</v>
      </c>
      <c r="D81" s="67">
        <v>11.062166666666666</v>
      </c>
      <c r="E81" s="67">
        <v>-42.316333333333333</v>
      </c>
      <c r="F81" s="46">
        <v>24.635999999999999</v>
      </c>
      <c r="G81" s="48">
        <v>35.688000000000002</v>
      </c>
      <c r="H81" s="48"/>
      <c r="I81" s="51">
        <v>12.743822608581514</v>
      </c>
      <c r="J81" s="56"/>
      <c r="K81" s="48"/>
      <c r="L81" s="48">
        <v>0.05</v>
      </c>
      <c r="M81" s="56">
        <v>2018.7682761350652</v>
      </c>
      <c r="N81" s="74">
        <v>6.2317238649347928</v>
      </c>
      <c r="O81" s="49">
        <v>10</v>
      </c>
      <c r="P81" s="71">
        <v>74</v>
      </c>
      <c r="Q81" s="72">
        <v>70</v>
      </c>
      <c r="R81" s="57">
        <v>2.63</v>
      </c>
      <c r="S81" s="57">
        <v>1.6320000000000001E-2</v>
      </c>
      <c r="T81" s="56">
        <v>28.977037462192577</v>
      </c>
      <c r="U81" s="51"/>
      <c r="V81" s="74">
        <v>33.604796674726735</v>
      </c>
      <c r="W81" s="74">
        <v>0</v>
      </c>
      <c r="X81" s="50">
        <v>33.604796674726735</v>
      </c>
      <c r="Z81" s="146"/>
      <c r="AA81" s="146"/>
      <c r="AB81" s="146"/>
      <c r="AC81" s="146"/>
    </row>
    <row r="82" spans="1:29">
      <c r="A82" s="170">
        <v>36933</v>
      </c>
      <c r="B82" s="121" t="s">
        <v>121</v>
      </c>
      <c r="C82" s="60" t="s">
        <v>49</v>
      </c>
      <c r="D82" s="67">
        <v>10.078666666666667</v>
      </c>
      <c r="E82" s="67">
        <v>-44.921166666666664</v>
      </c>
      <c r="F82" s="46">
        <v>25.670999999999999</v>
      </c>
      <c r="G82" s="48">
        <v>36.171999999999997</v>
      </c>
      <c r="H82" s="48">
        <v>0.32</v>
      </c>
      <c r="I82" s="51">
        <v>35.167047266596533</v>
      </c>
      <c r="J82" s="56">
        <v>1.73132475</v>
      </c>
      <c r="K82" s="48">
        <v>3.968253968253968E-2</v>
      </c>
      <c r="L82" s="48">
        <v>0.05</v>
      </c>
      <c r="M82" s="56">
        <v>2017.4949001604641</v>
      </c>
      <c r="N82" s="74">
        <v>7.5050998395358874</v>
      </c>
      <c r="O82" s="49">
        <v>12.5</v>
      </c>
      <c r="P82" s="71">
        <v>70</v>
      </c>
      <c r="Q82" s="72">
        <v>53</v>
      </c>
      <c r="R82" s="57">
        <v>30.9</v>
      </c>
      <c r="S82" s="57">
        <v>6.4959674999999999</v>
      </c>
      <c r="T82" s="56">
        <v>18.321585649662406</v>
      </c>
      <c r="U82" s="51">
        <v>47.277971249860407</v>
      </c>
      <c r="V82" s="74">
        <v>53.38877340940563</v>
      </c>
      <c r="W82" s="74">
        <v>0</v>
      </c>
      <c r="X82" s="50">
        <v>53.38877340940563</v>
      </c>
      <c r="Y82" s="10" t="s">
        <v>64</v>
      </c>
      <c r="Z82" s="147">
        <v>1.0429999999999999</v>
      </c>
      <c r="AA82" s="147">
        <v>-0.222</v>
      </c>
      <c r="AB82" s="147">
        <v>0.13800000000000001</v>
      </c>
      <c r="AC82" s="147">
        <v>-1.069</v>
      </c>
    </row>
    <row r="83" spans="1:29">
      <c r="A83" s="171">
        <v>36934</v>
      </c>
      <c r="B83" s="122" t="s">
        <v>122</v>
      </c>
      <c r="C83" s="60" t="s">
        <v>49</v>
      </c>
      <c r="D83" s="67">
        <v>10</v>
      </c>
      <c r="E83" s="67">
        <v>-44.5</v>
      </c>
      <c r="F83" s="68">
        <v>25.738</v>
      </c>
      <c r="G83" s="48">
        <v>36.029499999999999</v>
      </c>
      <c r="H83" s="48"/>
      <c r="I83" s="51">
        <v>25.99982882336624</v>
      </c>
      <c r="J83" s="56"/>
      <c r="K83" s="48"/>
      <c r="L83" s="48"/>
      <c r="M83" s="56"/>
      <c r="N83" s="74"/>
      <c r="O83" s="49">
        <v>12.5</v>
      </c>
      <c r="P83" s="71">
        <v>80</v>
      </c>
      <c r="Q83" s="72">
        <v>60</v>
      </c>
      <c r="R83" s="56">
        <v>47.3</v>
      </c>
      <c r="S83" s="56">
        <v>5.30037</v>
      </c>
      <c r="T83" s="56">
        <v>22.159595207268584</v>
      </c>
      <c r="U83" s="51"/>
      <c r="V83" s="74">
        <v>627.20196584388293</v>
      </c>
      <c r="W83" s="74">
        <v>0</v>
      </c>
      <c r="X83" s="50">
        <v>627.20196584388293</v>
      </c>
      <c r="Z83" s="146"/>
      <c r="AA83" s="146"/>
      <c r="AB83" s="146"/>
      <c r="AC83" s="146"/>
    </row>
    <row r="84" spans="1:29">
      <c r="A84" s="170">
        <v>36935</v>
      </c>
      <c r="B84" s="121" t="s">
        <v>123</v>
      </c>
      <c r="C84" s="60" t="s">
        <v>49</v>
      </c>
      <c r="D84" s="67">
        <v>10.920833333333333</v>
      </c>
      <c r="E84" s="67">
        <v>-46.936666666666667</v>
      </c>
      <c r="F84" s="46">
        <v>24.780999999999999</v>
      </c>
      <c r="G84" s="47">
        <v>35.927</v>
      </c>
      <c r="H84" s="48">
        <v>0.17</v>
      </c>
      <c r="I84" s="51">
        <v>20.765138746408024</v>
      </c>
      <c r="J84" s="56">
        <v>1.5781235000000002</v>
      </c>
      <c r="K84" s="48">
        <v>0.17359303125</v>
      </c>
      <c r="L84" s="48">
        <v>0.05</v>
      </c>
      <c r="M84" s="56">
        <v>2018.1708054110904</v>
      </c>
      <c r="N84" s="74">
        <v>6.8291945889095587</v>
      </c>
      <c r="O84" s="49">
        <v>13</v>
      </c>
      <c r="P84" s="71">
        <v>82</v>
      </c>
      <c r="Q84" s="72">
        <v>79</v>
      </c>
      <c r="R84" s="57">
        <v>3.29</v>
      </c>
      <c r="S84" s="57">
        <v>0.101925</v>
      </c>
      <c r="T84" s="56">
        <v>19.957517743532748</v>
      </c>
      <c r="U84" s="51">
        <v>55.378160083859726</v>
      </c>
      <c r="V84" s="74">
        <v>26.691854497240602</v>
      </c>
      <c r="W84" s="74">
        <v>0</v>
      </c>
      <c r="X84" s="50">
        <v>26.691854497240602</v>
      </c>
      <c r="Y84" s="10" t="s">
        <v>64</v>
      </c>
      <c r="Z84" s="147">
        <v>1.2589999999999999</v>
      </c>
      <c r="AA84" s="147">
        <v>-0.65600000000000003</v>
      </c>
      <c r="AB84" s="147">
        <v>-0.36799999999999999</v>
      </c>
      <c r="AC84" s="147">
        <v>-0.92</v>
      </c>
    </row>
    <row r="85" spans="1:29">
      <c r="A85" s="170">
        <v>36936</v>
      </c>
      <c r="B85" s="121" t="s">
        <v>124</v>
      </c>
      <c r="C85" s="60" t="s">
        <v>49</v>
      </c>
      <c r="D85" s="67">
        <v>9.7528333333333332</v>
      </c>
      <c r="E85" s="67">
        <v>-49.580500000000001</v>
      </c>
      <c r="F85" s="46">
        <v>25.349</v>
      </c>
      <c r="G85" s="47">
        <v>36.06</v>
      </c>
      <c r="H85" s="48">
        <v>0.27</v>
      </c>
      <c r="I85" s="51">
        <v>16.676350974853602</v>
      </c>
      <c r="J85" s="56">
        <v>1.4970777499999999</v>
      </c>
      <c r="K85" s="48">
        <v>4.4732010416666676E-2</v>
      </c>
      <c r="L85" s="48">
        <v>0.05</v>
      </c>
      <c r="M85" s="56">
        <v>2014.5439178306356</v>
      </c>
      <c r="N85" s="74">
        <v>10.456082169364436</v>
      </c>
      <c r="O85" s="49">
        <v>12</v>
      </c>
      <c r="P85" s="71">
        <v>70</v>
      </c>
      <c r="Q85" s="72">
        <v>60</v>
      </c>
      <c r="R85" s="57">
        <v>41.3</v>
      </c>
      <c r="S85" s="57">
        <v>9.8530000000000006E-2</v>
      </c>
      <c r="T85" s="56">
        <v>23.095575965008383</v>
      </c>
      <c r="U85" s="51">
        <v>63.498359424054776</v>
      </c>
      <c r="V85" s="74">
        <v>383.18861964739034</v>
      </c>
      <c r="W85" s="74">
        <v>0</v>
      </c>
      <c r="X85" s="50">
        <v>383.18861964739034</v>
      </c>
      <c r="Y85" s="10" t="s">
        <v>64</v>
      </c>
      <c r="Z85" s="147">
        <v>1.1359999999999999</v>
      </c>
      <c r="AA85" s="147">
        <v>-4.3999999999999997E-2</v>
      </c>
      <c r="AB85" s="147">
        <v>0.73899999999999999</v>
      </c>
      <c r="AC85" s="147">
        <v>-1.167</v>
      </c>
    </row>
    <row r="86" spans="1:29">
      <c r="A86" s="170">
        <v>36937</v>
      </c>
      <c r="B86" s="121" t="s">
        <v>125</v>
      </c>
      <c r="C86" s="60" t="s">
        <v>49</v>
      </c>
      <c r="D86" s="67">
        <v>9.0798333333333332</v>
      </c>
      <c r="E86" s="67">
        <v>-51.962000000000003</v>
      </c>
      <c r="F86" s="46">
        <v>26.061</v>
      </c>
      <c r="G86" s="47">
        <v>36.197000000000003</v>
      </c>
      <c r="H86" s="48">
        <v>0.5</v>
      </c>
      <c r="I86" s="51"/>
      <c r="J86" s="56">
        <v>1.6162589999999999</v>
      </c>
      <c r="K86" s="48"/>
      <c r="L86" s="48">
        <v>0.05</v>
      </c>
      <c r="M86" s="56">
        <v>2017.5772941521357</v>
      </c>
      <c r="N86" s="74">
        <v>7.4227058478643357</v>
      </c>
      <c r="O86" s="49">
        <v>12</v>
      </c>
      <c r="P86" s="71">
        <v>84</v>
      </c>
      <c r="Q86" s="72">
        <v>65</v>
      </c>
      <c r="R86" s="57">
        <v>3.77</v>
      </c>
      <c r="S86" s="57">
        <v>6.1570999999999998</v>
      </c>
      <c r="T86" s="56">
        <v>29.848309697162072</v>
      </c>
      <c r="U86" s="51">
        <v>65.016331148860857</v>
      </c>
      <c r="V86" s="74">
        <v>22.063233869787897</v>
      </c>
      <c r="W86" s="74">
        <v>0</v>
      </c>
      <c r="X86" s="50">
        <v>22.063233869787897</v>
      </c>
      <c r="Z86" s="146"/>
      <c r="AA86" s="146"/>
      <c r="AB86" s="146"/>
      <c r="AC86" s="146"/>
    </row>
    <row r="87" spans="1:29">
      <c r="A87" s="170">
        <v>36938</v>
      </c>
      <c r="B87" s="121" t="s">
        <v>126</v>
      </c>
      <c r="C87" s="60" t="s">
        <v>49</v>
      </c>
      <c r="D87" s="67">
        <v>9.6808333333333341</v>
      </c>
      <c r="E87" s="67">
        <v>-55.408999999999999</v>
      </c>
      <c r="F87" s="46">
        <v>26.209</v>
      </c>
      <c r="G87" s="47">
        <v>36.298000000000002</v>
      </c>
      <c r="H87" s="48">
        <v>0.14000000000000001</v>
      </c>
      <c r="I87" s="51">
        <v>74.9611091451644</v>
      </c>
      <c r="J87" s="56">
        <v>1.3163590000000001</v>
      </c>
      <c r="K87" s="48">
        <v>3.6524302083333335E-2</v>
      </c>
      <c r="L87" s="48">
        <v>0.05</v>
      </c>
      <c r="M87" s="56">
        <v>2023.0832736276614</v>
      </c>
      <c r="N87" s="74">
        <v>1.9167263723386441</v>
      </c>
      <c r="O87" s="49">
        <v>10</v>
      </c>
      <c r="P87" s="71">
        <v>100</v>
      </c>
      <c r="Q87" s="72">
        <v>133</v>
      </c>
      <c r="R87" s="57">
        <v>0.28000000000000003</v>
      </c>
      <c r="S87" s="57">
        <v>0.170185</v>
      </c>
      <c r="T87" s="56">
        <v>26.730684147846979</v>
      </c>
      <c r="U87" s="51">
        <v>87.16407660606059</v>
      </c>
      <c r="V87" s="74">
        <v>0</v>
      </c>
      <c r="W87" s="74">
        <v>0</v>
      </c>
      <c r="X87" s="50">
        <v>0</v>
      </c>
      <c r="Y87" s="10" t="s">
        <v>64</v>
      </c>
      <c r="Z87" s="147">
        <v>1.5149999999999999</v>
      </c>
      <c r="AA87" s="147">
        <v>-1.264</v>
      </c>
      <c r="AB87" s="147">
        <v>-1.131</v>
      </c>
      <c r="AC87" s="147">
        <v>0.16700000000000001</v>
      </c>
    </row>
    <row r="88" spans="1:29">
      <c r="A88" s="170">
        <v>36939</v>
      </c>
      <c r="B88" s="121" t="s">
        <v>127</v>
      </c>
      <c r="C88" s="60" t="s">
        <v>49</v>
      </c>
      <c r="D88" s="67">
        <v>11.021833333333333</v>
      </c>
      <c r="E88" s="67">
        <v>-56.227166666666669</v>
      </c>
      <c r="F88" s="46">
        <v>26.061</v>
      </c>
      <c r="G88" s="47">
        <v>35.899000000000001</v>
      </c>
      <c r="H88" s="48">
        <v>1.3</v>
      </c>
      <c r="I88" s="51">
        <v>38.865186524945116</v>
      </c>
      <c r="J88" s="56">
        <v>2.13132075</v>
      </c>
      <c r="K88" s="48">
        <v>2.8316593750000004E-2</v>
      </c>
      <c r="L88" s="48">
        <v>0.05</v>
      </c>
      <c r="M88" s="56">
        <v>2015.6766192641451</v>
      </c>
      <c r="N88" s="74">
        <v>9.3233807358549257</v>
      </c>
      <c r="O88" s="49">
        <v>11</v>
      </c>
      <c r="P88" s="71">
        <v>110</v>
      </c>
      <c r="Q88" s="72">
        <v>106</v>
      </c>
      <c r="R88" s="57">
        <v>15</v>
      </c>
      <c r="S88" s="57">
        <v>2.4126300000000001</v>
      </c>
      <c r="T88" s="56">
        <v>19.375317696180897</v>
      </c>
      <c r="U88" s="51">
        <v>65.182411442603367</v>
      </c>
      <c r="V88" s="74">
        <v>378.28263845105056</v>
      </c>
      <c r="W88" s="74">
        <v>0</v>
      </c>
      <c r="X88" s="50">
        <v>378.28263845105056</v>
      </c>
      <c r="Y88" s="10" t="s">
        <v>64</v>
      </c>
      <c r="Z88" s="147">
        <v>1.175</v>
      </c>
      <c r="AA88" s="147">
        <v>-0.109</v>
      </c>
      <c r="AB88" s="147">
        <v>0.42799999999999999</v>
      </c>
      <c r="AC88" s="147">
        <v>-4.9000000000000002E-2</v>
      </c>
    </row>
    <row r="89" spans="1:29">
      <c r="A89" s="170">
        <v>36940</v>
      </c>
      <c r="B89" s="121" t="s">
        <v>128</v>
      </c>
      <c r="C89" s="60" t="s">
        <v>49</v>
      </c>
      <c r="D89" s="67">
        <v>11.4985</v>
      </c>
      <c r="E89" s="67">
        <v>-55.0015</v>
      </c>
      <c r="F89" s="46">
        <v>25.939</v>
      </c>
      <c r="G89" s="48">
        <v>35.82</v>
      </c>
      <c r="H89" s="48"/>
      <c r="I89" s="51">
        <v>27.406163470907249</v>
      </c>
      <c r="J89" s="56">
        <v>1.777325</v>
      </c>
      <c r="K89" s="48">
        <v>6.0326656250000013E-2</v>
      </c>
      <c r="L89" s="48">
        <v>0.05</v>
      </c>
      <c r="M89" s="56">
        <v>1999.3168995714443</v>
      </c>
      <c r="N89" s="74">
        <v>25.68310042855569</v>
      </c>
      <c r="O89" s="49">
        <v>10</v>
      </c>
      <c r="P89" s="71">
        <v>80</v>
      </c>
      <c r="Q89" s="75">
        <v>68</v>
      </c>
      <c r="R89" s="57">
        <v>38</v>
      </c>
      <c r="S89" s="57">
        <v>4.4943900000000001</v>
      </c>
      <c r="T89" s="56">
        <v>23.875122776426323</v>
      </c>
      <c r="U89" s="51">
        <v>68.075448169310164</v>
      </c>
      <c r="V89" s="74">
        <v>893.46960951701988</v>
      </c>
      <c r="W89" s="74">
        <v>0</v>
      </c>
      <c r="X89" s="50">
        <v>893.46960951701988</v>
      </c>
      <c r="Z89" s="146"/>
      <c r="AA89" s="146"/>
      <c r="AB89" s="146"/>
      <c r="AC89" s="146"/>
    </row>
    <row r="90" spans="1:29">
      <c r="A90" s="170">
        <v>36941</v>
      </c>
      <c r="B90" s="121" t="s">
        <v>129</v>
      </c>
      <c r="C90" s="60" t="s">
        <v>49</v>
      </c>
      <c r="D90" s="67">
        <v>11.429166666666667</v>
      </c>
      <c r="E90" s="67">
        <v>-54.968833333333336</v>
      </c>
      <c r="F90" s="46">
        <v>26.114999999999998</v>
      </c>
      <c r="G90" s="48">
        <v>35.884</v>
      </c>
      <c r="H90" s="48">
        <v>0.22</v>
      </c>
      <c r="I90" s="51"/>
      <c r="J90" s="56">
        <v>1.7873060000000001</v>
      </c>
      <c r="K90" s="48">
        <v>0.13302156250000002</v>
      </c>
      <c r="L90" s="48">
        <v>0.05</v>
      </c>
      <c r="M90" s="56">
        <v>2007.3468817124269</v>
      </c>
      <c r="N90" s="74">
        <v>17.653118287573079</v>
      </c>
      <c r="O90" s="49">
        <v>10</v>
      </c>
      <c r="P90" s="71">
        <v>80</v>
      </c>
      <c r="Q90" s="72">
        <v>72</v>
      </c>
      <c r="R90" s="57">
        <v>23.7</v>
      </c>
      <c r="S90" s="57">
        <v>4.83826</v>
      </c>
      <c r="T90" s="56">
        <v>23.354586418460428</v>
      </c>
      <c r="U90" s="51">
        <v>83.672415959020753</v>
      </c>
      <c r="V90" s="74">
        <v>370.54325424788044</v>
      </c>
      <c r="W90" s="74">
        <v>0</v>
      </c>
      <c r="X90" s="50">
        <v>370.54325424788044</v>
      </c>
      <c r="Z90" s="146"/>
      <c r="AA90" s="146"/>
      <c r="AB90" s="146"/>
      <c r="AC90" s="146"/>
    </row>
    <row r="91" spans="1:29">
      <c r="A91" s="170">
        <v>36942</v>
      </c>
      <c r="B91" s="121" t="s">
        <v>130</v>
      </c>
      <c r="C91" s="60" t="s">
        <v>49</v>
      </c>
      <c r="D91" s="89">
        <v>11.321</v>
      </c>
      <c r="E91" s="89">
        <v>-55.037999999999997</v>
      </c>
      <c r="F91" s="68">
        <v>25.9634</v>
      </c>
      <c r="G91" s="48">
        <v>35.804000000000002</v>
      </c>
      <c r="H91" s="48"/>
      <c r="I91" s="51"/>
      <c r="J91" s="56"/>
      <c r="K91" s="48"/>
      <c r="L91" s="48">
        <v>0.05</v>
      </c>
      <c r="M91" s="56">
        <v>2011.0003811175438</v>
      </c>
      <c r="N91" s="74">
        <v>13.999618882456161</v>
      </c>
      <c r="O91" s="49">
        <v>5</v>
      </c>
      <c r="P91" s="71">
        <v>80</v>
      </c>
      <c r="Q91" s="72">
        <v>64</v>
      </c>
      <c r="R91" s="57">
        <v>29.1</v>
      </c>
      <c r="S91" s="57">
        <v>4.1058450000000004</v>
      </c>
      <c r="T91" s="56"/>
      <c r="U91" s="51"/>
      <c r="V91" s="74">
        <v>157.16468451253252</v>
      </c>
      <c r="W91" s="74">
        <v>0</v>
      </c>
      <c r="X91" s="50">
        <v>157.16468451253252</v>
      </c>
      <c r="Z91" s="146"/>
      <c r="AA91" s="146"/>
      <c r="AB91" s="146"/>
      <c r="AC91" s="146"/>
    </row>
    <row r="92" spans="1:29">
      <c r="A92" s="170">
        <v>37082</v>
      </c>
      <c r="B92" s="121" t="s">
        <v>131</v>
      </c>
      <c r="C92" s="60" t="s">
        <v>49</v>
      </c>
      <c r="D92" s="67">
        <v>11.229050000000001</v>
      </c>
      <c r="E92" s="67">
        <v>-50.926183333333334</v>
      </c>
      <c r="F92" s="46">
        <v>27.3</v>
      </c>
      <c r="G92" s="48">
        <v>36.115000000000002</v>
      </c>
      <c r="H92" s="48"/>
      <c r="I92" s="51"/>
      <c r="J92" s="56"/>
      <c r="K92" s="48"/>
      <c r="L92" s="48">
        <v>0.05</v>
      </c>
      <c r="M92" s="56">
        <v>2004.7576353614545</v>
      </c>
      <c r="N92" s="74">
        <v>20.242364638545496</v>
      </c>
      <c r="O92" s="49">
        <v>8.66</v>
      </c>
      <c r="P92" s="71">
        <v>95</v>
      </c>
      <c r="Q92" s="72">
        <v>84</v>
      </c>
      <c r="R92" s="57">
        <v>40</v>
      </c>
      <c r="S92" s="57">
        <v>0.11082500000000001</v>
      </c>
      <c r="T92" s="56">
        <v>42.311816153398745</v>
      </c>
      <c r="U92" s="51"/>
      <c r="V92" s="74">
        <v>6.1199148405692236</v>
      </c>
      <c r="W92" s="74">
        <v>0</v>
      </c>
      <c r="X92" s="50">
        <v>6.1199148405692236</v>
      </c>
      <c r="Z92" s="146"/>
      <c r="AA92" s="146"/>
      <c r="AB92" s="146"/>
      <c r="AC92" s="146"/>
    </row>
    <row r="93" spans="1:29">
      <c r="A93" s="170">
        <v>37083</v>
      </c>
      <c r="B93" s="121" t="s">
        <v>132</v>
      </c>
      <c r="C93" s="60" t="s">
        <v>49</v>
      </c>
      <c r="D93" s="67">
        <v>10.635</v>
      </c>
      <c r="E93" s="67">
        <v>-48.2286</v>
      </c>
      <c r="F93" s="46">
        <v>27.13</v>
      </c>
      <c r="G93" s="48">
        <v>36.167999999999999</v>
      </c>
      <c r="H93" s="48"/>
      <c r="I93" s="51">
        <v>2.0432581781305026</v>
      </c>
      <c r="J93" s="56"/>
      <c r="K93" s="48"/>
      <c r="L93" s="48">
        <v>0.05</v>
      </c>
      <c r="M93" s="56">
        <v>2002.0703528416791</v>
      </c>
      <c r="N93" s="74">
        <v>22.929647158320904</v>
      </c>
      <c r="O93" s="49">
        <v>9.25</v>
      </c>
      <c r="P93" s="71">
        <v>90</v>
      </c>
      <c r="Q93" s="72">
        <v>43</v>
      </c>
      <c r="R93" s="57">
        <v>44</v>
      </c>
      <c r="S93" s="57">
        <v>6.7000000000000002E-3</v>
      </c>
      <c r="T93" s="56">
        <v>32.08606776938484</v>
      </c>
      <c r="U93" s="51"/>
      <c r="V93" s="74">
        <v>131.70705200499046</v>
      </c>
      <c r="W93" s="74">
        <v>0</v>
      </c>
      <c r="X93" s="50">
        <v>131.70705200499046</v>
      </c>
      <c r="Z93" s="146"/>
      <c r="AA93" s="146"/>
      <c r="AB93" s="146"/>
      <c r="AC93" s="146"/>
    </row>
    <row r="94" spans="1:29">
      <c r="A94" s="170">
        <v>37085</v>
      </c>
      <c r="B94" s="121" t="s">
        <v>133</v>
      </c>
      <c r="C94" s="60" t="s">
        <v>49</v>
      </c>
      <c r="D94" s="67">
        <v>9.8988999999999994</v>
      </c>
      <c r="E94" s="67">
        <v>-45.475033333333336</v>
      </c>
      <c r="F94" s="46">
        <v>27.92</v>
      </c>
      <c r="G94" s="48">
        <v>35.652000000000001</v>
      </c>
      <c r="H94" s="48"/>
      <c r="I94" s="51">
        <v>3.4466539267938199</v>
      </c>
      <c r="J94" s="56"/>
      <c r="K94" s="48"/>
      <c r="L94" s="48">
        <v>0.05</v>
      </c>
      <c r="M94" s="56">
        <v>2003.4113434276246</v>
      </c>
      <c r="N94" s="74">
        <v>21.588656572375385</v>
      </c>
      <c r="O94" s="49">
        <v>6.74</v>
      </c>
      <c r="P94" s="71">
        <v>100</v>
      </c>
      <c r="Q94" s="72">
        <v>43</v>
      </c>
      <c r="R94" s="57">
        <v>55</v>
      </c>
      <c r="S94" s="76">
        <v>1.35E-2</v>
      </c>
      <c r="T94" s="56">
        <v>24.234877997989514</v>
      </c>
      <c r="U94" s="51">
        <v>45.40535331497469</v>
      </c>
      <c r="V94" s="74">
        <v>109.94570648226934</v>
      </c>
      <c r="W94" s="74">
        <v>0</v>
      </c>
      <c r="X94" s="50">
        <v>109.94570648226934</v>
      </c>
      <c r="Z94" s="146"/>
      <c r="AA94" s="146"/>
      <c r="AB94" s="146"/>
      <c r="AC94" s="146"/>
    </row>
    <row r="95" spans="1:29">
      <c r="A95" s="170">
        <v>37086</v>
      </c>
      <c r="B95" s="121" t="s">
        <v>134</v>
      </c>
      <c r="C95" s="60" t="s">
        <v>49</v>
      </c>
      <c r="D95" s="67">
        <v>9.9318333333333335</v>
      </c>
      <c r="E95" s="67">
        <v>-45.508000000000003</v>
      </c>
      <c r="F95" s="46">
        <v>27.81</v>
      </c>
      <c r="G95" s="48">
        <v>35.722999999999999</v>
      </c>
      <c r="H95" s="48"/>
      <c r="I95" s="51"/>
      <c r="J95" s="56"/>
      <c r="K95" s="48"/>
      <c r="L95" s="48">
        <v>0.05</v>
      </c>
      <c r="M95" s="56">
        <v>2003.3149319035253</v>
      </c>
      <c r="N95" s="74">
        <v>21.685068096474652</v>
      </c>
      <c r="O95" s="49">
        <v>9.41</v>
      </c>
      <c r="P95" s="71">
        <v>80</v>
      </c>
      <c r="Q95" s="72">
        <v>32</v>
      </c>
      <c r="R95" s="57">
        <v>105</v>
      </c>
      <c r="S95" s="57">
        <v>0</v>
      </c>
      <c r="T95" s="56">
        <v>26.139638390055623</v>
      </c>
      <c r="U95" s="51"/>
      <c r="V95" s="74">
        <v>537.60051324006838</v>
      </c>
      <c r="W95" s="74">
        <v>0</v>
      </c>
      <c r="X95" s="50">
        <v>537.60051324006838</v>
      </c>
      <c r="Z95" s="146"/>
      <c r="AA95" s="146"/>
      <c r="AB95" s="146"/>
      <c r="AC95" s="146"/>
    </row>
    <row r="96" spans="1:29">
      <c r="A96" s="170">
        <v>37087</v>
      </c>
      <c r="B96" s="121" t="s">
        <v>135</v>
      </c>
      <c r="C96" s="60" t="s">
        <v>49</v>
      </c>
      <c r="D96" s="67">
        <v>10.399483333333333</v>
      </c>
      <c r="E96" s="67">
        <v>-45.813650000000003</v>
      </c>
      <c r="F96" s="46">
        <v>27.73</v>
      </c>
      <c r="G96" s="48">
        <v>35.762999999999998</v>
      </c>
      <c r="H96" s="48"/>
      <c r="I96" s="51"/>
      <c r="J96" s="56"/>
      <c r="K96" s="48"/>
      <c r="L96" s="48">
        <v>0.05</v>
      </c>
      <c r="M96" s="56">
        <v>2002.8758085948325</v>
      </c>
      <c r="N96" s="74">
        <v>22.124191405167494</v>
      </c>
      <c r="O96" s="49">
        <v>8.5</v>
      </c>
      <c r="P96" s="71">
        <v>100</v>
      </c>
      <c r="Q96" s="75">
        <v>35</v>
      </c>
      <c r="R96" s="57">
        <v>68.5</v>
      </c>
      <c r="S96" s="57">
        <v>0.83199999999999996</v>
      </c>
      <c r="T96" s="56">
        <v>23.595149932581521</v>
      </c>
      <c r="U96" s="51">
        <v>74.487604962385944</v>
      </c>
      <c r="V96" s="74">
        <v>316.79295236778768</v>
      </c>
      <c r="W96" s="74">
        <v>0</v>
      </c>
      <c r="X96" s="50">
        <v>316.79295236778768</v>
      </c>
      <c r="Z96" s="146"/>
      <c r="AA96" s="146"/>
      <c r="AB96" s="146"/>
      <c r="AC96" s="146"/>
    </row>
    <row r="97" spans="1:29">
      <c r="A97" s="170">
        <v>37104</v>
      </c>
      <c r="B97" s="121" t="s">
        <v>136</v>
      </c>
      <c r="C97" s="60" t="s">
        <v>49</v>
      </c>
      <c r="D97" s="67">
        <v>4.6223333333333336</v>
      </c>
      <c r="E97" s="67">
        <v>-42.843000000000004</v>
      </c>
      <c r="F97" s="46">
        <v>27.94</v>
      </c>
      <c r="G97" s="48">
        <v>35.890999999999998</v>
      </c>
      <c r="H97" s="48">
        <v>0.77</v>
      </c>
      <c r="I97" s="51">
        <v>38.274219949595064</v>
      </c>
      <c r="J97" s="56">
        <v>2.1122251699796215</v>
      </c>
      <c r="K97" s="48">
        <v>2.9861934888625284E-2</v>
      </c>
      <c r="L97" s="48">
        <v>0.05</v>
      </c>
      <c r="M97" s="56">
        <v>2020.4833381136561</v>
      </c>
      <c r="N97" s="74">
        <v>4.5166618863438543</v>
      </c>
      <c r="O97" s="49">
        <v>5.47</v>
      </c>
      <c r="P97" s="71">
        <v>80</v>
      </c>
      <c r="Q97" s="72">
        <v>48</v>
      </c>
      <c r="R97" s="57">
        <v>0.42</v>
      </c>
      <c r="S97" s="57">
        <v>2.5286249999999999</v>
      </c>
      <c r="T97" s="56">
        <v>26.001210708278357</v>
      </c>
      <c r="U97" s="51">
        <v>19.053384197777259</v>
      </c>
      <c r="V97" s="74">
        <v>0.80510409383307058</v>
      </c>
      <c r="W97" s="74">
        <v>0</v>
      </c>
      <c r="X97" s="50">
        <v>0.80510409383307058</v>
      </c>
      <c r="Y97" s="10" t="s">
        <v>64</v>
      </c>
      <c r="Z97" s="147">
        <v>0.44900000000000001</v>
      </c>
      <c r="AA97" s="147">
        <v>-1.286</v>
      </c>
      <c r="AB97" s="147">
        <v>-0.41</v>
      </c>
      <c r="AC97" s="147">
        <v>-0.49199999999999999</v>
      </c>
    </row>
    <row r="98" spans="1:29">
      <c r="A98" s="170">
        <v>37105</v>
      </c>
      <c r="B98" s="121" t="s">
        <v>137</v>
      </c>
      <c r="C98" s="60" t="s">
        <v>49</v>
      </c>
      <c r="D98" s="67">
        <v>3.351</v>
      </c>
      <c r="E98" s="67">
        <v>-43.31366666666667</v>
      </c>
      <c r="F98" s="46">
        <v>27.06</v>
      </c>
      <c r="G98" s="48">
        <v>36.033000000000001</v>
      </c>
      <c r="H98" s="48">
        <v>0.63</v>
      </c>
      <c r="I98" s="51">
        <v>57.363104993395112</v>
      </c>
      <c r="J98" s="56">
        <v>1.3466517753154978</v>
      </c>
      <c r="K98" s="48">
        <v>5.2515816528272044E-2</v>
      </c>
      <c r="L98" s="48">
        <v>0.05</v>
      </c>
      <c r="M98" s="56">
        <v>2018.5441449866562</v>
      </c>
      <c r="N98" s="74">
        <v>6.4558550133438075</v>
      </c>
      <c r="O98" s="49">
        <v>5.55</v>
      </c>
      <c r="P98" s="71">
        <v>50</v>
      </c>
      <c r="Q98" s="72">
        <v>92</v>
      </c>
      <c r="R98" s="57">
        <v>5.7</v>
      </c>
      <c r="S98" s="57">
        <v>0.26330999999999999</v>
      </c>
      <c r="T98" s="56">
        <v>31.447139157473558</v>
      </c>
      <c r="U98" s="51">
        <v>48.486429354230403</v>
      </c>
      <c r="V98" s="74">
        <v>5.6079483543241633</v>
      </c>
      <c r="W98" s="74">
        <v>0</v>
      </c>
      <c r="X98" s="50">
        <v>5.6079483543241633</v>
      </c>
      <c r="Y98" s="10" t="s">
        <v>64</v>
      </c>
      <c r="Z98" s="147">
        <v>0.80500000000000005</v>
      </c>
      <c r="AA98" s="147">
        <v>-0.73399999999999999</v>
      </c>
      <c r="AB98" s="147">
        <v>-0.34399999999999997</v>
      </c>
      <c r="AC98" s="147">
        <v>-0.28299999999999997</v>
      </c>
    </row>
    <row r="99" spans="1:29">
      <c r="A99" s="170">
        <v>37106</v>
      </c>
      <c r="B99" s="121" t="s">
        <v>138</v>
      </c>
      <c r="C99" s="60" t="s">
        <v>49</v>
      </c>
      <c r="D99" s="67">
        <v>3.5256666666666665</v>
      </c>
      <c r="E99" s="67">
        <v>-45.314833333333333</v>
      </c>
      <c r="F99" s="46">
        <v>27.55</v>
      </c>
      <c r="G99" s="48">
        <v>36.201000000000001</v>
      </c>
      <c r="H99" s="48"/>
      <c r="I99" s="51">
        <v>72.423459182061535</v>
      </c>
      <c r="J99" s="56">
        <v>2.1600524247946775</v>
      </c>
      <c r="K99" s="48">
        <v>4.8396928957427178E-2</v>
      </c>
      <c r="L99" s="48"/>
      <c r="M99" s="56">
        <v>2025.4078127892155</v>
      </c>
      <c r="N99" s="74">
        <v>-0.40781278921554076</v>
      </c>
      <c r="O99" s="49">
        <v>6.72</v>
      </c>
      <c r="P99" s="71">
        <v>55</v>
      </c>
      <c r="Q99" s="72">
        <v>71</v>
      </c>
      <c r="R99" s="57">
        <v>3.3</v>
      </c>
      <c r="S99" s="57">
        <v>1.611505</v>
      </c>
      <c r="T99" s="56">
        <v>22.911032447025878</v>
      </c>
      <c r="U99" s="51">
        <v>84.708713816218108</v>
      </c>
      <c r="V99" s="74">
        <v>6.7089939019494729</v>
      </c>
      <c r="W99" s="74">
        <v>0</v>
      </c>
      <c r="X99" s="50">
        <v>6.7089939019494729</v>
      </c>
      <c r="Z99" s="146"/>
      <c r="AA99" s="146"/>
      <c r="AB99" s="146"/>
      <c r="AC99" s="146"/>
    </row>
    <row r="100" spans="1:29">
      <c r="A100" s="171">
        <v>37732</v>
      </c>
      <c r="B100" s="122" t="s">
        <v>139</v>
      </c>
      <c r="C100" s="60" t="s">
        <v>49</v>
      </c>
      <c r="D100" s="67">
        <v>10.78</v>
      </c>
      <c r="E100" s="67">
        <v>-52.28</v>
      </c>
      <c r="F100" s="46">
        <v>26.667999999999999</v>
      </c>
      <c r="G100" s="48">
        <v>36.055999999999997</v>
      </c>
      <c r="H100" s="48">
        <v>11.759641892633558</v>
      </c>
      <c r="I100" s="51">
        <v>17.909529048142915</v>
      </c>
      <c r="J100" s="56">
        <v>0.57785465573756267</v>
      </c>
      <c r="K100" s="48">
        <v>7.2747149999999997E-2</v>
      </c>
      <c r="L100" s="48"/>
      <c r="M100" s="77">
        <v>2001.3985060641494</v>
      </c>
      <c r="N100" s="74">
        <v>23.601493935850613</v>
      </c>
      <c r="O100" s="49">
        <v>7.8947368421052637</v>
      </c>
      <c r="P100" s="51">
        <v>105</v>
      </c>
      <c r="Q100" s="72">
        <v>52</v>
      </c>
      <c r="R100" s="78">
        <v>106.13782999999999</v>
      </c>
      <c r="S100" s="78">
        <v>78.100695000000002</v>
      </c>
      <c r="T100" s="56">
        <v>37.258463340460594</v>
      </c>
      <c r="U100" s="51">
        <v>46.57606857084275</v>
      </c>
      <c r="V100" s="74">
        <v>88.659539390290632</v>
      </c>
      <c r="W100" s="74">
        <v>27.805900771215587</v>
      </c>
      <c r="X100" s="50">
        <v>116.46544016150622</v>
      </c>
      <c r="Y100" s="10" t="s">
        <v>64</v>
      </c>
      <c r="Z100" s="147">
        <v>0.75800000000000001</v>
      </c>
      <c r="AA100" s="147">
        <v>1.0209999999999999</v>
      </c>
      <c r="AB100" s="147">
        <v>1.6739999999999999</v>
      </c>
      <c r="AC100" s="147">
        <v>1.093</v>
      </c>
    </row>
    <row r="101" spans="1:29">
      <c r="A101" s="171">
        <v>37733</v>
      </c>
      <c r="B101" s="122" t="s">
        <v>140</v>
      </c>
      <c r="C101" s="60" t="s">
        <v>49</v>
      </c>
      <c r="D101" s="67">
        <v>8.8800000000000008</v>
      </c>
      <c r="E101" s="67">
        <v>-52</v>
      </c>
      <c r="F101" s="46">
        <v>26.55</v>
      </c>
      <c r="G101" s="48">
        <v>36.232999999999997</v>
      </c>
      <c r="H101" s="48">
        <v>3.2172242576400643</v>
      </c>
      <c r="I101" s="51">
        <v>17.772015296767773</v>
      </c>
      <c r="J101" s="56"/>
      <c r="K101" s="48">
        <v>3.1334149999999998E-2</v>
      </c>
      <c r="L101" s="48"/>
      <c r="M101" s="77">
        <v>2006.1503135801856</v>
      </c>
      <c r="N101" s="74">
        <v>18.849686419814361</v>
      </c>
      <c r="O101" s="49">
        <v>10.526315789473685</v>
      </c>
      <c r="P101" s="51">
        <v>85</v>
      </c>
      <c r="Q101" s="72">
        <v>57</v>
      </c>
      <c r="R101" s="78">
        <v>72.582314999999994</v>
      </c>
      <c r="S101" s="78">
        <v>2.3573925</v>
      </c>
      <c r="T101" s="56">
        <v>35.072504791903114</v>
      </c>
      <c r="U101" s="51">
        <v>47.452369109723477</v>
      </c>
      <c r="V101" s="74">
        <v>256.60018497957401</v>
      </c>
      <c r="W101" s="74">
        <v>0.25839772477814249</v>
      </c>
      <c r="X101" s="50">
        <v>256.85858270435216</v>
      </c>
      <c r="Z101" s="146"/>
      <c r="AA101" s="146"/>
      <c r="AB101" s="146"/>
      <c r="AC101" s="146"/>
    </row>
    <row r="102" spans="1:29">
      <c r="A102" s="171">
        <v>37735</v>
      </c>
      <c r="B102" s="122" t="s">
        <v>141</v>
      </c>
      <c r="C102" s="60" t="s">
        <v>49</v>
      </c>
      <c r="D102" s="67">
        <v>7.14</v>
      </c>
      <c r="E102" s="67">
        <v>-51.5</v>
      </c>
      <c r="F102" s="46">
        <v>27.864000000000001</v>
      </c>
      <c r="G102" s="48">
        <v>35.993000000000002</v>
      </c>
      <c r="H102" s="48">
        <v>4.8377412795775285</v>
      </c>
      <c r="I102" s="51">
        <v>57.371122839997113</v>
      </c>
      <c r="J102" s="56">
        <v>1.5181716590907259</v>
      </c>
      <c r="K102" s="48">
        <v>0.55210262499999996</v>
      </c>
      <c r="L102" s="48">
        <v>0.05</v>
      </c>
      <c r="M102" s="77">
        <v>2015.5236935561579</v>
      </c>
      <c r="N102" s="74">
        <v>9.476306443842077</v>
      </c>
      <c r="O102" s="49">
        <v>10.526315789473685</v>
      </c>
      <c r="P102" s="51">
        <v>49.158520345731098</v>
      </c>
      <c r="Q102" s="72">
        <v>67</v>
      </c>
      <c r="R102" s="78">
        <v>9.8324649999999991</v>
      </c>
      <c r="S102" s="78">
        <v>0.71753999999999996</v>
      </c>
      <c r="T102" s="56">
        <v>10.250061633637248</v>
      </c>
      <c r="U102" s="51">
        <v>25.828269559491524</v>
      </c>
      <c r="V102" s="74">
        <v>76.935106338136336</v>
      </c>
      <c r="W102" s="74">
        <v>7.0271992509244402E-2</v>
      </c>
      <c r="X102" s="50">
        <v>77.005378330645584</v>
      </c>
      <c r="Y102" s="10" t="s">
        <v>64</v>
      </c>
      <c r="Z102" s="147">
        <v>0.23899999999999999</v>
      </c>
      <c r="AA102" s="147">
        <v>-0.28299999999999997</v>
      </c>
      <c r="AB102" s="147">
        <v>-0.33100000000000002</v>
      </c>
      <c r="AC102" s="147">
        <v>0.39400000000000002</v>
      </c>
    </row>
    <row r="103" spans="1:29">
      <c r="A103" s="171">
        <v>37754</v>
      </c>
      <c r="B103" s="122" t="s">
        <v>142</v>
      </c>
      <c r="C103" s="60" t="s">
        <v>49</v>
      </c>
      <c r="D103" s="67">
        <v>10.55</v>
      </c>
      <c r="E103" s="67">
        <v>-50.07</v>
      </c>
      <c r="F103" s="46">
        <v>27.155999999999999</v>
      </c>
      <c r="G103" s="48">
        <v>36.040999999999997</v>
      </c>
      <c r="H103" s="48">
        <v>1.987718106740048</v>
      </c>
      <c r="I103" s="51">
        <v>26.962781852757406</v>
      </c>
      <c r="J103" s="56">
        <v>0.17295441997262739</v>
      </c>
      <c r="K103" s="48">
        <v>3.4691579166666674E-2</v>
      </c>
      <c r="L103" s="48">
        <v>0.05</v>
      </c>
      <c r="M103" s="77">
        <v>2012.5864211214448</v>
      </c>
      <c r="N103" s="74">
        <v>12.413578878555199</v>
      </c>
      <c r="O103" s="49">
        <v>11.578947368421053</v>
      </c>
      <c r="P103" s="51">
        <v>130</v>
      </c>
      <c r="Q103" s="72">
        <v>31</v>
      </c>
      <c r="R103" s="78">
        <v>40.501764999999999</v>
      </c>
      <c r="S103" s="78">
        <v>3.482275</v>
      </c>
      <c r="T103" s="56">
        <v>33.307225215258043</v>
      </c>
      <c r="U103" s="51">
        <v>61.444253806132153</v>
      </c>
      <c r="V103" s="74">
        <v>174.00444690506595</v>
      </c>
      <c r="W103" s="74">
        <v>0.53335765967157833</v>
      </c>
      <c r="X103" s="50">
        <v>174.53780456473751</v>
      </c>
      <c r="Y103" s="10" t="s">
        <v>64</v>
      </c>
      <c r="Z103" s="147">
        <v>1.087</v>
      </c>
      <c r="AA103" s="147">
        <v>0.39300000000000002</v>
      </c>
      <c r="AB103" s="147">
        <v>1.111</v>
      </c>
      <c r="AC103" s="147">
        <v>-2.5999999999999999E-2</v>
      </c>
    </row>
    <row r="104" spans="1:29">
      <c r="A104" s="171">
        <v>37755</v>
      </c>
      <c r="B104" s="122" t="s">
        <v>143</v>
      </c>
      <c r="C104" s="60" t="s">
        <v>49</v>
      </c>
      <c r="D104" s="67">
        <v>10.44</v>
      </c>
      <c r="E104" s="67">
        <v>-48.3</v>
      </c>
      <c r="F104" s="46">
        <v>26.995999999999999</v>
      </c>
      <c r="G104" s="48">
        <v>36.29</v>
      </c>
      <c r="H104" s="48">
        <v>0.78878190359961686</v>
      </c>
      <c r="I104" s="51">
        <v>35.950584731072539</v>
      </c>
      <c r="J104" s="56">
        <v>0</v>
      </c>
      <c r="K104" s="48"/>
      <c r="L104" s="48">
        <v>0.05</v>
      </c>
      <c r="M104" s="77">
        <v>2012.273627553114</v>
      </c>
      <c r="N104" s="74">
        <v>12.726372446885989</v>
      </c>
      <c r="O104" s="49">
        <v>10.526315789473685</v>
      </c>
      <c r="P104" s="51">
        <v>110</v>
      </c>
      <c r="Q104" s="72">
        <v>72</v>
      </c>
      <c r="R104" s="78">
        <v>3.7582230000000001</v>
      </c>
      <c r="S104" s="78">
        <v>3.9982510000000002</v>
      </c>
      <c r="T104" s="56"/>
      <c r="U104" s="51">
        <v>49.946210089147918</v>
      </c>
      <c r="V104" s="74">
        <v>28.99272830592275</v>
      </c>
      <c r="W104" s="74">
        <v>0.64020747132653089</v>
      </c>
      <c r="X104" s="50">
        <v>29.63293577724928</v>
      </c>
      <c r="Z104" s="146"/>
      <c r="AA104" s="146"/>
      <c r="AB104" s="146"/>
      <c r="AC104" s="146"/>
    </row>
    <row r="105" spans="1:29">
      <c r="A105" s="171">
        <v>37756</v>
      </c>
      <c r="B105" s="122" t="s">
        <v>144</v>
      </c>
      <c r="C105" s="60" t="s">
        <v>49</v>
      </c>
      <c r="D105" s="67">
        <v>8.23</v>
      </c>
      <c r="E105" s="67">
        <v>-48.49</v>
      </c>
      <c r="F105" s="46">
        <v>27.050999999999998</v>
      </c>
      <c r="G105" s="48">
        <v>36.015000000000001</v>
      </c>
      <c r="H105" s="48">
        <v>1.2325498238862933</v>
      </c>
      <c r="I105" s="51">
        <v>23.975194706902027</v>
      </c>
      <c r="J105" s="56">
        <v>0.25899630385668637</v>
      </c>
      <c r="K105" s="48">
        <v>2.768219444444445E-2</v>
      </c>
      <c r="L105" s="48">
        <v>0.05</v>
      </c>
      <c r="M105" s="77">
        <v>2008.8320529322009</v>
      </c>
      <c r="N105" s="74">
        <v>16.167947067799105</v>
      </c>
      <c r="O105" s="49">
        <v>13.157894736842106</v>
      </c>
      <c r="P105" s="51">
        <v>88</v>
      </c>
      <c r="Q105" s="72">
        <v>29</v>
      </c>
      <c r="R105" s="78">
        <v>59.151437999999999</v>
      </c>
      <c r="S105" s="78">
        <v>16.0914468</v>
      </c>
      <c r="T105" s="56">
        <v>29.477186514898747</v>
      </c>
      <c r="U105" s="51">
        <v>72.424468797021987</v>
      </c>
      <c r="V105" s="74">
        <v>341.89798376999931</v>
      </c>
      <c r="W105" s="74">
        <v>2.7248304760670363</v>
      </c>
      <c r="X105" s="50">
        <v>344.62281424606635</v>
      </c>
      <c r="Y105" s="10" t="s">
        <v>64</v>
      </c>
      <c r="Z105" s="147">
        <v>0.96299999999999997</v>
      </c>
      <c r="AA105" s="147">
        <v>0.73499999999999999</v>
      </c>
      <c r="AB105" s="147">
        <v>1.0609999999999999</v>
      </c>
      <c r="AC105" s="147">
        <v>-0.32500000000000001</v>
      </c>
    </row>
    <row r="106" spans="1:29">
      <c r="A106" s="172">
        <v>37757</v>
      </c>
      <c r="B106" s="123" t="s">
        <v>145</v>
      </c>
      <c r="C106" s="124" t="s">
        <v>49</v>
      </c>
      <c r="D106" s="139">
        <v>7.85</v>
      </c>
      <c r="E106" s="139">
        <v>-50.06</v>
      </c>
      <c r="F106" s="125">
        <v>27.067</v>
      </c>
      <c r="G106" s="126">
        <v>35.674999999999997</v>
      </c>
      <c r="H106" s="126">
        <v>1.2871506898633767</v>
      </c>
      <c r="I106" s="127">
        <v>13.281574257184015</v>
      </c>
      <c r="J106" s="128">
        <v>0.29836210672572505</v>
      </c>
      <c r="K106" s="126">
        <v>3.5793388900000001E-2</v>
      </c>
      <c r="L106" s="126">
        <v>0.05</v>
      </c>
      <c r="M106" s="129">
        <v>2010.946704251533</v>
      </c>
      <c r="N106" s="130">
        <v>14.053295748467008</v>
      </c>
      <c r="O106" s="131">
        <v>10.526315789473685</v>
      </c>
      <c r="P106" s="127">
        <v>89</v>
      </c>
      <c r="Q106" s="132">
        <v>27</v>
      </c>
      <c r="R106" s="133">
        <v>64.901066</v>
      </c>
      <c r="S106" s="133">
        <v>9.332664900000001</v>
      </c>
      <c r="T106" s="128">
        <v>32.558134986187881</v>
      </c>
      <c r="U106" s="127">
        <v>55.756447299981929</v>
      </c>
      <c r="V106" s="130">
        <v>147.94771409544117</v>
      </c>
      <c r="W106" s="130">
        <v>1.6024569546586618</v>
      </c>
      <c r="X106" s="134">
        <v>149.55017105009983</v>
      </c>
      <c r="Y106" s="135" t="s">
        <v>64</v>
      </c>
      <c r="Z106" s="148">
        <v>0.82899999999999996</v>
      </c>
      <c r="AA106" s="148">
        <v>0.44800000000000001</v>
      </c>
      <c r="AB106" s="148">
        <v>1.3480000000000001</v>
      </c>
      <c r="AC106" s="148">
        <v>-0.50800000000000001</v>
      </c>
    </row>
    <row r="107" spans="1:29">
      <c r="A107" s="170" t="s">
        <v>25</v>
      </c>
      <c r="B107" s="45"/>
      <c r="C107" s="60" t="s">
        <v>49</v>
      </c>
      <c r="D107" s="67"/>
      <c r="E107" s="67"/>
      <c r="F107" s="46">
        <f t="shared" ref="F107:X107" si="12">AVERAGE(F68:F106)</f>
        <v>26.371061538461529</v>
      </c>
      <c r="G107" s="47">
        <f t="shared" si="12"/>
        <v>36.030499999999996</v>
      </c>
      <c r="H107" s="47">
        <f t="shared" si="12"/>
        <v>1.3858003059207884</v>
      </c>
      <c r="I107" s="50">
        <f t="shared" si="12"/>
        <v>36.568866524546593</v>
      </c>
      <c r="J107" s="57">
        <f t="shared" si="12"/>
        <v>1.353897018413468</v>
      </c>
      <c r="K107" s="47">
        <f t="shared" si="12"/>
        <v>7.7560584065657717E-2</v>
      </c>
      <c r="L107" s="47">
        <f t="shared" si="12"/>
        <v>5.7941176470588267E-2</v>
      </c>
      <c r="M107" s="57">
        <f t="shared" si="12"/>
        <v>2013.1375988294112</v>
      </c>
      <c r="N107" s="57">
        <f t="shared" si="12"/>
        <v>11.862401170589212</v>
      </c>
      <c r="O107" s="50">
        <f t="shared" si="12"/>
        <v>10.013765182186239</v>
      </c>
      <c r="P107" s="50">
        <f t="shared" si="12"/>
        <v>86.234833855018749</v>
      </c>
      <c r="Q107" s="50">
        <f t="shared" si="12"/>
        <v>69.179487179487182</v>
      </c>
      <c r="R107" s="50">
        <f t="shared" si="12"/>
        <v>28.086536333333331</v>
      </c>
      <c r="S107" s="50">
        <f t="shared" si="12"/>
        <v>4.3781341076923086</v>
      </c>
      <c r="T107" s="57">
        <f t="shared" si="12"/>
        <v>25.552191269106359</v>
      </c>
      <c r="U107" s="50">
        <f t="shared" si="12"/>
        <v>59.381357660814089</v>
      </c>
      <c r="V107" s="49">
        <f t="shared" si="12"/>
        <v>156.00160274607055</v>
      </c>
      <c r="W107" s="49">
        <f t="shared" si="12"/>
        <v>0.86244674487760986</v>
      </c>
      <c r="X107" s="50">
        <f t="shared" si="12"/>
        <v>156.86404949094816</v>
      </c>
      <c r="Z107" s="47">
        <f>AVERAGE(Z68:Z106)</f>
        <v>1.0291176470588237</v>
      </c>
      <c r="AA107" s="47">
        <f>AVERAGE(AA68:AA106)</f>
        <v>-0.34500000000000003</v>
      </c>
      <c r="AB107" s="47">
        <f>AVERAGE(AB68:AB106)</f>
        <v>3.5823529411764678E-2</v>
      </c>
      <c r="AC107" s="47">
        <f>AVERAGE(AC68:AC106)</f>
        <v>-0.15541176470588236</v>
      </c>
    </row>
    <row r="108" spans="1:29">
      <c r="A108" s="170" t="s">
        <v>26</v>
      </c>
      <c r="B108" s="45"/>
      <c r="C108" s="60" t="s">
        <v>49</v>
      </c>
      <c r="D108" s="67"/>
      <c r="E108" s="67"/>
      <c r="F108" s="46">
        <f t="shared" ref="F108:X108" si="13">STDEV(F68:F106)</f>
        <v>0.91338992094959537</v>
      </c>
      <c r="G108" s="47">
        <f t="shared" si="13"/>
        <v>0.21536117154799839</v>
      </c>
      <c r="H108" s="47">
        <f t="shared" si="13"/>
        <v>2.4211822029744128</v>
      </c>
      <c r="I108" s="50">
        <f t="shared" si="13"/>
        <v>23.341658618241397</v>
      </c>
      <c r="J108" s="57">
        <f t="shared" si="13"/>
        <v>0.65008720700948897</v>
      </c>
      <c r="K108" s="47">
        <f t="shared" si="13"/>
        <v>0.1144897538430792</v>
      </c>
      <c r="L108" s="47">
        <f>STDEV(L68:L106)</f>
        <v>3.5994899618890082E-2</v>
      </c>
      <c r="M108" s="57">
        <f t="shared" si="13"/>
        <v>7.3023290924252633</v>
      </c>
      <c r="N108" s="57">
        <f t="shared" si="13"/>
        <v>7.3023290924252633</v>
      </c>
      <c r="O108" s="50">
        <f t="shared" si="13"/>
        <v>2.2267143037315229</v>
      </c>
      <c r="P108" s="50">
        <f t="shared" si="13"/>
        <v>17.128879808272146</v>
      </c>
      <c r="Q108" s="50">
        <f t="shared" si="13"/>
        <v>25.090228539237085</v>
      </c>
      <c r="R108" s="50">
        <f t="shared" si="13"/>
        <v>29.154246767690662</v>
      </c>
      <c r="S108" s="50">
        <f t="shared" si="13"/>
        <v>12.519956632035335</v>
      </c>
      <c r="T108" s="57">
        <f t="shared" si="13"/>
        <v>6.6365844190141052</v>
      </c>
      <c r="U108" s="50">
        <f t="shared" si="13"/>
        <v>17.101377157473433</v>
      </c>
      <c r="V108" s="49">
        <f t="shared" si="13"/>
        <v>199.53102632230619</v>
      </c>
      <c r="W108" s="49">
        <f t="shared" si="13"/>
        <v>4.4571585518125847</v>
      </c>
      <c r="X108" s="50">
        <f t="shared" si="13"/>
        <v>199.39214066445481</v>
      </c>
      <c r="Z108" s="47">
        <f>STDEV(Z68:Z106)</f>
        <v>0.33376636333536847</v>
      </c>
      <c r="AA108" s="47">
        <f>STDEV(AA68:AA106)</f>
        <v>0.69908538462765757</v>
      </c>
      <c r="AB108" s="47">
        <f>STDEV(AB68:AB106)</f>
        <v>0.86278257945542969</v>
      </c>
      <c r="AC108" s="47">
        <f>STDEV(AC68:AC106)</f>
        <v>0.73310265812704645</v>
      </c>
    </row>
    <row r="109" spans="1:29">
      <c r="A109" s="170" t="s">
        <v>27</v>
      </c>
      <c r="B109" s="45"/>
      <c r="C109" s="60" t="s">
        <v>49</v>
      </c>
      <c r="D109" s="67"/>
      <c r="E109" s="67"/>
      <c r="F109" s="46">
        <f t="shared" ref="F109:X109" si="14">STDEV(F68:F106)/SQRT(COUNT(F68:F106))</f>
        <v>0.14625944174583319</v>
      </c>
      <c r="G109" s="47">
        <f t="shared" si="14"/>
        <v>3.4485386801281638E-2</v>
      </c>
      <c r="H109" s="47">
        <f t="shared" si="14"/>
        <v>0.47483289611269608</v>
      </c>
      <c r="I109" s="50">
        <f t="shared" si="14"/>
        <v>4.1922856459351197</v>
      </c>
      <c r="J109" s="57">
        <f t="shared" si="14"/>
        <v>0.1300174414018978</v>
      </c>
      <c r="K109" s="47">
        <f t="shared" si="14"/>
        <v>2.4983712537274844E-2</v>
      </c>
      <c r="L109" s="47">
        <f>STDEV(L68:L106)/SQRT(COUNT(L68:L106))</f>
        <v>6.1730743569862797E-3</v>
      </c>
      <c r="M109" s="57">
        <f t="shared" si="14"/>
        <v>1.2004955077651622</v>
      </c>
      <c r="N109" s="57">
        <f t="shared" si="14"/>
        <v>1.2004955077651622</v>
      </c>
      <c r="O109" s="50">
        <f t="shared" si="14"/>
        <v>0.35655965050790878</v>
      </c>
      <c r="P109" s="50">
        <f t="shared" si="14"/>
        <v>2.7428159004478534</v>
      </c>
      <c r="Q109" s="50">
        <f t="shared" si="14"/>
        <v>4.0176519745357426</v>
      </c>
      <c r="R109" s="50">
        <f t="shared" si="14"/>
        <v>4.6684157104882349</v>
      </c>
      <c r="S109" s="50">
        <f t="shared" si="14"/>
        <v>2.0047975412075747</v>
      </c>
      <c r="T109" s="57">
        <f t="shared" si="14"/>
        <v>1.1217875117189502</v>
      </c>
      <c r="U109" s="50">
        <f t="shared" si="14"/>
        <v>3.0714980094418052</v>
      </c>
      <c r="V109" s="49">
        <f t="shared" si="14"/>
        <v>31.950534871825134</v>
      </c>
      <c r="W109" s="49">
        <f t="shared" si="14"/>
        <v>0.71371657011830503</v>
      </c>
      <c r="X109" s="50">
        <f t="shared" si="14"/>
        <v>31.92829536784339</v>
      </c>
      <c r="Z109" s="47">
        <f>STDEV(Z68:Z106)/SQRT(COUNT(Z68:Z106))</f>
        <v>8.0950233547647396E-2</v>
      </c>
      <c r="AA109" s="47">
        <f>STDEV(AA68:AA106)/SQRT(COUNT(AA68:AA106))</f>
        <v>0.16955311071443416</v>
      </c>
      <c r="AB109" s="47">
        <f>STDEV(AB68:AB106)/SQRT(COUNT(AB68:AB106))</f>
        <v>0.20925551217868224</v>
      </c>
      <c r="AC109" s="47">
        <f>STDEV(AC68:AC106)/SQRT(COUNT(AC68:AC106))</f>
        <v>0.17780351140464035</v>
      </c>
    </row>
    <row r="110" spans="1:29">
      <c r="A110" s="170" t="s">
        <v>28</v>
      </c>
      <c r="B110" s="45"/>
      <c r="C110" s="60" t="s">
        <v>49</v>
      </c>
      <c r="D110" s="67"/>
      <c r="E110" s="67"/>
      <c r="F110" s="49">
        <f t="shared" ref="F110:X110" si="15">COUNT(F68:F106)</f>
        <v>39</v>
      </c>
      <c r="G110" s="50">
        <f t="shared" si="15"/>
        <v>39</v>
      </c>
      <c r="H110" s="50">
        <f t="shared" si="15"/>
        <v>26</v>
      </c>
      <c r="I110" s="50">
        <f t="shared" si="15"/>
        <v>31</v>
      </c>
      <c r="J110" s="50">
        <f t="shared" si="15"/>
        <v>25</v>
      </c>
      <c r="K110" s="50">
        <f t="shared" si="15"/>
        <v>21</v>
      </c>
      <c r="L110" s="50">
        <f>COUNT(L68:L106)</f>
        <v>34</v>
      </c>
      <c r="M110" s="50">
        <f t="shared" si="15"/>
        <v>37</v>
      </c>
      <c r="N110" s="50">
        <f t="shared" si="15"/>
        <v>37</v>
      </c>
      <c r="O110" s="50">
        <f t="shared" si="15"/>
        <v>39</v>
      </c>
      <c r="P110" s="50">
        <f t="shared" si="15"/>
        <v>39</v>
      </c>
      <c r="Q110" s="50">
        <f t="shared" si="15"/>
        <v>39</v>
      </c>
      <c r="R110" s="50">
        <f t="shared" si="15"/>
        <v>39</v>
      </c>
      <c r="S110" s="50">
        <f t="shared" si="15"/>
        <v>39</v>
      </c>
      <c r="T110" s="50">
        <f t="shared" si="15"/>
        <v>35</v>
      </c>
      <c r="U110" s="50">
        <f t="shared" si="15"/>
        <v>31</v>
      </c>
      <c r="V110" s="49">
        <f t="shared" si="15"/>
        <v>39</v>
      </c>
      <c r="W110" s="49">
        <f t="shared" si="15"/>
        <v>39</v>
      </c>
      <c r="X110" s="50">
        <f t="shared" si="15"/>
        <v>39</v>
      </c>
      <c r="Z110" s="50">
        <f>COUNT(Z68:Z106)</f>
        <v>17</v>
      </c>
      <c r="AA110" s="50">
        <f>COUNT(AA68:AA106)</f>
        <v>17</v>
      </c>
      <c r="AB110" s="50">
        <f>COUNT(AB68:AB106)</f>
        <v>17</v>
      </c>
      <c r="AC110" s="50">
        <f>COUNT(AC68:AC106)</f>
        <v>17</v>
      </c>
    </row>
    <row r="111" spans="1:29">
      <c r="A111" s="170" t="s">
        <v>29</v>
      </c>
      <c r="B111" s="45"/>
      <c r="C111" s="60" t="s">
        <v>49</v>
      </c>
      <c r="D111" s="67"/>
      <c r="E111" s="67"/>
      <c r="F111" s="46">
        <f t="shared" ref="F111:X111" si="16">MIN(F68:F106)</f>
        <v>24.635999999999999</v>
      </c>
      <c r="G111" s="47">
        <f t="shared" si="16"/>
        <v>35.606999999999999</v>
      </c>
      <c r="H111" s="47">
        <f t="shared" si="16"/>
        <v>0.09</v>
      </c>
      <c r="I111" s="50">
        <f t="shared" si="16"/>
        <v>2.0432581781305026</v>
      </c>
      <c r="J111" s="57">
        <f t="shared" si="16"/>
        <v>0</v>
      </c>
      <c r="K111" s="47">
        <f t="shared" si="16"/>
        <v>2.768219444444445E-2</v>
      </c>
      <c r="L111" s="47">
        <f>MIN(L68:L106)</f>
        <v>0.05</v>
      </c>
      <c r="M111" s="57">
        <f t="shared" si="16"/>
        <v>1999.3168995714443</v>
      </c>
      <c r="N111" s="57">
        <f t="shared" si="16"/>
        <v>-0.58478336279767973</v>
      </c>
      <c r="O111" s="50">
        <f t="shared" si="16"/>
        <v>5</v>
      </c>
      <c r="P111" s="50">
        <f t="shared" si="16"/>
        <v>49.158520345731098</v>
      </c>
      <c r="Q111" s="50">
        <f t="shared" si="16"/>
        <v>27</v>
      </c>
      <c r="R111" s="50">
        <f t="shared" si="16"/>
        <v>2E-3</v>
      </c>
      <c r="S111" s="50">
        <f t="shared" si="16"/>
        <v>0</v>
      </c>
      <c r="T111" s="57">
        <f t="shared" si="16"/>
        <v>10.250061633637248</v>
      </c>
      <c r="U111" s="50">
        <f t="shared" si="16"/>
        <v>19.053384197777259</v>
      </c>
      <c r="V111" s="49">
        <f t="shared" si="16"/>
        <v>0</v>
      </c>
      <c r="W111" s="49">
        <f t="shared" si="16"/>
        <v>0</v>
      </c>
      <c r="X111" s="50">
        <f t="shared" si="16"/>
        <v>0</v>
      </c>
      <c r="Z111" s="47">
        <f>MIN(Z68:Z106)</f>
        <v>0.23899999999999999</v>
      </c>
      <c r="AA111" s="47">
        <f>MIN(AA68:AA106)</f>
        <v>-1.3740000000000001</v>
      </c>
      <c r="AB111" s="47">
        <f>MIN(AB68:AB106)</f>
        <v>-1.131</v>
      </c>
      <c r="AC111" s="47">
        <f>MIN(AC68:AC106)</f>
        <v>-1.167</v>
      </c>
    </row>
    <row r="112" spans="1:29">
      <c r="A112" s="170" t="s">
        <v>30</v>
      </c>
      <c r="B112" s="45"/>
      <c r="C112" s="60" t="s">
        <v>49</v>
      </c>
      <c r="D112" s="67"/>
      <c r="E112" s="67"/>
      <c r="F112" s="46">
        <f t="shared" ref="F112:X112" si="17">MAX(F68:F106)</f>
        <v>27.94</v>
      </c>
      <c r="G112" s="47">
        <f t="shared" si="17"/>
        <v>36.651000000000003</v>
      </c>
      <c r="H112" s="47">
        <f t="shared" si="17"/>
        <v>11.759641892633558</v>
      </c>
      <c r="I112" s="50">
        <f t="shared" si="17"/>
        <v>88.074477888645561</v>
      </c>
      <c r="J112" s="57">
        <f t="shared" si="17"/>
        <v>2.4812167500000002</v>
      </c>
      <c r="K112" s="47">
        <f t="shared" si="17"/>
        <v>0.55210262499999996</v>
      </c>
      <c r="L112" s="47">
        <f>MAX(L68:L106)</f>
        <v>0.25</v>
      </c>
      <c r="M112" s="57">
        <f t="shared" si="17"/>
        <v>2025.5847833627977</v>
      </c>
      <c r="N112" s="57">
        <f t="shared" si="17"/>
        <v>25.68310042855569</v>
      </c>
      <c r="O112" s="50">
        <f t="shared" si="17"/>
        <v>14</v>
      </c>
      <c r="P112" s="50">
        <f t="shared" si="17"/>
        <v>130</v>
      </c>
      <c r="Q112" s="50">
        <f t="shared" si="17"/>
        <v>133</v>
      </c>
      <c r="R112" s="50">
        <f t="shared" si="17"/>
        <v>106.13782999999999</v>
      </c>
      <c r="S112" s="50">
        <f t="shared" si="17"/>
        <v>78.100695000000002</v>
      </c>
      <c r="T112" s="57">
        <f t="shared" si="17"/>
        <v>42.311816153398745</v>
      </c>
      <c r="U112" s="50">
        <f t="shared" si="17"/>
        <v>98.064654838709785</v>
      </c>
      <c r="V112" s="49">
        <f t="shared" si="17"/>
        <v>893.46960951701988</v>
      </c>
      <c r="W112" s="49">
        <f t="shared" si="17"/>
        <v>27.805900771215587</v>
      </c>
      <c r="X112" s="50">
        <f t="shared" si="17"/>
        <v>893.46960951701988</v>
      </c>
      <c r="Z112" s="47">
        <f>MAX(Z68:Z106)</f>
        <v>1.5149999999999999</v>
      </c>
      <c r="AA112" s="47">
        <f>MAX(AA68:AA106)</f>
        <v>1.0209999999999999</v>
      </c>
      <c r="AB112" s="47">
        <f>MAX(AB68:AB106)</f>
        <v>1.6739999999999999</v>
      </c>
      <c r="AC112" s="47">
        <f>MAX(AC68:AC106)</f>
        <v>1.6719999999999999</v>
      </c>
    </row>
    <row r="113" spans="15:15">
      <c r="O113" s="30"/>
    </row>
    <row r="114" spans="15:15">
      <c r="O114" s="30"/>
    </row>
    <row r="115" spans="15:15">
      <c r="O115" s="30"/>
    </row>
    <row r="116" spans="15:15">
      <c r="O116" s="30"/>
    </row>
    <row r="117" spans="15:15">
      <c r="O117" s="30"/>
    </row>
    <row r="118" spans="15:15">
      <c r="O118" s="30"/>
    </row>
    <row r="119" spans="15:15">
      <c r="O119" s="30"/>
    </row>
    <row r="120" spans="15:15">
      <c r="O120" s="30"/>
    </row>
    <row r="121" spans="15:15">
      <c r="O121" s="30"/>
    </row>
    <row r="122" spans="15:15">
      <c r="O122" s="30"/>
    </row>
    <row r="123" spans="15:15">
      <c r="O123" s="30"/>
    </row>
    <row r="124" spans="15:15">
      <c r="O124" s="30"/>
    </row>
    <row r="125" spans="15:15">
      <c r="O125" s="30"/>
    </row>
    <row r="126" spans="15:15">
      <c r="O126" s="30"/>
    </row>
    <row r="127" spans="15:15">
      <c r="O127" s="30"/>
    </row>
    <row r="128" spans="15:15">
      <c r="O128" s="30"/>
    </row>
    <row r="129" spans="15:15">
      <c r="O129" s="30"/>
    </row>
    <row r="130" spans="15:15">
      <c r="O130" s="30"/>
    </row>
    <row r="131" spans="15:15">
      <c r="O131" s="30"/>
    </row>
    <row r="132" spans="15:15">
      <c r="O132" s="30"/>
    </row>
    <row r="133" spans="15:15">
      <c r="O133" s="30"/>
    </row>
    <row r="134" spans="15:15">
      <c r="O134" s="30"/>
    </row>
    <row r="135" spans="15:15">
      <c r="O135" s="30"/>
    </row>
    <row r="136" spans="15:15">
      <c r="O136" s="30"/>
    </row>
    <row r="137" spans="15:15">
      <c r="O137" s="30"/>
    </row>
    <row r="138" spans="15:15">
      <c r="O138" s="30"/>
    </row>
    <row r="139" spans="15:15">
      <c r="O139" s="30"/>
    </row>
    <row r="140" spans="15:15">
      <c r="O140" s="30"/>
    </row>
  </sheetData>
  <pageMargins left="0.2" right="0.21" top="0.38" bottom="0.35" header="0.17" footer="0.17"/>
  <pageSetup scale="64" fitToWidth="2" fitToHeight="2" pageOrder="overThenDown" orientation="landscape" r:id="rId1"/>
  <headerFooter alignWithMargins="0">
    <oddFooter>&amp;L&amp;D&amp;C&amp;P&amp;RSubramaniam et al 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6328125"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6328125" defaultRowHeight="12.75"/>
  <sheetData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9785A6B9276429EBB588F15711373" ma:contentTypeVersion="16" ma:contentTypeDescription="Create a new document." ma:contentTypeScope="" ma:versionID="6ebfcc38b3e495bb1df92e6994965fc2">
  <xsd:schema xmlns:xsd="http://www.w3.org/2001/XMLSchema" xmlns:xs="http://www.w3.org/2001/XMLSchema" xmlns:p="http://schemas.microsoft.com/office/2006/metadata/properties" xmlns:ns3="88f5e695-bd20-4e32-92e9-df9082ac2603" xmlns:ns4="d6d6c63c-6509-4d4a-b8f2-8abc8ab90dbb" targetNamespace="http://schemas.microsoft.com/office/2006/metadata/properties" ma:root="true" ma:fieldsID="a25f65a6e211a71aa8218977c7133fa1" ns3:_="" ns4:_="">
    <xsd:import namespace="88f5e695-bd20-4e32-92e9-df9082ac2603"/>
    <xsd:import namespace="d6d6c63c-6509-4d4a-b8f2-8abc8ab90d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5e695-bd20-4e32-92e9-df9082ac26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6c63c-6509-4d4a-b8f2-8abc8ab90d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f5e695-bd20-4e32-92e9-df9082ac2603" xsi:nil="true"/>
  </documentManagement>
</p:properties>
</file>

<file path=customXml/itemProps1.xml><?xml version="1.0" encoding="utf-8"?>
<ds:datastoreItem xmlns:ds="http://schemas.openxmlformats.org/officeDocument/2006/customXml" ds:itemID="{6301CE44-1406-4D04-90FC-5AA528D02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5e695-bd20-4e32-92e9-df9082ac2603"/>
    <ds:schemaRef ds:uri="d6d6c63c-6509-4d4a-b8f2-8abc8ab90d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F06EF-B6AC-4E52-B184-A1C6AB085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B75CAC-3010-4172-A92D-EAAEFFF3E28D}">
  <ds:schemaRefs>
    <ds:schemaRef ds:uri="http://purl.org/dc/terms/"/>
    <ds:schemaRef ds:uri="http://purl.org/dc/elements/1.1/"/>
    <ds:schemaRef ds:uri="88f5e695-bd20-4e32-92e9-df9082ac2603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d6c63c-6509-4d4a-b8f2-8abc8ab90d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LDEO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Subramaniam</dc:creator>
  <cp:lastModifiedBy>Brad Rosenheim</cp:lastModifiedBy>
  <cp:lastPrinted>2007-07-19T17:14:01Z</cp:lastPrinted>
  <dcterms:created xsi:type="dcterms:W3CDTF">2004-08-11T16:15:31Z</dcterms:created>
  <dcterms:modified xsi:type="dcterms:W3CDTF">2024-02-22T19:51:36Z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0x010100C249785A6B9276429EBB588F15711373</vt:lpwstr>
  </property>
</Properties>
</file>