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hnyjones/Desktop/"/>
    </mc:Choice>
  </mc:AlternateContent>
  <xr:revisionPtr revIDLastSave="0" documentId="13_ncr:1_{0ADC1119-B6FE-374E-98F0-BB01C281F81D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WB" sheetId="1" r:id="rId1"/>
    <sheet name="OZ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P99" i="6" l="1"/>
  <c r="K93" i="6" s="1"/>
  <c r="C93" i="6"/>
  <c r="E93" i="6" s="1"/>
  <c r="F93" i="6" s="1"/>
  <c r="C92" i="6"/>
  <c r="E92" i="6" s="1"/>
  <c r="F92" i="6" s="1"/>
  <c r="K91" i="6"/>
  <c r="C91" i="6"/>
  <c r="E91" i="6" s="1"/>
  <c r="F91" i="6" s="1"/>
  <c r="P99" i="1"/>
  <c r="K93" i="1" s="1"/>
  <c r="C93" i="1"/>
  <c r="E93" i="1" s="1"/>
  <c r="F93" i="1" s="1"/>
  <c r="K92" i="1"/>
  <c r="C92" i="1"/>
  <c r="E92" i="1" s="1"/>
  <c r="F92" i="1" s="1"/>
  <c r="C91" i="1"/>
  <c r="E91" i="1" s="1"/>
  <c r="F91" i="1" s="1"/>
  <c r="C90" i="6"/>
  <c r="E90" i="6" s="1"/>
  <c r="F90" i="6" s="1"/>
  <c r="C89" i="6"/>
  <c r="E89" i="6" s="1"/>
  <c r="F89" i="6" s="1"/>
  <c r="C88" i="6"/>
  <c r="E88" i="6" s="1"/>
  <c r="F88" i="6" s="1"/>
  <c r="C87" i="6"/>
  <c r="E87" i="6" s="1"/>
  <c r="F87" i="6" s="1"/>
  <c r="C86" i="6"/>
  <c r="E86" i="6" s="1"/>
  <c r="F86" i="6" s="1"/>
  <c r="C85" i="6"/>
  <c r="E85" i="6" s="1"/>
  <c r="F85" i="6" s="1"/>
  <c r="C84" i="6"/>
  <c r="E84" i="6" s="1"/>
  <c r="F84" i="6" s="1"/>
  <c r="C83" i="6"/>
  <c r="E83" i="6" s="1"/>
  <c r="F83" i="6" s="1"/>
  <c r="C82" i="6"/>
  <c r="E82" i="6" s="1"/>
  <c r="F82" i="6" s="1"/>
  <c r="C81" i="6"/>
  <c r="E81" i="6" s="1"/>
  <c r="F81" i="6" s="1"/>
  <c r="C80" i="6"/>
  <c r="E80" i="6" s="1"/>
  <c r="F80" i="6" s="1"/>
  <c r="C79" i="6"/>
  <c r="E79" i="6" s="1"/>
  <c r="F79" i="6" s="1"/>
  <c r="C76" i="6"/>
  <c r="E76" i="6" s="1"/>
  <c r="F76" i="6" s="1"/>
  <c r="C75" i="6"/>
  <c r="E75" i="6" s="1"/>
  <c r="F75" i="6" s="1"/>
  <c r="C74" i="6"/>
  <c r="E74" i="6" s="1"/>
  <c r="F74" i="6" s="1"/>
  <c r="C73" i="6"/>
  <c r="E73" i="6" s="1"/>
  <c r="F73" i="6" s="1"/>
  <c r="C72" i="6"/>
  <c r="E72" i="6" s="1"/>
  <c r="F72" i="6" s="1"/>
  <c r="C71" i="6"/>
  <c r="E71" i="6" s="1"/>
  <c r="F71" i="6" s="1"/>
  <c r="P70" i="6"/>
  <c r="K89" i="6" s="1"/>
  <c r="K70" i="6"/>
  <c r="C70" i="6"/>
  <c r="E70" i="6" s="1"/>
  <c r="F70" i="6" s="1"/>
  <c r="C69" i="6"/>
  <c r="E69" i="6" s="1"/>
  <c r="F69" i="6" s="1"/>
  <c r="C68" i="6"/>
  <c r="E68" i="6" s="1"/>
  <c r="F68" i="6" s="1"/>
  <c r="C67" i="6"/>
  <c r="E67" i="6" s="1"/>
  <c r="F67" i="6" s="1"/>
  <c r="C66" i="6"/>
  <c r="E66" i="6" s="1"/>
  <c r="F66" i="6" s="1"/>
  <c r="K65" i="6"/>
  <c r="E65" i="6"/>
  <c r="F65" i="6" s="1"/>
  <c r="C65" i="6"/>
  <c r="F64" i="6"/>
  <c r="D64" i="6"/>
  <c r="C64" i="6"/>
  <c r="C63" i="6"/>
  <c r="E63" i="6" s="1"/>
  <c r="F63" i="6" s="1"/>
  <c r="C62" i="6"/>
  <c r="E62" i="6" s="1"/>
  <c r="F62" i="6" s="1"/>
  <c r="C90" i="1"/>
  <c r="E90" i="1" s="1"/>
  <c r="F90" i="1" s="1"/>
  <c r="C89" i="1"/>
  <c r="E89" i="1" s="1"/>
  <c r="F89" i="1" s="1"/>
  <c r="C88" i="1"/>
  <c r="E88" i="1" s="1"/>
  <c r="F88" i="1" s="1"/>
  <c r="C87" i="1"/>
  <c r="E87" i="1" s="1"/>
  <c r="F87" i="1" s="1"/>
  <c r="C86" i="1"/>
  <c r="E86" i="1" s="1"/>
  <c r="F86" i="1" s="1"/>
  <c r="C85" i="1"/>
  <c r="E85" i="1" s="1"/>
  <c r="F85" i="1" s="1"/>
  <c r="C84" i="1"/>
  <c r="E84" i="1" s="1"/>
  <c r="F84" i="1" s="1"/>
  <c r="C83" i="1"/>
  <c r="E83" i="1" s="1"/>
  <c r="F83" i="1" s="1"/>
  <c r="C82" i="1"/>
  <c r="E82" i="1" s="1"/>
  <c r="F82" i="1" s="1"/>
  <c r="C81" i="1"/>
  <c r="E81" i="1" s="1"/>
  <c r="F81" i="1" s="1"/>
  <c r="C80" i="1"/>
  <c r="E80" i="1" s="1"/>
  <c r="F80" i="1" s="1"/>
  <c r="C79" i="1"/>
  <c r="E79" i="1" s="1"/>
  <c r="F79" i="1" s="1"/>
  <c r="C76" i="1"/>
  <c r="E76" i="1" s="1"/>
  <c r="F76" i="1" s="1"/>
  <c r="C75" i="1"/>
  <c r="E75" i="1" s="1"/>
  <c r="F75" i="1" s="1"/>
  <c r="C74" i="1"/>
  <c r="E74" i="1" s="1"/>
  <c r="F74" i="1" s="1"/>
  <c r="C73" i="1"/>
  <c r="E73" i="1" s="1"/>
  <c r="F73" i="1" s="1"/>
  <c r="C72" i="1"/>
  <c r="E72" i="1" s="1"/>
  <c r="F72" i="1" s="1"/>
  <c r="C71" i="1"/>
  <c r="E71" i="1" s="1"/>
  <c r="F71" i="1" s="1"/>
  <c r="P70" i="1"/>
  <c r="K89" i="1" s="1"/>
  <c r="C70" i="1"/>
  <c r="E70" i="1" s="1"/>
  <c r="F70" i="1" s="1"/>
  <c r="C69" i="1"/>
  <c r="E69" i="1" s="1"/>
  <c r="F69" i="1" s="1"/>
  <c r="C68" i="1"/>
  <c r="E68" i="1" s="1"/>
  <c r="F68" i="1" s="1"/>
  <c r="K67" i="1"/>
  <c r="C67" i="1"/>
  <c r="E67" i="1" s="1"/>
  <c r="F67" i="1" s="1"/>
  <c r="C66" i="1"/>
  <c r="E66" i="1" s="1"/>
  <c r="F66" i="1" s="1"/>
  <c r="K65" i="1"/>
  <c r="C65" i="1"/>
  <c r="E65" i="1" s="1"/>
  <c r="F65" i="1" s="1"/>
  <c r="F64" i="1"/>
  <c r="D64" i="1"/>
  <c r="C64" i="1"/>
  <c r="C63" i="1"/>
  <c r="E63" i="1" s="1"/>
  <c r="F63" i="1" s="1"/>
  <c r="C62" i="1"/>
  <c r="E62" i="1" s="1"/>
  <c r="F62" i="1" s="1"/>
  <c r="M93" i="1" l="1"/>
  <c r="N93" i="1" s="1"/>
  <c r="M91" i="6"/>
  <c r="N91" i="6" s="1"/>
  <c r="K68" i="1"/>
  <c r="M68" i="1" s="1"/>
  <c r="N68" i="1" s="1"/>
  <c r="K62" i="1"/>
  <c r="M67" i="1"/>
  <c r="N67" i="1" s="1"/>
  <c r="M92" i="1"/>
  <c r="N92" i="1" s="1"/>
  <c r="K66" i="6"/>
  <c r="M66" i="6" s="1"/>
  <c r="N66" i="6" s="1"/>
  <c r="K69" i="6"/>
  <c r="M69" i="6" s="1"/>
  <c r="N69" i="6" s="1"/>
  <c r="K92" i="6"/>
  <c r="M92" i="6" s="1"/>
  <c r="N92" i="6" s="1"/>
  <c r="M70" i="6"/>
  <c r="N70" i="6" s="1"/>
  <c r="M93" i="6"/>
  <c r="N93" i="6" s="1"/>
  <c r="M65" i="6"/>
  <c r="N65" i="6" s="1"/>
  <c r="K91" i="1"/>
  <c r="M91" i="1" s="1"/>
  <c r="N91" i="1" s="1"/>
  <c r="K63" i="6"/>
  <c r="M63" i="6" s="1"/>
  <c r="N63" i="6" s="1"/>
  <c r="K64" i="6"/>
  <c r="M64" i="6" s="1"/>
  <c r="N64" i="6" s="1"/>
  <c r="K68" i="6"/>
  <c r="M68" i="6" s="1"/>
  <c r="N68" i="6" s="1"/>
  <c r="K62" i="6"/>
  <c r="M62" i="6" s="1"/>
  <c r="N62" i="6" s="1"/>
  <c r="K67" i="6"/>
  <c r="M67" i="6" s="1"/>
  <c r="N67" i="6" s="1"/>
  <c r="M89" i="6"/>
  <c r="N89" i="6" s="1"/>
  <c r="F78" i="6"/>
  <c r="F77" i="6"/>
  <c r="K72" i="6"/>
  <c r="M72" i="6" s="1"/>
  <c r="N72" i="6" s="1"/>
  <c r="K74" i="6"/>
  <c r="M74" i="6" s="1"/>
  <c r="N74" i="6" s="1"/>
  <c r="K76" i="6"/>
  <c r="M76" i="6" s="1"/>
  <c r="N76" i="6" s="1"/>
  <c r="K77" i="6"/>
  <c r="K78" i="6"/>
  <c r="K80" i="6"/>
  <c r="M80" i="6" s="1"/>
  <c r="N80" i="6" s="1"/>
  <c r="K82" i="6"/>
  <c r="M82" i="6" s="1"/>
  <c r="N82" i="6" s="1"/>
  <c r="K84" i="6"/>
  <c r="M84" i="6" s="1"/>
  <c r="N84" i="6" s="1"/>
  <c r="K86" i="6"/>
  <c r="M86" i="6" s="1"/>
  <c r="N86" i="6" s="1"/>
  <c r="K88" i="6"/>
  <c r="M88" i="6" s="1"/>
  <c r="N88" i="6" s="1"/>
  <c r="K90" i="6"/>
  <c r="M90" i="6" s="1"/>
  <c r="N90" i="6" s="1"/>
  <c r="K71" i="6"/>
  <c r="M71" i="6" s="1"/>
  <c r="N71" i="6" s="1"/>
  <c r="K73" i="6"/>
  <c r="M73" i="6" s="1"/>
  <c r="N73" i="6" s="1"/>
  <c r="K75" i="6"/>
  <c r="M75" i="6" s="1"/>
  <c r="N75" i="6" s="1"/>
  <c r="K79" i="6"/>
  <c r="M79" i="6" s="1"/>
  <c r="N79" i="6" s="1"/>
  <c r="K81" i="6"/>
  <c r="M81" i="6" s="1"/>
  <c r="N81" i="6" s="1"/>
  <c r="K83" i="6"/>
  <c r="M83" i="6" s="1"/>
  <c r="N83" i="6" s="1"/>
  <c r="K85" i="6"/>
  <c r="M85" i="6" s="1"/>
  <c r="N85" i="6" s="1"/>
  <c r="K87" i="6"/>
  <c r="M87" i="6" s="1"/>
  <c r="N87" i="6" s="1"/>
  <c r="K63" i="1"/>
  <c r="M63" i="1" s="1"/>
  <c r="N63" i="1" s="1"/>
  <c r="K64" i="1"/>
  <c r="M64" i="1" s="1"/>
  <c r="N64" i="1" s="1"/>
  <c r="K69" i="1"/>
  <c r="M69" i="1" s="1"/>
  <c r="N69" i="1" s="1"/>
  <c r="M62" i="1"/>
  <c r="N62" i="1" s="1"/>
  <c r="M65" i="1"/>
  <c r="N65" i="1" s="1"/>
  <c r="K66" i="1"/>
  <c r="M66" i="1" s="1"/>
  <c r="N66" i="1" s="1"/>
  <c r="F78" i="1"/>
  <c r="F77" i="1"/>
  <c r="K74" i="1"/>
  <c r="M74" i="1" s="1"/>
  <c r="N74" i="1" s="1"/>
  <c r="K73" i="1"/>
  <c r="M73" i="1" s="1"/>
  <c r="N73" i="1" s="1"/>
  <c r="M89" i="1"/>
  <c r="N89" i="1" s="1"/>
  <c r="K71" i="1"/>
  <c r="M71" i="1" s="1"/>
  <c r="N71" i="1" s="1"/>
  <c r="K76" i="1"/>
  <c r="M76" i="1" s="1"/>
  <c r="N76" i="1" s="1"/>
  <c r="K77" i="1"/>
  <c r="K78" i="1"/>
  <c r="K80" i="1"/>
  <c r="M80" i="1" s="1"/>
  <c r="N80" i="1" s="1"/>
  <c r="K82" i="1"/>
  <c r="M82" i="1" s="1"/>
  <c r="N82" i="1" s="1"/>
  <c r="K84" i="1"/>
  <c r="M84" i="1" s="1"/>
  <c r="N84" i="1" s="1"/>
  <c r="K86" i="1"/>
  <c r="M86" i="1" s="1"/>
  <c r="N86" i="1" s="1"/>
  <c r="K88" i="1"/>
  <c r="M88" i="1" s="1"/>
  <c r="N88" i="1" s="1"/>
  <c r="K90" i="1"/>
  <c r="M90" i="1" s="1"/>
  <c r="N90" i="1" s="1"/>
  <c r="K70" i="1"/>
  <c r="M70" i="1" s="1"/>
  <c r="N70" i="1" s="1"/>
  <c r="K72" i="1"/>
  <c r="M72" i="1" s="1"/>
  <c r="N72" i="1" s="1"/>
  <c r="K75" i="1"/>
  <c r="M75" i="1" s="1"/>
  <c r="N75" i="1" s="1"/>
  <c r="K79" i="1"/>
  <c r="M79" i="1" s="1"/>
  <c r="N79" i="1" s="1"/>
  <c r="K81" i="1"/>
  <c r="M81" i="1" s="1"/>
  <c r="N81" i="1" s="1"/>
  <c r="K83" i="1"/>
  <c r="M83" i="1" s="1"/>
  <c r="N83" i="1" s="1"/>
  <c r="K85" i="1"/>
  <c r="M85" i="1" s="1"/>
  <c r="N85" i="1" s="1"/>
  <c r="K87" i="1"/>
  <c r="M87" i="1" s="1"/>
  <c r="N87" i="1" s="1"/>
  <c r="E2" i="1"/>
  <c r="M78" i="6" l="1"/>
  <c r="N78" i="6" s="1"/>
  <c r="M77" i="6"/>
  <c r="N77" i="6" s="1"/>
  <c r="M77" i="1"/>
  <c r="N77" i="1" s="1"/>
  <c r="M78" i="1"/>
  <c r="N78" i="1" s="1"/>
  <c r="P10" i="6" l="1"/>
  <c r="K61" i="6" s="1"/>
  <c r="P10" i="1"/>
  <c r="K59" i="1" s="1"/>
  <c r="K8" i="6" l="1"/>
  <c r="K4" i="6"/>
  <c r="K20" i="6"/>
  <c r="K5" i="6"/>
  <c r="K15" i="6"/>
  <c r="K3" i="6"/>
  <c r="K7" i="6"/>
  <c r="K11" i="6"/>
  <c r="K19" i="6"/>
  <c r="K40" i="6"/>
  <c r="K23" i="6"/>
  <c r="K12" i="6"/>
  <c r="K9" i="6"/>
  <c r="K2" i="6"/>
  <c r="K6" i="6"/>
  <c r="K10" i="6"/>
  <c r="K16" i="6"/>
  <c r="K31" i="6"/>
  <c r="K28" i="6"/>
  <c r="K36" i="6"/>
  <c r="K24" i="6"/>
  <c r="K32" i="6"/>
  <c r="K43" i="6"/>
  <c r="K27" i="6"/>
  <c r="K35" i="6"/>
  <c r="K48" i="6"/>
  <c r="K6" i="1"/>
  <c r="K10" i="1"/>
  <c r="K12" i="1"/>
  <c r="K16" i="1"/>
  <c r="K20" i="1"/>
  <c r="K23" i="1"/>
  <c r="K27" i="1"/>
  <c r="K31" i="1"/>
  <c r="K35" i="1"/>
  <c r="K38" i="1"/>
  <c r="K43" i="1"/>
  <c r="K47" i="1"/>
  <c r="K56" i="1"/>
  <c r="K60" i="1"/>
  <c r="K3" i="1"/>
  <c r="K7" i="1"/>
  <c r="K17" i="1"/>
  <c r="K24" i="1"/>
  <c r="K28" i="1"/>
  <c r="K32" i="1"/>
  <c r="K36" i="1"/>
  <c r="K39" i="1"/>
  <c r="K44" i="1"/>
  <c r="K48" i="1"/>
  <c r="K57" i="1"/>
  <c r="K61" i="1"/>
  <c r="K41" i="1"/>
  <c r="K13" i="1"/>
  <c r="K4" i="1"/>
  <c r="K8" i="1"/>
  <c r="K14" i="1"/>
  <c r="K18" i="1"/>
  <c r="K21" i="1"/>
  <c r="K25" i="1"/>
  <c r="K29" i="1"/>
  <c r="K33" i="1"/>
  <c r="K40" i="1"/>
  <c r="K45" i="1"/>
  <c r="K49" i="1"/>
  <c r="K54" i="1"/>
  <c r="K58" i="1"/>
  <c r="K11" i="1"/>
  <c r="K5" i="1"/>
  <c r="K9" i="1"/>
  <c r="K15" i="1"/>
  <c r="K19" i="1"/>
  <c r="K22" i="1"/>
  <c r="K26" i="1"/>
  <c r="K30" i="1"/>
  <c r="K34" i="1"/>
  <c r="K37" i="1"/>
  <c r="K42" i="1"/>
  <c r="K46" i="1"/>
  <c r="K50" i="1"/>
  <c r="K53" i="1"/>
  <c r="K55" i="1"/>
  <c r="K56" i="6"/>
  <c r="K13" i="6"/>
  <c r="K17" i="6"/>
  <c r="K21" i="6"/>
  <c r="K25" i="6"/>
  <c r="K29" i="6"/>
  <c r="K33" i="6"/>
  <c r="K38" i="6"/>
  <c r="K44" i="6"/>
  <c r="K14" i="6"/>
  <c r="K18" i="6"/>
  <c r="K22" i="6"/>
  <c r="K26" i="6"/>
  <c r="K30" i="6"/>
  <c r="K34" i="6"/>
  <c r="K39" i="6"/>
  <c r="K47" i="6"/>
  <c r="K55" i="6"/>
  <c r="K37" i="6"/>
  <c r="K41" i="6"/>
  <c r="K45" i="6"/>
  <c r="K49" i="6"/>
  <c r="K53" i="6"/>
  <c r="K57" i="6"/>
  <c r="K42" i="6"/>
  <c r="K46" i="6"/>
  <c r="K50" i="6"/>
  <c r="K54" i="6"/>
  <c r="K58" i="6"/>
  <c r="K59" i="6"/>
  <c r="K60" i="6"/>
  <c r="C60" i="6"/>
  <c r="E60" i="6" s="1"/>
  <c r="F60" i="6" s="1"/>
  <c r="C59" i="6"/>
  <c r="E59" i="6" s="1"/>
  <c r="F59" i="6" s="1"/>
  <c r="C58" i="6"/>
  <c r="E58" i="6" s="1"/>
  <c r="F58" i="6" s="1"/>
  <c r="E57" i="6"/>
  <c r="F57" i="6" s="1"/>
  <c r="E56" i="6"/>
  <c r="F56" i="6" s="1"/>
  <c r="E55" i="6"/>
  <c r="F55" i="6" s="1"/>
  <c r="E54" i="6"/>
  <c r="F54" i="6" s="1"/>
  <c r="E53" i="6"/>
  <c r="F53" i="6" s="1"/>
  <c r="E52" i="6"/>
  <c r="F52" i="6" s="1"/>
  <c r="E51" i="6"/>
  <c r="F51" i="6" s="1"/>
  <c r="E50" i="6"/>
  <c r="F50" i="6" s="1"/>
  <c r="E49" i="6"/>
  <c r="F49" i="6" s="1"/>
  <c r="E48" i="6"/>
  <c r="F48" i="6" s="1"/>
  <c r="E47" i="6"/>
  <c r="F47" i="6" s="1"/>
  <c r="C46" i="6"/>
  <c r="E46" i="6" s="1"/>
  <c r="F46" i="6" s="1"/>
  <c r="C45" i="6"/>
  <c r="E45" i="6" s="1"/>
  <c r="F45" i="6" s="1"/>
  <c r="C44" i="6"/>
  <c r="E44" i="6" s="1"/>
  <c r="F44" i="6" s="1"/>
  <c r="C43" i="6"/>
  <c r="E43" i="6" s="1"/>
  <c r="F43" i="6" s="1"/>
  <c r="C42" i="6"/>
  <c r="E42" i="6" s="1"/>
  <c r="F42" i="6" s="1"/>
  <c r="C41" i="6"/>
  <c r="E41" i="6" s="1"/>
  <c r="F41" i="6" s="1"/>
  <c r="C40" i="6"/>
  <c r="E40" i="6" s="1"/>
  <c r="F40" i="6" s="1"/>
  <c r="C39" i="6"/>
  <c r="E39" i="6" s="1"/>
  <c r="F39" i="6" s="1"/>
  <c r="C38" i="6"/>
  <c r="E38" i="6" s="1"/>
  <c r="F38" i="6" s="1"/>
  <c r="C37" i="6"/>
  <c r="E37" i="6" s="1"/>
  <c r="F37" i="6" s="1"/>
  <c r="C36" i="6"/>
  <c r="E36" i="6" s="1"/>
  <c r="F36" i="6" s="1"/>
  <c r="C35" i="6"/>
  <c r="E35" i="6" s="1"/>
  <c r="F35" i="6" s="1"/>
  <c r="C34" i="6"/>
  <c r="E34" i="6" s="1"/>
  <c r="F34" i="6" s="1"/>
  <c r="C33" i="6"/>
  <c r="E33" i="6" s="1"/>
  <c r="F33" i="6" s="1"/>
  <c r="C32" i="6"/>
  <c r="E32" i="6" s="1"/>
  <c r="F32" i="6" s="1"/>
  <c r="C31" i="6"/>
  <c r="E31" i="6" s="1"/>
  <c r="F31" i="6" s="1"/>
  <c r="C30" i="6"/>
  <c r="E30" i="6" s="1"/>
  <c r="F30" i="6" s="1"/>
  <c r="C29" i="6"/>
  <c r="E29" i="6" s="1"/>
  <c r="F29" i="6" s="1"/>
  <c r="C28" i="6"/>
  <c r="E28" i="6" s="1"/>
  <c r="F28" i="6" s="1"/>
  <c r="C27" i="6"/>
  <c r="E27" i="6" s="1"/>
  <c r="F27" i="6" s="1"/>
  <c r="C26" i="6"/>
  <c r="E26" i="6" s="1"/>
  <c r="F26" i="6" s="1"/>
  <c r="C25" i="6"/>
  <c r="E25" i="6" s="1"/>
  <c r="F25" i="6" s="1"/>
  <c r="C24" i="6"/>
  <c r="E24" i="6" s="1"/>
  <c r="F24" i="6" s="1"/>
  <c r="C23" i="6"/>
  <c r="E23" i="6" s="1"/>
  <c r="F23" i="6" s="1"/>
  <c r="C22" i="6"/>
  <c r="E22" i="6" s="1"/>
  <c r="F22" i="6" s="1"/>
  <c r="C21" i="6"/>
  <c r="E21" i="6" s="1"/>
  <c r="F21" i="6" s="1"/>
  <c r="E20" i="6"/>
  <c r="F20" i="6" s="1"/>
  <c r="M20" i="6" s="1"/>
  <c r="E19" i="6"/>
  <c r="F19" i="6" s="1"/>
  <c r="M19" i="6" s="1"/>
  <c r="E18" i="6"/>
  <c r="F18" i="6" s="1"/>
  <c r="E17" i="6"/>
  <c r="F17" i="6" s="1"/>
  <c r="E16" i="6"/>
  <c r="F16" i="6" s="1"/>
  <c r="E15" i="6"/>
  <c r="F15" i="6" s="1"/>
  <c r="M15" i="6" s="1"/>
  <c r="C14" i="6"/>
  <c r="E14" i="6" s="1"/>
  <c r="F14" i="6" s="1"/>
  <c r="C13" i="6"/>
  <c r="E13" i="6" s="1"/>
  <c r="F13" i="6" s="1"/>
  <c r="C12" i="6"/>
  <c r="E12" i="6" s="1"/>
  <c r="F12" i="6" s="1"/>
  <c r="C11" i="6"/>
  <c r="E11" i="6" s="1"/>
  <c r="F11" i="6" s="1"/>
  <c r="E10" i="6"/>
  <c r="F10" i="6" s="1"/>
  <c r="C9" i="6"/>
  <c r="E9" i="6" s="1"/>
  <c r="F9" i="6" s="1"/>
  <c r="C8" i="6"/>
  <c r="E8" i="6" s="1"/>
  <c r="F8" i="6" s="1"/>
  <c r="M8" i="6" s="1"/>
  <c r="E7" i="6"/>
  <c r="F7" i="6" s="1"/>
  <c r="E6" i="6"/>
  <c r="F6" i="6" s="1"/>
  <c r="E5" i="6"/>
  <c r="F5" i="6" s="1"/>
  <c r="E4" i="6"/>
  <c r="F4" i="6" s="1"/>
  <c r="E3" i="6"/>
  <c r="F3" i="6" s="1"/>
  <c r="E2" i="6"/>
  <c r="F2" i="6" s="1"/>
  <c r="M2" i="6" s="1"/>
  <c r="M11" i="6" l="1"/>
  <c r="N11" i="6" s="1"/>
  <c r="M10" i="6"/>
  <c r="N10" i="6" s="1"/>
  <c r="M6" i="6"/>
  <c r="N6" i="6" s="1"/>
  <c r="M37" i="6"/>
  <c r="M17" i="6"/>
  <c r="M48" i="6"/>
  <c r="N48" i="6" s="1"/>
  <c r="M55" i="6"/>
  <c r="M21" i="6"/>
  <c r="M9" i="6"/>
  <c r="N9" i="6" s="1"/>
  <c r="M12" i="6"/>
  <c r="N12" i="6" s="1"/>
  <c r="M60" i="6"/>
  <c r="N60" i="6" s="1"/>
  <c r="M50" i="6"/>
  <c r="N50" i="6" s="1"/>
  <c r="M53" i="6"/>
  <c r="M34" i="6"/>
  <c r="N34" i="6" s="1"/>
  <c r="M18" i="6"/>
  <c r="N18" i="6" s="1"/>
  <c r="M38" i="6"/>
  <c r="N38" i="6" s="1"/>
  <c r="M43" i="6"/>
  <c r="N43" i="6" s="1"/>
  <c r="N19" i="6"/>
  <c r="M46" i="6"/>
  <c r="N46" i="6" s="1"/>
  <c r="M49" i="6"/>
  <c r="M30" i="6"/>
  <c r="M14" i="6"/>
  <c r="N14" i="6" s="1"/>
  <c r="M33" i="6"/>
  <c r="M32" i="6"/>
  <c r="N32" i="6" s="1"/>
  <c r="M40" i="6"/>
  <c r="N40" i="6" s="1"/>
  <c r="M5" i="6"/>
  <c r="N5" i="6" s="1"/>
  <c r="N15" i="6"/>
  <c r="N20" i="6"/>
  <c r="K51" i="6"/>
  <c r="M51" i="6" s="1"/>
  <c r="N51" i="6" s="1"/>
  <c r="M58" i="6"/>
  <c r="N58" i="6" s="1"/>
  <c r="M42" i="6"/>
  <c r="N42" i="6" s="1"/>
  <c r="M45" i="6"/>
  <c r="N45" i="6" s="1"/>
  <c r="M47" i="6"/>
  <c r="N47" i="6" s="1"/>
  <c r="M26" i="6"/>
  <c r="N26" i="6" s="1"/>
  <c r="K52" i="6"/>
  <c r="M52" i="6" s="1"/>
  <c r="N52" i="6" s="1"/>
  <c r="M29" i="6"/>
  <c r="N29" i="6" s="1"/>
  <c r="M13" i="6"/>
  <c r="N13" i="6" s="1"/>
  <c r="M35" i="6"/>
  <c r="N35" i="6" s="1"/>
  <c r="M7" i="6"/>
  <c r="N7" i="6" s="1"/>
  <c r="M24" i="6"/>
  <c r="N24" i="6" s="1"/>
  <c r="M31" i="6"/>
  <c r="N31" i="6" s="1"/>
  <c r="M36" i="6"/>
  <c r="N36" i="6" s="1"/>
  <c r="N2" i="6"/>
  <c r="N53" i="6"/>
  <c r="M59" i="6"/>
  <c r="N59" i="6" s="1"/>
  <c r="N8" i="6"/>
  <c r="N17" i="6"/>
  <c r="N37" i="6"/>
  <c r="N55" i="6"/>
  <c r="M54" i="6"/>
  <c r="M57" i="6"/>
  <c r="N57" i="6" s="1"/>
  <c r="M41" i="6"/>
  <c r="N41" i="6" s="1"/>
  <c r="M39" i="6"/>
  <c r="N39" i="6" s="1"/>
  <c r="M22" i="6"/>
  <c r="N22" i="6" s="1"/>
  <c r="M44" i="6"/>
  <c r="N44" i="6" s="1"/>
  <c r="M25" i="6"/>
  <c r="N25" i="6" s="1"/>
  <c r="M56" i="6"/>
  <c r="N56" i="6" s="1"/>
  <c r="M27" i="6"/>
  <c r="N27" i="6" s="1"/>
  <c r="M3" i="6"/>
  <c r="N3" i="6" s="1"/>
  <c r="M16" i="6"/>
  <c r="N16" i="6" s="1"/>
  <c r="M23" i="6"/>
  <c r="N23" i="6" s="1"/>
  <c r="M28" i="6"/>
  <c r="N28" i="6" s="1"/>
  <c r="M4" i="6"/>
  <c r="N4" i="6" s="1"/>
  <c r="N21" i="6"/>
  <c r="N33" i="6"/>
  <c r="N30" i="6"/>
  <c r="N49" i="6"/>
  <c r="N54" i="6"/>
  <c r="F61" i="6"/>
  <c r="M61" i="6" l="1"/>
  <c r="N61" i="6" s="1"/>
  <c r="C60" i="1"/>
  <c r="C59" i="1"/>
  <c r="C5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4" i="1"/>
  <c r="C13" i="1"/>
  <c r="C12" i="1"/>
  <c r="C11" i="1"/>
  <c r="C9" i="1"/>
  <c r="C8" i="1"/>
  <c r="F2" i="1"/>
  <c r="M2" i="1" s="1"/>
  <c r="E59" i="1" l="1"/>
  <c r="F59" i="1" s="1"/>
  <c r="M59" i="1" s="1"/>
  <c r="E58" i="1"/>
  <c r="F58" i="1" s="1"/>
  <c r="M58" i="1" s="1"/>
  <c r="E3" i="1"/>
  <c r="E4" i="1"/>
  <c r="F4" i="1" s="1"/>
  <c r="M4" i="1" s="1"/>
  <c r="E5" i="1"/>
  <c r="F5" i="1" s="1"/>
  <c r="M5" i="1" s="1"/>
  <c r="E6" i="1"/>
  <c r="F6" i="1" s="1"/>
  <c r="M6" i="1" s="1"/>
  <c r="E7" i="1"/>
  <c r="E10" i="1"/>
  <c r="E15" i="1"/>
  <c r="F15" i="1" s="1"/>
  <c r="M15" i="1" s="1"/>
  <c r="E16" i="1"/>
  <c r="F16" i="1" s="1"/>
  <c r="M16" i="1" s="1"/>
  <c r="E17" i="1"/>
  <c r="F17" i="1" s="1"/>
  <c r="M17" i="1" s="1"/>
  <c r="E18" i="1"/>
  <c r="F18" i="1" s="1"/>
  <c r="M18" i="1" s="1"/>
  <c r="E19" i="1"/>
  <c r="F19" i="1" s="1"/>
  <c r="M19" i="1" s="1"/>
  <c r="E20" i="1"/>
  <c r="F20" i="1" s="1"/>
  <c r="M20" i="1" s="1"/>
  <c r="E25" i="1"/>
  <c r="E26" i="1"/>
  <c r="E27" i="1"/>
  <c r="E28" i="1"/>
  <c r="E29" i="1"/>
  <c r="E30" i="1"/>
  <c r="F30" i="1" s="1"/>
  <c r="M30" i="1" s="1"/>
  <c r="E31" i="1"/>
  <c r="F31" i="1" s="1"/>
  <c r="M31" i="1" s="1"/>
  <c r="E32" i="1"/>
  <c r="F32" i="1" s="1"/>
  <c r="M32" i="1" s="1"/>
  <c r="E33" i="1"/>
  <c r="F33" i="1" s="1"/>
  <c r="M33" i="1" s="1"/>
  <c r="E34" i="1"/>
  <c r="F34" i="1" s="1"/>
  <c r="M34" i="1" s="1"/>
  <c r="E35" i="1"/>
  <c r="F35" i="1" s="1"/>
  <c r="M35" i="1" s="1"/>
  <c r="E36" i="1"/>
  <c r="F36" i="1" s="1"/>
  <c r="M36" i="1" s="1"/>
  <c r="E37" i="1"/>
  <c r="F37" i="1" s="1"/>
  <c r="M37" i="1" s="1"/>
  <c r="E38" i="1"/>
  <c r="F38" i="1" s="1"/>
  <c r="M38" i="1" s="1"/>
  <c r="E39" i="1"/>
  <c r="F39" i="1" s="1"/>
  <c r="M39" i="1" s="1"/>
  <c r="E40" i="1"/>
  <c r="F40" i="1" s="1"/>
  <c r="M40" i="1" s="1"/>
  <c r="E41" i="1"/>
  <c r="F41" i="1" s="1"/>
  <c r="M41" i="1" s="1"/>
  <c r="E42" i="1"/>
  <c r="F42" i="1" s="1"/>
  <c r="M42" i="1" s="1"/>
  <c r="E43" i="1"/>
  <c r="F43" i="1" s="1"/>
  <c r="M43" i="1" s="1"/>
  <c r="E44" i="1"/>
  <c r="F44" i="1" s="1"/>
  <c r="M44" i="1" s="1"/>
  <c r="E45" i="1"/>
  <c r="F45" i="1" s="1"/>
  <c r="M45" i="1" s="1"/>
  <c r="E46" i="1"/>
  <c r="F46" i="1" s="1"/>
  <c r="M46" i="1" s="1"/>
  <c r="E47" i="1"/>
  <c r="F47" i="1" s="1"/>
  <c r="M47" i="1" s="1"/>
  <c r="E48" i="1"/>
  <c r="F48" i="1" s="1"/>
  <c r="M48" i="1" s="1"/>
  <c r="E49" i="1"/>
  <c r="F49" i="1" s="1"/>
  <c r="M49" i="1" s="1"/>
  <c r="E50" i="1"/>
  <c r="F50" i="1" s="1"/>
  <c r="M50" i="1" s="1"/>
  <c r="E51" i="1"/>
  <c r="F51" i="1" s="1"/>
  <c r="E52" i="1"/>
  <c r="F52" i="1" s="1"/>
  <c r="E53" i="1"/>
  <c r="E54" i="1"/>
  <c r="E55" i="1"/>
  <c r="E56" i="1"/>
  <c r="E57" i="1"/>
  <c r="E60" i="1"/>
  <c r="F60" i="1" s="1"/>
  <c r="E24" i="1"/>
  <c r="E23" i="1"/>
  <c r="E22" i="1"/>
  <c r="E21" i="1"/>
  <c r="E14" i="1"/>
  <c r="E13" i="1"/>
  <c r="E12" i="1"/>
  <c r="E11" i="1"/>
  <c r="E9" i="1"/>
  <c r="E8" i="1"/>
  <c r="F8" i="1" s="1"/>
  <c r="M8" i="1" s="1"/>
  <c r="F56" i="1" l="1"/>
  <c r="M56" i="1" s="1"/>
  <c r="N56" i="1" s="1"/>
  <c r="F55" i="1"/>
  <c r="M55" i="1" s="1"/>
  <c r="N55" i="1" s="1"/>
  <c r="F10" i="1"/>
  <c r="M10" i="1" s="1"/>
  <c r="N10" i="1" s="1"/>
  <c r="F54" i="1"/>
  <c r="M54" i="1" s="1"/>
  <c r="N54" i="1" s="1"/>
  <c r="F57" i="1"/>
  <c r="M57" i="1" s="1"/>
  <c r="N57" i="1" s="1"/>
  <c r="F53" i="1"/>
  <c r="M53" i="1" s="1"/>
  <c r="N53" i="1" s="1"/>
  <c r="F7" i="1"/>
  <c r="M7" i="1" s="1"/>
  <c r="N7" i="1" s="1"/>
  <c r="F3" i="1"/>
  <c r="M3" i="1" s="1"/>
  <c r="N3" i="1" s="1"/>
  <c r="F61" i="1"/>
  <c r="M61" i="1" s="1"/>
  <c r="M60" i="1"/>
  <c r="N60" i="1" s="1"/>
  <c r="F29" i="1"/>
  <c r="F28" i="1"/>
  <c r="F27" i="1"/>
  <c r="F26" i="1"/>
  <c r="F25" i="1"/>
  <c r="M25" i="1" s="1"/>
  <c r="N25" i="1" s="1"/>
  <c r="F24" i="1"/>
  <c r="M24" i="1" s="1"/>
  <c r="N24" i="1" s="1"/>
  <c r="F23" i="1"/>
  <c r="F22" i="1"/>
  <c r="M22" i="1" s="1"/>
  <c r="N22" i="1" s="1"/>
  <c r="F21" i="1"/>
  <c r="F14" i="1"/>
  <c r="F13" i="1"/>
  <c r="M13" i="1" s="1"/>
  <c r="N13" i="1" s="1"/>
  <c r="F12" i="1"/>
  <c r="F11" i="1"/>
  <c r="F9" i="1"/>
  <c r="N61" i="1"/>
  <c r="N49" i="1"/>
  <c r="N41" i="1"/>
  <c r="N33" i="1"/>
  <c r="N17" i="1"/>
  <c r="N6" i="1"/>
  <c r="N58" i="1"/>
  <c r="N50" i="1"/>
  <c r="N46" i="1"/>
  <c r="N42" i="1"/>
  <c r="N38" i="1"/>
  <c r="N34" i="1"/>
  <c r="N30" i="1"/>
  <c r="N18" i="1"/>
  <c r="N45" i="1"/>
  <c r="N37" i="1"/>
  <c r="N47" i="1"/>
  <c r="N39" i="1"/>
  <c r="N31" i="1"/>
  <c r="N5" i="1"/>
  <c r="N59" i="1"/>
  <c r="N48" i="1"/>
  <c r="N40" i="1"/>
  <c r="N32" i="1"/>
  <c r="N20" i="1"/>
  <c r="N8" i="1"/>
  <c r="N19" i="1"/>
  <c r="N15" i="1"/>
  <c r="N44" i="1"/>
  <c r="N36" i="1"/>
  <c r="N16" i="1"/>
  <c r="N43" i="1"/>
  <c r="N35" i="1"/>
  <c r="N2" i="1"/>
  <c r="N4" i="1"/>
  <c r="K51" i="1" l="1"/>
  <c r="M51" i="1" s="1"/>
  <c r="N51" i="1" s="1"/>
  <c r="K52" i="1"/>
  <c r="M52" i="1" s="1"/>
  <c r="N52" i="1" s="1"/>
  <c r="M26" i="1"/>
  <c r="N26" i="1" s="1"/>
  <c r="M27" i="1"/>
  <c r="N27" i="1" s="1"/>
  <c r="M12" i="1"/>
  <c r="N12" i="1" s="1"/>
  <c r="M21" i="1"/>
  <c r="N21" i="1" s="1"/>
  <c r="M28" i="1"/>
  <c r="N28" i="1" s="1"/>
  <c r="M11" i="1"/>
  <c r="N11" i="1" s="1"/>
  <c r="M14" i="1"/>
  <c r="N14" i="1" s="1"/>
  <c r="M23" i="1"/>
  <c r="N23" i="1" s="1"/>
  <c r="M29" i="1"/>
  <c r="N29" i="1" s="1"/>
  <c r="M9" i="1"/>
  <c r="N9" i="1" s="1"/>
</calcChain>
</file>

<file path=xl/sharedStrings.xml><?xml version="1.0" encoding="utf-8"?>
<sst xmlns="http://schemas.openxmlformats.org/spreadsheetml/2006/main" count="250" uniqueCount="118">
  <si>
    <t>Артикул</t>
  </si>
  <si>
    <t>wcbrushkvadrat</t>
  </si>
  <si>
    <t>whiteorg1</t>
  </si>
  <si>
    <t>wcbrushkrug</t>
  </si>
  <si>
    <t>shkatwht</t>
  </si>
  <si>
    <t>fitnesset</t>
  </si>
  <si>
    <t>wcbrushslimwhite</t>
  </si>
  <si>
    <t>wcbrushslimpink</t>
  </si>
  <si>
    <t>wcbrushslimblue</t>
  </si>
  <si>
    <t>wcbrushslimgreen</t>
  </si>
  <si>
    <t>kofrgridwhite</t>
  </si>
  <si>
    <t>kofr3grey</t>
  </si>
  <si>
    <t>kofr6grey</t>
  </si>
  <si>
    <t>kofr3pink</t>
  </si>
  <si>
    <t>kofr3blue</t>
  </si>
  <si>
    <t>kofrgridgrey</t>
  </si>
  <si>
    <t>kofrgridblack</t>
  </si>
  <si>
    <t>kofrgridbeige</t>
  </si>
  <si>
    <t>kofr4grey</t>
  </si>
  <si>
    <t>wcbrushboch</t>
  </si>
  <si>
    <t>shkatpink</t>
  </si>
  <si>
    <t>wcbrushtreug</t>
  </si>
  <si>
    <t>wcbrushkvadratnew</t>
  </si>
  <si>
    <t>kofrgridpink</t>
  </si>
  <si>
    <t>kofr4beige</t>
  </si>
  <si>
    <t>kofr4darkgrey</t>
  </si>
  <si>
    <t>kofr6pink</t>
  </si>
  <si>
    <t>kofr6darkgrey</t>
  </si>
  <si>
    <t>shkatgold</t>
  </si>
  <si>
    <t>shkatblack</t>
  </si>
  <si>
    <t>shkatblue</t>
  </si>
  <si>
    <t>shkatbeige</t>
  </si>
  <si>
    <t>bigkofrgrey</t>
  </si>
  <si>
    <t>wcbrushbal</t>
  </si>
  <si>
    <t>fitnessetbrown</t>
  </si>
  <si>
    <t>fitnessetlatexpurple</t>
  </si>
  <si>
    <t>fitnessetgrey</t>
  </si>
  <si>
    <t>fitnessetlatex</t>
  </si>
  <si>
    <t>fitnessetpurple</t>
  </si>
  <si>
    <t>kofr4black</t>
  </si>
  <si>
    <t>kofr4green</t>
  </si>
  <si>
    <t>kofr4pink</t>
  </si>
  <si>
    <t>kofr4brown</t>
  </si>
  <si>
    <t>kofr6green</t>
  </si>
  <si>
    <t>kofr6brown</t>
  </si>
  <si>
    <t>kofr6black</t>
  </si>
  <si>
    <t>bigkofrblue</t>
  </si>
  <si>
    <t>bigkofrbeige</t>
  </si>
  <si>
    <t>kofr6cream</t>
  </si>
  <si>
    <t>wcbrush8</t>
  </si>
  <si>
    <t>wcbrush1</t>
  </si>
  <si>
    <t>bigkofrblack</t>
  </si>
  <si>
    <t>Доставка до мп</t>
  </si>
  <si>
    <t>toothkiss</t>
  </si>
  <si>
    <t>магнит конструктор</t>
  </si>
  <si>
    <t>тряпки 4шт</t>
  </si>
  <si>
    <t>метла</t>
  </si>
  <si>
    <t>toothrainbow</t>
  </si>
  <si>
    <t>расчески</t>
  </si>
  <si>
    <t>дуршлаг</t>
  </si>
  <si>
    <t>антристресс</t>
  </si>
  <si>
    <t>палатка</t>
  </si>
  <si>
    <t>ведро</t>
  </si>
  <si>
    <t>RUB</t>
  </si>
  <si>
    <t>$ товар</t>
  </si>
  <si>
    <t>$ логистика</t>
  </si>
  <si>
    <t>$ итого</t>
  </si>
  <si>
    <t>RMB товар</t>
  </si>
  <si>
    <t>kofrvert 4 csekcii</t>
  </si>
  <si>
    <t>kofrvert 3 csekcii</t>
  </si>
  <si>
    <t>сушилка для посуды s</t>
  </si>
  <si>
    <t>сушилка для посуды m</t>
  </si>
  <si>
    <t>сушилка для посуды l</t>
  </si>
  <si>
    <t>лейки 1</t>
  </si>
  <si>
    <t>лейки 3</t>
  </si>
  <si>
    <t>лейки 2</t>
  </si>
  <si>
    <t>система хранения откр</t>
  </si>
  <si>
    <t>система хранения закр</t>
  </si>
  <si>
    <t>полки раздвижные  s</t>
  </si>
  <si>
    <t>полки раздвижные  m</t>
  </si>
  <si>
    <t>полки раздвижные  l</t>
  </si>
  <si>
    <t>тряпки 8шт</t>
  </si>
  <si>
    <t>логистика вб</t>
  </si>
  <si>
    <t>коммисия вб %</t>
  </si>
  <si>
    <t>ROI</t>
  </si>
  <si>
    <t>Склад</t>
  </si>
  <si>
    <t>toothwave</t>
  </si>
  <si>
    <t>toothflat</t>
  </si>
  <si>
    <t>toothberry</t>
  </si>
  <si>
    <t>1org10</t>
  </si>
  <si>
    <t>3org10</t>
  </si>
  <si>
    <t>Не менять</t>
  </si>
  <si>
    <t>банки для специй 3</t>
  </si>
  <si>
    <t>банки для специй 6</t>
  </si>
  <si>
    <t>банки для специй 9</t>
  </si>
  <si>
    <t>Розница</t>
  </si>
  <si>
    <t>Прибыль</t>
  </si>
  <si>
    <t>Полка для душа угловая черная</t>
  </si>
  <si>
    <t>Полка для душа угловая металлик</t>
  </si>
  <si>
    <t>Полка для душа прямая металлик</t>
  </si>
  <si>
    <t>Полка для душа прямая черная</t>
  </si>
  <si>
    <t>сушилка для обуви белая большая</t>
  </si>
  <si>
    <t>сушилка для обуви белая маленькая</t>
  </si>
  <si>
    <t>курс $</t>
  </si>
  <si>
    <t>курс RMB</t>
  </si>
  <si>
    <t>нитриловые перчатки</t>
  </si>
  <si>
    <t>полка для щеток 336 шт</t>
  </si>
  <si>
    <t xml:space="preserve">полка для щеток 294 шт </t>
  </si>
  <si>
    <t>коммисия озон %</t>
  </si>
  <si>
    <t>логистика озон</t>
  </si>
  <si>
    <t>Доп расходы</t>
  </si>
  <si>
    <t>налоги</t>
  </si>
  <si>
    <t>зп</t>
  </si>
  <si>
    <t>реклама</t>
  </si>
  <si>
    <t>Полка для душа угловая черная 2шт</t>
  </si>
  <si>
    <t>Полка для душа угловая металлик 2шт</t>
  </si>
  <si>
    <t>Полка для душа прямая черная 2шт</t>
  </si>
  <si>
    <t>Полка для душа прямая металлик 2шт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</si>
</sst>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[$₽]"/>
    <numFmt numFmtId="165" formatCode="#,##0.00\ _₽"/>
    <numFmt numFmtId="166" formatCode="#,##0\ _₽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/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6" fontId="0" fillId="0" borderId="1" xfId="0" applyNumberFormat="1" applyFont="1" applyBorder="1" applyAlignment="1"/>
    <xf numFmtId="166" fontId="0" fillId="0" borderId="0" xfId="0" applyNumberFormat="1" applyFont="1" applyAlignment="1"/>
    <xf numFmtId="1" fontId="0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/>
    <xf numFmtId="1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166" fontId="0" fillId="0" borderId="0" xfId="0" applyNumberFormat="1" applyFont="1" applyBorder="1" applyAlignment="1"/>
    <xf numFmtId="2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/>
    <xf numFmtId="9" fontId="0" fillId="0" borderId="1" xfId="0" applyNumberFormat="1" applyFont="1" applyFill="1" applyBorder="1" applyAlignment="1"/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" fillId="0" borderId="1" xfId="0" applyFont="1" applyFill="1" applyBorder="1" applyAlignment="1"/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/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/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Horizontal">
          <bgColor rgb="FFFF0000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Horizontal">
          <fgColor theme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Horizontal">
          <bgColor rgb="FFFF0000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Horizontal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Horizontal">
          <fgColor theme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801"/>
  <sheetViews>
    <sheetView tabSelected="1" topLeftCell="A66" workbookViewId="0">
      <selection activeCell="L94" sqref="L94"/>
    </sheetView>
  </sheetViews>
  <sheetFormatPr baseColWidth="10" defaultColWidth="14.5" defaultRowHeight="15.75" customHeight="1" outlineLevelCol="1" x14ac:dyDescent="0.15"/>
  <cols>
    <col min="1" max="1" width="22" style="1" customWidth="1"/>
    <col min="2" max="2" width="14.5" style="9" customWidth="1" outlineLevel="1"/>
    <col min="3" max="5" width="14.5" style="15" customWidth="1" outlineLevel="1"/>
    <col min="6" max="6" width="14.5" style="17" customWidth="1" outlineLevel="1"/>
    <col min="7" max="7" width="14.5" style="37" customWidth="1" outlineLevel="1"/>
    <col min="8" max="8" width="14.5" style="9" customWidth="1" outlineLevel="1"/>
    <col min="9" max="9" width="16.33203125" style="24" customWidth="1" outlineLevel="1"/>
    <col min="10" max="11" width="12.6640625" style="41" customWidth="1" outlineLevel="1"/>
    <col min="12" max="13" width="14.5" style="18"/>
  </cols>
  <sheetData>
    <row r="1" spans="1:19" ht="15.75" customHeight="1" x14ac:dyDescent="0.15">
      <c r="A1" s="1" t="s">
        <v>0</v>
      </c>
      <c r="B1" s="10" t="s">
        <v>67</v>
      </c>
      <c r="C1" s="14" t="s">
        <v>64</v>
      </c>
      <c r="D1" s="14" t="s">
        <v>65</v>
      </c>
      <c r="E1" s="14" t="s">
        <v>66</v>
      </c>
      <c r="F1" s="31" t="s">
        <v>63</v>
      </c>
      <c r="G1" s="31" t="s">
        <v>85</v>
      </c>
      <c r="H1" s="10" t="s">
        <v>52</v>
      </c>
      <c r="I1" s="32" t="s">
        <v>83</v>
      </c>
      <c r="J1" s="19" t="s">
        <v>82</v>
      </c>
      <c r="K1" s="19" t="s">
        <v>110</v>
      </c>
      <c r="L1" s="19" t="s">
        <v>95</v>
      </c>
      <c r="M1" s="19" t="s">
        <v>96</v>
      </c>
      <c r="N1" s="32" t="s">
        <v>84</v>
      </c>
      <c r="P1" s="43" t="s">
        <v>91</v>
      </c>
    </row>
    <row r="2" spans="1:19" ht="15.75" customHeight="1" x14ac:dyDescent="0.15">
      <c r="A2" s="2" t="s">
        <v>2</v>
      </c>
      <c r="B2" s="55">
        <v>5.3</v>
      </c>
      <c r="C2" s="49">
        <v>0.85</v>
      </c>
      <c r="D2" s="49">
        <v>3.42</v>
      </c>
      <c r="E2" s="49">
        <f>C2+D2</f>
        <v>4.2699999999999996</v>
      </c>
      <c r="F2" s="16">
        <f>E2*Q7</f>
        <v>341.59999999999997</v>
      </c>
      <c r="G2" s="36">
        <v>15</v>
      </c>
      <c r="H2" s="4">
        <v>15</v>
      </c>
      <c r="I2" s="30">
        <v>0.1</v>
      </c>
      <c r="J2" s="38">
        <v>55</v>
      </c>
      <c r="K2" s="38">
        <f>L2*P10</f>
        <v>0</v>
      </c>
      <c r="L2" s="20">
        <v>0</v>
      </c>
      <c r="M2" s="20">
        <f>L2-F2-J2-L2*I2-G2-H2-K2</f>
        <v>-426.59999999999997</v>
      </c>
      <c r="N2" s="30">
        <f>M2/F2*100%</f>
        <v>-1.2488290398126465</v>
      </c>
      <c r="P2" s="44">
        <v>0.28999999999999998</v>
      </c>
    </row>
    <row r="3" spans="1:19" ht="15.75" customHeight="1" x14ac:dyDescent="0.15">
      <c r="A3" s="2" t="s">
        <v>1</v>
      </c>
      <c r="B3" s="23"/>
      <c r="C3" s="49">
        <v>1.75</v>
      </c>
      <c r="D3" s="52">
        <v>1.5</v>
      </c>
      <c r="E3" s="49">
        <f t="shared" ref="E3:E60" si="0">C3+D3</f>
        <v>3.25</v>
      </c>
      <c r="F3" s="16">
        <f>E3*Q7</f>
        <v>260</v>
      </c>
      <c r="G3" s="36">
        <v>15</v>
      </c>
      <c r="H3" s="7">
        <v>6</v>
      </c>
      <c r="I3" s="30">
        <v>0.1</v>
      </c>
      <c r="J3" s="38">
        <v>65</v>
      </c>
      <c r="K3" s="38">
        <f>L3*P10</f>
        <v>0</v>
      </c>
      <c r="L3" s="20">
        <v>0</v>
      </c>
      <c r="M3" s="20">
        <f t="shared" ref="M3:M61" si="1">L3-F3-J3-L3*I3-G3-H3-K3</f>
        <v>-346</v>
      </c>
      <c r="N3" s="30">
        <f t="shared" ref="N3:N14" si="2">M3/F3*100%</f>
        <v>-1.3307692307692307</v>
      </c>
      <c r="P3" s="44">
        <v>0.7</v>
      </c>
    </row>
    <row r="4" spans="1:19" ht="15.75" customHeight="1" x14ac:dyDescent="0.15">
      <c r="A4" s="2" t="s">
        <v>3</v>
      </c>
      <c r="B4" s="23"/>
      <c r="C4" s="49">
        <v>1.85</v>
      </c>
      <c r="D4" s="49">
        <v>1.9</v>
      </c>
      <c r="E4" s="49">
        <f t="shared" si="0"/>
        <v>3.75</v>
      </c>
      <c r="F4" s="16">
        <f>E4*Q7</f>
        <v>300</v>
      </c>
      <c r="G4" s="36">
        <v>15</v>
      </c>
      <c r="H4" s="7">
        <v>7</v>
      </c>
      <c r="I4" s="30">
        <v>0.1</v>
      </c>
      <c r="J4" s="38">
        <v>65</v>
      </c>
      <c r="K4" s="38">
        <f>L4*P10</f>
        <v>0</v>
      </c>
      <c r="L4" s="20">
        <v>0</v>
      </c>
      <c r="M4" s="20">
        <f t="shared" si="1"/>
        <v>-387</v>
      </c>
      <c r="N4" s="30">
        <f t="shared" si="2"/>
        <v>-1.29</v>
      </c>
      <c r="P4" s="44">
        <v>0.1</v>
      </c>
    </row>
    <row r="5" spans="1:19" ht="15.75" customHeight="1" x14ac:dyDescent="0.15">
      <c r="A5" s="2" t="s">
        <v>22</v>
      </c>
      <c r="B5" s="23"/>
      <c r="C5" s="49">
        <v>1.95</v>
      </c>
      <c r="D5" s="49">
        <v>1.9</v>
      </c>
      <c r="E5" s="49">
        <f t="shared" si="0"/>
        <v>3.8499999999999996</v>
      </c>
      <c r="F5" s="16">
        <f>E5*Q7</f>
        <v>308</v>
      </c>
      <c r="G5" s="36">
        <v>15</v>
      </c>
      <c r="H5" s="7">
        <v>7</v>
      </c>
      <c r="I5" s="30">
        <v>0.1</v>
      </c>
      <c r="J5" s="38">
        <v>65</v>
      </c>
      <c r="K5" s="38">
        <f>L5*P10</f>
        <v>0</v>
      </c>
      <c r="L5" s="20">
        <v>0</v>
      </c>
      <c r="M5" s="20">
        <f t="shared" si="1"/>
        <v>-395</v>
      </c>
      <c r="N5" s="30">
        <f t="shared" si="2"/>
        <v>-1.2824675324675325</v>
      </c>
    </row>
    <row r="6" spans="1:19" ht="15.75" customHeight="1" x14ac:dyDescent="0.15">
      <c r="A6" s="2" t="s">
        <v>21</v>
      </c>
      <c r="B6" s="23"/>
      <c r="C6" s="49">
        <v>1.95</v>
      </c>
      <c r="D6" s="49">
        <v>1.9</v>
      </c>
      <c r="E6" s="49">
        <f t="shared" si="0"/>
        <v>3.8499999999999996</v>
      </c>
      <c r="F6" s="16">
        <f>E6*Q7</f>
        <v>308</v>
      </c>
      <c r="G6" s="36">
        <v>15</v>
      </c>
      <c r="H6" s="7">
        <v>7</v>
      </c>
      <c r="I6" s="30">
        <v>0.1</v>
      </c>
      <c r="J6" s="38">
        <v>65</v>
      </c>
      <c r="K6" s="38">
        <f>L6*P10</f>
        <v>0</v>
      </c>
      <c r="L6" s="20">
        <v>0</v>
      </c>
      <c r="M6" s="20">
        <f t="shared" si="1"/>
        <v>-395</v>
      </c>
      <c r="N6" s="30">
        <f t="shared" si="2"/>
        <v>-1.2824675324675325</v>
      </c>
      <c r="P6" s="8" t="s">
        <v>104</v>
      </c>
      <c r="Q6" s="8" t="s">
        <v>103</v>
      </c>
    </row>
    <row r="7" spans="1:19" ht="15.75" customHeight="1" x14ac:dyDescent="0.15">
      <c r="A7" s="2" t="s">
        <v>19</v>
      </c>
      <c r="B7" s="23"/>
      <c r="C7" s="49">
        <v>1.95</v>
      </c>
      <c r="D7" s="49">
        <v>2</v>
      </c>
      <c r="E7" s="49">
        <f t="shared" si="0"/>
        <v>3.95</v>
      </c>
      <c r="F7" s="16">
        <f>E7*Q7</f>
        <v>316</v>
      </c>
      <c r="G7" s="36">
        <v>15</v>
      </c>
      <c r="H7" s="7">
        <v>7</v>
      </c>
      <c r="I7" s="30">
        <v>0.1</v>
      </c>
      <c r="J7" s="38">
        <v>65</v>
      </c>
      <c r="K7" s="38">
        <f>L7*P10</f>
        <v>0</v>
      </c>
      <c r="L7" s="20">
        <v>0</v>
      </c>
      <c r="M7" s="20">
        <f t="shared" si="1"/>
        <v>-403</v>
      </c>
      <c r="N7" s="30">
        <f t="shared" si="2"/>
        <v>-1.2753164556962024</v>
      </c>
      <c r="P7" s="29">
        <v>6.2</v>
      </c>
      <c r="Q7" s="23">
        <v>80</v>
      </c>
    </row>
    <row r="8" spans="1:19" ht="15.75" customHeight="1" x14ac:dyDescent="0.15">
      <c r="A8" s="2" t="s">
        <v>33</v>
      </c>
      <c r="B8" s="23">
        <v>7.5</v>
      </c>
      <c r="C8" s="49">
        <f>B8/P7</f>
        <v>1.2096774193548387</v>
      </c>
      <c r="D8" s="49">
        <v>2</v>
      </c>
      <c r="E8" s="49">
        <f t="shared" si="0"/>
        <v>3.209677419354839</v>
      </c>
      <c r="F8" s="16">
        <f>E8*Q7</f>
        <v>256.77419354838713</v>
      </c>
      <c r="G8" s="36">
        <v>15</v>
      </c>
      <c r="H8" s="7">
        <v>6</v>
      </c>
      <c r="I8" s="30">
        <v>0.1</v>
      </c>
      <c r="J8" s="38">
        <v>65</v>
      </c>
      <c r="K8" s="38">
        <f>L8*P10</f>
        <v>0</v>
      </c>
      <c r="L8" s="20">
        <v>0</v>
      </c>
      <c r="M8" s="20">
        <f t="shared" si="1"/>
        <v>-342.77419354838713</v>
      </c>
      <c r="N8" s="30">
        <f t="shared" si="2"/>
        <v>-1.3349246231155778</v>
      </c>
    </row>
    <row r="9" spans="1:19" ht="15.75" customHeight="1" x14ac:dyDescent="0.15">
      <c r="A9" s="2" t="s">
        <v>49</v>
      </c>
      <c r="B9" s="23">
        <v>3.9</v>
      </c>
      <c r="C9" s="49">
        <f>B9/P7</f>
        <v>0.62903225806451613</v>
      </c>
      <c r="D9" s="49">
        <v>0.9</v>
      </c>
      <c r="E9" s="49">
        <f t="shared" si="0"/>
        <v>1.5290322580645161</v>
      </c>
      <c r="F9" s="16">
        <f>E9*Q7</f>
        <v>122.3225806451613</v>
      </c>
      <c r="G9" s="36">
        <v>15</v>
      </c>
      <c r="H9" s="7">
        <v>2</v>
      </c>
      <c r="I9" s="30">
        <v>0.1</v>
      </c>
      <c r="J9" s="38">
        <v>65</v>
      </c>
      <c r="K9" s="38">
        <f>L9*P10</f>
        <v>0</v>
      </c>
      <c r="L9" s="20">
        <v>0</v>
      </c>
      <c r="M9" s="20">
        <f t="shared" si="1"/>
        <v>-204.32258064516128</v>
      </c>
      <c r="N9" s="30">
        <f t="shared" si="2"/>
        <v>-1.6703586497890295</v>
      </c>
      <c r="P9" s="19" t="s">
        <v>110</v>
      </c>
      <c r="Q9" s="8" t="s">
        <v>111</v>
      </c>
      <c r="R9" s="8" t="s">
        <v>112</v>
      </c>
      <c r="S9" s="61" t="s">
        <v>113</v>
      </c>
    </row>
    <row r="10" spans="1:19" ht="15.75" customHeight="1" x14ac:dyDescent="0.15">
      <c r="A10" s="3" t="s">
        <v>50</v>
      </c>
      <c r="B10" s="23">
        <v>8.6</v>
      </c>
      <c r="C10" s="49">
        <v>1.35</v>
      </c>
      <c r="D10" s="49">
        <v>1.3</v>
      </c>
      <c r="E10" s="49">
        <f t="shared" si="0"/>
        <v>2.6500000000000004</v>
      </c>
      <c r="F10" s="16">
        <f>E10*Q7</f>
        <v>212.00000000000003</v>
      </c>
      <c r="G10" s="36">
        <v>15</v>
      </c>
      <c r="H10" s="7">
        <v>4</v>
      </c>
      <c r="I10" s="30">
        <v>0.1</v>
      </c>
      <c r="J10" s="38">
        <v>65</v>
      </c>
      <c r="K10" s="38">
        <f>L10*P10</f>
        <v>0</v>
      </c>
      <c r="L10" s="20">
        <v>0</v>
      </c>
      <c r="M10" s="20">
        <f t="shared" si="1"/>
        <v>-296</v>
      </c>
      <c r="N10" s="30">
        <f t="shared" si="2"/>
        <v>-1.3962264150943395</v>
      </c>
      <c r="P10" s="59">
        <f>Q10+R10+S10</f>
        <v>6.0000000000000005E-2</v>
      </c>
      <c r="Q10" s="62">
        <v>0.02</v>
      </c>
      <c r="R10" s="62">
        <v>0.03</v>
      </c>
      <c r="S10" s="62">
        <v>0.01</v>
      </c>
    </row>
    <row r="11" spans="1:19" ht="15.75" customHeight="1" x14ac:dyDescent="0.15">
      <c r="A11" s="2" t="s">
        <v>6</v>
      </c>
      <c r="B11" s="23">
        <v>3.15</v>
      </c>
      <c r="C11" s="49">
        <f>B11/P7</f>
        <v>0.50806451612903225</v>
      </c>
      <c r="D11" s="49">
        <v>1.3</v>
      </c>
      <c r="E11" s="49">
        <f t="shared" si="0"/>
        <v>1.8080645161290323</v>
      </c>
      <c r="F11" s="16">
        <f>E11*Q7</f>
        <v>144.64516129032259</v>
      </c>
      <c r="G11" s="36">
        <v>20</v>
      </c>
      <c r="H11" s="7">
        <v>4</v>
      </c>
      <c r="I11" s="30">
        <v>0.1</v>
      </c>
      <c r="J11" s="38">
        <v>65</v>
      </c>
      <c r="K11" s="38">
        <f>L11*P10</f>
        <v>0</v>
      </c>
      <c r="L11" s="20">
        <v>0</v>
      </c>
      <c r="M11" s="20">
        <f t="shared" si="1"/>
        <v>-233.64516129032259</v>
      </c>
      <c r="N11" s="30">
        <f t="shared" si="2"/>
        <v>-1.6152988403211419</v>
      </c>
    </row>
    <row r="12" spans="1:19" ht="15.75" customHeight="1" x14ac:dyDescent="0.15">
      <c r="A12" s="2" t="s">
        <v>7</v>
      </c>
      <c r="B12" s="23">
        <v>3.15</v>
      </c>
      <c r="C12" s="49">
        <f>B12/P7</f>
        <v>0.50806451612903225</v>
      </c>
      <c r="D12" s="49">
        <v>1.3</v>
      </c>
      <c r="E12" s="49">
        <f t="shared" si="0"/>
        <v>1.8080645161290323</v>
      </c>
      <c r="F12" s="16">
        <f>E12*Q7</f>
        <v>144.64516129032259</v>
      </c>
      <c r="G12" s="36">
        <v>20</v>
      </c>
      <c r="H12" s="7">
        <v>4</v>
      </c>
      <c r="I12" s="30">
        <v>0.1</v>
      </c>
      <c r="J12" s="38">
        <v>65</v>
      </c>
      <c r="K12" s="38">
        <f>L12*P10</f>
        <v>0</v>
      </c>
      <c r="L12" s="20">
        <v>0</v>
      </c>
      <c r="M12" s="20">
        <f t="shared" si="1"/>
        <v>-233.64516129032259</v>
      </c>
      <c r="N12" s="30">
        <f t="shared" si="2"/>
        <v>-1.6152988403211419</v>
      </c>
    </row>
    <row r="13" spans="1:19" ht="15.75" customHeight="1" x14ac:dyDescent="0.15">
      <c r="A13" s="2" t="s">
        <v>8</v>
      </c>
      <c r="B13" s="23">
        <v>3.15</v>
      </c>
      <c r="C13" s="49">
        <f>B13/P7</f>
        <v>0.50806451612903225</v>
      </c>
      <c r="D13" s="49">
        <v>1.3</v>
      </c>
      <c r="E13" s="49">
        <f t="shared" si="0"/>
        <v>1.8080645161290323</v>
      </c>
      <c r="F13" s="16">
        <f>E13*Q7</f>
        <v>144.64516129032259</v>
      </c>
      <c r="G13" s="36">
        <v>20</v>
      </c>
      <c r="H13" s="7">
        <v>4</v>
      </c>
      <c r="I13" s="30">
        <v>0.1</v>
      </c>
      <c r="J13" s="38">
        <v>65</v>
      </c>
      <c r="K13" s="38">
        <f>L13*P10</f>
        <v>0</v>
      </c>
      <c r="L13" s="20">
        <v>0</v>
      </c>
      <c r="M13" s="20">
        <f t="shared" si="1"/>
        <v>-233.64516129032259</v>
      </c>
      <c r="N13" s="30">
        <f t="shared" si="2"/>
        <v>-1.6152988403211419</v>
      </c>
    </row>
    <row r="14" spans="1:19" ht="15.75" customHeight="1" x14ac:dyDescent="0.15">
      <c r="A14" s="2" t="s">
        <v>9</v>
      </c>
      <c r="B14" s="23">
        <v>3.15</v>
      </c>
      <c r="C14" s="49">
        <f>B14/P7</f>
        <v>0.50806451612903225</v>
      </c>
      <c r="D14" s="49">
        <v>1.3</v>
      </c>
      <c r="E14" s="49">
        <f t="shared" si="0"/>
        <v>1.8080645161290323</v>
      </c>
      <c r="F14" s="16">
        <f>E14*Q7</f>
        <v>144.64516129032259</v>
      </c>
      <c r="G14" s="36">
        <v>20</v>
      </c>
      <c r="H14" s="7">
        <v>4</v>
      </c>
      <c r="I14" s="30">
        <v>0.1</v>
      </c>
      <c r="J14" s="38">
        <v>65</v>
      </c>
      <c r="K14" s="38">
        <f>L14*P10</f>
        <v>0</v>
      </c>
      <c r="L14" s="20">
        <v>0</v>
      </c>
      <c r="M14" s="20">
        <f t="shared" si="1"/>
        <v>-233.64516129032259</v>
      </c>
      <c r="N14" s="30">
        <f t="shared" si="2"/>
        <v>-1.6152988403211419</v>
      </c>
    </row>
    <row r="15" spans="1:19" ht="15.75" customHeight="1" x14ac:dyDescent="0.15">
      <c r="A15" s="2" t="s">
        <v>28</v>
      </c>
      <c r="B15" s="23"/>
      <c r="C15" s="49">
        <v>2.9</v>
      </c>
      <c r="D15" s="49">
        <v>1.5</v>
      </c>
      <c r="E15" s="49">
        <f t="shared" si="0"/>
        <v>4.4000000000000004</v>
      </c>
      <c r="F15" s="16">
        <f>E15*Q7</f>
        <v>352</v>
      </c>
      <c r="G15" s="36">
        <v>15</v>
      </c>
      <c r="H15" s="7">
        <v>4</v>
      </c>
      <c r="I15" s="30">
        <v>0.12</v>
      </c>
      <c r="J15" s="39">
        <v>55</v>
      </c>
      <c r="K15" s="38">
        <f>L15*P10</f>
        <v>0</v>
      </c>
      <c r="L15" s="20">
        <v>0</v>
      </c>
      <c r="M15" s="20">
        <f t="shared" si="1"/>
        <v>-426</v>
      </c>
      <c r="N15" s="30">
        <f t="shared" ref="N15:N20" si="3">M15/F15*100%</f>
        <v>-1.2102272727272727</v>
      </c>
    </row>
    <row r="16" spans="1:19" ht="15.75" customHeight="1" x14ac:dyDescent="0.15">
      <c r="A16" s="2" t="s">
        <v>29</v>
      </c>
      <c r="B16" s="23"/>
      <c r="C16" s="49">
        <v>2.9</v>
      </c>
      <c r="D16" s="49">
        <v>1.5</v>
      </c>
      <c r="E16" s="49">
        <f t="shared" si="0"/>
        <v>4.4000000000000004</v>
      </c>
      <c r="F16" s="16">
        <f>E16*Q7</f>
        <v>352</v>
      </c>
      <c r="G16" s="36">
        <v>15</v>
      </c>
      <c r="H16" s="7">
        <v>4</v>
      </c>
      <c r="I16" s="30">
        <v>0.12</v>
      </c>
      <c r="J16" s="39">
        <v>55</v>
      </c>
      <c r="K16" s="38">
        <f>L16*P10</f>
        <v>0</v>
      </c>
      <c r="L16" s="20">
        <v>0</v>
      </c>
      <c r="M16" s="20">
        <f t="shared" si="1"/>
        <v>-426</v>
      </c>
      <c r="N16" s="30">
        <f t="shared" si="3"/>
        <v>-1.2102272727272727</v>
      </c>
    </row>
    <row r="17" spans="1:14" ht="15.75" customHeight="1" x14ac:dyDescent="0.15">
      <c r="A17" s="2" t="s">
        <v>30</v>
      </c>
      <c r="B17" s="23"/>
      <c r="C17" s="49">
        <v>2.9</v>
      </c>
      <c r="D17" s="49">
        <v>1.5</v>
      </c>
      <c r="E17" s="49">
        <f t="shared" si="0"/>
        <v>4.4000000000000004</v>
      </c>
      <c r="F17" s="16">
        <f>E17*Q7</f>
        <v>352</v>
      </c>
      <c r="G17" s="36">
        <v>15</v>
      </c>
      <c r="H17" s="7">
        <v>4</v>
      </c>
      <c r="I17" s="30">
        <v>0.12</v>
      </c>
      <c r="J17" s="39">
        <v>55</v>
      </c>
      <c r="K17" s="38">
        <f>L17*P10</f>
        <v>0</v>
      </c>
      <c r="L17" s="20">
        <v>0</v>
      </c>
      <c r="M17" s="20">
        <f t="shared" si="1"/>
        <v>-426</v>
      </c>
      <c r="N17" s="30">
        <f t="shared" si="3"/>
        <v>-1.2102272727272727</v>
      </c>
    </row>
    <row r="18" spans="1:14" ht="15.75" customHeight="1" x14ac:dyDescent="0.15">
      <c r="A18" s="2" t="s">
        <v>31</v>
      </c>
      <c r="B18" s="23"/>
      <c r="C18" s="49">
        <v>2.9</v>
      </c>
      <c r="D18" s="49">
        <v>1.5</v>
      </c>
      <c r="E18" s="49">
        <f t="shared" si="0"/>
        <v>4.4000000000000004</v>
      </c>
      <c r="F18" s="16">
        <f>E18*Q7</f>
        <v>352</v>
      </c>
      <c r="G18" s="36">
        <v>15</v>
      </c>
      <c r="H18" s="7">
        <v>4</v>
      </c>
      <c r="I18" s="30">
        <v>0.12</v>
      </c>
      <c r="J18" s="39">
        <v>55</v>
      </c>
      <c r="K18" s="38">
        <f>L18*P10</f>
        <v>0</v>
      </c>
      <c r="L18" s="20">
        <v>0</v>
      </c>
      <c r="M18" s="20">
        <f t="shared" si="1"/>
        <v>-426</v>
      </c>
      <c r="N18" s="30">
        <f t="shared" si="3"/>
        <v>-1.2102272727272727</v>
      </c>
    </row>
    <row r="19" spans="1:14" ht="15.75" customHeight="1" x14ac:dyDescent="0.15">
      <c r="A19" s="2" t="s">
        <v>4</v>
      </c>
      <c r="B19" s="23"/>
      <c r="C19" s="49">
        <v>2.9</v>
      </c>
      <c r="D19" s="49">
        <v>1.5</v>
      </c>
      <c r="E19" s="49">
        <f t="shared" si="0"/>
        <v>4.4000000000000004</v>
      </c>
      <c r="F19" s="16">
        <f>E19*Q7</f>
        <v>352</v>
      </c>
      <c r="G19" s="36">
        <v>15</v>
      </c>
      <c r="H19" s="7">
        <v>4</v>
      </c>
      <c r="I19" s="30">
        <v>0.12</v>
      </c>
      <c r="J19" s="39">
        <v>55</v>
      </c>
      <c r="K19" s="38">
        <f>L19*P10</f>
        <v>0</v>
      </c>
      <c r="L19" s="20">
        <v>0</v>
      </c>
      <c r="M19" s="20">
        <f t="shared" si="1"/>
        <v>-426</v>
      </c>
      <c r="N19" s="30">
        <f t="shared" si="3"/>
        <v>-1.2102272727272727</v>
      </c>
    </row>
    <row r="20" spans="1:14" ht="15.75" customHeight="1" x14ac:dyDescent="0.15">
      <c r="A20" s="2" t="s">
        <v>20</v>
      </c>
      <c r="B20" s="23"/>
      <c r="C20" s="49">
        <v>2.9</v>
      </c>
      <c r="D20" s="49">
        <v>1.5</v>
      </c>
      <c r="E20" s="49">
        <f t="shared" si="0"/>
        <v>4.4000000000000004</v>
      </c>
      <c r="F20" s="16">
        <f>E20*Q7</f>
        <v>352</v>
      </c>
      <c r="G20" s="36">
        <v>15</v>
      </c>
      <c r="H20" s="7">
        <v>4</v>
      </c>
      <c r="I20" s="30">
        <v>0.12</v>
      </c>
      <c r="J20" s="39">
        <v>55</v>
      </c>
      <c r="K20" s="38">
        <f>L20*P10</f>
        <v>0</v>
      </c>
      <c r="L20" s="20">
        <v>0</v>
      </c>
      <c r="M20" s="20">
        <f t="shared" si="1"/>
        <v>-426</v>
      </c>
      <c r="N20" s="30">
        <f t="shared" si="3"/>
        <v>-1.2102272727272727</v>
      </c>
    </row>
    <row r="21" spans="1:14" ht="15.75" customHeight="1" x14ac:dyDescent="0.15">
      <c r="A21" s="2" t="s">
        <v>32</v>
      </c>
      <c r="B21" s="23">
        <v>5.7</v>
      </c>
      <c r="C21" s="49">
        <f>B21/P7</f>
        <v>0.91935483870967738</v>
      </c>
      <c r="D21" s="52">
        <v>1.1499999999999999</v>
      </c>
      <c r="E21" s="49">
        <f t="shared" si="0"/>
        <v>2.0693548387096774</v>
      </c>
      <c r="F21" s="16">
        <f>E21*Q7</f>
        <v>165.54838709677421</v>
      </c>
      <c r="G21" s="36">
        <v>15</v>
      </c>
      <c r="H21" s="7">
        <v>5</v>
      </c>
      <c r="I21" s="30">
        <v>0.12</v>
      </c>
      <c r="J21" s="39">
        <v>55</v>
      </c>
      <c r="K21" s="38">
        <f>L21*P10</f>
        <v>0</v>
      </c>
      <c r="L21" s="20">
        <v>0</v>
      </c>
      <c r="M21" s="20">
        <f t="shared" si="1"/>
        <v>-240.54838709677421</v>
      </c>
      <c r="N21" s="30">
        <f t="shared" ref="N21:N25" si="4">M21/F21*100%</f>
        <v>-1.4530397505845674</v>
      </c>
    </row>
    <row r="22" spans="1:14" ht="15.75" customHeight="1" x14ac:dyDescent="0.15">
      <c r="A22" s="2" t="s">
        <v>46</v>
      </c>
      <c r="B22" s="23">
        <v>5.7</v>
      </c>
      <c r="C22" s="49">
        <f>B22/P7</f>
        <v>0.91935483870967738</v>
      </c>
      <c r="D22" s="52">
        <v>1.1499999999999999</v>
      </c>
      <c r="E22" s="49">
        <f t="shared" si="0"/>
        <v>2.0693548387096774</v>
      </c>
      <c r="F22" s="16">
        <f>E22*Q7</f>
        <v>165.54838709677421</v>
      </c>
      <c r="G22" s="36">
        <v>15</v>
      </c>
      <c r="H22" s="7">
        <v>5</v>
      </c>
      <c r="I22" s="30">
        <v>0.12</v>
      </c>
      <c r="J22" s="39">
        <v>55</v>
      </c>
      <c r="K22" s="38">
        <f>L22*P10</f>
        <v>0</v>
      </c>
      <c r="L22" s="20">
        <v>0</v>
      </c>
      <c r="M22" s="20">
        <f t="shared" si="1"/>
        <v>-240.54838709677421</v>
      </c>
      <c r="N22" s="30">
        <f t="shared" si="4"/>
        <v>-1.4530397505845674</v>
      </c>
    </row>
    <row r="23" spans="1:14" ht="15.75" customHeight="1" x14ac:dyDescent="0.15">
      <c r="A23" s="2" t="s">
        <v>47</v>
      </c>
      <c r="B23" s="23">
        <v>5.7</v>
      </c>
      <c r="C23" s="49">
        <f>B23/P7</f>
        <v>0.91935483870967738</v>
      </c>
      <c r="D23" s="52">
        <v>1.1499999999999999</v>
      </c>
      <c r="E23" s="49">
        <f t="shared" si="0"/>
        <v>2.0693548387096774</v>
      </c>
      <c r="F23" s="16">
        <f>E23*Q7</f>
        <v>165.54838709677421</v>
      </c>
      <c r="G23" s="36">
        <v>15</v>
      </c>
      <c r="H23" s="7">
        <v>5</v>
      </c>
      <c r="I23" s="30">
        <v>0.12</v>
      </c>
      <c r="J23" s="39">
        <v>55</v>
      </c>
      <c r="K23" s="38">
        <f>L23*P10</f>
        <v>0</v>
      </c>
      <c r="L23" s="20">
        <v>0</v>
      </c>
      <c r="M23" s="20">
        <f t="shared" si="1"/>
        <v>-240.54838709677421</v>
      </c>
      <c r="N23" s="30">
        <f t="shared" si="4"/>
        <v>-1.4530397505845674</v>
      </c>
    </row>
    <row r="24" spans="1:14" ht="15.75" customHeight="1" x14ac:dyDescent="0.15">
      <c r="A24" s="3" t="s">
        <v>51</v>
      </c>
      <c r="B24" s="23">
        <v>5.7</v>
      </c>
      <c r="C24" s="49">
        <f>B24/P7</f>
        <v>0.91935483870967738</v>
      </c>
      <c r="D24" s="52">
        <v>1.1499999999999999</v>
      </c>
      <c r="E24" s="49">
        <f t="shared" si="0"/>
        <v>2.0693548387096774</v>
      </c>
      <c r="F24" s="16">
        <f>E24*Q7</f>
        <v>165.54838709677421</v>
      </c>
      <c r="G24" s="36">
        <v>15</v>
      </c>
      <c r="H24" s="7">
        <v>5</v>
      </c>
      <c r="I24" s="30">
        <v>0.12</v>
      </c>
      <c r="J24" s="39">
        <v>55</v>
      </c>
      <c r="K24" s="38">
        <f>L24*P10</f>
        <v>0</v>
      </c>
      <c r="L24" s="20">
        <v>0</v>
      </c>
      <c r="M24" s="20">
        <f t="shared" si="1"/>
        <v>-240.54838709677421</v>
      </c>
      <c r="N24" s="30">
        <f t="shared" si="4"/>
        <v>-1.4530397505845674</v>
      </c>
    </row>
    <row r="25" spans="1:14" ht="15.75" customHeight="1" x14ac:dyDescent="0.15">
      <c r="A25" s="2" t="s">
        <v>23</v>
      </c>
      <c r="B25" s="23">
        <v>12.8</v>
      </c>
      <c r="C25" s="49">
        <f>B25/P7</f>
        <v>2.064516129032258</v>
      </c>
      <c r="D25" s="49">
        <v>1</v>
      </c>
      <c r="E25" s="49">
        <f t="shared" si="0"/>
        <v>3.064516129032258</v>
      </c>
      <c r="F25" s="16">
        <f>E25*Q7</f>
        <v>245.16129032258064</v>
      </c>
      <c r="G25" s="36">
        <v>15</v>
      </c>
      <c r="H25" s="7">
        <v>4</v>
      </c>
      <c r="I25" s="30">
        <v>0.12</v>
      </c>
      <c r="J25" s="38">
        <v>120</v>
      </c>
      <c r="K25" s="38">
        <f>L25*P10</f>
        <v>0</v>
      </c>
      <c r="L25" s="20">
        <v>0</v>
      </c>
      <c r="M25" s="20">
        <f t="shared" si="1"/>
        <v>-384.16129032258061</v>
      </c>
      <c r="N25" s="30">
        <f t="shared" si="4"/>
        <v>-1.5669736842105262</v>
      </c>
    </row>
    <row r="26" spans="1:14" ht="15.75" customHeight="1" x14ac:dyDescent="0.15">
      <c r="A26" s="2" t="s">
        <v>10</v>
      </c>
      <c r="B26" s="23">
        <v>12.8</v>
      </c>
      <c r="C26" s="49">
        <f>B26/P7</f>
        <v>2.064516129032258</v>
      </c>
      <c r="D26" s="49">
        <v>1</v>
      </c>
      <c r="E26" s="49">
        <f t="shared" si="0"/>
        <v>3.064516129032258</v>
      </c>
      <c r="F26" s="16">
        <f>E26*Q7</f>
        <v>245.16129032258064</v>
      </c>
      <c r="G26" s="36">
        <v>15</v>
      </c>
      <c r="H26" s="7">
        <v>4</v>
      </c>
      <c r="I26" s="30">
        <v>0.12</v>
      </c>
      <c r="J26" s="40">
        <v>120</v>
      </c>
      <c r="K26" s="38">
        <f>L26*P10</f>
        <v>0</v>
      </c>
      <c r="L26" s="20">
        <v>0</v>
      </c>
      <c r="M26" s="20">
        <f t="shared" si="1"/>
        <v>-384.16129032258061</v>
      </c>
      <c r="N26" s="30">
        <f t="shared" ref="N26:N46" si="5">M26/F26*100%</f>
        <v>-1.5669736842105262</v>
      </c>
    </row>
    <row r="27" spans="1:14" ht="15.75" customHeight="1" x14ac:dyDescent="0.15">
      <c r="A27" s="2" t="s">
        <v>15</v>
      </c>
      <c r="B27" s="23">
        <v>12.8</v>
      </c>
      <c r="C27" s="49">
        <f>B27/P7</f>
        <v>2.064516129032258</v>
      </c>
      <c r="D27" s="49">
        <v>1</v>
      </c>
      <c r="E27" s="49">
        <f t="shared" si="0"/>
        <v>3.064516129032258</v>
      </c>
      <c r="F27" s="16">
        <f>E27*Q7</f>
        <v>245.16129032258064</v>
      </c>
      <c r="G27" s="36">
        <v>15</v>
      </c>
      <c r="H27" s="7">
        <v>4</v>
      </c>
      <c r="I27" s="30">
        <v>0.12</v>
      </c>
      <c r="J27" s="40">
        <v>120</v>
      </c>
      <c r="K27" s="38">
        <f>L27*P10</f>
        <v>0</v>
      </c>
      <c r="L27" s="20">
        <v>0</v>
      </c>
      <c r="M27" s="20">
        <f t="shared" si="1"/>
        <v>-384.16129032258061</v>
      </c>
      <c r="N27" s="30">
        <f t="shared" si="5"/>
        <v>-1.5669736842105262</v>
      </c>
    </row>
    <row r="28" spans="1:14" ht="15.75" customHeight="1" x14ac:dyDescent="0.15">
      <c r="A28" s="2" t="s">
        <v>16</v>
      </c>
      <c r="B28" s="23">
        <v>12.8</v>
      </c>
      <c r="C28" s="49">
        <f>B28/P7</f>
        <v>2.064516129032258</v>
      </c>
      <c r="D28" s="49">
        <v>1</v>
      </c>
      <c r="E28" s="49">
        <f t="shared" si="0"/>
        <v>3.064516129032258</v>
      </c>
      <c r="F28" s="16">
        <f>E28*Q7</f>
        <v>245.16129032258064</v>
      </c>
      <c r="G28" s="36">
        <v>15</v>
      </c>
      <c r="H28" s="7">
        <v>4</v>
      </c>
      <c r="I28" s="30">
        <v>0.12</v>
      </c>
      <c r="J28" s="40">
        <v>120</v>
      </c>
      <c r="K28" s="38">
        <f>L28*P10</f>
        <v>0</v>
      </c>
      <c r="L28" s="20">
        <v>0</v>
      </c>
      <c r="M28" s="20">
        <f t="shared" si="1"/>
        <v>-384.16129032258061</v>
      </c>
      <c r="N28" s="30">
        <f t="shared" si="5"/>
        <v>-1.5669736842105262</v>
      </c>
    </row>
    <row r="29" spans="1:14" ht="15.75" customHeight="1" x14ac:dyDescent="0.15">
      <c r="A29" s="2" t="s">
        <v>17</v>
      </c>
      <c r="B29" s="23">
        <v>12.8</v>
      </c>
      <c r="C29" s="49">
        <f>B29/P7</f>
        <v>2.064516129032258</v>
      </c>
      <c r="D29" s="49">
        <v>1</v>
      </c>
      <c r="E29" s="49">
        <f t="shared" si="0"/>
        <v>3.064516129032258</v>
      </c>
      <c r="F29" s="16">
        <f>E29*Q7</f>
        <v>245.16129032258064</v>
      </c>
      <c r="G29" s="36">
        <v>15</v>
      </c>
      <c r="H29" s="7">
        <v>4</v>
      </c>
      <c r="I29" s="30">
        <v>0.12</v>
      </c>
      <c r="J29" s="40">
        <v>120</v>
      </c>
      <c r="K29" s="38">
        <f>L29*P10</f>
        <v>0</v>
      </c>
      <c r="L29" s="20">
        <v>0</v>
      </c>
      <c r="M29" s="20">
        <f t="shared" si="1"/>
        <v>-384.16129032258061</v>
      </c>
      <c r="N29" s="30">
        <f t="shared" si="5"/>
        <v>-1.5669736842105262</v>
      </c>
    </row>
    <row r="30" spans="1:14" ht="15.75" customHeight="1" x14ac:dyDescent="0.15">
      <c r="A30" s="2" t="s">
        <v>11</v>
      </c>
      <c r="B30" s="23">
        <v>12.2</v>
      </c>
      <c r="C30" s="49">
        <f>B30/P7</f>
        <v>1.9677419354838708</v>
      </c>
      <c r="D30" s="52">
        <v>2.6</v>
      </c>
      <c r="E30" s="49">
        <f t="shared" si="0"/>
        <v>4.5677419354838706</v>
      </c>
      <c r="F30" s="16">
        <f>E30*Q7</f>
        <v>365.41935483870964</v>
      </c>
      <c r="G30" s="36">
        <v>15</v>
      </c>
      <c r="H30" s="7">
        <v>6</v>
      </c>
      <c r="I30" s="30">
        <v>0.12</v>
      </c>
      <c r="J30" s="40">
        <v>120</v>
      </c>
      <c r="K30" s="38">
        <f>L30*P10</f>
        <v>0</v>
      </c>
      <c r="L30" s="20">
        <v>0</v>
      </c>
      <c r="M30" s="20">
        <f t="shared" si="1"/>
        <v>-506.41935483870964</v>
      </c>
      <c r="N30" s="30">
        <f t="shared" si="5"/>
        <v>-1.3858580508474576</v>
      </c>
    </row>
    <row r="31" spans="1:14" ht="15.75" customHeight="1" x14ac:dyDescent="0.15">
      <c r="A31" s="2" t="s">
        <v>13</v>
      </c>
      <c r="B31" s="23">
        <v>12.2</v>
      </c>
      <c r="C31" s="49">
        <f>B31/P7</f>
        <v>1.9677419354838708</v>
      </c>
      <c r="D31" s="52">
        <v>2.6</v>
      </c>
      <c r="E31" s="49">
        <f t="shared" si="0"/>
        <v>4.5677419354838706</v>
      </c>
      <c r="F31" s="16">
        <f>E31*Q7</f>
        <v>365.41935483870964</v>
      </c>
      <c r="G31" s="36">
        <v>15</v>
      </c>
      <c r="H31" s="7">
        <v>6</v>
      </c>
      <c r="I31" s="30">
        <v>0.12</v>
      </c>
      <c r="J31" s="40">
        <v>120</v>
      </c>
      <c r="K31" s="38">
        <f>L31*P10</f>
        <v>0</v>
      </c>
      <c r="L31" s="20">
        <v>0</v>
      </c>
      <c r="M31" s="20">
        <f t="shared" si="1"/>
        <v>-506.41935483870964</v>
      </c>
      <c r="N31" s="30">
        <f t="shared" si="5"/>
        <v>-1.3858580508474576</v>
      </c>
    </row>
    <row r="32" spans="1:14" ht="15.75" customHeight="1" x14ac:dyDescent="0.15">
      <c r="A32" s="2" t="s">
        <v>14</v>
      </c>
      <c r="B32" s="23">
        <v>12.2</v>
      </c>
      <c r="C32" s="49">
        <f>B32/P7</f>
        <v>1.9677419354838708</v>
      </c>
      <c r="D32" s="52">
        <v>2.6</v>
      </c>
      <c r="E32" s="49">
        <f t="shared" si="0"/>
        <v>4.5677419354838706</v>
      </c>
      <c r="F32" s="16">
        <f>E32*Q7</f>
        <v>365.41935483870964</v>
      </c>
      <c r="G32" s="36">
        <v>15</v>
      </c>
      <c r="H32" s="7">
        <v>6</v>
      </c>
      <c r="I32" s="30">
        <v>0.12</v>
      </c>
      <c r="J32" s="40">
        <v>120</v>
      </c>
      <c r="K32" s="38">
        <f>L32*P10</f>
        <v>0</v>
      </c>
      <c r="L32" s="20">
        <v>0</v>
      </c>
      <c r="M32" s="20">
        <f t="shared" si="1"/>
        <v>-506.41935483870964</v>
      </c>
      <c r="N32" s="30">
        <f t="shared" si="5"/>
        <v>-1.3858580508474576</v>
      </c>
    </row>
    <row r="33" spans="1:14" ht="15.75" customHeight="1" x14ac:dyDescent="0.15">
      <c r="A33" s="2" t="s">
        <v>24</v>
      </c>
      <c r="B33" s="23">
        <v>13.5</v>
      </c>
      <c r="C33" s="49">
        <f>B33/P7</f>
        <v>2.1774193548387095</v>
      </c>
      <c r="D33" s="52">
        <v>3</v>
      </c>
      <c r="E33" s="49">
        <f t="shared" si="0"/>
        <v>5.17741935483871</v>
      </c>
      <c r="F33" s="16">
        <f>E33*Q7</f>
        <v>414.19354838709683</v>
      </c>
      <c r="G33" s="36">
        <v>15</v>
      </c>
      <c r="H33" s="7">
        <v>6</v>
      </c>
      <c r="I33" s="30">
        <v>0.12</v>
      </c>
      <c r="J33" s="40">
        <v>120</v>
      </c>
      <c r="K33" s="38">
        <f>L33*P10</f>
        <v>0</v>
      </c>
      <c r="L33" s="20">
        <v>0</v>
      </c>
      <c r="M33" s="20">
        <f t="shared" si="1"/>
        <v>-555.19354838709683</v>
      </c>
      <c r="N33" s="30">
        <f t="shared" si="5"/>
        <v>-1.3404205607476636</v>
      </c>
    </row>
    <row r="34" spans="1:14" ht="15.75" customHeight="1" x14ac:dyDescent="0.15">
      <c r="A34" s="2" t="s">
        <v>25</v>
      </c>
      <c r="B34" s="23">
        <v>13.5</v>
      </c>
      <c r="C34" s="49">
        <f>B34/P7</f>
        <v>2.1774193548387095</v>
      </c>
      <c r="D34" s="52">
        <v>3</v>
      </c>
      <c r="E34" s="49">
        <f t="shared" si="0"/>
        <v>5.17741935483871</v>
      </c>
      <c r="F34" s="16">
        <f>E34*Q7</f>
        <v>414.19354838709683</v>
      </c>
      <c r="G34" s="36">
        <v>15</v>
      </c>
      <c r="H34" s="8">
        <v>6</v>
      </c>
      <c r="I34" s="30">
        <v>0.12</v>
      </c>
      <c r="J34" s="40">
        <v>120</v>
      </c>
      <c r="K34" s="38">
        <f>L34*P10</f>
        <v>0</v>
      </c>
      <c r="L34" s="20">
        <v>0</v>
      </c>
      <c r="M34" s="20">
        <f t="shared" si="1"/>
        <v>-555.19354838709683</v>
      </c>
      <c r="N34" s="30">
        <f t="shared" si="5"/>
        <v>-1.3404205607476636</v>
      </c>
    </row>
    <row r="35" spans="1:14" ht="15.75" customHeight="1" x14ac:dyDescent="0.15">
      <c r="A35" s="2" t="s">
        <v>18</v>
      </c>
      <c r="B35" s="23">
        <v>13.5</v>
      </c>
      <c r="C35" s="49">
        <f>B35/P7</f>
        <v>2.1774193548387095</v>
      </c>
      <c r="D35" s="52">
        <v>3</v>
      </c>
      <c r="E35" s="49">
        <f t="shared" si="0"/>
        <v>5.17741935483871</v>
      </c>
      <c r="F35" s="16">
        <f>E35*Q7</f>
        <v>414.19354838709683</v>
      </c>
      <c r="G35" s="36">
        <v>15</v>
      </c>
      <c r="H35" s="7">
        <v>6</v>
      </c>
      <c r="I35" s="30">
        <v>0.12</v>
      </c>
      <c r="J35" s="40">
        <v>120</v>
      </c>
      <c r="K35" s="38">
        <f>L35*P10</f>
        <v>0</v>
      </c>
      <c r="L35" s="20">
        <v>0</v>
      </c>
      <c r="M35" s="20">
        <f t="shared" si="1"/>
        <v>-555.19354838709683</v>
      </c>
      <c r="N35" s="30">
        <f t="shared" si="5"/>
        <v>-1.3404205607476636</v>
      </c>
    </row>
    <row r="36" spans="1:14" ht="15.75" customHeight="1" x14ac:dyDescent="0.15">
      <c r="A36" s="2" t="s">
        <v>39</v>
      </c>
      <c r="B36" s="23">
        <v>13.5</v>
      </c>
      <c r="C36" s="49">
        <f>B36/P7</f>
        <v>2.1774193548387095</v>
      </c>
      <c r="D36" s="52">
        <v>3</v>
      </c>
      <c r="E36" s="49">
        <f t="shared" si="0"/>
        <v>5.17741935483871</v>
      </c>
      <c r="F36" s="16">
        <f>E36*Q7</f>
        <v>414.19354838709683</v>
      </c>
      <c r="G36" s="36">
        <v>15</v>
      </c>
      <c r="H36" s="7">
        <v>6</v>
      </c>
      <c r="I36" s="30">
        <v>0.12</v>
      </c>
      <c r="J36" s="40">
        <v>120</v>
      </c>
      <c r="K36" s="38">
        <f>L36*P10</f>
        <v>0</v>
      </c>
      <c r="L36" s="20">
        <v>0</v>
      </c>
      <c r="M36" s="20">
        <f t="shared" si="1"/>
        <v>-555.19354838709683</v>
      </c>
      <c r="N36" s="30">
        <f t="shared" si="5"/>
        <v>-1.3404205607476636</v>
      </c>
    </row>
    <row r="37" spans="1:14" ht="15.75" customHeight="1" x14ac:dyDescent="0.15">
      <c r="A37" s="2" t="s">
        <v>40</v>
      </c>
      <c r="B37" s="23">
        <v>13.5</v>
      </c>
      <c r="C37" s="49">
        <f>B37/P7</f>
        <v>2.1774193548387095</v>
      </c>
      <c r="D37" s="52">
        <v>3</v>
      </c>
      <c r="E37" s="49">
        <f t="shared" si="0"/>
        <v>5.17741935483871</v>
      </c>
      <c r="F37" s="16">
        <f>E37*Q7</f>
        <v>414.19354838709683</v>
      </c>
      <c r="G37" s="36">
        <v>15</v>
      </c>
      <c r="H37" s="7">
        <v>6</v>
      </c>
      <c r="I37" s="30">
        <v>0.12</v>
      </c>
      <c r="J37" s="40">
        <v>120</v>
      </c>
      <c r="K37" s="38">
        <f>L37*P10</f>
        <v>0</v>
      </c>
      <c r="L37" s="20">
        <v>0</v>
      </c>
      <c r="M37" s="20">
        <f t="shared" si="1"/>
        <v>-555.19354838709683</v>
      </c>
      <c r="N37" s="30">
        <f t="shared" si="5"/>
        <v>-1.3404205607476636</v>
      </c>
    </row>
    <row r="38" spans="1:14" ht="15.75" customHeight="1" x14ac:dyDescent="0.15">
      <c r="A38" s="2" t="s">
        <v>41</v>
      </c>
      <c r="B38" s="23">
        <v>13.5</v>
      </c>
      <c r="C38" s="49">
        <f>B38/P7</f>
        <v>2.1774193548387095</v>
      </c>
      <c r="D38" s="52">
        <v>3</v>
      </c>
      <c r="E38" s="49">
        <f t="shared" si="0"/>
        <v>5.17741935483871</v>
      </c>
      <c r="F38" s="16">
        <f>E38*Q7</f>
        <v>414.19354838709683</v>
      </c>
      <c r="G38" s="36">
        <v>15</v>
      </c>
      <c r="H38" s="7">
        <v>6</v>
      </c>
      <c r="I38" s="30">
        <v>0.12</v>
      </c>
      <c r="J38" s="40">
        <v>120</v>
      </c>
      <c r="K38" s="38">
        <f>L38*P10</f>
        <v>0</v>
      </c>
      <c r="L38" s="20">
        <v>0</v>
      </c>
      <c r="M38" s="20">
        <f t="shared" si="1"/>
        <v>-555.19354838709683</v>
      </c>
      <c r="N38" s="30">
        <f t="shared" si="5"/>
        <v>-1.3404205607476636</v>
      </c>
    </row>
    <row r="39" spans="1:14" ht="15.75" customHeight="1" x14ac:dyDescent="0.15">
      <c r="A39" s="2" t="s">
        <v>42</v>
      </c>
      <c r="B39" s="23">
        <v>13.5</v>
      </c>
      <c r="C39" s="49">
        <f>B39/P7</f>
        <v>2.1774193548387095</v>
      </c>
      <c r="D39" s="52">
        <v>3</v>
      </c>
      <c r="E39" s="49">
        <f t="shared" si="0"/>
        <v>5.17741935483871</v>
      </c>
      <c r="F39" s="16">
        <f>E39*Q7</f>
        <v>414.19354838709683</v>
      </c>
      <c r="G39" s="36">
        <v>15</v>
      </c>
      <c r="H39" s="7">
        <v>6</v>
      </c>
      <c r="I39" s="30">
        <v>0.12</v>
      </c>
      <c r="J39" s="40">
        <v>120</v>
      </c>
      <c r="K39" s="38">
        <f>L39*P10</f>
        <v>0</v>
      </c>
      <c r="L39" s="20">
        <v>0</v>
      </c>
      <c r="M39" s="20">
        <f t="shared" si="1"/>
        <v>-555.19354838709683</v>
      </c>
      <c r="N39" s="30">
        <f t="shared" si="5"/>
        <v>-1.3404205607476636</v>
      </c>
    </row>
    <row r="40" spans="1:14" ht="15.75" customHeight="1" x14ac:dyDescent="0.15">
      <c r="A40" s="2" t="s">
        <v>12</v>
      </c>
      <c r="B40" s="23">
        <v>15.5</v>
      </c>
      <c r="C40" s="49">
        <f>B40/P7</f>
        <v>2.5</v>
      </c>
      <c r="D40" s="49">
        <v>4</v>
      </c>
      <c r="E40" s="49">
        <f t="shared" si="0"/>
        <v>6.5</v>
      </c>
      <c r="F40" s="16">
        <f>E40*Q7</f>
        <v>520</v>
      </c>
      <c r="G40" s="36">
        <v>15</v>
      </c>
      <c r="H40" s="7">
        <v>6</v>
      </c>
      <c r="I40" s="30">
        <v>0.12</v>
      </c>
      <c r="J40" s="40">
        <v>120</v>
      </c>
      <c r="K40" s="38">
        <f>L40*P10</f>
        <v>0</v>
      </c>
      <c r="L40" s="20">
        <v>0</v>
      </c>
      <c r="M40" s="20">
        <f t="shared" si="1"/>
        <v>-661</v>
      </c>
      <c r="N40" s="30">
        <f t="shared" si="5"/>
        <v>-1.2711538461538461</v>
      </c>
    </row>
    <row r="41" spans="1:14" ht="15.75" customHeight="1" x14ac:dyDescent="0.15">
      <c r="A41" s="2" t="s">
        <v>26</v>
      </c>
      <c r="B41" s="23">
        <v>15.5</v>
      </c>
      <c r="C41" s="49">
        <f>B41/P7</f>
        <v>2.5</v>
      </c>
      <c r="D41" s="52">
        <v>4</v>
      </c>
      <c r="E41" s="49">
        <f t="shared" si="0"/>
        <v>6.5</v>
      </c>
      <c r="F41" s="16">
        <f>E41*Q7</f>
        <v>520</v>
      </c>
      <c r="G41" s="36">
        <v>15</v>
      </c>
      <c r="H41" s="8">
        <v>6</v>
      </c>
      <c r="I41" s="30">
        <v>0.12</v>
      </c>
      <c r="J41" s="40">
        <v>120</v>
      </c>
      <c r="K41" s="40">
        <f>L41*P10</f>
        <v>0</v>
      </c>
      <c r="L41" s="20">
        <v>0</v>
      </c>
      <c r="M41" s="20">
        <f t="shared" si="1"/>
        <v>-661</v>
      </c>
      <c r="N41" s="30">
        <f t="shared" si="5"/>
        <v>-1.2711538461538461</v>
      </c>
    </row>
    <row r="42" spans="1:14" ht="15.75" customHeight="1" x14ac:dyDescent="0.15">
      <c r="A42" s="2" t="s">
        <v>27</v>
      </c>
      <c r="B42" s="23">
        <v>15.5</v>
      </c>
      <c r="C42" s="49">
        <f>B42/P7</f>
        <v>2.5</v>
      </c>
      <c r="D42" s="52">
        <v>4</v>
      </c>
      <c r="E42" s="49">
        <f t="shared" si="0"/>
        <v>6.5</v>
      </c>
      <c r="F42" s="16">
        <f>E42*Q7</f>
        <v>520</v>
      </c>
      <c r="G42" s="36">
        <v>15</v>
      </c>
      <c r="H42" s="7">
        <v>6</v>
      </c>
      <c r="I42" s="30">
        <v>0.12</v>
      </c>
      <c r="J42" s="40">
        <v>120</v>
      </c>
      <c r="K42" s="40">
        <f>L42*P10</f>
        <v>0</v>
      </c>
      <c r="L42" s="20">
        <v>0</v>
      </c>
      <c r="M42" s="20">
        <f t="shared" si="1"/>
        <v>-661</v>
      </c>
      <c r="N42" s="30">
        <f t="shared" si="5"/>
        <v>-1.2711538461538461</v>
      </c>
    </row>
    <row r="43" spans="1:14" ht="15.75" customHeight="1" x14ac:dyDescent="0.15">
      <c r="A43" s="2" t="s">
        <v>43</v>
      </c>
      <c r="B43" s="23">
        <v>15.5</v>
      </c>
      <c r="C43" s="49">
        <f>B43/P7</f>
        <v>2.5</v>
      </c>
      <c r="D43" s="52">
        <v>4</v>
      </c>
      <c r="E43" s="49">
        <f t="shared" si="0"/>
        <v>6.5</v>
      </c>
      <c r="F43" s="16">
        <f>E43*Q7</f>
        <v>520</v>
      </c>
      <c r="G43" s="36">
        <v>15</v>
      </c>
      <c r="H43" s="7">
        <v>6</v>
      </c>
      <c r="I43" s="30">
        <v>0.12</v>
      </c>
      <c r="J43" s="40">
        <v>120</v>
      </c>
      <c r="K43" s="40">
        <f>L43*P10</f>
        <v>0</v>
      </c>
      <c r="L43" s="20">
        <v>0</v>
      </c>
      <c r="M43" s="20">
        <f t="shared" si="1"/>
        <v>-661</v>
      </c>
      <c r="N43" s="30">
        <f t="shared" si="5"/>
        <v>-1.2711538461538461</v>
      </c>
    </row>
    <row r="44" spans="1:14" ht="15.75" customHeight="1" x14ac:dyDescent="0.15">
      <c r="A44" s="2" t="s">
        <v>44</v>
      </c>
      <c r="B44" s="23">
        <v>15.5</v>
      </c>
      <c r="C44" s="49">
        <f>B44/P7</f>
        <v>2.5</v>
      </c>
      <c r="D44" s="52">
        <v>4</v>
      </c>
      <c r="E44" s="49">
        <f t="shared" si="0"/>
        <v>6.5</v>
      </c>
      <c r="F44" s="16">
        <f>E44*Q7</f>
        <v>520</v>
      </c>
      <c r="G44" s="36">
        <v>15</v>
      </c>
      <c r="H44" s="7">
        <v>6</v>
      </c>
      <c r="I44" s="30">
        <v>0.12</v>
      </c>
      <c r="J44" s="40">
        <v>120</v>
      </c>
      <c r="K44" s="40">
        <f>L44*P10</f>
        <v>0</v>
      </c>
      <c r="L44" s="20">
        <v>0</v>
      </c>
      <c r="M44" s="20">
        <f t="shared" si="1"/>
        <v>-661</v>
      </c>
      <c r="N44" s="30">
        <f t="shared" si="5"/>
        <v>-1.2711538461538461</v>
      </c>
    </row>
    <row r="45" spans="1:14" ht="15.75" customHeight="1" x14ac:dyDescent="0.15">
      <c r="A45" s="2" t="s">
        <v>48</v>
      </c>
      <c r="B45" s="23">
        <v>15.5</v>
      </c>
      <c r="C45" s="49">
        <f>B45/P7</f>
        <v>2.5</v>
      </c>
      <c r="D45" s="49">
        <v>4</v>
      </c>
      <c r="E45" s="49">
        <f t="shared" si="0"/>
        <v>6.5</v>
      </c>
      <c r="F45" s="16">
        <f>E45*Q7</f>
        <v>520</v>
      </c>
      <c r="G45" s="36">
        <v>15</v>
      </c>
      <c r="H45" s="7">
        <v>6</v>
      </c>
      <c r="I45" s="30">
        <v>0.12</v>
      </c>
      <c r="J45" s="38">
        <v>120</v>
      </c>
      <c r="K45" s="40">
        <f>L45*P10</f>
        <v>0</v>
      </c>
      <c r="L45" s="20">
        <v>0</v>
      </c>
      <c r="M45" s="20">
        <f t="shared" si="1"/>
        <v>-661</v>
      </c>
      <c r="N45" s="30">
        <f t="shared" si="5"/>
        <v>-1.2711538461538461</v>
      </c>
    </row>
    <row r="46" spans="1:14" ht="15.75" customHeight="1" x14ac:dyDescent="0.15">
      <c r="A46" s="2" t="s">
        <v>45</v>
      </c>
      <c r="B46" s="23">
        <v>15.5</v>
      </c>
      <c r="C46" s="49">
        <f>B46/P7</f>
        <v>2.5</v>
      </c>
      <c r="D46" s="49">
        <v>4</v>
      </c>
      <c r="E46" s="49">
        <f t="shared" si="0"/>
        <v>6.5</v>
      </c>
      <c r="F46" s="16">
        <f>E46*Q7</f>
        <v>520</v>
      </c>
      <c r="G46" s="36">
        <v>15</v>
      </c>
      <c r="H46" s="7">
        <v>6</v>
      </c>
      <c r="I46" s="30">
        <v>0.12</v>
      </c>
      <c r="J46" s="38">
        <v>120</v>
      </c>
      <c r="K46" s="40">
        <f>L46*P10</f>
        <v>0</v>
      </c>
      <c r="L46" s="20">
        <v>0</v>
      </c>
      <c r="M46" s="20">
        <f t="shared" si="1"/>
        <v>-661</v>
      </c>
      <c r="N46" s="30">
        <f t="shared" si="5"/>
        <v>-1.2711538461538461</v>
      </c>
    </row>
    <row r="47" spans="1:14" ht="15.75" customHeight="1" x14ac:dyDescent="0.15">
      <c r="A47" s="2" t="s">
        <v>5</v>
      </c>
      <c r="B47" s="23"/>
      <c r="C47" s="49">
        <v>2.8</v>
      </c>
      <c r="D47" s="52">
        <v>2.6</v>
      </c>
      <c r="E47" s="49">
        <f t="shared" si="0"/>
        <v>5.4</v>
      </c>
      <c r="F47" s="16">
        <f>E47*Q7</f>
        <v>432</v>
      </c>
      <c r="G47" s="36">
        <v>15</v>
      </c>
      <c r="H47" s="7">
        <v>4</v>
      </c>
      <c r="I47" s="30">
        <v>0.12</v>
      </c>
      <c r="J47" s="38">
        <v>55</v>
      </c>
      <c r="K47" s="40">
        <f>L47*P10</f>
        <v>0</v>
      </c>
      <c r="L47" s="20">
        <v>0</v>
      </c>
      <c r="M47" s="20">
        <f t="shared" si="1"/>
        <v>-506</v>
      </c>
      <c r="N47" s="30">
        <f t="shared" ref="N47:N54" si="6">M47/F47*100%</f>
        <v>-1.1712962962962963</v>
      </c>
    </row>
    <row r="48" spans="1:14" ht="15.75" customHeight="1" x14ac:dyDescent="0.15">
      <c r="A48" s="2" t="s">
        <v>34</v>
      </c>
      <c r="B48" s="23"/>
      <c r="C48" s="49">
        <v>2.8</v>
      </c>
      <c r="D48" s="52">
        <v>2.6</v>
      </c>
      <c r="E48" s="49">
        <f t="shared" si="0"/>
        <v>5.4</v>
      </c>
      <c r="F48" s="16">
        <f>E48*Q7</f>
        <v>432</v>
      </c>
      <c r="G48" s="36">
        <v>15</v>
      </c>
      <c r="H48" s="7">
        <v>4</v>
      </c>
      <c r="I48" s="30">
        <v>0.12</v>
      </c>
      <c r="J48" s="38">
        <v>55</v>
      </c>
      <c r="K48" s="40">
        <f>L48*P10</f>
        <v>0</v>
      </c>
      <c r="L48" s="20">
        <v>0</v>
      </c>
      <c r="M48" s="20">
        <f t="shared" si="1"/>
        <v>-506</v>
      </c>
      <c r="N48" s="30">
        <f t="shared" si="6"/>
        <v>-1.1712962962962963</v>
      </c>
    </row>
    <row r="49" spans="1:16" ht="15.75" customHeight="1" x14ac:dyDescent="0.15">
      <c r="A49" s="2" t="s">
        <v>35</v>
      </c>
      <c r="B49" s="23"/>
      <c r="C49" s="49">
        <v>2.8</v>
      </c>
      <c r="D49" s="52">
        <v>2.6</v>
      </c>
      <c r="E49" s="49">
        <f t="shared" si="0"/>
        <v>5.4</v>
      </c>
      <c r="F49" s="16">
        <f>E49*Q7</f>
        <v>432</v>
      </c>
      <c r="G49" s="36">
        <v>15</v>
      </c>
      <c r="H49" s="7">
        <v>4</v>
      </c>
      <c r="I49" s="30">
        <v>0.12</v>
      </c>
      <c r="J49" s="38">
        <v>55</v>
      </c>
      <c r="K49" s="40">
        <f>L49*P10</f>
        <v>0</v>
      </c>
      <c r="L49" s="20">
        <v>0</v>
      </c>
      <c r="M49" s="20">
        <f t="shared" si="1"/>
        <v>-506</v>
      </c>
      <c r="N49" s="30">
        <f t="shared" si="6"/>
        <v>-1.1712962962962963</v>
      </c>
    </row>
    <row r="50" spans="1:16" ht="15.75" customHeight="1" x14ac:dyDescent="0.15">
      <c r="A50" s="2" t="s">
        <v>36</v>
      </c>
      <c r="B50" s="23"/>
      <c r="C50" s="49">
        <v>2.8</v>
      </c>
      <c r="D50" s="52">
        <v>2.6</v>
      </c>
      <c r="E50" s="49">
        <f t="shared" si="0"/>
        <v>5.4</v>
      </c>
      <c r="F50" s="16">
        <f>E50*Q7</f>
        <v>432</v>
      </c>
      <c r="G50" s="36">
        <v>15</v>
      </c>
      <c r="H50" s="7">
        <v>4</v>
      </c>
      <c r="I50" s="30">
        <v>0.12</v>
      </c>
      <c r="J50" s="38">
        <v>55</v>
      </c>
      <c r="K50" s="40">
        <f>L50*P10</f>
        <v>0</v>
      </c>
      <c r="L50" s="20">
        <v>0</v>
      </c>
      <c r="M50" s="20">
        <f t="shared" si="1"/>
        <v>-506</v>
      </c>
      <c r="N50" s="30">
        <f t="shared" si="6"/>
        <v>-1.1712962962962963</v>
      </c>
    </row>
    <row r="51" spans="1:16" ht="15.75" customHeight="1" x14ac:dyDescent="0.15">
      <c r="A51" s="2" t="s">
        <v>37</v>
      </c>
      <c r="B51" s="23"/>
      <c r="C51" s="49">
        <v>1.5</v>
      </c>
      <c r="D51" s="49">
        <v>0.7</v>
      </c>
      <c r="E51" s="49">
        <f t="shared" si="0"/>
        <v>2.2000000000000002</v>
      </c>
      <c r="F51" s="16">
        <f>E51*Q7</f>
        <v>176</v>
      </c>
      <c r="G51" s="36">
        <v>15</v>
      </c>
      <c r="H51" s="7">
        <v>2</v>
      </c>
      <c r="I51" s="30">
        <v>0.12</v>
      </c>
      <c r="J51" s="38">
        <v>55</v>
      </c>
      <c r="K51" s="40">
        <f>L51*P10</f>
        <v>0</v>
      </c>
      <c r="L51" s="20">
        <v>0</v>
      </c>
      <c r="M51" s="20">
        <f t="shared" si="1"/>
        <v>-248</v>
      </c>
      <c r="N51" s="30">
        <f t="shared" si="6"/>
        <v>-1.4090909090909092</v>
      </c>
    </row>
    <row r="52" spans="1:16" ht="15.75" customHeight="1" x14ac:dyDescent="0.15">
      <c r="A52" s="2" t="s">
        <v>38</v>
      </c>
      <c r="B52" s="23"/>
      <c r="C52" s="49">
        <v>1.5</v>
      </c>
      <c r="D52" s="49">
        <v>0.7</v>
      </c>
      <c r="E52" s="49">
        <f t="shared" si="0"/>
        <v>2.2000000000000002</v>
      </c>
      <c r="F52" s="16">
        <f>E52*Q7</f>
        <v>176</v>
      </c>
      <c r="G52" s="36">
        <v>15</v>
      </c>
      <c r="H52" s="7">
        <v>2</v>
      </c>
      <c r="I52" s="30">
        <v>0.12</v>
      </c>
      <c r="J52" s="38">
        <v>55</v>
      </c>
      <c r="K52" s="40">
        <f>L52*P10</f>
        <v>0</v>
      </c>
      <c r="L52" s="20">
        <v>0</v>
      </c>
      <c r="M52" s="20">
        <f t="shared" si="1"/>
        <v>-248</v>
      </c>
      <c r="N52" s="30">
        <f t="shared" si="6"/>
        <v>-1.4090909090909092</v>
      </c>
    </row>
    <row r="53" spans="1:16" ht="15.75" customHeight="1" x14ac:dyDescent="0.15">
      <c r="A53" s="5" t="s">
        <v>86</v>
      </c>
      <c r="B53" s="23">
        <v>1.19</v>
      </c>
      <c r="C53" s="52">
        <v>0.18</v>
      </c>
      <c r="D53" s="52">
        <v>0.12</v>
      </c>
      <c r="E53" s="49">
        <f t="shared" si="0"/>
        <v>0.3</v>
      </c>
      <c r="F53" s="16">
        <f>E53*Q7</f>
        <v>24</v>
      </c>
      <c r="G53" s="36">
        <v>5</v>
      </c>
      <c r="H53" s="7">
        <v>1</v>
      </c>
      <c r="I53" s="30">
        <v>0.1</v>
      </c>
      <c r="J53" s="38">
        <v>55</v>
      </c>
      <c r="K53" s="40">
        <f>L53*P10</f>
        <v>0</v>
      </c>
      <c r="L53" s="20">
        <v>0</v>
      </c>
      <c r="M53" s="20">
        <f t="shared" si="1"/>
        <v>-85</v>
      </c>
      <c r="N53" s="30">
        <f t="shared" si="6"/>
        <v>-3.5416666666666665</v>
      </c>
    </row>
    <row r="54" spans="1:16" ht="15.75" customHeight="1" x14ac:dyDescent="0.15">
      <c r="A54" s="5" t="s">
        <v>87</v>
      </c>
      <c r="B54" s="23">
        <v>1.19</v>
      </c>
      <c r="C54" s="52">
        <v>0.18</v>
      </c>
      <c r="D54" s="52">
        <v>0.12</v>
      </c>
      <c r="E54" s="49">
        <f t="shared" si="0"/>
        <v>0.3</v>
      </c>
      <c r="F54" s="16">
        <f>E54*Q7</f>
        <v>24</v>
      </c>
      <c r="G54" s="42">
        <v>5</v>
      </c>
      <c r="H54" s="7">
        <v>1</v>
      </c>
      <c r="I54" s="30">
        <v>0.1</v>
      </c>
      <c r="J54" s="38">
        <v>55</v>
      </c>
      <c r="K54" s="40">
        <f>L54*P10</f>
        <v>0</v>
      </c>
      <c r="L54" s="20">
        <v>0</v>
      </c>
      <c r="M54" s="20">
        <f t="shared" si="1"/>
        <v>-85</v>
      </c>
      <c r="N54" s="30">
        <f t="shared" si="6"/>
        <v>-3.5416666666666665</v>
      </c>
    </row>
    <row r="55" spans="1:16" ht="15.75" customHeight="1" x14ac:dyDescent="0.15">
      <c r="A55" s="5" t="s">
        <v>88</v>
      </c>
      <c r="B55" s="23"/>
      <c r="C55" s="52">
        <v>0.39</v>
      </c>
      <c r="D55" s="52">
        <v>0.2</v>
      </c>
      <c r="E55" s="49">
        <f t="shared" si="0"/>
        <v>0.59000000000000008</v>
      </c>
      <c r="F55" s="16">
        <f>E55*Q7</f>
        <v>47.2</v>
      </c>
      <c r="G55" s="42">
        <v>5</v>
      </c>
      <c r="H55" s="7">
        <v>1</v>
      </c>
      <c r="I55" s="30">
        <v>0.1</v>
      </c>
      <c r="J55" s="38">
        <v>55</v>
      </c>
      <c r="K55" s="40">
        <f>L55*P10</f>
        <v>0</v>
      </c>
      <c r="L55" s="20">
        <v>0</v>
      </c>
      <c r="M55" s="20">
        <f t="shared" si="1"/>
        <v>-108.2</v>
      </c>
      <c r="N55" s="30">
        <f t="shared" ref="N55:N60" si="7">M55/F55*100%</f>
        <v>-2.2923728813559321</v>
      </c>
    </row>
    <row r="56" spans="1:16" ht="15.75" customHeight="1" x14ac:dyDescent="0.15">
      <c r="A56" s="5" t="s">
        <v>53</v>
      </c>
      <c r="B56" s="23"/>
      <c r="C56" s="52">
        <v>0.63</v>
      </c>
      <c r="D56" s="52">
        <v>0.2</v>
      </c>
      <c r="E56" s="49">
        <f t="shared" si="0"/>
        <v>0.83000000000000007</v>
      </c>
      <c r="F56" s="16">
        <f>E56*Q7</f>
        <v>66.400000000000006</v>
      </c>
      <c r="G56" s="42">
        <v>5</v>
      </c>
      <c r="H56" s="7">
        <v>1</v>
      </c>
      <c r="I56" s="30">
        <v>0.1</v>
      </c>
      <c r="J56" s="38">
        <v>55</v>
      </c>
      <c r="K56" s="40">
        <f>L56*P10</f>
        <v>0</v>
      </c>
      <c r="L56" s="20">
        <v>0</v>
      </c>
      <c r="M56" s="20">
        <f t="shared" si="1"/>
        <v>-127.4</v>
      </c>
      <c r="N56" s="30">
        <f t="shared" si="7"/>
        <v>-1.9186746987951806</v>
      </c>
    </row>
    <row r="57" spans="1:16" ht="15.75" customHeight="1" x14ac:dyDescent="0.15">
      <c r="A57" s="5" t="s">
        <v>57</v>
      </c>
      <c r="B57" s="23">
        <v>2.8</v>
      </c>
      <c r="C57" s="52">
        <v>0.45</v>
      </c>
      <c r="D57" s="52">
        <v>0.2</v>
      </c>
      <c r="E57" s="49">
        <f t="shared" si="0"/>
        <v>0.65</v>
      </c>
      <c r="F57" s="16">
        <f>E57*Q7</f>
        <v>52</v>
      </c>
      <c r="G57" s="42">
        <v>5</v>
      </c>
      <c r="H57" s="7">
        <v>1</v>
      </c>
      <c r="I57" s="30">
        <v>0.1</v>
      </c>
      <c r="J57" s="38">
        <v>55</v>
      </c>
      <c r="K57" s="40">
        <f>L57*P10</f>
        <v>0</v>
      </c>
      <c r="L57" s="20">
        <v>0</v>
      </c>
      <c r="M57" s="20">
        <f t="shared" si="1"/>
        <v>-113</v>
      </c>
      <c r="N57" s="30">
        <f t="shared" si="7"/>
        <v>-2.1730769230769229</v>
      </c>
    </row>
    <row r="58" spans="1:16" ht="15.75" customHeight="1" x14ac:dyDescent="0.15">
      <c r="A58" s="5" t="s">
        <v>69</v>
      </c>
      <c r="B58" s="23">
        <v>12.5</v>
      </c>
      <c r="C58" s="49">
        <f>B58/P7</f>
        <v>2.0161290322580645</v>
      </c>
      <c r="D58" s="49">
        <v>4</v>
      </c>
      <c r="E58" s="49">
        <f t="shared" ref="E58:E59" si="8">C58+D58</f>
        <v>6.0161290322580641</v>
      </c>
      <c r="F58" s="16">
        <f>E58*Q7</f>
        <v>481.29032258064512</v>
      </c>
      <c r="G58" s="36">
        <v>15</v>
      </c>
      <c r="H58" s="7">
        <v>6</v>
      </c>
      <c r="I58" s="30">
        <v>0.12</v>
      </c>
      <c r="J58" s="38">
        <v>120</v>
      </c>
      <c r="K58" s="40">
        <f>L58*P10</f>
        <v>0</v>
      </c>
      <c r="L58" s="20">
        <v>0</v>
      </c>
      <c r="M58" s="20">
        <f t="shared" si="1"/>
        <v>-622.29032258064512</v>
      </c>
      <c r="N58" s="30">
        <f t="shared" si="7"/>
        <v>-1.2929624664879358</v>
      </c>
    </row>
    <row r="59" spans="1:16" ht="15.75" customHeight="1" x14ac:dyDescent="0.15">
      <c r="A59" s="5" t="s">
        <v>68</v>
      </c>
      <c r="B59" s="54">
        <v>19</v>
      </c>
      <c r="C59" s="49">
        <f>B59/P7</f>
        <v>3.064516129032258</v>
      </c>
      <c r="D59" s="49">
        <v>4</v>
      </c>
      <c r="E59" s="49">
        <f t="shared" si="8"/>
        <v>7.064516129032258</v>
      </c>
      <c r="F59" s="16">
        <f>E59*Q7</f>
        <v>565.16129032258061</v>
      </c>
      <c r="G59" s="36">
        <v>15</v>
      </c>
      <c r="H59" s="7">
        <v>6</v>
      </c>
      <c r="I59" s="30">
        <v>0.12</v>
      </c>
      <c r="J59" s="38">
        <v>120</v>
      </c>
      <c r="K59" s="40">
        <f>L59*P10</f>
        <v>0</v>
      </c>
      <c r="L59" s="20">
        <v>0</v>
      </c>
      <c r="M59" s="20">
        <f t="shared" si="1"/>
        <v>-706.16129032258061</v>
      </c>
      <c r="N59" s="30">
        <f t="shared" si="7"/>
        <v>-1.2494863013698629</v>
      </c>
    </row>
    <row r="60" spans="1:16" ht="15.75" customHeight="1" x14ac:dyDescent="0.15">
      <c r="A60" s="5" t="s">
        <v>89</v>
      </c>
      <c r="B60" s="23">
        <v>1.7</v>
      </c>
      <c r="C60" s="49">
        <f>B60/P7</f>
        <v>0.27419354838709675</v>
      </c>
      <c r="D60" s="52">
        <v>0.7</v>
      </c>
      <c r="E60" s="49">
        <f t="shared" si="0"/>
        <v>0.97419354838709671</v>
      </c>
      <c r="F60" s="16">
        <f>E60*Q7</f>
        <v>77.935483870967744</v>
      </c>
      <c r="G60" s="36">
        <v>40</v>
      </c>
      <c r="H60" s="7">
        <v>15</v>
      </c>
      <c r="I60" s="30">
        <v>0.1</v>
      </c>
      <c r="J60" s="38">
        <v>55</v>
      </c>
      <c r="K60" s="40">
        <f>L60*P10</f>
        <v>0</v>
      </c>
      <c r="L60" s="20">
        <v>0</v>
      </c>
      <c r="M60" s="20">
        <f t="shared" si="1"/>
        <v>-187.93548387096774</v>
      </c>
      <c r="N60" s="30">
        <f t="shared" si="7"/>
        <v>-2.4114238410596025</v>
      </c>
    </row>
    <row r="61" spans="1:16" ht="15.75" customHeight="1" x14ac:dyDescent="0.15">
      <c r="A61" s="3" t="s">
        <v>90</v>
      </c>
      <c r="B61" s="23"/>
      <c r="C61" s="52"/>
      <c r="D61" s="52"/>
      <c r="E61" s="52"/>
      <c r="F61" s="16">
        <f>F60*3</f>
        <v>233.80645161290323</v>
      </c>
      <c r="G61" s="36">
        <v>40</v>
      </c>
      <c r="H61" s="7">
        <v>15</v>
      </c>
      <c r="I61" s="30">
        <v>0.1</v>
      </c>
      <c r="J61" s="38">
        <v>56</v>
      </c>
      <c r="K61" s="40">
        <f>L61*P10</f>
        <v>0</v>
      </c>
      <c r="L61" s="20">
        <v>0</v>
      </c>
      <c r="M61" s="20">
        <f t="shared" si="1"/>
        <v>-344.80645161290323</v>
      </c>
      <c r="N61" s="30">
        <f t="shared" ref="N61" si="9">M61/F61*100%</f>
        <v>-1.4747516556291391</v>
      </c>
    </row>
    <row r="62" spans="1:16" ht="13" x14ac:dyDescent="0.15">
      <c r="A62" s="5" t="s">
        <v>56</v>
      </c>
      <c r="B62" s="49">
        <v>12.1</v>
      </c>
      <c r="C62" s="49">
        <f>B62/P67</f>
        <v>1.9516129032258063</v>
      </c>
      <c r="D62" s="23">
        <v>2.85</v>
      </c>
      <c r="E62" s="49">
        <f>C62+D62</f>
        <v>4.8016129032258066</v>
      </c>
      <c r="F62" s="20">
        <f>E62*Q67</f>
        <v>384.12903225806451</v>
      </c>
      <c r="G62" s="38">
        <v>40</v>
      </c>
      <c r="H62" s="7">
        <v>20</v>
      </c>
      <c r="I62" s="30">
        <v>0.1</v>
      </c>
      <c r="J62" s="38">
        <v>120</v>
      </c>
      <c r="K62" s="38">
        <f>L62*P70</f>
        <v>0</v>
      </c>
      <c r="L62" s="20">
        <v>0</v>
      </c>
      <c r="M62" s="20">
        <f>L62-F62-J62-L62*I62-H62-G62-K62</f>
        <v>-564.12903225806451</v>
      </c>
      <c r="N62" s="30">
        <f t="shared" ref="N62:N90" si="10">M62/F62*100%</f>
        <v>-1.4685925428283506</v>
      </c>
      <c r="P62" s="44">
        <v>0.3</v>
      </c>
    </row>
    <row r="63" spans="1:16" ht="13" x14ac:dyDescent="0.15">
      <c r="A63" s="5" t="s">
        <v>55</v>
      </c>
      <c r="B63" s="49">
        <v>2.2799999999999998</v>
      </c>
      <c r="C63" s="49">
        <f>B63/P67</f>
        <v>0.36774193548387091</v>
      </c>
      <c r="D63" s="23">
        <v>0.25</v>
      </c>
      <c r="E63" s="49">
        <f>C63+D63</f>
        <v>0.61774193548387091</v>
      </c>
      <c r="F63" s="20">
        <f>E63*Q67</f>
        <v>49.419354838709673</v>
      </c>
      <c r="G63" s="38">
        <v>20</v>
      </c>
      <c r="H63" s="7">
        <v>2</v>
      </c>
      <c r="I63" s="30">
        <v>0.1</v>
      </c>
      <c r="J63" s="38">
        <v>45</v>
      </c>
      <c r="K63" s="38">
        <f>L63*P70</f>
        <v>0</v>
      </c>
      <c r="L63" s="20">
        <v>0</v>
      </c>
      <c r="M63" s="20">
        <f t="shared" ref="M63:M90" si="11">L63-F63-J63-L63*I63-H63-G63-K63</f>
        <v>-116.41935483870967</v>
      </c>
      <c r="N63" s="30">
        <f t="shared" si="10"/>
        <v>-2.3557441253263707</v>
      </c>
      <c r="P63" s="44">
        <v>0.7</v>
      </c>
    </row>
    <row r="64" spans="1:16" ht="13" x14ac:dyDescent="0.15">
      <c r="A64" s="5" t="s">
        <v>81</v>
      </c>
      <c r="B64" s="49">
        <v>4.5599999999999996</v>
      </c>
      <c r="C64" s="49">
        <f>B64/P67</f>
        <v>0.73548387096774182</v>
      </c>
      <c r="D64" s="12">
        <f t="shared" ref="D64" si="12">D63*2</f>
        <v>0.5</v>
      </c>
      <c r="E64" s="49">
        <v>1.22</v>
      </c>
      <c r="F64" s="20">
        <f>E64*Q67</f>
        <v>97.6</v>
      </c>
      <c r="G64" s="38">
        <v>20</v>
      </c>
      <c r="H64" s="7">
        <v>4</v>
      </c>
      <c r="I64" s="30">
        <v>0.1</v>
      </c>
      <c r="J64" s="38">
        <v>45</v>
      </c>
      <c r="K64" s="38">
        <f>L64*P70</f>
        <v>0</v>
      </c>
      <c r="L64" s="20">
        <v>0</v>
      </c>
      <c r="M64" s="20">
        <f t="shared" si="11"/>
        <v>-166.6</v>
      </c>
      <c r="N64" s="30">
        <f t="shared" si="10"/>
        <v>-1.7069672131147542</v>
      </c>
      <c r="P64" s="44">
        <v>0.1</v>
      </c>
    </row>
    <row r="65" spans="1:19" ht="13" x14ac:dyDescent="0.15">
      <c r="A65" s="13" t="s">
        <v>70</v>
      </c>
      <c r="B65" s="52">
        <v>9.85</v>
      </c>
      <c r="C65" s="49">
        <f>B65/P67</f>
        <v>1.5887096774193548</v>
      </c>
      <c r="D65" s="29">
        <v>0.95</v>
      </c>
      <c r="E65" s="49">
        <f t="shared" ref="E65:E76" si="13">C65+D65</f>
        <v>2.5387096774193547</v>
      </c>
      <c r="F65" s="20">
        <f>E65*Q67</f>
        <v>203.09677419354838</v>
      </c>
      <c r="G65" s="38">
        <v>15</v>
      </c>
      <c r="H65" s="7">
        <v>2</v>
      </c>
      <c r="I65" s="30">
        <v>0.12</v>
      </c>
      <c r="J65" s="39">
        <v>65</v>
      </c>
      <c r="K65" s="38">
        <f>L65*P70</f>
        <v>0</v>
      </c>
      <c r="L65" s="20">
        <v>0</v>
      </c>
      <c r="M65" s="20">
        <f t="shared" si="11"/>
        <v>-285.09677419354841</v>
      </c>
      <c r="N65" s="30">
        <f t="shared" si="10"/>
        <v>-1.4037484116899621</v>
      </c>
    </row>
    <row r="66" spans="1:19" ht="13" x14ac:dyDescent="0.15">
      <c r="A66" s="13" t="s">
        <v>71</v>
      </c>
      <c r="B66" s="52">
        <v>12.55</v>
      </c>
      <c r="C66" s="49">
        <f>B66/P67</f>
        <v>2.024193548387097</v>
      </c>
      <c r="D66" s="29">
        <v>1.45</v>
      </c>
      <c r="E66" s="49">
        <f t="shared" si="13"/>
        <v>3.4741935483870972</v>
      </c>
      <c r="F66" s="20">
        <f>E66*Q67</f>
        <v>277.9354838709678</v>
      </c>
      <c r="G66" s="38">
        <v>15</v>
      </c>
      <c r="H66" s="7">
        <v>2</v>
      </c>
      <c r="I66" s="30">
        <v>0.12</v>
      </c>
      <c r="J66" s="39">
        <v>65</v>
      </c>
      <c r="K66" s="38">
        <f>L66*P70</f>
        <v>0</v>
      </c>
      <c r="L66" s="20">
        <v>0</v>
      </c>
      <c r="M66" s="20">
        <f t="shared" si="11"/>
        <v>-359.9354838709678</v>
      </c>
      <c r="N66" s="30">
        <f t="shared" si="10"/>
        <v>-1.2950324976787371</v>
      </c>
      <c r="P66" s="8" t="s">
        <v>104</v>
      </c>
      <c r="Q66" s="8" t="s">
        <v>103</v>
      </c>
    </row>
    <row r="67" spans="1:19" ht="13" x14ac:dyDescent="0.15">
      <c r="A67" s="13" t="s">
        <v>72</v>
      </c>
      <c r="B67" s="52">
        <v>17.649999999999999</v>
      </c>
      <c r="C67" s="49">
        <f>B67/P67</f>
        <v>2.8467741935483866</v>
      </c>
      <c r="D67" s="29">
        <v>2.4</v>
      </c>
      <c r="E67" s="49">
        <f t="shared" si="13"/>
        <v>5.2467741935483865</v>
      </c>
      <c r="F67" s="20">
        <f>E67*Q67</f>
        <v>419.74193548387092</v>
      </c>
      <c r="G67" s="38">
        <v>15</v>
      </c>
      <c r="H67" s="12">
        <v>2</v>
      </c>
      <c r="I67" s="30">
        <v>0.12</v>
      </c>
      <c r="J67" s="39">
        <v>65</v>
      </c>
      <c r="K67" s="38">
        <f>L67*P70</f>
        <v>0</v>
      </c>
      <c r="L67" s="20">
        <v>0</v>
      </c>
      <c r="M67" s="20">
        <f t="shared" si="11"/>
        <v>-501.74193548387092</v>
      </c>
      <c r="N67" s="30">
        <f t="shared" si="10"/>
        <v>-1.1953581309560406</v>
      </c>
      <c r="P67" s="29">
        <v>6.2</v>
      </c>
      <c r="Q67" s="23">
        <v>80</v>
      </c>
    </row>
    <row r="68" spans="1:19" ht="13" x14ac:dyDescent="0.15">
      <c r="A68" s="13" t="s">
        <v>58</v>
      </c>
      <c r="B68" s="49">
        <v>13.8</v>
      </c>
      <c r="C68" s="49">
        <f>B68/P67</f>
        <v>2.2258064516129035</v>
      </c>
      <c r="D68" s="29">
        <v>0.71</v>
      </c>
      <c r="E68" s="49">
        <f t="shared" si="13"/>
        <v>2.9358064516129034</v>
      </c>
      <c r="F68" s="20">
        <f>E68*Q67</f>
        <v>234.86451612903227</v>
      </c>
      <c r="G68" s="38">
        <v>5</v>
      </c>
      <c r="H68" s="12">
        <v>4</v>
      </c>
      <c r="I68" s="30">
        <v>0.1</v>
      </c>
      <c r="J68" s="39">
        <v>55</v>
      </c>
      <c r="K68" s="38">
        <f>L68*P70</f>
        <v>0</v>
      </c>
      <c r="L68" s="20">
        <v>0</v>
      </c>
      <c r="M68" s="20">
        <f t="shared" si="11"/>
        <v>-298.86451612903227</v>
      </c>
      <c r="N68" s="30">
        <f t="shared" si="10"/>
        <v>-1.2724975277442039</v>
      </c>
    </row>
    <row r="69" spans="1:19" ht="13" x14ac:dyDescent="0.15">
      <c r="A69" s="13" t="s">
        <v>59</v>
      </c>
      <c r="B69" s="49">
        <v>2</v>
      </c>
      <c r="C69" s="49">
        <f>B69/P67</f>
        <v>0.32258064516129031</v>
      </c>
      <c r="D69" s="29">
        <v>0.4</v>
      </c>
      <c r="E69" s="49">
        <f t="shared" si="13"/>
        <v>0.72258064516129039</v>
      </c>
      <c r="F69" s="20">
        <f>E69*Q67</f>
        <v>57.806451612903231</v>
      </c>
      <c r="G69" s="38">
        <v>5</v>
      </c>
      <c r="H69" s="12">
        <v>2</v>
      </c>
      <c r="I69" s="30">
        <v>0.12</v>
      </c>
      <c r="J69" s="39">
        <v>55</v>
      </c>
      <c r="K69" s="38">
        <f>L69*P70</f>
        <v>0</v>
      </c>
      <c r="L69" s="20">
        <v>0</v>
      </c>
      <c r="M69" s="20">
        <f t="shared" si="11"/>
        <v>-119.80645161290323</v>
      </c>
      <c r="N69" s="30">
        <f t="shared" si="10"/>
        <v>-2.0725446428571428</v>
      </c>
      <c r="P69" s="19" t="s">
        <v>110</v>
      </c>
      <c r="Q69" s="8" t="s">
        <v>111</v>
      </c>
      <c r="R69" s="8" t="s">
        <v>112</v>
      </c>
      <c r="S69" s="61" t="s">
        <v>113</v>
      </c>
    </row>
    <row r="70" spans="1:19" ht="13" x14ac:dyDescent="0.15">
      <c r="A70" s="13" t="s">
        <v>73</v>
      </c>
      <c r="B70" s="49">
        <v>4.3</v>
      </c>
      <c r="C70" s="49">
        <f>B70/P67</f>
        <v>0.69354838709677413</v>
      </c>
      <c r="D70" s="25">
        <v>0.5</v>
      </c>
      <c r="E70" s="49">
        <f t="shared" si="13"/>
        <v>1.193548387096774</v>
      </c>
      <c r="F70" s="20">
        <f>E70*Q67</f>
        <v>95.483870967741922</v>
      </c>
      <c r="G70" s="38">
        <v>5</v>
      </c>
      <c r="H70" s="12">
        <v>3</v>
      </c>
      <c r="I70" s="30">
        <v>0.15</v>
      </c>
      <c r="J70" s="39">
        <v>45</v>
      </c>
      <c r="K70" s="38">
        <f>L70*P70</f>
        <v>0</v>
      </c>
      <c r="L70" s="20">
        <v>0</v>
      </c>
      <c r="M70" s="20">
        <f t="shared" si="11"/>
        <v>-148.48387096774192</v>
      </c>
      <c r="N70" s="30">
        <f t="shared" si="10"/>
        <v>-1.5550675675675676</v>
      </c>
      <c r="P70" s="59">
        <f>Q70+R70+S70</f>
        <v>6.0000000000000005E-2</v>
      </c>
      <c r="Q70" s="62">
        <v>0.02</v>
      </c>
      <c r="R70" s="62">
        <v>0.03</v>
      </c>
      <c r="S70" s="62">
        <v>0.01</v>
      </c>
    </row>
    <row r="71" spans="1:19" ht="13" x14ac:dyDescent="0.15">
      <c r="A71" s="13" t="s">
        <v>75</v>
      </c>
      <c r="B71" s="49">
        <v>12.3</v>
      </c>
      <c r="C71" s="49">
        <f>B71/P67</f>
        <v>1.9838709677419355</v>
      </c>
      <c r="D71" s="25">
        <v>1.3</v>
      </c>
      <c r="E71" s="49">
        <f t="shared" si="13"/>
        <v>3.2838709677419358</v>
      </c>
      <c r="F71" s="20">
        <f>E71*Q67</f>
        <v>262.70967741935488</v>
      </c>
      <c r="G71" s="38">
        <v>5</v>
      </c>
      <c r="H71" s="12">
        <v>3</v>
      </c>
      <c r="I71" s="30">
        <v>0.15</v>
      </c>
      <c r="J71" s="39">
        <v>45</v>
      </c>
      <c r="K71" s="38">
        <f>L71*P70</f>
        <v>0</v>
      </c>
      <c r="L71" s="20">
        <v>0</v>
      </c>
      <c r="M71" s="20">
        <f t="shared" si="11"/>
        <v>-315.70967741935488</v>
      </c>
      <c r="N71" s="30">
        <f t="shared" si="10"/>
        <v>-1.2017436149312377</v>
      </c>
    </row>
    <row r="72" spans="1:19" ht="13" x14ac:dyDescent="0.15">
      <c r="A72" s="13" t="s">
        <v>74</v>
      </c>
      <c r="B72" s="52">
        <v>18.3</v>
      </c>
      <c r="C72" s="49">
        <f>B72/P67</f>
        <v>2.9516129032258065</v>
      </c>
      <c r="D72" s="25">
        <v>1.3</v>
      </c>
      <c r="E72" s="49">
        <f t="shared" si="13"/>
        <v>4.2516129032258068</v>
      </c>
      <c r="F72" s="20">
        <f>E72*Q67</f>
        <v>340.12903225806451</v>
      </c>
      <c r="G72" s="38">
        <v>5</v>
      </c>
      <c r="H72" s="12">
        <v>3</v>
      </c>
      <c r="I72" s="30">
        <v>0.15</v>
      </c>
      <c r="J72" s="39">
        <v>45</v>
      </c>
      <c r="K72" s="38">
        <f>L72*P70</f>
        <v>0</v>
      </c>
      <c r="L72" s="20">
        <v>0</v>
      </c>
      <c r="M72" s="20">
        <f t="shared" si="11"/>
        <v>-393.12903225806451</v>
      </c>
      <c r="N72" s="30">
        <f t="shared" si="10"/>
        <v>-1.1558232169954477</v>
      </c>
    </row>
    <row r="73" spans="1:19" ht="13" x14ac:dyDescent="0.15">
      <c r="A73" s="13" t="s">
        <v>76</v>
      </c>
      <c r="B73" s="52">
        <v>89</v>
      </c>
      <c r="C73" s="49">
        <f>B73/P67</f>
        <v>14.354838709677418</v>
      </c>
      <c r="D73" s="23">
        <v>25</v>
      </c>
      <c r="E73" s="49">
        <f t="shared" si="13"/>
        <v>39.354838709677416</v>
      </c>
      <c r="F73" s="20">
        <f>E73*Q67</f>
        <v>3148.3870967741932</v>
      </c>
      <c r="G73" s="38">
        <v>50</v>
      </c>
      <c r="H73" s="12">
        <v>0</v>
      </c>
      <c r="I73" s="30">
        <v>7.0000000000000007E-2</v>
      </c>
      <c r="J73" s="39">
        <v>120</v>
      </c>
      <c r="K73" s="38">
        <f>L73*P70</f>
        <v>0</v>
      </c>
      <c r="L73" s="20">
        <v>0</v>
      </c>
      <c r="M73" s="20">
        <f t="shared" si="11"/>
        <v>-3318.3870967741932</v>
      </c>
      <c r="N73" s="30">
        <f t="shared" si="10"/>
        <v>-1.0539959016393443</v>
      </c>
    </row>
    <row r="74" spans="1:19" ht="13" x14ac:dyDescent="0.15">
      <c r="A74" s="13" t="s">
        <v>77</v>
      </c>
      <c r="B74" s="52">
        <v>74</v>
      </c>
      <c r="C74" s="49">
        <f>B74/P67</f>
        <v>11.935483870967742</v>
      </c>
      <c r="D74" s="23">
        <v>18</v>
      </c>
      <c r="E74" s="49">
        <f t="shared" si="13"/>
        <v>29.935483870967744</v>
      </c>
      <c r="F74" s="20">
        <f>E74*Q67</f>
        <v>2394.8387096774195</v>
      </c>
      <c r="G74" s="38">
        <v>50</v>
      </c>
      <c r="H74" s="12">
        <v>0</v>
      </c>
      <c r="I74" s="30">
        <v>7.0000000000000007E-2</v>
      </c>
      <c r="J74" s="39">
        <v>120</v>
      </c>
      <c r="K74" s="38">
        <f>L74*P70</f>
        <v>0</v>
      </c>
      <c r="L74" s="20">
        <v>0</v>
      </c>
      <c r="M74" s="20">
        <f t="shared" si="11"/>
        <v>-2564.8387096774195</v>
      </c>
      <c r="N74" s="30">
        <f t="shared" si="10"/>
        <v>-1.0709859913793103</v>
      </c>
    </row>
    <row r="75" spans="1:19" ht="13" x14ac:dyDescent="0.15">
      <c r="A75" s="13" t="s">
        <v>62</v>
      </c>
      <c r="B75" s="49">
        <v>4.4000000000000004</v>
      </c>
      <c r="C75" s="49">
        <f>B75/P67</f>
        <v>0.70967741935483875</v>
      </c>
      <c r="D75" s="23">
        <v>1.6</v>
      </c>
      <c r="E75" s="49">
        <f t="shared" si="13"/>
        <v>2.3096774193548386</v>
      </c>
      <c r="F75" s="20">
        <f>E75*Q67</f>
        <v>184.77419354838707</v>
      </c>
      <c r="G75" s="38">
        <v>30</v>
      </c>
      <c r="H75" s="12">
        <v>0</v>
      </c>
      <c r="I75" s="30">
        <v>7.0000000000000007E-2</v>
      </c>
      <c r="J75" s="39">
        <v>120</v>
      </c>
      <c r="K75" s="38">
        <f>L75*P70</f>
        <v>0</v>
      </c>
      <c r="L75" s="20">
        <v>0</v>
      </c>
      <c r="M75" s="20">
        <f t="shared" si="11"/>
        <v>-334.77419354838707</v>
      </c>
      <c r="N75" s="30">
        <f t="shared" si="10"/>
        <v>-1.8118016759776536</v>
      </c>
    </row>
    <row r="76" spans="1:19" ht="13" x14ac:dyDescent="0.15">
      <c r="A76" s="13" t="s">
        <v>92</v>
      </c>
      <c r="B76" s="49">
        <v>1.9</v>
      </c>
      <c r="C76" s="49">
        <f>B76/P67</f>
        <v>0.30645161290322576</v>
      </c>
      <c r="D76" s="23">
        <v>0.86</v>
      </c>
      <c r="E76" s="49">
        <f t="shared" si="13"/>
        <v>1.1664516129032259</v>
      </c>
      <c r="F76" s="20">
        <f>E76*Q67*3</f>
        <v>279.94838709677418</v>
      </c>
      <c r="G76" s="38">
        <v>30</v>
      </c>
      <c r="H76" s="12">
        <v>0</v>
      </c>
      <c r="I76" s="30">
        <v>0.12</v>
      </c>
      <c r="J76" s="39">
        <v>55</v>
      </c>
      <c r="K76" s="38">
        <f>L76*P70</f>
        <v>0</v>
      </c>
      <c r="L76" s="20">
        <v>0</v>
      </c>
      <c r="M76" s="20">
        <f t="shared" si="11"/>
        <v>-364.94838709677418</v>
      </c>
      <c r="N76" s="30">
        <f t="shared" si="10"/>
        <v>-1.3036273967551621</v>
      </c>
    </row>
    <row r="77" spans="1:19" ht="13" x14ac:dyDescent="0.15">
      <c r="A77" s="13" t="s">
        <v>93</v>
      </c>
      <c r="B77" s="49"/>
      <c r="C77" s="49"/>
      <c r="D77" s="23"/>
      <c r="E77" s="49"/>
      <c r="F77" s="20">
        <f>F76*2</f>
        <v>559.89677419354837</v>
      </c>
      <c r="G77" s="38">
        <v>60</v>
      </c>
      <c r="H77" s="12">
        <v>0</v>
      </c>
      <c r="I77" s="30">
        <v>0.12</v>
      </c>
      <c r="J77" s="39">
        <v>55</v>
      </c>
      <c r="K77" s="38">
        <f>L77*P70</f>
        <v>0</v>
      </c>
      <c r="L77" s="20">
        <v>0</v>
      </c>
      <c r="M77" s="20">
        <f t="shared" si="11"/>
        <v>-674.89677419354837</v>
      </c>
      <c r="N77" s="30">
        <f t="shared" si="10"/>
        <v>-1.2053950036873156</v>
      </c>
    </row>
    <row r="78" spans="1:19" ht="13" x14ac:dyDescent="0.15">
      <c r="A78" s="13" t="s">
        <v>94</v>
      </c>
      <c r="B78" s="49"/>
      <c r="C78" s="49"/>
      <c r="D78" s="23"/>
      <c r="E78" s="49"/>
      <c r="F78" s="20">
        <f>F76*3</f>
        <v>839.84516129032249</v>
      </c>
      <c r="G78" s="38">
        <v>90</v>
      </c>
      <c r="H78" s="12">
        <v>0</v>
      </c>
      <c r="I78" s="30">
        <v>0.12</v>
      </c>
      <c r="J78" s="39">
        <v>55</v>
      </c>
      <c r="K78" s="38">
        <f>L78*P70</f>
        <v>0</v>
      </c>
      <c r="L78" s="20">
        <v>0</v>
      </c>
      <c r="M78" s="20">
        <f t="shared" si="11"/>
        <v>-984.84516129032249</v>
      </c>
      <c r="N78" s="30">
        <f t="shared" si="10"/>
        <v>-1.1726508726647</v>
      </c>
    </row>
    <row r="79" spans="1:19" ht="13" x14ac:dyDescent="0.15">
      <c r="A79" s="13" t="s">
        <v>78</v>
      </c>
      <c r="B79" s="49">
        <v>18.7</v>
      </c>
      <c r="C79" s="49">
        <f>B79/P67</f>
        <v>3.0161290322580645</v>
      </c>
      <c r="D79" s="29">
        <v>4</v>
      </c>
      <c r="E79" s="49">
        <f t="shared" ref="E79:E90" si="14">C79+D79</f>
        <v>7.0161290322580641</v>
      </c>
      <c r="F79" s="20">
        <f>E79*Q67</f>
        <v>561.29032258064512</v>
      </c>
      <c r="G79" s="38">
        <v>15</v>
      </c>
      <c r="H79" s="56">
        <v>0</v>
      </c>
      <c r="I79" s="30">
        <v>0.12</v>
      </c>
      <c r="J79" s="39">
        <v>65</v>
      </c>
      <c r="K79" s="38">
        <f>L79*P70</f>
        <v>0</v>
      </c>
      <c r="L79" s="20">
        <v>0</v>
      </c>
      <c r="M79" s="20">
        <f t="shared" si="11"/>
        <v>-641.29032258064512</v>
      </c>
      <c r="N79" s="30">
        <f t="shared" si="10"/>
        <v>-1.1425287356321838</v>
      </c>
    </row>
    <row r="80" spans="1:19" ht="13" x14ac:dyDescent="0.15">
      <c r="A80" s="13" t="s">
        <v>79</v>
      </c>
      <c r="B80" s="49">
        <v>21</v>
      </c>
      <c r="C80" s="49">
        <f>B80/P67</f>
        <v>3.3870967741935485</v>
      </c>
      <c r="D80" s="29">
        <v>4.5</v>
      </c>
      <c r="E80" s="49">
        <f t="shared" si="14"/>
        <v>7.887096774193548</v>
      </c>
      <c r="F80" s="20">
        <f>E80*Q67</f>
        <v>630.9677419354839</v>
      </c>
      <c r="G80" s="38">
        <v>15</v>
      </c>
      <c r="H80" s="56">
        <v>0</v>
      </c>
      <c r="I80" s="33">
        <v>0.12</v>
      </c>
      <c r="J80" s="45">
        <v>65</v>
      </c>
      <c r="K80" s="38">
        <f>L80*P70</f>
        <v>0</v>
      </c>
      <c r="L80" s="20">
        <v>0</v>
      </c>
      <c r="M80" s="20">
        <f t="shared" si="11"/>
        <v>-710.9677419354839</v>
      </c>
      <c r="N80" s="30">
        <f t="shared" si="10"/>
        <v>-1.1267893660531698</v>
      </c>
    </row>
    <row r="81" spans="1:17" ht="13" x14ac:dyDescent="0.15">
      <c r="A81" s="13" t="s">
        <v>80</v>
      </c>
      <c r="B81" s="52">
        <v>25</v>
      </c>
      <c r="C81" s="49">
        <f>B81/P67</f>
        <v>4.032258064516129</v>
      </c>
      <c r="D81" s="29">
        <v>4.5</v>
      </c>
      <c r="E81" s="49">
        <f t="shared" si="14"/>
        <v>8.5322580645161281</v>
      </c>
      <c r="F81" s="20">
        <f>E81*Q67</f>
        <v>682.58064516129025</v>
      </c>
      <c r="G81" s="38">
        <v>15</v>
      </c>
      <c r="H81" s="56">
        <v>0</v>
      </c>
      <c r="I81" s="33">
        <v>0.12</v>
      </c>
      <c r="J81" s="45">
        <v>65</v>
      </c>
      <c r="K81" s="38">
        <f>L81*P70</f>
        <v>0</v>
      </c>
      <c r="L81" s="20">
        <v>0</v>
      </c>
      <c r="M81" s="20">
        <f t="shared" si="11"/>
        <v>-762.58064516129025</v>
      </c>
      <c r="N81" s="30">
        <f t="shared" si="10"/>
        <v>-1.1172022684310019</v>
      </c>
    </row>
    <row r="82" spans="1:17" ht="13" x14ac:dyDescent="0.15">
      <c r="A82" s="13" t="s">
        <v>106</v>
      </c>
      <c r="B82" s="52">
        <v>9.6</v>
      </c>
      <c r="C82" s="49">
        <f>B82/P67</f>
        <v>1.5483870967741935</v>
      </c>
      <c r="D82" s="60">
        <v>1.42</v>
      </c>
      <c r="E82" s="49">
        <f t="shared" si="14"/>
        <v>2.9683870967741934</v>
      </c>
      <c r="F82" s="20">
        <f>E82*Q67</f>
        <v>237.47096774193548</v>
      </c>
      <c r="G82" s="38">
        <v>15</v>
      </c>
      <c r="H82" s="56">
        <v>15</v>
      </c>
      <c r="I82" s="34">
        <v>0.12</v>
      </c>
      <c r="J82" s="46">
        <v>55</v>
      </c>
      <c r="K82" s="38">
        <f>L82*P70</f>
        <v>0</v>
      </c>
      <c r="L82" s="20">
        <v>0</v>
      </c>
      <c r="M82" s="20">
        <f t="shared" si="11"/>
        <v>-322.47096774193551</v>
      </c>
      <c r="N82" s="30">
        <f t="shared" si="10"/>
        <v>-1.3579384916322539</v>
      </c>
    </row>
    <row r="83" spans="1:17" ht="13" x14ac:dyDescent="0.15">
      <c r="A83" s="13" t="s">
        <v>107</v>
      </c>
      <c r="B83" s="52">
        <v>13.8</v>
      </c>
      <c r="C83" s="49">
        <f>B83/P67</f>
        <v>2.2258064516129035</v>
      </c>
      <c r="D83" s="29">
        <v>2.12</v>
      </c>
      <c r="E83" s="49">
        <f t="shared" si="14"/>
        <v>4.3458064516129031</v>
      </c>
      <c r="F83" s="20">
        <f>E83*Q67</f>
        <v>347.66451612903222</v>
      </c>
      <c r="G83" s="38">
        <v>15</v>
      </c>
      <c r="H83" s="56">
        <v>15</v>
      </c>
      <c r="I83" s="34">
        <v>0.12</v>
      </c>
      <c r="J83" s="46">
        <v>55</v>
      </c>
      <c r="K83" s="38">
        <f>L83*P70</f>
        <v>0</v>
      </c>
      <c r="L83" s="20">
        <v>0</v>
      </c>
      <c r="M83" s="20">
        <f t="shared" si="11"/>
        <v>-432.66451612903222</v>
      </c>
      <c r="N83" s="30">
        <f t="shared" si="10"/>
        <v>-1.2444885688836105</v>
      </c>
    </row>
    <row r="84" spans="1:17" ht="13" x14ac:dyDescent="0.15">
      <c r="A84" s="48" t="s">
        <v>114</v>
      </c>
      <c r="B84" s="49">
        <v>17</v>
      </c>
      <c r="C84" s="23">
        <f>B84/P67</f>
        <v>2.7419354838709675</v>
      </c>
      <c r="D84" s="29">
        <v>0.92</v>
      </c>
      <c r="E84" s="23">
        <f t="shared" si="14"/>
        <v>3.6619354838709675</v>
      </c>
      <c r="F84" s="50">
        <f>E84*Q67*2</f>
        <v>585.90967741935481</v>
      </c>
      <c r="G84" s="51">
        <v>15</v>
      </c>
      <c r="H84" s="38">
        <v>0</v>
      </c>
      <c r="I84" s="30">
        <v>7.0000000000000007E-2</v>
      </c>
      <c r="J84" s="39">
        <v>120</v>
      </c>
      <c r="K84" s="38">
        <f>L84*P70</f>
        <v>0</v>
      </c>
      <c r="L84" s="50">
        <v>0</v>
      </c>
      <c r="M84" s="20">
        <f t="shared" si="11"/>
        <v>-720.90967741935481</v>
      </c>
      <c r="N84" s="30">
        <f t="shared" si="10"/>
        <v>-1.2304109408033828</v>
      </c>
    </row>
    <row r="85" spans="1:17" ht="13" x14ac:dyDescent="0.15">
      <c r="A85" s="48" t="s">
        <v>115</v>
      </c>
      <c r="B85" s="49">
        <v>17</v>
      </c>
      <c r="C85" s="23">
        <f>B85/P67</f>
        <v>2.7419354838709675</v>
      </c>
      <c r="D85" s="29">
        <v>0.92</v>
      </c>
      <c r="E85" s="23">
        <f t="shared" si="14"/>
        <v>3.6619354838709675</v>
      </c>
      <c r="F85" s="50">
        <f>E85*Q67*2</f>
        <v>585.90967741935481</v>
      </c>
      <c r="G85" s="38">
        <v>15</v>
      </c>
      <c r="H85" s="38">
        <v>0</v>
      </c>
      <c r="I85" s="30">
        <v>7.0000000000000007E-2</v>
      </c>
      <c r="J85" s="39">
        <v>120</v>
      </c>
      <c r="K85" s="38">
        <f>L85*P70</f>
        <v>0</v>
      </c>
      <c r="L85" s="50">
        <v>0</v>
      </c>
      <c r="M85" s="20">
        <f t="shared" si="11"/>
        <v>-720.90967741935481</v>
      </c>
      <c r="N85" s="30">
        <f t="shared" si="10"/>
        <v>-1.2304109408033828</v>
      </c>
    </row>
    <row r="86" spans="1:17" ht="13" x14ac:dyDescent="0.15">
      <c r="A86" s="48" t="s">
        <v>116</v>
      </c>
      <c r="B86" s="49">
        <v>17</v>
      </c>
      <c r="C86" s="23">
        <f>B86/P67</f>
        <v>2.7419354838709675</v>
      </c>
      <c r="D86" s="29">
        <v>0.92</v>
      </c>
      <c r="E86" s="23">
        <f t="shared" si="14"/>
        <v>3.6619354838709675</v>
      </c>
      <c r="F86" s="50">
        <f>E86*Q67*2</f>
        <v>585.90967741935481</v>
      </c>
      <c r="G86" s="38">
        <v>15</v>
      </c>
      <c r="H86" s="38">
        <v>0</v>
      </c>
      <c r="I86" s="30">
        <v>7.0000000000000007E-2</v>
      </c>
      <c r="J86" s="39">
        <v>120</v>
      </c>
      <c r="K86" s="38">
        <f>L86*P70</f>
        <v>0</v>
      </c>
      <c r="L86" s="50">
        <v>0</v>
      </c>
      <c r="M86" s="20">
        <f t="shared" si="11"/>
        <v>-720.90967741935481</v>
      </c>
      <c r="N86" s="30">
        <f t="shared" si="10"/>
        <v>-1.2304109408033828</v>
      </c>
    </row>
    <row r="87" spans="1:17" ht="13" x14ac:dyDescent="0.15">
      <c r="A87" s="48" t="s">
        <v>117</v>
      </c>
      <c r="B87" s="49">
        <v>17</v>
      </c>
      <c r="C87" s="23">
        <f>B87/P67</f>
        <v>2.7419354838709675</v>
      </c>
      <c r="D87" s="29">
        <v>0.92</v>
      </c>
      <c r="E87" s="23">
        <f t="shared" si="14"/>
        <v>3.6619354838709675</v>
      </c>
      <c r="F87" s="50">
        <f>E87*Q67*2</f>
        <v>585.90967741935481</v>
      </c>
      <c r="G87" s="38">
        <v>15</v>
      </c>
      <c r="H87" s="38">
        <v>0</v>
      </c>
      <c r="I87" s="30">
        <v>7.0000000000000007E-2</v>
      </c>
      <c r="J87" s="39">
        <v>120</v>
      </c>
      <c r="K87" s="38">
        <f>L87*P70</f>
        <v>0</v>
      </c>
      <c r="L87" s="50">
        <v>0</v>
      </c>
      <c r="M87" s="20">
        <f t="shared" si="11"/>
        <v>-720.90967741935481</v>
      </c>
      <c r="N87" s="30">
        <f t="shared" si="10"/>
        <v>-1.2304109408033828</v>
      </c>
    </row>
    <row r="88" spans="1:17" ht="13" x14ac:dyDescent="0.15">
      <c r="A88" s="48" t="s">
        <v>101</v>
      </c>
      <c r="B88" s="49">
        <v>50</v>
      </c>
      <c r="C88" s="23">
        <f>B88/P67</f>
        <v>8.064516129032258</v>
      </c>
      <c r="D88" s="25">
        <v>4.5</v>
      </c>
      <c r="E88" s="23">
        <f t="shared" si="14"/>
        <v>12.564516129032258</v>
      </c>
      <c r="F88" s="50">
        <f>E88*Q67</f>
        <v>1005.1612903225806</v>
      </c>
      <c r="G88" s="38">
        <v>15</v>
      </c>
      <c r="H88" s="38">
        <v>15</v>
      </c>
      <c r="I88" s="34">
        <v>0.12</v>
      </c>
      <c r="J88" s="46">
        <v>55</v>
      </c>
      <c r="K88" s="38">
        <f>L88*P70</f>
        <v>0</v>
      </c>
      <c r="L88" s="50">
        <v>0</v>
      </c>
      <c r="M88" s="20">
        <f t="shared" si="11"/>
        <v>-1090.1612903225805</v>
      </c>
      <c r="N88" s="30">
        <f t="shared" si="10"/>
        <v>-1.0845635430038509</v>
      </c>
    </row>
    <row r="89" spans="1:17" ht="13" x14ac:dyDescent="0.15">
      <c r="A89" s="48" t="s">
        <v>102</v>
      </c>
      <c r="B89" s="49">
        <v>25</v>
      </c>
      <c r="C89" s="23">
        <f>B89/P67</f>
        <v>4.032258064516129</v>
      </c>
      <c r="D89" s="25">
        <v>1.5</v>
      </c>
      <c r="E89" s="23">
        <f t="shared" si="14"/>
        <v>5.532258064516129</v>
      </c>
      <c r="F89" s="50">
        <f>E89*Q67</f>
        <v>442.58064516129031</v>
      </c>
      <c r="G89" s="38">
        <v>15</v>
      </c>
      <c r="H89" s="38">
        <v>10</v>
      </c>
      <c r="I89" s="34">
        <v>0.12</v>
      </c>
      <c r="J89" s="46">
        <v>55</v>
      </c>
      <c r="K89" s="38">
        <f>L89*P70</f>
        <v>0</v>
      </c>
      <c r="L89" s="50">
        <v>0</v>
      </c>
      <c r="M89" s="20">
        <f t="shared" si="11"/>
        <v>-522.58064516129025</v>
      </c>
      <c r="N89" s="30">
        <f t="shared" si="10"/>
        <v>-1.1807580174927113</v>
      </c>
    </row>
    <row r="90" spans="1:17" ht="13" x14ac:dyDescent="0.15">
      <c r="A90" s="13" t="s">
        <v>105</v>
      </c>
      <c r="B90" s="49">
        <v>10</v>
      </c>
      <c r="C90" s="23">
        <f>B90/P67</f>
        <v>1.6129032258064515</v>
      </c>
      <c r="D90" s="25">
        <v>0.25</v>
      </c>
      <c r="E90" s="23">
        <f t="shared" si="14"/>
        <v>1.8629032258064515</v>
      </c>
      <c r="F90" s="50">
        <f>E90*Q67</f>
        <v>149.03225806451613</v>
      </c>
      <c r="G90" s="38">
        <v>10</v>
      </c>
      <c r="H90" s="38">
        <v>2</v>
      </c>
      <c r="I90" s="34">
        <v>0.12</v>
      </c>
      <c r="J90" s="46">
        <v>55</v>
      </c>
      <c r="K90" s="38">
        <f>L90*P70</f>
        <v>0</v>
      </c>
      <c r="L90" s="57">
        <v>0</v>
      </c>
      <c r="M90" s="20">
        <f t="shared" si="11"/>
        <v>-216.03225806451613</v>
      </c>
      <c r="N90" s="30">
        <f t="shared" si="10"/>
        <v>-1.4495670995670995</v>
      </c>
    </row>
    <row r="91" spans="1:17" ht="13" x14ac:dyDescent="0.15">
      <c r="A91" s="5" t="s">
        <v>54</v>
      </c>
      <c r="B91" s="49">
        <v>19</v>
      </c>
      <c r="C91" s="49">
        <f>B91/P96</f>
        <v>3.064516129032258</v>
      </c>
      <c r="D91" s="23">
        <v>1.87</v>
      </c>
      <c r="E91" s="53">
        <f>C91+D91</f>
        <v>4.9345161290322581</v>
      </c>
      <c r="F91" s="20">
        <f>E91*Q96</f>
        <v>394.76129032258063</v>
      </c>
      <c r="G91" s="11">
        <v>40</v>
      </c>
      <c r="H91" s="7">
        <v>12</v>
      </c>
      <c r="I91" s="34">
        <v>0.12</v>
      </c>
      <c r="J91" s="46">
        <v>95</v>
      </c>
      <c r="K91" s="46">
        <f>L91*P99</f>
        <v>0</v>
      </c>
      <c r="L91" s="20">
        <v>0</v>
      </c>
      <c r="M91" s="20">
        <f>L91-F91-J91-L91*I91-H91-G91-K91</f>
        <v>-541.76129032258063</v>
      </c>
      <c r="N91" s="30">
        <f>M91/F91*100%</f>
        <v>-1.372376936654246</v>
      </c>
      <c r="P91" s="44">
        <v>0.3</v>
      </c>
    </row>
    <row r="92" spans="1:17" ht="13" x14ac:dyDescent="0.15">
      <c r="A92" s="13" t="s">
        <v>60</v>
      </c>
      <c r="B92" s="49">
        <v>15.6</v>
      </c>
      <c r="C92" s="49">
        <f>B92/P96</f>
        <v>2.5161290322580645</v>
      </c>
      <c r="D92" s="23">
        <v>2</v>
      </c>
      <c r="E92" s="53">
        <f t="shared" ref="E92:E93" si="15">C92+D92</f>
        <v>4.5161290322580641</v>
      </c>
      <c r="F92" s="20">
        <f>E92*Q96</f>
        <v>361.29032258064512</v>
      </c>
      <c r="G92" s="11">
        <v>40</v>
      </c>
      <c r="H92" s="7">
        <v>12</v>
      </c>
      <c r="I92" s="34">
        <v>0.12</v>
      </c>
      <c r="J92" s="46">
        <v>55</v>
      </c>
      <c r="K92" s="46">
        <f>L92*P99</f>
        <v>0</v>
      </c>
      <c r="L92" s="20">
        <v>0</v>
      </c>
      <c r="M92" s="20">
        <f t="shared" ref="M92:M93" si="16">L92-F92-J92-L92*I92-H92-G92-K92</f>
        <v>-468.29032258064512</v>
      </c>
      <c r="N92" s="30">
        <f>M92/F92*100%</f>
        <v>-1.2961607142857143</v>
      </c>
      <c r="P92" s="44">
        <v>0.7</v>
      </c>
    </row>
    <row r="93" spans="1:17" ht="13" x14ac:dyDescent="0.15">
      <c r="A93" s="13" t="s">
        <v>61</v>
      </c>
      <c r="B93" s="49">
        <v>38.9</v>
      </c>
      <c r="C93" s="49">
        <f>B93/P96</f>
        <v>6.2741935483870961</v>
      </c>
      <c r="D93" s="54">
        <v>4.9000000000000004</v>
      </c>
      <c r="E93" s="53">
        <f t="shared" si="15"/>
        <v>11.174193548387096</v>
      </c>
      <c r="F93" s="20">
        <f>E93*Q96</f>
        <v>893.93548387096769</v>
      </c>
      <c r="G93" s="11">
        <v>15</v>
      </c>
      <c r="H93" s="7">
        <v>30</v>
      </c>
      <c r="I93" s="35">
        <v>0.12</v>
      </c>
      <c r="J93" s="47">
        <v>120</v>
      </c>
      <c r="K93" s="46">
        <f>L93*P99</f>
        <v>0</v>
      </c>
      <c r="L93" s="20">
        <v>0</v>
      </c>
      <c r="M93" s="20">
        <f t="shared" si="16"/>
        <v>-1058.9354838709678</v>
      </c>
      <c r="N93" s="30">
        <f>M93/F93*100%</f>
        <v>-1.1845770785219401</v>
      </c>
      <c r="P93" s="44">
        <v>0.1</v>
      </c>
    </row>
    <row r="94" spans="1:17" ht="13" x14ac:dyDescent="0.15">
      <c r="A94" s="26"/>
      <c r="B94" s="26"/>
      <c r="C94" s="27"/>
      <c r="D94" s="26"/>
      <c r="E94" s="28"/>
      <c r="F94"/>
      <c r="G94"/>
      <c r="H94"/>
      <c r="I94"/>
      <c r="J94" s="18"/>
      <c r="K94" s="18"/>
      <c r="L94"/>
    </row>
    <row r="95" spans="1:17" ht="13" x14ac:dyDescent="0.15">
      <c r="A95" s="26"/>
      <c r="B95" s="26"/>
      <c r="C95" s="27"/>
      <c r="D95" s="26"/>
      <c r="E95" s="28"/>
      <c r="F95"/>
      <c r="G95"/>
      <c r="H95"/>
      <c r="I95"/>
      <c r="J95" s="18"/>
      <c r="K95" s="18"/>
      <c r="L95"/>
      <c r="P95" s="8" t="s">
        <v>104</v>
      </c>
      <c r="Q95" s="8" t="s">
        <v>103</v>
      </c>
    </row>
    <row r="96" spans="1:17" ht="13" x14ac:dyDescent="0.15">
      <c r="A96" s="26"/>
      <c r="B96" s="26"/>
      <c r="C96" s="27"/>
      <c r="D96" s="26"/>
      <c r="E96" s="28"/>
      <c r="F96"/>
      <c r="G96"/>
      <c r="H96"/>
      <c r="I96"/>
      <c r="J96" s="18"/>
      <c r="K96" s="18"/>
      <c r="L96"/>
      <c r="P96" s="29">
        <v>6.2</v>
      </c>
      <c r="Q96" s="23">
        <v>80</v>
      </c>
    </row>
    <row r="97" spans="1:19" ht="13" x14ac:dyDescent="0.15">
      <c r="A97" s="26"/>
      <c r="B97" s="26"/>
      <c r="C97" s="27"/>
      <c r="D97" s="26"/>
      <c r="E97" s="28"/>
      <c r="F97"/>
      <c r="G97"/>
      <c r="H97"/>
      <c r="I97"/>
      <c r="J97" s="18"/>
      <c r="K97" s="18"/>
      <c r="L97"/>
    </row>
    <row r="98" spans="1:19" ht="13" x14ac:dyDescent="0.15">
      <c r="A98" s="26"/>
      <c r="B98" s="26"/>
      <c r="C98" s="27"/>
      <c r="D98" s="26"/>
      <c r="E98" s="28"/>
      <c r="F98"/>
      <c r="G98"/>
      <c r="H98"/>
      <c r="I98"/>
      <c r="J98" s="18"/>
      <c r="K98" s="18"/>
      <c r="L98"/>
      <c r="P98" s="19" t="s">
        <v>110</v>
      </c>
      <c r="Q98" s="8" t="s">
        <v>111</v>
      </c>
      <c r="R98" s="8" t="s">
        <v>112</v>
      </c>
      <c r="S98" s="61" t="s">
        <v>113</v>
      </c>
    </row>
    <row r="99" spans="1:19" ht="13" x14ac:dyDescent="0.15">
      <c r="A99" s="26"/>
      <c r="B99" s="26"/>
      <c r="C99" s="27"/>
      <c r="D99" s="26"/>
      <c r="E99" s="28"/>
      <c r="F99"/>
      <c r="G99"/>
      <c r="H99"/>
      <c r="I99"/>
      <c r="J99" s="18"/>
      <c r="K99" s="18"/>
      <c r="L99"/>
      <c r="P99" s="59">
        <f>Q99+R99+S99</f>
        <v>6.0000000000000005E-2</v>
      </c>
      <c r="Q99" s="62">
        <v>0.02</v>
      </c>
      <c r="R99" s="62">
        <v>0.03</v>
      </c>
      <c r="S99" s="62">
        <v>0.01</v>
      </c>
    </row>
    <row r="100" spans="1:19" ht="13" x14ac:dyDescent="0.15">
      <c r="A100" s="6"/>
    </row>
    <row r="101" spans="1:19" ht="13" x14ac:dyDescent="0.15">
      <c r="A101" s="6"/>
    </row>
    <row r="102" spans="1:19" ht="13" x14ac:dyDescent="0.15">
      <c r="A102" s="6"/>
    </row>
    <row r="103" spans="1:19" ht="13" x14ac:dyDescent="0.15">
      <c r="A103" s="6"/>
    </row>
    <row r="104" spans="1:19" ht="13" x14ac:dyDescent="0.15">
      <c r="A104" s="6"/>
    </row>
    <row r="105" spans="1:19" ht="13" x14ac:dyDescent="0.15">
      <c r="A105" s="6"/>
    </row>
    <row r="106" spans="1:19" ht="13" x14ac:dyDescent="0.15">
      <c r="A106" s="6"/>
    </row>
    <row r="107" spans="1:19" ht="13" x14ac:dyDescent="0.15">
      <c r="A107" s="6"/>
    </row>
    <row r="108" spans="1:19" ht="13" x14ac:dyDescent="0.15">
      <c r="A108" s="6"/>
    </row>
    <row r="109" spans="1:19" ht="13" x14ac:dyDescent="0.15">
      <c r="A109" s="6"/>
    </row>
    <row r="110" spans="1:19" ht="13" x14ac:dyDescent="0.15">
      <c r="A110" s="6"/>
    </row>
    <row r="111" spans="1:19" ht="13" x14ac:dyDescent="0.15">
      <c r="A111" s="6"/>
    </row>
    <row r="112" spans="1:19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/>
    <row r="395" spans="1:1" ht="13" x14ac:dyDescent="0.15"/>
    <row r="396" spans="1:1" ht="13" x14ac:dyDescent="0.15"/>
    <row r="397" spans="1:1" ht="13" x14ac:dyDescent="0.15"/>
    <row r="398" spans="1:1" ht="13" x14ac:dyDescent="0.15"/>
    <row r="399" spans="1:1" ht="13" x14ac:dyDescent="0.15"/>
    <row r="400" spans="1:1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</sheetData>
  <conditionalFormatting sqref="N2:N61">
    <cfRule type="cellIs" dxfId="111" priority="54" operator="lessThan">
      <formula>$P$4</formula>
    </cfRule>
    <cfRule type="cellIs" dxfId="110" priority="55" operator="lessThan">
      <formula>$P$2</formula>
    </cfRule>
    <cfRule type="cellIs" dxfId="109" priority="56" operator="greaterThan">
      <formula>$P$3</formula>
    </cfRule>
  </conditionalFormatting>
  <conditionalFormatting sqref="N68:N69 N79:N83">
    <cfRule type="cellIs" dxfId="108" priority="52" operator="lessThan">
      <formula>$P$2</formula>
    </cfRule>
    <cfRule type="cellIs" dxfId="107" priority="53" operator="greaterThan">
      <formula>$P$3</formula>
    </cfRule>
  </conditionalFormatting>
  <conditionalFormatting sqref="N62">
    <cfRule type="cellIs" dxfId="106" priority="50" operator="lessThan">
      <formula>$P$2</formula>
    </cfRule>
    <cfRule type="cellIs" dxfId="105" priority="51" operator="greaterThan">
      <formula>$P$3</formula>
    </cfRule>
  </conditionalFormatting>
  <conditionalFormatting sqref="N63">
    <cfRule type="cellIs" dxfId="104" priority="48" operator="lessThan">
      <formula>$P$2</formula>
    </cfRule>
    <cfRule type="cellIs" dxfId="103" priority="49" operator="greaterThan">
      <formula>$P$3</formula>
    </cfRule>
  </conditionalFormatting>
  <conditionalFormatting sqref="N64">
    <cfRule type="cellIs" dxfId="102" priority="46" operator="lessThan">
      <formula>$P$2</formula>
    </cfRule>
    <cfRule type="cellIs" dxfId="101" priority="47" operator="greaterThan">
      <formula>$P$3</formula>
    </cfRule>
  </conditionalFormatting>
  <conditionalFormatting sqref="N65">
    <cfRule type="cellIs" dxfId="100" priority="44" operator="lessThan">
      <formula>$P$2</formula>
    </cfRule>
    <cfRule type="cellIs" dxfId="99" priority="45" operator="greaterThan">
      <formula>$P$3</formula>
    </cfRule>
  </conditionalFormatting>
  <conditionalFormatting sqref="N66">
    <cfRule type="cellIs" dxfId="98" priority="42" operator="lessThan">
      <formula>$P$2</formula>
    </cfRule>
    <cfRule type="cellIs" dxfId="97" priority="43" operator="greaterThan">
      <formula>$P$3</formula>
    </cfRule>
  </conditionalFormatting>
  <conditionalFormatting sqref="N67">
    <cfRule type="cellIs" dxfId="96" priority="40" operator="lessThan">
      <formula>$P$2</formula>
    </cfRule>
    <cfRule type="cellIs" dxfId="95" priority="41" operator="greaterThan">
      <formula>$P$3</formula>
    </cfRule>
  </conditionalFormatting>
  <conditionalFormatting sqref="N70">
    <cfRule type="cellIs" dxfId="94" priority="38" operator="lessThan">
      <formula>$P$2</formula>
    </cfRule>
    <cfRule type="cellIs" dxfId="93" priority="39" operator="greaterThan">
      <formula>$P$3</formula>
    </cfRule>
  </conditionalFormatting>
  <conditionalFormatting sqref="N71">
    <cfRule type="cellIs" dxfId="92" priority="36" operator="lessThan">
      <formula>$P$2</formula>
    </cfRule>
    <cfRule type="cellIs" dxfId="91" priority="37" operator="greaterThan">
      <formula>$P$3</formula>
    </cfRule>
  </conditionalFormatting>
  <conditionalFormatting sqref="N72">
    <cfRule type="cellIs" dxfId="90" priority="34" operator="lessThan">
      <formula>$P$2</formula>
    </cfRule>
    <cfRule type="cellIs" dxfId="89" priority="35" operator="greaterThan">
      <formula>$P$3</formula>
    </cfRule>
  </conditionalFormatting>
  <conditionalFormatting sqref="N73">
    <cfRule type="cellIs" dxfId="88" priority="32" operator="lessThan">
      <formula>$P$2</formula>
    </cfRule>
    <cfRule type="cellIs" dxfId="87" priority="33" operator="greaterThan">
      <formula>$P$3</formula>
    </cfRule>
  </conditionalFormatting>
  <conditionalFormatting sqref="N74:N76">
    <cfRule type="cellIs" dxfId="86" priority="30" operator="lessThan">
      <formula>$P$2</formula>
    </cfRule>
    <cfRule type="cellIs" dxfId="85" priority="31" operator="greaterThan">
      <formula>$P$3</formula>
    </cfRule>
  </conditionalFormatting>
  <conditionalFormatting sqref="N77">
    <cfRule type="cellIs" dxfId="84" priority="28" operator="lessThan">
      <formula>$P$2</formula>
    </cfRule>
    <cfRule type="cellIs" dxfId="83" priority="29" operator="greaterThan">
      <formula>$P$3</formula>
    </cfRule>
  </conditionalFormatting>
  <conditionalFormatting sqref="N78">
    <cfRule type="cellIs" dxfId="82" priority="26" operator="lessThan">
      <formula>$P$2</formula>
    </cfRule>
    <cfRule type="cellIs" dxfId="81" priority="27" operator="greaterThan">
      <formula>$P$3</formula>
    </cfRule>
  </conditionalFormatting>
  <conditionalFormatting sqref="N62:N83">
    <cfRule type="cellIs" dxfId="80" priority="25" operator="lessThan">
      <formula>$P$4</formula>
    </cfRule>
  </conditionalFormatting>
  <conditionalFormatting sqref="N85">
    <cfRule type="cellIs" dxfId="79" priority="23" operator="lessThan">
      <formula>$P$2</formula>
    </cfRule>
    <cfRule type="cellIs" dxfId="78" priority="24" operator="greaterThan">
      <formula>$P$3</formula>
    </cfRule>
  </conditionalFormatting>
  <conditionalFormatting sqref="N85">
    <cfRule type="cellIs" dxfId="77" priority="22" operator="lessThan">
      <formula>$P$4</formula>
    </cfRule>
  </conditionalFormatting>
  <conditionalFormatting sqref="N86">
    <cfRule type="cellIs" dxfId="76" priority="20" operator="lessThan">
      <formula>$P$2</formula>
    </cfRule>
    <cfRule type="cellIs" dxfId="75" priority="21" operator="greaterThan">
      <formula>$P$3</formula>
    </cfRule>
  </conditionalFormatting>
  <conditionalFormatting sqref="N86">
    <cfRule type="cellIs" dxfId="74" priority="19" operator="lessThan">
      <formula>$P$4</formula>
    </cfRule>
  </conditionalFormatting>
  <conditionalFormatting sqref="N87">
    <cfRule type="cellIs" dxfId="73" priority="17" operator="lessThan">
      <formula>$P$2</formula>
    </cfRule>
    <cfRule type="cellIs" dxfId="72" priority="18" operator="greaterThan">
      <formula>$P$3</formula>
    </cfRule>
  </conditionalFormatting>
  <conditionalFormatting sqref="N87">
    <cfRule type="cellIs" dxfId="71" priority="16" operator="lessThan">
      <formula>$P$4</formula>
    </cfRule>
  </conditionalFormatting>
  <conditionalFormatting sqref="N88">
    <cfRule type="cellIs" dxfId="70" priority="14" operator="lessThan">
      <formula>$P$2</formula>
    </cfRule>
    <cfRule type="cellIs" dxfId="69" priority="15" operator="greaterThan">
      <formula>$P$3</formula>
    </cfRule>
  </conditionalFormatting>
  <conditionalFormatting sqref="N88">
    <cfRule type="cellIs" dxfId="68" priority="13" operator="lessThan">
      <formula>$P$4</formula>
    </cfRule>
  </conditionalFormatting>
  <conditionalFormatting sqref="N89">
    <cfRule type="cellIs" dxfId="67" priority="11" operator="lessThan">
      <formula>$P$2</formula>
    </cfRule>
    <cfRule type="cellIs" dxfId="66" priority="12" operator="greaterThan">
      <formula>$P$3</formula>
    </cfRule>
  </conditionalFormatting>
  <conditionalFormatting sqref="N89">
    <cfRule type="cellIs" dxfId="65" priority="10" operator="lessThan">
      <formula>$P$4</formula>
    </cfRule>
  </conditionalFormatting>
  <conditionalFormatting sqref="N84">
    <cfRule type="cellIs" dxfId="64" priority="8" operator="lessThan">
      <formula>$P$2</formula>
    </cfRule>
    <cfRule type="cellIs" dxfId="63" priority="9" operator="greaterThan">
      <formula>$P$3</formula>
    </cfRule>
  </conditionalFormatting>
  <conditionalFormatting sqref="N84">
    <cfRule type="cellIs" dxfId="62" priority="7" operator="lessThan">
      <formula>$P$4</formula>
    </cfRule>
  </conditionalFormatting>
  <conditionalFormatting sqref="N90">
    <cfRule type="cellIs" dxfId="61" priority="5" operator="lessThan">
      <formula>$P$2</formula>
    </cfRule>
    <cfRule type="cellIs" dxfId="60" priority="6" operator="greaterThan">
      <formula>$P$3</formula>
    </cfRule>
  </conditionalFormatting>
  <conditionalFormatting sqref="N90">
    <cfRule type="cellIs" dxfId="59" priority="4" operator="lessThan">
      <formula>$P$4</formula>
    </cfRule>
  </conditionalFormatting>
  <conditionalFormatting sqref="N91:N93">
    <cfRule type="cellIs" dxfId="58" priority="1" operator="lessThan">
      <formula>$P$4</formula>
    </cfRule>
    <cfRule type="cellIs" dxfId="57" priority="2" operator="greaterThan">
      <formula>$P$3</formula>
    </cfRule>
    <cfRule type="cellIs" dxfId="56" priority="3" operator="lessThan">
      <formula>$P$2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202-6988-1040-8D07-BA464858BF04}">
  <dimension ref="A1:S296"/>
  <sheetViews>
    <sheetView workbookViewId="0">
      <selection activeCell="J91" sqref="J91"/>
    </sheetView>
  </sheetViews>
  <sheetFormatPr baseColWidth="10" defaultColWidth="14.5" defaultRowHeight="13" outlineLevelCol="1" x14ac:dyDescent="0.15"/>
  <cols>
    <col min="1" max="1" width="22" style="1" customWidth="1"/>
    <col min="2" max="2" width="14.5" style="9" customWidth="1" outlineLevel="1"/>
    <col min="3" max="5" width="14.5" style="15" customWidth="1" outlineLevel="1"/>
    <col min="6" max="6" width="14.5" style="17" customWidth="1" outlineLevel="1"/>
    <col min="7" max="7" width="14.5" style="37" customWidth="1" outlineLevel="1"/>
    <col min="8" max="8" width="14.5" style="9" customWidth="1" outlineLevel="1"/>
    <col min="9" max="9" width="16.33203125" style="24" customWidth="1" outlineLevel="1"/>
    <col min="10" max="10" width="16.1640625" style="41" customWidth="1" outlineLevel="1"/>
    <col min="11" max="11" width="12.6640625" style="41" customWidth="1" outlineLevel="1"/>
    <col min="12" max="13" width="14.5" style="18"/>
  </cols>
  <sheetData>
    <row r="1" spans="1:19" ht="15.75" customHeight="1" x14ac:dyDescent="0.15">
      <c r="A1" s="1" t="s">
        <v>0</v>
      </c>
      <c r="B1" s="10" t="s">
        <v>67</v>
      </c>
      <c r="C1" s="14" t="s">
        <v>64</v>
      </c>
      <c r="D1" s="14" t="s">
        <v>65</v>
      </c>
      <c r="E1" s="14" t="s">
        <v>66</v>
      </c>
      <c r="F1" s="31" t="s">
        <v>63</v>
      </c>
      <c r="G1" s="31" t="s">
        <v>85</v>
      </c>
      <c r="H1" s="10" t="s">
        <v>52</v>
      </c>
      <c r="I1" s="22" t="s">
        <v>108</v>
      </c>
      <c r="J1" s="21" t="s">
        <v>109</v>
      </c>
      <c r="K1" s="19" t="s">
        <v>110</v>
      </c>
      <c r="L1" s="19" t="s">
        <v>95</v>
      </c>
      <c r="M1" s="19" t="s">
        <v>96</v>
      </c>
      <c r="N1" s="32" t="s">
        <v>84</v>
      </c>
      <c r="P1" s="43" t="s">
        <v>91</v>
      </c>
    </row>
    <row r="2" spans="1:19" ht="15.75" customHeight="1" x14ac:dyDescent="0.15">
      <c r="A2" s="2" t="s">
        <v>2</v>
      </c>
      <c r="B2" s="55">
        <v>5.3</v>
      </c>
      <c r="C2" s="49">
        <v>0.85</v>
      </c>
      <c r="D2" s="49">
        <v>3.42</v>
      </c>
      <c r="E2" s="49">
        <f>C2+D2</f>
        <v>4.2699999999999996</v>
      </c>
      <c r="F2" s="16">
        <f>E2*Q7</f>
        <v>341.59999999999997</v>
      </c>
      <c r="G2" s="36">
        <v>15</v>
      </c>
      <c r="H2" s="4">
        <v>15</v>
      </c>
      <c r="I2" s="30">
        <v>0.1</v>
      </c>
      <c r="J2" s="38">
        <v>99</v>
      </c>
      <c r="K2" s="38">
        <f>L2*P10</f>
        <v>0</v>
      </c>
      <c r="L2" s="20">
        <v>0</v>
      </c>
      <c r="M2" s="20">
        <f>L2-F2-J2-L2*I2-G2-H2-K2</f>
        <v>-470.59999999999997</v>
      </c>
      <c r="N2" s="30">
        <f>M2/F2*100%</f>
        <v>-1.3776346604215457</v>
      </c>
      <c r="P2" s="44">
        <v>0.28999999999999998</v>
      </c>
    </row>
    <row r="3" spans="1:19" ht="15.75" customHeight="1" x14ac:dyDescent="0.15">
      <c r="A3" s="2" t="s">
        <v>1</v>
      </c>
      <c r="B3" s="23"/>
      <c r="C3" s="49">
        <v>1.75</v>
      </c>
      <c r="D3" s="52">
        <v>1.5</v>
      </c>
      <c r="E3" s="49">
        <f t="shared" ref="E3:E60" si="0">C3+D3</f>
        <v>3.25</v>
      </c>
      <c r="F3" s="16">
        <f>E3*Q7</f>
        <v>260</v>
      </c>
      <c r="G3" s="36">
        <v>15</v>
      </c>
      <c r="H3" s="7">
        <v>6</v>
      </c>
      <c r="I3" s="30">
        <v>0.1</v>
      </c>
      <c r="J3" s="38">
        <v>69</v>
      </c>
      <c r="K3" s="38">
        <f>L3*P10</f>
        <v>0</v>
      </c>
      <c r="L3" s="20">
        <v>0</v>
      </c>
      <c r="M3" s="20">
        <f t="shared" ref="M3:M61" si="1">L3-F3-J3-L3*I3-G3-H3-K3</f>
        <v>-350</v>
      </c>
      <c r="N3" s="30">
        <f t="shared" ref="N3:N61" si="2">M3/F3*100%</f>
        <v>-1.3461538461538463</v>
      </c>
      <c r="P3" s="44">
        <v>0.7</v>
      </c>
    </row>
    <row r="4" spans="1:19" ht="15.75" customHeight="1" x14ac:dyDescent="0.15">
      <c r="A4" s="2" t="s">
        <v>3</v>
      </c>
      <c r="B4" s="23"/>
      <c r="C4" s="49">
        <v>1.85</v>
      </c>
      <c r="D4" s="49">
        <v>1.9</v>
      </c>
      <c r="E4" s="49">
        <f t="shared" si="0"/>
        <v>3.75</v>
      </c>
      <c r="F4" s="16">
        <f>E4*Q7</f>
        <v>300</v>
      </c>
      <c r="G4" s="36">
        <v>15</v>
      </c>
      <c r="H4" s="7">
        <v>7</v>
      </c>
      <c r="I4" s="30">
        <v>0.1</v>
      </c>
      <c r="J4" s="38">
        <v>76</v>
      </c>
      <c r="K4" s="38">
        <f>L4*P10</f>
        <v>0</v>
      </c>
      <c r="L4" s="20">
        <v>0</v>
      </c>
      <c r="M4" s="20">
        <f>L4-F4-J4-L4*I4-G4-H4-K4</f>
        <v>-398</v>
      </c>
      <c r="N4" s="30">
        <f t="shared" si="2"/>
        <v>-1.3266666666666667</v>
      </c>
      <c r="P4" s="44">
        <v>0.1</v>
      </c>
    </row>
    <row r="5" spans="1:19" ht="15.75" customHeight="1" x14ac:dyDescent="0.15">
      <c r="A5" s="2" t="s">
        <v>22</v>
      </c>
      <c r="B5" s="23"/>
      <c r="C5" s="49">
        <v>1.95</v>
      </c>
      <c r="D5" s="49">
        <v>1.9</v>
      </c>
      <c r="E5" s="49">
        <f t="shared" si="0"/>
        <v>3.8499999999999996</v>
      </c>
      <c r="F5" s="16">
        <f>E5*Q7</f>
        <v>308</v>
      </c>
      <c r="G5" s="36">
        <v>15</v>
      </c>
      <c r="H5" s="7">
        <v>7</v>
      </c>
      <c r="I5" s="30">
        <v>0.1</v>
      </c>
      <c r="J5" s="38">
        <v>69</v>
      </c>
      <c r="K5" s="38">
        <f>L5*P10</f>
        <v>0</v>
      </c>
      <c r="L5" s="20">
        <v>0</v>
      </c>
      <c r="M5" s="20">
        <f>L5-F5-J5-L5*I5-G5-H5-K5</f>
        <v>-399</v>
      </c>
      <c r="N5" s="30">
        <f t="shared" si="2"/>
        <v>-1.2954545454545454</v>
      </c>
    </row>
    <row r="6" spans="1:19" ht="15.75" customHeight="1" x14ac:dyDescent="0.15">
      <c r="A6" s="2" t="s">
        <v>21</v>
      </c>
      <c r="B6" s="23"/>
      <c r="C6" s="49">
        <v>1.95</v>
      </c>
      <c r="D6" s="49">
        <v>1.9</v>
      </c>
      <c r="E6" s="49">
        <f t="shared" si="0"/>
        <v>3.8499999999999996</v>
      </c>
      <c r="F6" s="16">
        <f>E6*Q7</f>
        <v>308</v>
      </c>
      <c r="G6" s="36">
        <v>15</v>
      </c>
      <c r="H6" s="7">
        <v>7</v>
      </c>
      <c r="I6" s="30">
        <v>0.1</v>
      </c>
      <c r="J6" s="38">
        <v>72</v>
      </c>
      <c r="K6" s="38">
        <f>L6*P10</f>
        <v>0</v>
      </c>
      <c r="L6" s="20">
        <v>0</v>
      </c>
      <c r="M6" s="20">
        <f t="shared" si="1"/>
        <v>-402</v>
      </c>
      <c r="N6" s="30">
        <f t="shared" si="2"/>
        <v>-1.3051948051948052</v>
      </c>
      <c r="P6" s="8" t="s">
        <v>104</v>
      </c>
      <c r="Q6" s="8" t="s">
        <v>103</v>
      </c>
    </row>
    <row r="7" spans="1:19" ht="15.75" customHeight="1" x14ac:dyDescent="0.15">
      <c r="A7" s="2" t="s">
        <v>19</v>
      </c>
      <c r="B7" s="23"/>
      <c r="C7" s="49">
        <v>1.95</v>
      </c>
      <c r="D7" s="49">
        <v>2</v>
      </c>
      <c r="E7" s="49">
        <f t="shared" si="0"/>
        <v>3.95</v>
      </c>
      <c r="F7" s="16">
        <f>E7*Q7</f>
        <v>316</v>
      </c>
      <c r="G7" s="36">
        <v>15</v>
      </c>
      <c r="H7" s="7">
        <v>7</v>
      </c>
      <c r="I7" s="30">
        <v>0.1</v>
      </c>
      <c r="J7" s="38">
        <v>83</v>
      </c>
      <c r="K7" s="38">
        <f>L7*P10</f>
        <v>0</v>
      </c>
      <c r="L7" s="20">
        <v>0</v>
      </c>
      <c r="M7" s="20">
        <f t="shared" si="1"/>
        <v>-421</v>
      </c>
      <c r="N7" s="30">
        <f t="shared" si="2"/>
        <v>-1.3322784810126582</v>
      </c>
      <c r="P7" s="29">
        <v>6.2</v>
      </c>
      <c r="Q7" s="23">
        <v>80</v>
      </c>
    </row>
    <row r="8" spans="1:19" ht="15.75" customHeight="1" x14ac:dyDescent="0.15">
      <c r="A8" s="2" t="s">
        <v>33</v>
      </c>
      <c r="B8" s="23">
        <v>7.5</v>
      </c>
      <c r="C8" s="49">
        <f>B8/P7</f>
        <v>1.2096774193548387</v>
      </c>
      <c r="D8" s="49">
        <v>2</v>
      </c>
      <c r="E8" s="49">
        <f t="shared" si="0"/>
        <v>3.209677419354839</v>
      </c>
      <c r="F8" s="16">
        <f>E8*Q7</f>
        <v>256.77419354838713</v>
      </c>
      <c r="G8" s="36">
        <v>15</v>
      </c>
      <c r="H8" s="7">
        <v>6</v>
      </c>
      <c r="I8" s="30">
        <v>0.1</v>
      </c>
      <c r="J8" s="38">
        <v>64</v>
      </c>
      <c r="K8" s="38">
        <f>L8*P10</f>
        <v>0</v>
      </c>
      <c r="L8" s="20">
        <v>0</v>
      </c>
      <c r="M8" s="20">
        <f t="shared" si="1"/>
        <v>-341.77419354838713</v>
      </c>
      <c r="N8" s="30">
        <f t="shared" si="2"/>
        <v>-1.3310301507537687</v>
      </c>
    </row>
    <row r="9" spans="1:19" ht="15.75" customHeight="1" x14ac:dyDescent="0.15">
      <c r="A9" s="2" t="s">
        <v>49</v>
      </c>
      <c r="B9" s="23">
        <v>3.9</v>
      </c>
      <c r="C9" s="49">
        <f>B9/P7</f>
        <v>0.62903225806451613</v>
      </c>
      <c r="D9" s="49">
        <v>0.9</v>
      </c>
      <c r="E9" s="49">
        <f t="shared" si="0"/>
        <v>1.5290322580645161</v>
      </c>
      <c r="F9" s="16">
        <f>E9*Q7</f>
        <v>122.3225806451613</v>
      </c>
      <c r="G9" s="36">
        <v>15</v>
      </c>
      <c r="H9" s="7">
        <v>2</v>
      </c>
      <c r="I9" s="30">
        <v>0.1</v>
      </c>
      <c r="J9" s="38">
        <v>56</v>
      </c>
      <c r="K9" s="38">
        <f>L9*P10</f>
        <v>0</v>
      </c>
      <c r="L9" s="20">
        <v>0</v>
      </c>
      <c r="M9" s="20">
        <f t="shared" si="1"/>
        <v>-195.32258064516128</v>
      </c>
      <c r="N9" s="30">
        <f t="shared" si="2"/>
        <v>-1.5967827004219408</v>
      </c>
      <c r="P9" s="19" t="s">
        <v>110</v>
      </c>
      <c r="Q9" s="8" t="s">
        <v>111</v>
      </c>
      <c r="R9" s="8" t="s">
        <v>112</v>
      </c>
      <c r="S9" s="61" t="s">
        <v>113</v>
      </c>
    </row>
    <row r="10" spans="1:19" ht="15.75" customHeight="1" x14ac:dyDescent="0.15">
      <c r="A10" s="3" t="s">
        <v>50</v>
      </c>
      <c r="B10" s="23">
        <v>8.6</v>
      </c>
      <c r="C10" s="49">
        <v>1.35</v>
      </c>
      <c r="D10" s="49">
        <v>1.3</v>
      </c>
      <c r="E10" s="49">
        <f t="shared" si="0"/>
        <v>2.6500000000000004</v>
      </c>
      <c r="F10" s="16">
        <f>E10*Q7</f>
        <v>212.00000000000003</v>
      </c>
      <c r="G10" s="36">
        <v>15</v>
      </c>
      <c r="H10" s="7">
        <v>4</v>
      </c>
      <c r="I10" s="30">
        <v>0.1</v>
      </c>
      <c r="J10" s="38">
        <v>60</v>
      </c>
      <c r="K10" s="38">
        <f>L10*P10</f>
        <v>0</v>
      </c>
      <c r="L10" s="20">
        <v>0</v>
      </c>
      <c r="M10" s="20">
        <f t="shared" si="1"/>
        <v>-291</v>
      </c>
      <c r="N10" s="30">
        <f t="shared" si="2"/>
        <v>-1.3726415094339621</v>
      </c>
      <c r="P10" s="59">
        <f>Q10+R10+S10</f>
        <v>0.08</v>
      </c>
      <c r="Q10" s="62">
        <v>0.02</v>
      </c>
      <c r="R10" s="62">
        <v>0.03</v>
      </c>
      <c r="S10" s="62">
        <v>0.03</v>
      </c>
    </row>
    <row r="11" spans="1:19" ht="15.75" customHeight="1" x14ac:dyDescent="0.15">
      <c r="A11" s="2" t="s">
        <v>6</v>
      </c>
      <c r="B11" s="23">
        <v>3.15</v>
      </c>
      <c r="C11" s="49">
        <f>B11/P7</f>
        <v>0.50806451612903225</v>
      </c>
      <c r="D11" s="49">
        <v>1.3</v>
      </c>
      <c r="E11" s="49">
        <f t="shared" si="0"/>
        <v>1.8080645161290323</v>
      </c>
      <c r="F11" s="16">
        <f>E11*Q7</f>
        <v>144.64516129032259</v>
      </c>
      <c r="G11" s="36">
        <v>20</v>
      </c>
      <c r="H11" s="7">
        <v>4</v>
      </c>
      <c r="I11" s="30">
        <v>0.1</v>
      </c>
      <c r="J11" s="38">
        <v>73</v>
      </c>
      <c r="K11" s="38">
        <f>L11*P10</f>
        <v>0</v>
      </c>
      <c r="L11" s="20">
        <v>0</v>
      </c>
      <c r="M11" s="20">
        <f t="shared" si="1"/>
        <v>-241.64516129032259</v>
      </c>
      <c r="N11" s="30">
        <f t="shared" si="2"/>
        <v>-1.6706066012488849</v>
      </c>
    </row>
    <row r="12" spans="1:19" ht="15.75" customHeight="1" x14ac:dyDescent="0.15">
      <c r="A12" s="2" t="s">
        <v>7</v>
      </c>
      <c r="B12" s="23">
        <v>3.15</v>
      </c>
      <c r="C12" s="49">
        <f>B12/P7</f>
        <v>0.50806451612903225</v>
      </c>
      <c r="D12" s="49">
        <v>1.3</v>
      </c>
      <c r="E12" s="49">
        <f t="shared" si="0"/>
        <v>1.8080645161290323</v>
      </c>
      <c r="F12" s="16">
        <f>E12*Q7</f>
        <v>144.64516129032259</v>
      </c>
      <c r="G12" s="36">
        <v>20</v>
      </c>
      <c r="H12" s="7">
        <v>4</v>
      </c>
      <c r="I12" s="30">
        <v>0.1</v>
      </c>
      <c r="J12" s="38">
        <v>73</v>
      </c>
      <c r="K12" s="38">
        <f>L12*P10</f>
        <v>0</v>
      </c>
      <c r="L12" s="20">
        <v>0</v>
      </c>
      <c r="M12" s="20">
        <f t="shared" si="1"/>
        <v>-241.64516129032259</v>
      </c>
      <c r="N12" s="30">
        <f t="shared" si="2"/>
        <v>-1.6706066012488849</v>
      </c>
    </row>
    <row r="13" spans="1:19" ht="15.75" customHeight="1" x14ac:dyDescent="0.15">
      <c r="A13" s="2" t="s">
        <v>8</v>
      </c>
      <c r="B13" s="23">
        <v>3.15</v>
      </c>
      <c r="C13" s="49">
        <f>B13/P7</f>
        <v>0.50806451612903225</v>
      </c>
      <c r="D13" s="49">
        <v>1.3</v>
      </c>
      <c r="E13" s="49">
        <f t="shared" si="0"/>
        <v>1.8080645161290323</v>
      </c>
      <c r="F13" s="16">
        <f>E13*Q7</f>
        <v>144.64516129032259</v>
      </c>
      <c r="G13" s="36">
        <v>20</v>
      </c>
      <c r="H13" s="7">
        <v>4</v>
      </c>
      <c r="I13" s="30">
        <v>0.1</v>
      </c>
      <c r="J13" s="38">
        <v>73</v>
      </c>
      <c r="K13" s="38">
        <f>L13*P10</f>
        <v>0</v>
      </c>
      <c r="L13" s="20">
        <v>0</v>
      </c>
      <c r="M13" s="20">
        <f t="shared" si="1"/>
        <v>-241.64516129032259</v>
      </c>
      <c r="N13" s="30">
        <f t="shared" si="2"/>
        <v>-1.6706066012488849</v>
      </c>
    </row>
    <row r="14" spans="1:19" ht="15.75" customHeight="1" x14ac:dyDescent="0.15">
      <c r="A14" s="2" t="s">
        <v>9</v>
      </c>
      <c r="B14" s="23">
        <v>3.15</v>
      </c>
      <c r="C14" s="49">
        <f>B14/P7</f>
        <v>0.50806451612903225</v>
      </c>
      <c r="D14" s="49">
        <v>1.3</v>
      </c>
      <c r="E14" s="49">
        <f t="shared" si="0"/>
        <v>1.8080645161290323</v>
      </c>
      <c r="F14" s="16">
        <f>E14*Q7</f>
        <v>144.64516129032259</v>
      </c>
      <c r="G14" s="36">
        <v>20</v>
      </c>
      <c r="H14" s="7">
        <v>4</v>
      </c>
      <c r="I14" s="30">
        <v>0.1</v>
      </c>
      <c r="J14" s="38">
        <v>73</v>
      </c>
      <c r="K14" s="38">
        <f>L14*P10</f>
        <v>0</v>
      </c>
      <c r="L14" s="20">
        <v>0</v>
      </c>
      <c r="M14" s="20">
        <f t="shared" si="1"/>
        <v>-241.64516129032259</v>
      </c>
      <c r="N14" s="30">
        <f t="shared" si="2"/>
        <v>-1.6706066012488849</v>
      </c>
    </row>
    <row r="15" spans="1:19" ht="15.75" customHeight="1" x14ac:dyDescent="0.15">
      <c r="A15" s="2" t="s">
        <v>28</v>
      </c>
      <c r="B15" s="23"/>
      <c r="C15" s="49">
        <v>2.9</v>
      </c>
      <c r="D15" s="49">
        <v>1.5</v>
      </c>
      <c r="E15" s="49">
        <f t="shared" si="0"/>
        <v>4.4000000000000004</v>
      </c>
      <c r="F15" s="16">
        <f>E15*Q7</f>
        <v>352</v>
      </c>
      <c r="G15" s="36">
        <v>15</v>
      </c>
      <c r="H15" s="7">
        <v>4</v>
      </c>
      <c r="I15" s="30">
        <v>0.1</v>
      </c>
      <c r="J15" s="39">
        <v>70</v>
      </c>
      <c r="K15" s="38">
        <f>L15*P10</f>
        <v>0</v>
      </c>
      <c r="L15" s="20">
        <v>0</v>
      </c>
      <c r="M15" s="20">
        <f t="shared" si="1"/>
        <v>-441</v>
      </c>
      <c r="N15" s="30">
        <f t="shared" si="2"/>
        <v>-1.2528409090909092</v>
      </c>
    </row>
    <row r="16" spans="1:19" ht="15.75" customHeight="1" x14ac:dyDescent="0.15">
      <c r="A16" s="2" t="s">
        <v>29</v>
      </c>
      <c r="B16" s="23"/>
      <c r="C16" s="49">
        <v>2.9</v>
      </c>
      <c r="D16" s="49">
        <v>1.5</v>
      </c>
      <c r="E16" s="49">
        <f t="shared" si="0"/>
        <v>4.4000000000000004</v>
      </c>
      <c r="F16" s="16">
        <f>E16*Q7</f>
        <v>352</v>
      </c>
      <c r="G16" s="36">
        <v>15</v>
      </c>
      <c r="H16" s="7">
        <v>4</v>
      </c>
      <c r="I16" s="30">
        <v>0.1</v>
      </c>
      <c r="J16" s="39">
        <v>70</v>
      </c>
      <c r="K16" s="38">
        <f>L16*P10</f>
        <v>0</v>
      </c>
      <c r="L16" s="20">
        <v>0</v>
      </c>
      <c r="M16" s="20">
        <f t="shared" si="1"/>
        <v>-441</v>
      </c>
      <c r="N16" s="30">
        <f t="shared" si="2"/>
        <v>-1.2528409090909092</v>
      </c>
    </row>
    <row r="17" spans="1:14" ht="15.75" customHeight="1" x14ac:dyDescent="0.15">
      <c r="A17" s="2" t="s">
        <v>30</v>
      </c>
      <c r="B17" s="23"/>
      <c r="C17" s="49">
        <v>2.9</v>
      </c>
      <c r="D17" s="49">
        <v>1.5</v>
      </c>
      <c r="E17" s="49">
        <f t="shared" si="0"/>
        <v>4.4000000000000004</v>
      </c>
      <c r="F17" s="16">
        <f>E17*Q7</f>
        <v>352</v>
      </c>
      <c r="G17" s="36">
        <v>15</v>
      </c>
      <c r="H17" s="7">
        <v>4</v>
      </c>
      <c r="I17" s="30">
        <v>0.1</v>
      </c>
      <c r="J17" s="39">
        <v>70</v>
      </c>
      <c r="K17" s="38">
        <f>L17*P10</f>
        <v>0</v>
      </c>
      <c r="L17" s="20">
        <v>0</v>
      </c>
      <c r="M17" s="20">
        <f t="shared" si="1"/>
        <v>-441</v>
      </c>
      <c r="N17" s="30">
        <f t="shared" si="2"/>
        <v>-1.2528409090909092</v>
      </c>
    </row>
    <row r="18" spans="1:14" ht="15.75" customHeight="1" x14ac:dyDescent="0.15">
      <c r="A18" s="2" t="s">
        <v>31</v>
      </c>
      <c r="B18" s="23"/>
      <c r="C18" s="49">
        <v>2.9</v>
      </c>
      <c r="D18" s="49">
        <v>1.5</v>
      </c>
      <c r="E18" s="49">
        <f t="shared" si="0"/>
        <v>4.4000000000000004</v>
      </c>
      <c r="F18" s="16">
        <f>E18*Q7</f>
        <v>352</v>
      </c>
      <c r="G18" s="36">
        <v>15</v>
      </c>
      <c r="H18" s="7">
        <v>4</v>
      </c>
      <c r="I18" s="58">
        <v>0.1</v>
      </c>
      <c r="J18" s="40">
        <v>70</v>
      </c>
      <c r="K18" s="38">
        <f>L18*P10</f>
        <v>0</v>
      </c>
      <c r="L18" s="20">
        <v>0</v>
      </c>
      <c r="M18" s="20">
        <f t="shared" si="1"/>
        <v>-441</v>
      </c>
      <c r="N18" s="30">
        <f t="shared" si="2"/>
        <v>-1.2528409090909092</v>
      </c>
    </row>
    <row r="19" spans="1:14" ht="15.75" customHeight="1" x14ac:dyDescent="0.15">
      <c r="A19" s="2" t="s">
        <v>4</v>
      </c>
      <c r="B19" s="23"/>
      <c r="C19" s="49">
        <v>2.9</v>
      </c>
      <c r="D19" s="49">
        <v>1.5</v>
      </c>
      <c r="E19" s="49">
        <f t="shared" si="0"/>
        <v>4.4000000000000004</v>
      </c>
      <c r="F19" s="16">
        <f>E19*Q7</f>
        <v>352</v>
      </c>
      <c r="G19" s="36">
        <v>15</v>
      </c>
      <c r="H19" s="7">
        <v>4</v>
      </c>
      <c r="I19" s="58">
        <v>0.1</v>
      </c>
      <c r="J19" s="40">
        <v>70</v>
      </c>
      <c r="K19" s="38">
        <f>L19*P10</f>
        <v>0</v>
      </c>
      <c r="L19" s="20">
        <v>0</v>
      </c>
      <c r="M19" s="20">
        <f t="shared" si="1"/>
        <v>-441</v>
      </c>
      <c r="N19" s="30">
        <f t="shared" si="2"/>
        <v>-1.2528409090909092</v>
      </c>
    </row>
    <row r="20" spans="1:14" ht="15.75" customHeight="1" x14ac:dyDescent="0.15">
      <c r="A20" s="2" t="s">
        <v>20</v>
      </c>
      <c r="B20" s="23"/>
      <c r="C20" s="49">
        <v>2.9</v>
      </c>
      <c r="D20" s="49">
        <v>1.5</v>
      </c>
      <c r="E20" s="49">
        <f t="shared" si="0"/>
        <v>4.4000000000000004</v>
      </c>
      <c r="F20" s="16">
        <f>E20*Q7</f>
        <v>352</v>
      </c>
      <c r="G20" s="36">
        <v>15</v>
      </c>
      <c r="H20" s="7">
        <v>4</v>
      </c>
      <c r="I20" s="58">
        <v>0.1</v>
      </c>
      <c r="J20" s="40">
        <v>70</v>
      </c>
      <c r="K20" s="38">
        <f>L20*P10</f>
        <v>0</v>
      </c>
      <c r="L20" s="20">
        <v>0</v>
      </c>
      <c r="M20" s="20">
        <f t="shared" si="1"/>
        <v>-441</v>
      </c>
      <c r="N20" s="30">
        <f t="shared" si="2"/>
        <v>-1.2528409090909092</v>
      </c>
    </row>
    <row r="21" spans="1:14" ht="15.75" customHeight="1" x14ac:dyDescent="0.15">
      <c r="A21" s="2" t="s">
        <v>32</v>
      </c>
      <c r="B21" s="23">
        <v>5.7</v>
      </c>
      <c r="C21" s="49">
        <f>B21/P7</f>
        <v>0.91935483870967738</v>
      </c>
      <c r="D21" s="52">
        <v>1.1499999999999999</v>
      </c>
      <c r="E21" s="49">
        <f t="shared" si="0"/>
        <v>2.0693548387096774</v>
      </c>
      <c r="F21" s="16">
        <f>E21*Q7</f>
        <v>165.54838709677421</v>
      </c>
      <c r="G21" s="36">
        <v>15</v>
      </c>
      <c r="H21" s="7">
        <v>5</v>
      </c>
      <c r="I21" s="30">
        <v>0.1</v>
      </c>
      <c r="J21" s="39">
        <v>61</v>
      </c>
      <c r="K21" s="38">
        <f>L21*P10</f>
        <v>0</v>
      </c>
      <c r="L21" s="20">
        <v>0</v>
      </c>
      <c r="M21" s="20">
        <f t="shared" si="1"/>
        <v>-246.54838709677421</v>
      </c>
      <c r="N21" s="30">
        <f t="shared" si="2"/>
        <v>-1.4892829306313329</v>
      </c>
    </row>
    <row r="22" spans="1:14" ht="15.75" customHeight="1" x14ac:dyDescent="0.15">
      <c r="A22" s="2" t="s">
        <v>46</v>
      </c>
      <c r="B22" s="23">
        <v>5.7</v>
      </c>
      <c r="C22" s="49">
        <f>B22/P7</f>
        <v>0.91935483870967738</v>
      </c>
      <c r="D22" s="52">
        <v>1.1499999999999999</v>
      </c>
      <c r="E22" s="49">
        <f t="shared" si="0"/>
        <v>2.0693548387096774</v>
      </c>
      <c r="F22" s="16">
        <f>E22*Q7</f>
        <v>165.54838709677421</v>
      </c>
      <c r="G22" s="36">
        <v>15</v>
      </c>
      <c r="H22" s="7">
        <v>5</v>
      </c>
      <c r="I22" s="30">
        <v>0.1</v>
      </c>
      <c r="J22" s="39">
        <v>61</v>
      </c>
      <c r="K22" s="38">
        <f>L22*P10</f>
        <v>0</v>
      </c>
      <c r="L22" s="20">
        <v>0</v>
      </c>
      <c r="M22" s="20">
        <f t="shared" si="1"/>
        <v>-246.54838709677421</v>
      </c>
      <c r="N22" s="30">
        <f t="shared" si="2"/>
        <v>-1.4892829306313329</v>
      </c>
    </row>
    <row r="23" spans="1:14" ht="15.75" customHeight="1" x14ac:dyDescent="0.15">
      <c r="A23" s="2" t="s">
        <v>47</v>
      </c>
      <c r="B23" s="23">
        <v>5.7</v>
      </c>
      <c r="C23" s="49">
        <f>B23/P7</f>
        <v>0.91935483870967738</v>
      </c>
      <c r="D23" s="52">
        <v>1.1499999999999999</v>
      </c>
      <c r="E23" s="49">
        <f t="shared" si="0"/>
        <v>2.0693548387096774</v>
      </c>
      <c r="F23" s="16">
        <f>E23*Q7</f>
        <v>165.54838709677421</v>
      </c>
      <c r="G23" s="36">
        <v>15</v>
      </c>
      <c r="H23" s="7">
        <v>5</v>
      </c>
      <c r="I23" s="30">
        <v>0.1</v>
      </c>
      <c r="J23" s="39">
        <v>61</v>
      </c>
      <c r="K23" s="38">
        <f>L23*P10</f>
        <v>0</v>
      </c>
      <c r="L23" s="20">
        <v>0</v>
      </c>
      <c r="M23" s="20">
        <f t="shared" si="1"/>
        <v>-246.54838709677421</v>
      </c>
      <c r="N23" s="30">
        <f t="shared" si="2"/>
        <v>-1.4892829306313329</v>
      </c>
    </row>
    <row r="24" spans="1:14" ht="15.75" customHeight="1" x14ac:dyDescent="0.15">
      <c r="A24" s="3" t="s">
        <v>51</v>
      </c>
      <c r="B24" s="23">
        <v>5.7</v>
      </c>
      <c r="C24" s="49">
        <f>B24/P7</f>
        <v>0.91935483870967738</v>
      </c>
      <c r="D24" s="52">
        <v>1.1499999999999999</v>
      </c>
      <c r="E24" s="49">
        <f t="shared" si="0"/>
        <v>2.0693548387096774</v>
      </c>
      <c r="F24" s="16">
        <f>E24*Q7</f>
        <v>165.54838709677421</v>
      </c>
      <c r="G24" s="36">
        <v>15</v>
      </c>
      <c r="H24" s="7">
        <v>5</v>
      </c>
      <c r="I24" s="30">
        <v>0.1</v>
      </c>
      <c r="J24" s="39">
        <v>61</v>
      </c>
      <c r="K24" s="38">
        <f>L24*P10</f>
        <v>0</v>
      </c>
      <c r="L24" s="20">
        <v>0</v>
      </c>
      <c r="M24" s="20">
        <f t="shared" si="1"/>
        <v>-246.54838709677421</v>
      </c>
      <c r="N24" s="30">
        <f t="shared" si="2"/>
        <v>-1.4892829306313329</v>
      </c>
    </row>
    <row r="25" spans="1:14" ht="15.75" customHeight="1" x14ac:dyDescent="0.15">
      <c r="A25" s="2" t="s">
        <v>23</v>
      </c>
      <c r="B25" s="23">
        <v>12.8</v>
      </c>
      <c r="C25" s="49">
        <f>B25/P7</f>
        <v>2.064516129032258</v>
      </c>
      <c r="D25" s="49">
        <v>1</v>
      </c>
      <c r="E25" s="49">
        <f t="shared" si="0"/>
        <v>3.064516129032258</v>
      </c>
      <c r="F25" s="16">
        <f>E25*Q7</f>
        <v>245.16129032258064</v>
      </c>
      <c r="G25" s="36">
        <v>15</v>
      </c>
      <c r="H25" s="7">
        <v>4</v>
      </c>
      <c r="I25" s="30">
        <v>0.1</v>
      </c>
      <c r="J25" s="40">
        <v>62</v>
      </c>
      <c r="K25" s="38">
        <f>L25*P10</f>
        <v>0</v>
      </c>
      <c r="L25" s="20">
        <v>0</v>
      </c>
      <c r="M25" s="20">
        <f t="shared" si="1"/>
        <v>-326.16129032258061</v>
      </c>
      <c r="N25" s="30">
        <f t="shared" si="2"/>
        <v>-1.3303947368421052</v>
      </c>
    </row>
    <row r="26" spans="1:14" ht="15.75" customHeight="1" x14ac:dyDescent="0.15">
      <c r="A26" s="2" t="s">
        <v>10</v>
      </c>
      <c r="B26" s="23">
        <v>12.8</v>
      </c>
      <c r="C26" s="49">
        <f>B26/P7</f>
        <v>2.064516129032258</v>
      </c>
      <c r="D26" s="49">
        <v>1</v>
      </c>
      <c r="E26" s="49">
        <f t="shared" si="0"/>
        <v>3.064516129032258</v>
      </c>
      <c r="F26" s="16">
        <f>E26*Q7</f>
        <v>245.16129032258064</v>
      </c>
      <c r="G26" s="36">
        <v>15</v>
      </c>
      <c r="H26" s="7">
        <v>4</v>
      </c>
      <c r="I26" s="30">
        <v>0.1</v>
      </c>
      <c r="J26" s="40">
        <v>62</v>
      </c>
      <c r="K26" s="38">
        <f>L26*P10</f>
        <v>0</v>
      </c>
      <c r="L26" s="20">
        <v>0</v>
      </c>
      <c r="M26" s="20">
        <f t="shared" si="1"/>
        <v>-326.16129032258061</v>
      </c>
      <c r="N26" s="30">
        <f t="shared" si="2"/>
        <v>-1.3303947368421052</v>
      </c>
    </row>
    <row r="27" spans="1:14" ht="15.75" customHeight="1" x14ac:dyDescent="0.15">
      <c r="A27" s="2" t="s">
        <v>15</v>
      </c>
      <c r="B27" s="23">
        <v>12.8</v>
      </c>
      <c r="C27" s="49">
        <f>B27/P7</f>
        <v>2.064516129032258</v>
      </c>
      <c r="D27" s="49">
        <v>1</v>
      </c>
      <c r="E27" s="49">
        <f t="shared" si="0"/>
        <v>3.064516129032258</v>
      </c>
      <c r="F27" s="16">
        <f>E27*Q7</f>
        <v>245.16129032258064</v>
      </c>
      <c r="G27" s="36">
        <v>15</v>
      </c>
      <c r="H27" s="7">
        <v>4</v>
      </c>
      <c r="I27" s="30">
        <v>0.1</v>
      </c>
      <c r="J27" s="40">
        <v>62</v>
      </c>
      <c r="K27" s="38">
        <f>L27*P10</f>
        <v>0</v>
      </c>
      <c r="L27" s="20">
        <v>0</v>
      </c>
      <c r="M27" s="20">
        <f t="shared" si="1"/>
        <v>-326.16129032258061</v>
      </c>
      <c r="N27" s="30">
        <f t="shared" si="2"/>
        <v>-1.3303947368421052</v>
      </c>
    </row>
    <row r="28" spans="1:14" ht="15.75" customHeight="1" x14ac:dyDescent="0.15">
      <c r="A28" s="2" t="s">
        <v>16</v>
      </c>
      <c r="B28" s="23">
        <v>12.8</v>
      </c>
      <c r="C28" s="49">
        <f>B28/P7</f>
        <v>2.064516129032258</v>
      </c>
      <c r="D28" s="49">
        <v>1</v>
      </c>
      <c r="E28" s="49">
        <f t="shared" si="0"/>
        <v>3.064516129032258</v>
      </c>
      <c r="F28" s="16">
        <f>E28*Q7</f>
        <v>245.16129032258064</v>
      </c>
      <c r="G28" s="36">
        <v>15</v>
      </c>
      <c r="H28" s="7">
        <v>4</v>
      </c>
      <c r="I28" s="30">
        <v>0.1</v>
      </c>
      <c r="J28" s="40">
        <v>62</v>
      </c>
      <c r="K28" s="38">
        <f>L28*P10</f>
        <v>0</v>
      </c>
      <c r="L28" s="20">
        <v>0</v>
      </c>
      <c r="M28" s="20">
        <f t="shared" si="1"/>
        <v>-326.16129032258061</v>
      </c>
      <c r="N28" s="30">
        <f t="shared" si="2"/>
        <v>-1.3303947368421052</v>
      </c>
    </row>
    <row r="29" spans="1:14" ht="15" customHeight="1" x14ac:dyDescent="0.15">
      <c r="A29" s="2" t="s">
        <v>17</v>
      </c>
      <c r="B29" s="23">
        <v>12.8</v>
      </c>
      <c r="C29" s="49">
        <f>B29/P7</f>
        <v>2.064516129032258</v>
      </c>
      <c r="D29" s="49">
        <v>1</v>
      </c>
      <c r="E29" s="49">
        <f t="shared" si="0"/>
        <v>3.064516129032258</v>
      </c>
      <c r="F29" s="16">
        <f>E29*Q7</f>
        <v>245.16129032258064</v>
      </c>
      <c r="G29" s="36">
        <v>15</v>
      </c>
      <c r="H29" s="7">
        <v>4</v>
      </c>
      <c r="I29" s="30">
        <v>0.1</v>
      </c>
      <c r="J29" s="40">
        <v>62</v>
      </c>
      <c r="K29" s="38">
        <f>L29*P10</f>
        <v>0</v>
      </c>
      <c r="L29" s="20">
        <v>0</v>
      </c>
      <c r="M29" s="20">
        <f t="shared" si="1"/>
        <v>-326.16129032258061</v>
      </c>
      <c r="N29" s="30">
        <f t="shared" si="2"/>
        <v>-1.3303947368421052</v>
      </c>
    </row>
    <row r="30" spans="1:14" ht="15.75" customHeight="1" x14ac:dyDescent="0.15">
      <c r="A30" s="2" t="s">
        <v>11</v>
      </c>
      <c r="B30" s="23">
        <v>12.2</v>
      </c>
      <c r="C30" s="49">
        <f>B30/P7</f>
        <v>1.9677419354838708</v>
      </c>
      <c r="D30" s="52">
        <v>2.6</v>
      </c>
      <c r="E30" s="49">
        <f t="shared" si="0"/>
        <v>4.5677419354838706</v>
      </c>
      <c r="F30" s="16">
        <f>E30*Q7</f>
        <v>365.41935483870964</v>
      </c>
      <c r="G30" s="36">
        <v>15</v>
      </c>
      <c r="H30" s="7">
        <v>6</v>
      </c>
      <c r="I30" s="30">
        <v>0.1</v>
      </c>
      <c r="J30" s="40">
        <v>67</v>
      </c>
      <c r="K30" s="38">
        <f>L30*P10</f>
        <v>0</v>
      </c>
      <c r="L30" s="20">
        <v>0</v>
      </c>
      <c r="M30" s="20">
        <f t="shared" si="1"/>
        <v>-453.41935483870964</v>
      </c>
      <c r="N30" s="30">
        <f t="shared" si="2"/>
        <v>-1.240819209039548</v>
      </c>
    </row>
    <row r="31" spans="1:14" ht="15.75" customHeight="1" x14ac:dyDescent="0.15">
      <c r="A31" s="2" t="s">
        <v>13</v>
      </c>
      <c r="B31" s="23">
        <v>12.2</v>
      </c>
      <c r="C31" s="49">
        <f>B31/P7</f>
        <v>1.9677419354838708</v>
      </c>
      <c r="D31" s="52">
        <v>2.6</v>
      </c>
      <c r="E31" s="49">
        <f t="shared" si="0"/>
        <v>4.5677419354838706</v>
      </c>
      <c r="F31" s="16">
        <f>E31*Q7</f>
        <v>365.41935483870964</v>
      </c>
      <c r="G31" s="36">
        <v>15</v>
      </c>
      <c r="H31" s="7">
        <v>6</v>
      </c>
      <c r="I31" s="30">
        <v>0.1</v>
      </c>
      <c r="J31" s="40">
        <v>67</v>
      </c>
      <c r="K31" s="38">
        <f>L31*P10</f>
        <v>0</v>
      </c>
      <c r="L31" s="20">
        <v>0</v>
      </c>
      <c r="M31" s="20">
        <f t="shared" si="1"/>
        <v>-453.41935483870964</v>
      </c>
      <c r="N31" s="30">
        <f t="shared" si="2"/>
        <v>-1.240819209039548</v>
      </c>
    </row>
    <row r="32" spans="1:14" ht="15.75" customHeight="1" x14ac:dyDescent="0.15">
      <c r="A32" s="2" t="s">
        <v>14</v>
      </c>
      <c r="B32" s="23">
        <v>12.2</v>
      </c>
      <c r="C32" s="49">
        <f>B32/P7</f>
        <v>1.9677419354838708</v>
      </c>
      <c r="D32" s="52">
        <v>2.6</v>
      </c>
      <c r="E32" s="49">
        <f t="shared" si="0"/>
        <v>4.5677419354838706</v>
      </c>
      <c r="F32" s="16">
        <f>E32*Q7</f>
        <v>365.41935483870964</v>
      </c>
      <c r="G32" s="36">
        <v>15</v>
      </c>
      <c r="H32" s="7">
        <v>6</v>
      </c>
      <c r="I32" s="30">
        <v>0.1</v>
      </c>
      <c r="J32" s="40">
        <v>67</v>
      </c>
      <c r="K32" s="38">
        <f>L32*P10</f>
        <v>0</v>
      </c>
      <c r="L32" s="20">
        <v>0</v>
      </c>
      <c r="M32" s="20">
        <f t="shared" si="1"/>
        <v>-453.41935483870964</v>
      </c>
      <c r="N32" s="30">
        <f t="shared" si="2"/>
        <v>-1.240819209039548</v>
      </c>
    </row>
    <row r="33" spans="1:14" ht="15.75" customHeight="1" x14ac:dyDescent="0.15">
      <c r="A33" s="2" t="s">
        <v>24</v>
      </c>
      <c r="B33" s="23">
        <v>13.5</v>
      </c>
      <c r="C33" s="49">
        <f>B33/P7</f>
        <v>2.1774193548387095</v>
      </c>
      <c r="D33" s="52">
        <v>3</v>
      </c>
      <c r="E33" s="49">
        <f t="shared" si="0"/>
        <v>5.17741935483871</v>
      </c>
      <c r="F33" s="16">
        <f>E33*Q7</f>
        <v>414.19354838709683</v>
      </c>
      <c r="G33" s="36">
        <v>15</v>
      </c>
      <c r="H33" s="7">
        <v>6</v>
      </c>
      <c r="I33" s="30">
        <v>0.1</v>
      </c>
      <c r="J33" s="40">
        <v>80</v>
      </c>
      <c r="K33" s="38">
        <f>L33*P10</f>
        <v>0</v>
      </c>
      <c r="L33" s="20">
        <v>0</v>
      </c>
      <c r="M33" s="20">
        <f t="shared" si="1"/>
        <v>-515.19354838709683</v>
      </c>
      <c r="N33" s="30">
        <f t="shared" si="2"/>
        <v>-1.243847352024922</v>
      </c>
    </row>
    <row r="34" spans="1:14" ht="15.75" customHeight="1" x14ac:dyDescent="0.15">
      <c r="A34" s="2" t="s">
        <v>25</v>
      </c>
      <c r="B34" s="23">
        <v>13.5</v>
      </c>
      <c r="C34" s="49">
        <f>B34/P7</f>
        <v>2.1774193548387095</v>
      </c>
      <c r="D34" s="52">
        <v>3</v>
      </c>
      <c r="E34" s="49">
        <f t="shared" si="0"/>
        <v>5.17741935483871</v>
      </c>
      <c r="F34" s="16">
        <f>E34*Q7</f>
        <v>414.19354838709683</v>
      </c>
      <c r="G34" s="36">
        <v>15</v>
      </c>
      <c r="H34" s="8">
        <v>6</v>
      </c>
      <c r="I34" s="30">
        <v>0.1</v>
      </c>
      <c r="J34" s="40">
        <v>80</v>
      </c>
      <c r="K34" s="38">
        <f>L34*P10</f>
        <v>0</v>
      </c>
      <c r="L34" s="20">
        <v>0</v>
      </c>
      <c r="M34" s="20">
        <f t="shared" si="1"/>
        <v>-515.19354838709683</v>
      </c>
      <c r="N34" s="30">
        <f t="shared" si="2"/>
        <v>-1.243847352024922</v>
      </c>
    </row>
    <row r="35" spans="1:14" ht="15.75" customHeight="1" x14ac:dyDescent="0.15">
      <c r="A35" s="2" t="s">
        <v>18</v>
      </c>
      <c r="B35" s="23">
        <v>13.5</v>
      </c>
      <c r="C35" s="49">
        <f>B35/P7</f>
        <v>2.1774193548387095</v>
      </c>
      <c r="D35" s="52">
        <v>3</v>
      </c>
      <c r="E35" s="49">
        <f t="shared" si="0"/>
        <v>5.17741935483871</v>
      </c>
      <c r="F35" s="16">
        <f>E35*Q7</f>
        <v>414.19354838709683</v>
      </c>
      <c r="G35" s="36">
        <v>15</v>
      </c>
      <c r="H35" s="7">
        <v>6</v>
      </c>
      <c r="I35" s="30">
        <v>0.1</v>
      </c>
      <c r="J35" s="40">
        <v>80</v>
      </c>
      <c r="K35" s="38">
        <f>L35*P10</f>
        <v>0</v>
      </c>
      <c r="L35" s="20">
        <v>0</v>
      </c>
      <c r="M35" s="20">
        <f t="shared" si="1"/>
        <v>-515.19354838709683</v>
      </c>
      <c r="N35" s="30">
        <f t="shared" si="2"/>
        <v>-1.243847352024922</v>
      </c>
    </row>
    <row r="36" spans="1:14" ht="15.75" customHeight="1" x14ac:dyDescent="0.15">
      <c r="A36" s="2" t="s">
        <v>39</v>
      </c>
      <c r="B36" s="23">
        <v>13.5</v>
      </c>
      <c r="C36" s="49">
        <f>B36/P7</f>
        <v>2.1774193548387095</v>
      </c>
      <c r="D36" s="52">
        <v>3</v>
      </c>
      <c r="E36" s="49">
        <f t="shared" si="0"/>
        <v>5.17741935483871</v>
      </c>
      <c r="F36" s="16">
        <f>E36*Q7</f>
        <v>414.19354838709683</v>
      </c>
      <c r="G36" s="36">
        <v>15</v>
      </c>
      <c r="H36" s="7">
        <v>6</v>
      </c>
      <c r="I36" s="30">
        <v>0.1</v>
      </c>
      <c r="J36" s="40">
        <v>80</v>
      </c>
      <c r="K36" s="38">
        <f>L36*P10</f>
        <v>0</v>
      </c>
      <c r="L36" s="20">
        <v>0</v>
      </c>
      <c r="M36" s="20">
        <f t="shared" si="1"/>
        <v>-515.19354838709683</v>
      </c>
      <c r="N36" s="30">
        <f t="shared" si="2"/>
        <v>-1.243847352024922</v>
      </c>
    </row>
    <row r="37" spans="1:14" ht="15.75" customHeight="1" x14ac:dyDescent="0.15">
      <c r="A37" s="2" t="s">
        <v>40</v>
      </c>
      <c r="B37" s="23">
        <v>13.5</v>
      </c>
      <c r="C37" s="49">
        <f>B37/P7</f>
        <v>2.1774193548387095</v>
      </c>
      <c r="D37" s="52">
        <v>3</v>
      </c>
      <c r="E37" s="49">
        <f t="shared" si="0"/>
        <v>5.17741935483871</v>
      </c>
      <c r="F37" s="16">
        <f>E37*Q7</f>
        <v>414.19354838709683</v>
      </c>
      <c r="G37" s="36">
        <v>15</v>
      </c>
      <c r="H37" s="7">
        <v>6</v>
      </c>
      <c r="I37" s="30">
        <v>0.1</v>
      </c>
      <c r="J37" s="40">
        <v>80</v>
      </c>
      <c r="K37" s="38">
        <f>L37*P10</f>
        <v>0</v>
      </c>
      <c r="L37" s="20">
        <v>0</v>
      </c>
      <c r="M37" s="20">
        <f t="shared" si="1"/>
        <v>-515.19354838709683</v>
      </c>
      <c r="N37" s="30">
        <f t="shared" si="2"/>
        <v>-1.243847352024922</v>
      </c>
    </row>
    <row r="38" spans="1:14" ht="15.75" customHeight="1" x14ac:dyDescent="0.15">
      <c r="A38" s="2" t="s">
        <v>41</v>
      </c>
      <c r="B38" s="23">
        <v>13.5</v>
      </c>
      <c r="C38" s="49">
        <f>B38/P7</f>
        <v>2.1774193548387095</v>
      </c>
      <c r="D38" s="52">
        <v>3</v>
      </c>
      <c r="E38" s="49">
        <f t="shared" si="0"/>
        <v>5.17741935483871</v>
      </c>
      <c r="F38" s="16">
        <f>E38*Q7</f>
        <v>414.19354838709683</v>
      </c>
      <c r="G38" s="36">
        <v>15</v>
      </c>
      <c r="H38" s="7">
        <v>6</v>
      </c>
      <c r="I38" s="30">
        <v>0.1</v>
      </c>
      <c r="J38" s="40">
        <v>80</v>
      </c>
      <c r="K38" s="38">
        <f>L38*P10</f>
        <v>0</v>
      </c>
      <c r="L38" s="20">
        <v>0</v>
      </c>
      <c r="M38" s="20">
        <f t="shared" si="1"/>
        <v>-515.19354838709683</v>
      </c>
      <c r="N38" s="30">
        <f t="shared" si="2"/>
        <v>-1.243847352024922</v>
      </c>
    </row>
    <row r="39" spans="1:14" ht="15.75" customHeight="1" x14ac:dyDescent="0.15">
      <c r="A39" s="2" t="s">
        <v>42</v>
      </c>
      <c r="B39" s="23">
        <v>13.5</v>
      </c>
      <c r="C39" s="49">
        <f>B39/P7</f>
        <v>2.1774193548387095</v>
      </c>
      <c r="D39" s="52">
        <v>3</v>
      </c>
      <c r="E39" s="49">
        <f t="shared" si="0"/>
        <v>5.17741935483871</v>
      </c>
      <c r="F39" s="16">
        <f>E39*Q7</f>
        <v>414.19354838709683</v>
      </c>
      <c r="G39" s="36">
        <v>15</v>
      </c>
      <c r="H39" s="7">
        <v>6</v>
      </c>
      <c r="I39" s="30">
        <v>0.1</v>
      </c>
      <c r="J39" s="40">
        <v>80</v>
      </c>
      <c r="K39" s="38">
        <f>L39*P10</f>
        <v>0</v>
      </c>
      <c r="L39" s="20">
        <v>0</v>
      </c>
      <c r="M39" s="20">
        <f t="shared" si="1"/>
        <v>-515.19354838709683</v>
      </c>
      <c r="N39" s="30">
        <f t="shared" si="2"/>
        <v>-1.243847352024922</v>
      </c>
    </row>
    <row r="40" spans="1:14" ht="15.75" customHeight="1" x14ac:dyDescent="0.15">
      <c r="A40" s="2" t="s">
        <v>12</v>
      </c>
      <c r="B40" s="23">
        <v>15.5</v>
      </c>
      <c r="C40" s="49">
        <f>B40/P7</f>
        <v>2.5</v>
      </c>
      <c r="D40" s="49">
        <v>4</v>
      </c>
      <c r="E40" s="49">
        <f t="shared" si="0"/>
        <v>6.5</v>
      </c>
      <c r="F40" s="16">
        <f>E40*Q7</f>
        <v>520</v>
      </c>
      <c r="G40" s="36">
        <v>15</v>
      </c>
      <c r="H40" s="7">
        <v>6</v>
      </c>
      <c r="I40" s="30">
        <v>0.1</v>
      </c>
      <c r="J40" s="40">
        <v>94</v>
      </c>
      <c r="K40" s="38">
        <f>L40*P10</f>
        <v>0</v>
      </c>
      <c r="L40" s="20">
        <v>0</v>
      </c>
      <c r="M40" s="20">
        <f t="shared" si="1"/>
        <v>-635</v>
      </c>
      <c r="N40" s="30">
        <f t="shared" si="2"/>
        <v>-1.2211538461538463</v>
      </c>
    </row>
    <row r="41" spans="1:14" ht="15.75" customHeight="1" x14ac:dyDescent="0.15">
      <c r="A41" s="2" t="s">
        <v>26</v>
      </c>
      <c r="B41" s="23">
        <v>15.5</v>
      </c>
      <c r="C41" s="49">
        <f>B41/P7</f>
        <v>2.5</v>
      </c>
      <c r="D41" s="52">
        <v>4</v>
      </c>
      <c r="E41" s="49">
        <f t="shared" si="0"/>
        <v>6.5</v>
      </c>
      <c r="F41" s="16">
        <f>E41*Q7</f>
        <v>520</v>
      </c>
      <c r="G41" s="36">
        <v>15</v>
      </c>
      <c r="H41" s="8">
        <v>6</v>
      </c>
      <c r="I41" s="30">
        <v>0.1</v>
      </c>
      <c r="J41" s="40">
        <v>94</v>
      </c>
      <c r="K41" s="40">
        <f>L41*P10</f>
        <v>0</v>
      </c>
      <c r="L41" s="20">
        <v>0</v>
      </c>
      <c r="M41" s="20">
        <f t="shared" si="1"/>
        <v>-635</v>
      </c>
      <c r="N41" s="30">
        <f t="shared" si="2"/>
        <v>-1.2211538461538463</v>
      </c>
    </row>
    <row r="42" spans="1:14" ht="15.75" customHeight="1" x14ac:dyDescent="0.15">
      <c r="A42" s="2" t="s">
        <v>27</v>
      </c>
      <c r="B42" s="23">
        <v>15.5</v>
      </c>
      <c r="C42" s="49">
        <f>B42/P7</f>
        <v>2.5</v>
      </c>
      <c r="D42" s="52">
        <v>4</v>
      </c>
      <c r="E42" s="49">
        <f t="shared" si="0"/>
        <v>6.5</v>
      </c>
      <c r="F42" s="16">
        <f>E42*Q7</f>
        <v>520</v>
      </c>
      <c r="G42" s="36">
        <v>15</v>
      </c>
      <c r="H42" s="7">
        <v>6</v>
      </c>
      <c r="I42" s="30">
        <v>0.1</v>
      </c>
      <c r="J42" s="40">
        <v>94</v>
      </c>
      <c r="K42" s="40">
        <f>L42*P10</f>
        <v>0</v>
      </c>
      <c r="L42" s="20">
        <v>0</v>
      </c>
      <c r="M42" s="20">
        <f t="shared" si="1"/>
        <v>-635</v>
      </c>
      <c r="N42" s="30">
        <f t="shared" si="2"/>
        <v>-1.2211538461538463</v>
      </c>
    </row>
    <row r="43" spans="1:14" ht="15.75" customHeight="1" x14ac:dyDescent="0.15">
      <c r="A43" s="2" t="s">
        <v>43</v>
      </c>
      <c r="B43" s="23">
        <v>15.5</v>
      </c>
      <c r="C43" s="49">
        <f>B43/P7</f>
        <v>2.5</v>
      </c>
      <c r="D43" s="52">
        <v>4</v>
      </c>
      <c r="E43" s="49">
        <f t="shared" si="0"/>
        <v>6.5</v>
      </c>
      <c r="F43" s="16">
        <f>E43*Q7</f>
        <v>520</v>
      </c>
      <c r="G43" s="36">
        <v>15</v>
      </c>
      <c r="H43" s="7">
        <v>6</v>
      </c>
      <c r="I43" s="30">
        <v>0.1</v>
      </c>
      <c r="J43" s="40">
        <v>94</v>
      </c>
      <c r="K43" s="40">
        <f>L43*P10</f>
        <v>0</v>
      </c>
      <c r="L43" s="20">
        <v>0</v>
      </c>
      <c r="M43" s="20">
        <f t="shared" si="1"/>
        <v>-635</v>
      </c>
      <c r="N43" s="30">
        <f t="shared" si="2"/>
        <v>-1.2211538461538463</v>
      </c>
    </row>
    <row r="44" spans="1:14" ht="15.75" customHeight="1" x14ac:dyDescent="0.15">
      <c r="A44" s="2" t="s">
        <v>44</v>
      </c>
      <c r="B44" s="23">
        <v>15.5</v>
      </c>
      <c r="C44" s="49">
        <f>B44/P7</f>
        <v>2.5</v>
      </c>
      <c r="D44" s="52">
        <v>4</v>
      </c>
      <c r="E44" s="49">
        <f t="shared" si="0"/>
        <v>6.5</v>
      </c>
      <c r="F44" s="16">
        <f>E44*Q7</f>
        <v>520</v>
      </c>
      <c r="G44" s="36">
        <v>15</v>
      </c>
      <c r="H44" s="7">
        <v>6</v>
      </c>
      <c r="I44" s="30">
        <v>0.1</v>
      </c>
      <c r="J44" s="40">
        <v>94</v>
      </c>
      <c r="K44" s="40">
        <f>L44*P10</f>
        <v>0</v>
      </c>
      <c r="L44" s="20">
        <v>0</v>
      </c>
      <c r="M44" s="20">
        <f t="shared" si="1"/>
        <v>-635</v>
      </c>
      <c r="N44" s="30">
        <f t="shared" si="2"/>
        <v>-1.2211538461538463</v>
      </c>
    </row>
    <row r="45" spans="1:14" ht="15.75" customHeight="1" x14ac:dyDescent="0.15">
      <c r="A45" s="2" t="s">
        <v>48</v>
      </c>
      <c r="B45" s="23">
        <v>15.5</v>
      </c>
      <c r="C45" s="49">
        <f>B45/P7</f>
        <v>2.5</v>
      </c>
      <c r="D45" s="49">
        <v>4</v>
      </c>
      <c r="E45" s="49">
        <f t="shared" si="0"/>
        <v>6.5</v>
      </c>
      <c r="F45" s="16">
        <f>E45*Q7</f>
        <v>520</v>
      </c>
      <c r="G45" s="36">
        <v>15</v>
      </c>
      <c r="H45" s="7">
        <v>6</v>
      </c>
      <c r="I45" s="30">
        <v>0.1</v>
      </c>
      <c r="J45" s="40">
        <v>94</v>
      </c>
      <c r="K45" s="40">
        <f>L45*P10</f>
        <v>0</v>
      </c>
      <c r="L45" s="20">
        <v>0</v>
      </c>
      <c r="M45" s="20">
        <f t="shared" si="1"/>
        <v>-635</v>
      </c>
      <c r="N45" s="30">
        <f t="shared" si="2"/>
        <v>-1.2211538461538463</v>
      </c>
    </row>
    <row r="46" spans="1:14" ht="15.75" customHeight="1" x14ac:dyDescent="0.15">
      <c r="A46" s="2" t="s">
        <v>45</v>
      </c>
      <c r="B46" s="23">
        <v>15.5</v>
      </c>
      <c r="C46" s="49">
        <f>B46/P7</f>
        <v>2.5</v>
      </c>
      <c r="D46" s="49">
        <v>4</v>
      </c>
      <c r="E46" s="49">
        <f t="shared" si="0"/>
        <v>6.5</v>
      </c>
      <c r="F46" s="16">
        <f>E46*Q7</f>
        <v>520</v>
      </c>
      <c r="G46" s="36">
        <v>15</v>
      </c>
      <c r="H46" s="7">
        <v>6</v>
      </c>
      <c r="I46" s="30">
        <v>0.1</v>
      </c>
      <c r="J46" s="40">
        <v>94</v>
      </c>
      <c r="K46" s="40">
        <f>L46*P10</f>
        <v>0</v>
      </c>
      <c r="L46" s="20">
        <v>0</v>
      </c>
      <c r="M46" s="20">
        <f t="shared" si="1"/>
        <v>-635</v>
      </c>
      <c r="N46" s="30">
        <f t="shared" si="2"/>
        <v>-1.2211538461538463</v>
      </c>
    </row>
    <row r="47" spans="1:14" ht="15.75" customHeight="1" x14ac:dyDescent="0.15">
      <c r="A47" s="2" t="s">
        <v>5</v>
      </c>
      <c r="B47" s="23"/>
      <c r="C47" s="49">
        <v>2.8</v>
      </c>
      <c r="D47" s="52">
        <v>2.6</v>
      </c>
      <c r="E47" s="49">
        <f t="shared" si="0"/>
        <v>5.4</v>
      </c>
      <c r="F47" s="16">
        <f>E47*Q7</f>
        <v>432</v>
      </c>
      <c r="G47" s="36">
        <v>15</v>
      </c>
      <c r="H47" s="7">
        <v>4</v>
      </c>
      <c r="I47" s="30">
        <v>0.08</v>
      </c>
      <c r="J47" s="38">
        <v>84</v>
      </c>
      <c r="K47" s="40">
        <f>L47*P10</f>
        <v>0</v>
      </c>
      <c r="L47" s="20">
        <v>0</v>
      </c>
      <c r="M47" s="20">
        <f t="shared" si="1"/>
        <v>-535</v>
      </c>
      <c r="N47" s="30">
        <f t="shared" si="2"/>
        <v>-1.2384259259259258</v>
      </c>
    </row>
    <row r="48" spans="1:14" ht="15.75" customHeight="1" x14ac:dyDescent="0.15">
      <c r="A48" s="2" t="s">
        <v>34</v>
      </c>
      <c r="B48" s="23"/>
      <c r="C48" s="49">
        <v>2.8</v>
      </c>
      <c r="D48" s="52">
        <v>2.6</v>
      </c>
      <c r="E48" s="49">
        <f t="shared" si="0"/>
        <v>5.4</v>
      </c>
      <c r="F48" s="16">
        <f>E48*Q7</f>
        <v>432</v>
      </c>
      <c r="G48" s="36">
        <v>15</v>
      </c>
      <c r="H48" s="7">
        <v>4</v>
      </c>
      <c r="I48" s="30">
        <v>0.08</v>
      </c>
      <c r="J48" s="38">
        <v>84</v>
      </c>
      <c r="K48" s="40">
        <f>L48*P10</f>
        <v>0</v>
      </c>
      <c r="L48" s="20">
        <v>0</v>
      </c>
      <c r="M48" s="20">
        <f t="shared" si="1"/>
        <v>-535</v>
      </c>
      <c r="N48" s="30">
        <f t="shared" si="2"/>
        <v>-1.2384259259259258</v>
      </c>
    </row>
    <row r="49" spans="1:16" ht="15.75" customHeight="1" x14ac:dyDescent="0.15">
      <c r="A49" s="2" t="s">
        <v>35</v>
      </c>
      <c r="B49" s="23"/>
      <c r="C49" s="49">
        <v>2.8</v>
      </c>
      <c r="D49" s="52">
        <v>2.6</v>
      </c>
      <c r="E49" s="49">
        <f t="shared" si="0"/>
        <v>5.4</v>
      </c>
      <c r="F49" s="16">
        <f>E49*Q7</f>
        <v>432</v>
      </c>
      <c r="G49" s="36">
        <v>15</v>
      </c>
      <c r="H49" s="7">
        <v>4</v>
      </c>
      <c r="I49" s="30">
        <v>0.08</v>
      </c>
      <c r="J49" s="38">
        <v>84</v>
      </c>
      <c r="K49" s="40">
        <f>L49*P10</f>
        <v>0</v>
      </c>
      <c r="L49" s="20">
        <v>0</v>
      </c>
      <c r="M49" s="20">
        <f t="shared" si="1"/>
        <v>-535</v>
      </c>
      <c r="N49" s="30">
        <f t="shared" si="2"/>
        <v>-1.2384259259259258</v>
      </c>
    </row>
    <row r="50" spans="1:16" ht="15.75" customHeight="1" x14ac:dyDescent="0.15">
      <c r="A50" s="2" t="s">
        <v>36</v>
      </c>
      <c r="B50" s="23"/>
      <c r="C50" s="49">
        <v>2.8</v>
      </c>
      <c r="D50" s="52">
        <v>2.6</v>
      </c>
      <c r="E50" s="49">
        <f t="shared" si="0"/>
        <v>5.4</v>
      </c>
      <c r="F50" s="16">
        <f>E50*Q7</f>
        <v>432</v>
      </c>
      <c r="G50" s="36">
        <v>15</v>
      </c>
      <c r="H50" s="7">
        <v>4</v>
      </c>
      <c r="I50" s="30">
        <v>0.08</v>
      </c>
      <c r="J50" s="38">
        <v>84</v>
      </c>
      <c r="K50" s="40">
        <f>L50*P10</f>
        <v>0</v>
      </c>
      <c r="L50" s="20">
        <v>0</v>
      </c>
      <c r="M50" s="20">
        <f t="shared" si="1"/>
        <v>-535</v>
      </c>
      <c r="N50" s="30">
        <f t="shared" si="2"/>
        <v>-1.2384259259259258</v>
      </c>
    </row>
    <row r="51" spans="1:16" ht="15.75" customHeight="1" x14ac:dyDescent="0.15">
      <c r="A51" s="2" t="s">
        <v>37</v>
      </c>
      <c r="B51" s="23"/>
      <c r="C51" s="49">
        <v>1.5</v>
      </c>
      <c r="D51" s="49">
        <v>0.7</v>
      </c>
      <c r="E51" s="49">
        <f t="shared" si="0"/>
        <v>2.2000000000000002</v>
      </c>
      <c r="F51" s="16">
        <f>E51*Q7</f>
        <v>176</v>
      </c>
      <c r="G51" s="36">
        <v>15</v>
      </c>
      <c r="H51" s="7">
        <v>2</v>
      </c>
      <c r="I51" s="30">
        <v>0.08</v>
      </c>
      <c r="J51" s="38">
        <v>67</v>
      </c>
      <c r="K51" s="40">
        <f>L51*P10</f>
        <v>0</v>
      </c>
      <c r="L51" s="20">
        <v>0</v>
      </c>
      <c r="M51" s="20">
        <f t="shared" si="1"/>
        <v>-260</v>
      </c>
      <c r="N51" s="30">
        <f t="shared" si="2"/>
        <v>-1.4772727272727273</v>
      </c>
    </row>
    <row r="52" spans="1:16" ht="15.75" customHeight="1" x14ac:dyDescent="0.15">
      <c r="A52" s="2" t="s">
        <v>38</v>
      </c>
      <c r="B52" s="23"/>
      <c r="C52" s="49">
        <v>1.5</v>
      </c>
      <c r="D52" s="49">
        <v>0.7</v>
      </c>
      <c r="E52" s="49">
        <f t="shared" si="0"/>
        <v>2.2000000000000002</v>
      </c>
      <c r="F52" s="16">
        <f>E52*Q7</f>
        <v>176</v>
      </c>
      <c r="G52" s="36">
        <v>15</v>
      </c>
      <c r="H52" s="7">
        <v>2</v>
      </c>
      <c r="I52" s="30">
        <v>0.08</v>
      </c>
      <c r="J52" s="38">
        <v>67</v>
      </c>
      <c r="K52" s="40">
        <f>L52*P10</f>
        <v>0</v>
      </c>
      <c r="L52" s="20">
        <v>0</v>
      </c>
      <c r="M52" s="20">
        <f t="shared" si="1"/>
        <v>-260</v>
      </c>
      <c r="N52" s="30">
        <f t="shared" si="2"/>
        <v>-1.4772727272727273</v>
      </c>
    </row>
    <row r="53" spans="1:16" ht="15.75" customHeight="1" x14ac:dyDescent="0.15">
      <c r="A53" s="5" t="s">
        <v>86</v>
      </c>
      <c r="B53" s="23">
        <v>1.19</v>
      </c>
      <c r="C53" s="52">
        <v>0.18</v>
      </c>
      <c r="D53" s="52">
        <v>0.12</v>
      </c>
      <c r="E53" s="49">
        <f t="shared" si="0"/>
        <v>0.3</v>
      </c>
      <c r="F53" s="16">
        <f>E53*Q7</f>
        <v>24</v>
      </c>
      <c r="G53" s="36">
        <v>5</v>
      </c>
      <c r="H53" s="7">
        <v>1</v>
      </c>
      <c r="I53" s="30">
        <v>0.05</v>
      </c>
      <c r="J53" s="38">
        <v>55</v>
      </c>
      <c r="K53" s="40">
        <f>L53*P10</f>
        <v>0</v>
      </c>
      <c r="L53" s="20">
        <v>0</v>
      </c>
      <c r="M53" s="20">
        <f t="shared" si="1"/>
        <v>-85</v>
      </c>
      <c r="N53" s="30">
        <f t="shared" si="2"/>
        <v>-3.5416666666666665</v>
      </c>
    </row>
    <row r="54" spans="1:16" ht="15.75" customHeight="1" x14ac:dyDescent="0.15">
      <c r="A54" s="5" t="s">
        <v>87</v>
      </c>
      <c r="B54" s="23">
        <v>1.19</v>
      </c>
      <c r="C54" s="52">
        <v>0.18</v>
      </c>
      <c r="D54" s="52">
        <v>0.12</v>
      </c>
      <c r="E54" s="49">
        <f t="shared" si="0"/>
        <v>0.3</v>
      </c>
      <c r="F54" s="16">
        <f>E54*Q7</f>
        <v>24</v>
      </c>
      <c r="G54" s="42">
        <v>5</v>
      </c>
      <c r="H54" s="7">
        <v>1</v>
      </c>
      <c r="I54" s="30">
        <v>0.05</v>
      </c>
      <c r="J54" s="38">
        <v>55</v>
      </c>
      <c r="K54" s="40">
        <f>L54*P10</f>
        <v>0</v>
      </c>
      <c r="L54" s="20">
        <v>0</v>
      </c>
      <c r="M54" s="20">
        <f t="shared" si="1"/>
        <v>-85</v>
      </c>
      <c r="N54" s="30">
        <f t="shared" si="2"/>
        <v>-3.5416666666666665</v>
      </c>
    </row>
    <row r="55" spans="1:16" ht="15.75" customHeight="1" x14ac:dyDescent="0.15">
      <c r="A55" s="5" t="s">
        <v>88</v>
      </c>
      <c r="B55" s="23"/>
      <c r="C55" s="52">
        <v>0.39</v>
      </c>
      <c r="D55" s="52">
        <v>0.2</v>
      </c>
      <c r="E55" s="49">
        <f t="shared" si="0"/>
        <v>0.59000000000000008</v>
      </c>
      <c r="F55" s="16">
        <f>E55*Q7</f>
        <v>47.2</v>
      </c>
      <c r="G55" s="42">
        <v>5</v>
      </c>
      <c r="H55" s="7">
        <v>1</v>
      </c>
      <c r="I55" s="30">
        <v>0.05</v>
      </c>
      <c r="J55" s="38">
        <v>55</v>
      </c>
      <c r="K55" s="40">
        <f>L55*P10</f>
        <v>0</v>
      </c>
      <c r="L55" s="20">
        <v>0</v>
      </c>
      <c r="M55" s="20">
        <f t="shared" si="1"/>
        <v>-108.2</v>
      </c>
      <c r="N55" s="30">
        <f t="shared" si="2"/>
        <v>-2.2923728813559321</v>
      </c>
    </row>
    <row r="56" spans="1:16" ht="15.75" customHeight="1" x14ac:dyDescent="0.15">
      <c r="A56" s="5" t="s">
        <v>53</v>
      </c>
      <c r="B56" s="23"/>
      <c r="C56" s="52">
        <v>0.63</v>
      </c>
      <c r="D56" s="52">
        <v>0.2</v>
      </c>
      <c r="E56" s="49">
        <f t="shared" si="0"/>
        <v>0.83000000000000007</v>
      </c>
      <c r="F56" s="16">
        <f>E56*Q7</f>
        <v>66.400000000000006</v>
      </c>
      <c r="G56" s="42">
        <v>5</v>
      </c>
      <c r="H56" s="7">
        <v>1</v>
      </c>
      <c r="I56" s="30">
        <v>0.05</v>
      </c>
      <c r="J56" s="38">
        <v>55</v>
      </c>
      <c r="K56" s="40">
        <f>L56*P10</f>
        <v>0</v>
      </c>
      <c r="L56" s="20">
        <v>0</v>
      </c>
      <c r="M56" s="20">
        <f t="shared" si="1"/>
        <v>-127.4</v>
      </c>
      <c r="N56" s="30">
        <f t="shared" si="2"/>
        <v>-1.9186746987951806</v>
      </c>
    </row>
    <row r="57" spans="1:16" ht="15.75" customHeight="1" x14ac:dyDescent="0.15">
      <c r="A57" s="5" t="s">
        <v>57</v>
      </c>
      <c r="B57" s="23">
        <v>2.8</v>
      </c>
      <c r="C57" s="52">
        <v>0.45</v>
      </c>
      <c r="D57" s="52">
        <v>0.2</v>
      </c>
      <c r="E57" s="49">
        <f t="shared" si="0"/>
        <v>0.65</v>
      </c>
      <c r="F57" s="16">
        <f>E57*Q7</f>
        <v>52</v>
      </c>
      <c r="G57" s="42">
        <v>5</v>
      </c>
      <c r="H57" s="7">
        <v>1</v>
      </c>
      <c r="I57" s="30">
        <v>0.05</v>
      </c>
      <c r="J57" s="38">
        <v>55</v>
      </c>
      <c r="K57" s="40">
        <f>L57*P10</f>
        <v>0</v>
      </c>
      <c r="L57" s="20">
        <v>0</v>
      </c>
      <c r="M57" s="20">
        <f t="shared" si="1"/>
        <v>-113</v>
      </c>
      <c r="N57" s="30">
        <f t="shared" si="2"/>
        <v>-2.1730769230769229</v>
      </c>
    </row>
    <row r="58" spans="1:16" ht="15.75" customHeight="1" x14ac:dyDescent="0.15">
      <c r="A58" s="5" t="s">
        <v>69</v>
      </c>
      <c r="B58" s="23">
        <v>12.5</v>
      </c>
      <c r="C58" s="49">
        <f>B58/P7</f>
        <v>2.0161290322580645</v>
      </c>
      <c r="D58" s="49">
        <v>4</v>
      </c>
      <c r="E58" s="49">
        <f t="shared" si="0"/>
        <v>6.0161290322580641</v>
      </c>
      <c r="F58" s="16">
        <f>E58*Q7</f>
        <v>481.29032258064512</v>
      </c>
      <c r="G58" s="36">
        <v>15</v>
      </c>
      <c r="H58" s="7">
        <v>6</v>
      </c>
      <c r="I58" s="30">
        <v>0.1</v>
      </c>
      <c r="J58" s="38">
        <v>100</v>
      </c>
      <c r="K58" s="40">
        <f>L58*P10</f>
        <v>0</v>
      </c>
      <c r="L58" s="20">
        <v>0</v>
      </c>
      <c r="M58" s="20">
        <f t="shared" si="1"/>
        <v>-602.29032258064512</v>
      </c>
      <c r="N58" s="30">
        <f t="shared" si="2"/>
        <v>-1.2514075067024129</v>
      </c>
    </row>
    <row r="59" spans="1:16" ht="15.75" customHeight="1" x14ac:dyDescent="0.15">
      <c r="A59" s="5" t="s">
        <v>68</v>
      </c>
      <c r="B59" s="54">
        <v>19</v>
      </c>
      <c r="C59" s="49">
        <f>B59/P7</f>
        <v>3.064516129032258</v>
      </c>
      <c r="D59" s="49">
        <v>4</v>
      </c>
      <c r="E59" s="49">
        <f t="shared" si="0"/>
        <v>7.064516129032258</v>
      </c>
      <c r="F59" s="16">
        <f>E59*Q7</f>
        <v>565.16129032258061</v>
      </c>
      <c r="G59" s="36">
        <v>15</v>
      </c>
      <c r="H59" s="7">
        <v>6</v>
      </c>
      <c r="I59" s="30">
        <v>0.1</v>
      </c>
      <c r="J59" s="38">
        <v>100</v>
      </c>
      <c r="K59" s="40">
        <f>L59*P10</f>
        <v>0</v>
      </c>
      <c r="L59" s="20">
        <v>0</v>
      </c>
      <c r="M59" s="20">
        <f t="shared" si="1"/>
        <v>-686.16129032258061</v>
      </c>
      <c r="N59" s="30">
        <f t="shared" si="2"/>
        <v>-1.2140981735159817</v>
      </c>
    </row>
    <row r="60" spans="1:16" ht="15.75" customHeight="1" x14ac:dyDescent="0.15">
      <c r="A60" s="5" t="s">
        <v>89</v>
      </c>
      <c r="B60" s="23">
        <v>1.7</v>
      </c>
      <c r="C60" s="49">
        <f>B60/P7</f>
        <v>0.27419354838709675</v>
      </c>
      <c r="D60" s="52">
        <v>0.7</v>
      </c>
      <c r="E60" s="49">
        <f t="shared" si="0"/>
        <v>0.97419354838709671</v>
      </c>
      <c r="F60" s="16">
        <f>E60*Q7</f>
        <v>77.935483870967744</v>
      </c>
      <c r="G60" s="36">
        <v>40</v>
      </c>
      <c r="H60" s="7">
        <v>15</v>
      </c>
      <c r="I60" s="30">
        <v>0.1</v>
      </c>
      <c r="J60" s="38">
        <v>81</v>
      </c>
      <c r="K60" s="40">
        <f>L60*P10</f>
        <v>0</v>
      </c>
      <c r="L60" s="20">
        <v>0</v>
      </c>
      <c r="M60" s="20">
        <f t="shared" si="1"/>
        <v>-213.93548387096774</v>
      </c>
      <c r="N60" s="30">
        <f t="shared" si="2"/>
        <v>-2.7450331125827816</v>
      </c>
    </row>
    <row r="61" spans="1:16" ht="15.75" customHeight="1" x14ac:dyDescent="0.15">
      <c r="A61" s="3" t="s">
        <v>90</v>
      </c>
      <c r="B61" s="23"/>
      <c r="C61" s="52"/>
      <c r="D61" s="52"/>
      <c r="E61" s="52"/>
      <c r="F61" s="16">
        <f>F60*3</f>
        <v>233.80645161290323</v>
      </c>
      <c r="G61" s="36">
        <v>40</v>
      </c>
      <c r="H61" s="7">
        <v>15</v>
      </c>
      <c r="I61" s="30">
        <v>0.1</v>
      </c>
      <c r="J61" s="38">
        <v>81</v>
      </c>
      <c r="K61" s="40">
        <f>L61*P10</f>
        <v>0</v>
      </c>
      <c r="L61" s="20">
        <v>0</v>
      </c>
      <c r="M61" s="20">
        <f t="shared" si="1"/>
        <v>-369.80645161290323</v>
      </c>
      <c r="N61" s="30">
        <f t="shared" si="2"/>
        <v>-1.5816777041942605</v>
      </c>
    </row>
    <row r="62" spans="1:16" x14ac:dyDescent="0.15">
      <c r="A62" s="5" t="s">
        <v>56</v>
      </c>
      <c r="B62" s="49">
        <v>12.1</v>
      </c>
      <c r="C62" s="49">
        <f>B62/P67</f>
        <v>1.9516129032258063</v>
      </c>
      <c r="D62" s="23">
        <v>2.85</v>
      </c>
      <c r="E62" s="49">
        <f>C62+D62</f>
        <v>4.8016129032258066</v>
      </c>
      <c r="F62" s="20">
        <f>E62*Q67</f>
        <v>384.12903225806451</v>
      </c>
      <c r="G62" s="38">
        <v>40</v>
      </c>
      <c r="H62" s="7">
        <v>20</v>
      </c>
      <c r="I62" s="34">
        <v>0.1</v>
      </c>
      <c r="J62" s="46">
        <v>120</v>
      </c>
      <c r="K62" s="38">
        <f>L62*P70</f>
        <v>0</v>
      </c>
      <c r="L62" s="20">
        <v>0</v>
      </c>
      <c r="M62" s="20">
        <f>L62-F62-J62-L62*I62-H62-G62-K62</f>
        <v>-564.12903225806451</v>
      </c>
      <c r="N62" s="30">
        <f t="shared" ref="N62:N90" si="3">M62/F62*100%</f>
        <v>-1.4685925428283506</v>
      </c>
      <c r="P62" s="44">
        <v>0.3</v>
      </c>
    </row>
    <row r="63" spans="1:16" x14ac:dyDescent="0.15">
      <c r="A63" s="5" t="s">
        <v>55</v>
      </c>
      <c r="B63" s="49">
        <v>2.2799999999999998</v>
      </c>
      <c r="C63" s="49">
        <f>B63/P67</f>
        <v>0.36774193548387091</v>
      </c>
      <c r="D63" s="23">
        <v>0.25</v>
      </c>
      <c r="E63" s="49">
        <f>C63+D63</f>
        <v>0.61774193548387091</v>
      </c>
      <c r="F63" s="20">
        <f>E63*Q67</f>
        <v>49.419354838709673</v>
      </c>
      <c r="G63" s="38">
        <v>20</v>
      </c>
      <c r="H63" s="7">
        <v>2</v>
      </c>
      <c r="I63" s="30">
        <v>0.1</v>
      </c>
      <c r="J63" s="38">
        <v>60</v>
      </c>
      <c r="K63" s="38">
        <f>L63*P70</f>
        <v>0</v>
      </c>
      <c r="L63" s="20">
        <v>0</v>
      </c>
      <c r="M63" s="20">
        <f t="shared" ref="M63:M90" si="4">L63-F63-J63-L63*I63-H63-G63-K63</f>
        <v>-131.41935483870967</v>
      </c>
      <c r="N63" s="30">
        <f t="shared" si="3"/>
        <v>-2.6592689295039165</v>
      </c>
      <c r="P63" s="44">
        <v>0.7</v>
      </c>
    </row>
    <row r="64" spans="1:16" x14ac:dyDescent="0.15">
      <c r="A64" s="5" t="s">
        <v>81</v>
      </c>
      <c r="B64" s="49">
        <v>4.5599999999999996</v>
      </c>
      <c r="C64" s="49">
        <f>B64/P67</f>
        <v>0.73548387096774182</v>
      </c>
      <c r="D64" s="12">
        <f t="shared" ref="D64" si="5">D63*2</f>
        <v>0.5</v>
      </c>
      <c r="E64" s="49">
        <v>1.22</v>
      </c>
      <c r="F64" s="20">
        <f>E64*Q67</f>
        <v>97.6</v>
      </c>
      <c r="G64" s="38">
        <v>20</v>
      </c>
      <c r="H64" s="7">
        <v>4</v>
      </c>
      <c r="I64" s="30">
        <v>0.1</v>
      </c>
      <c r="J64" s="38">
        <v>70</v>
      </c>
      <c r="K64" s="38">
        <f>L64*P70</f>
        <v>0</v>
      </c>
      <c r="L64" s="20">
        <v>0</v>
      </c>
      <c r="M64" s="20">
        <f t="shared" si="4"/>
        <v>-191.6</v>
      </c>
      <c r="N64" s="30">
        <f t="shared" si="3"/>
        <v>-1.9631147540983607</v>
      </c>
      <c r="P64" s="44">
        <v>0.1</v>
      </c>
    </row>
    <row r="65" spans="1:19" x14ac:dyDescent="0.15">
      <c r="A65" s="13" t="s">
        <v>70</v>
      </c>
      <c r="B65" s="52">
        <v>9.85</v>
      </c>
      <c r="C65" s="49">
        <f>B65/P67</f>
        <v>1.5887096774193548</v>
      </c>
      <c r="D65" s="29">
        <v>0.95</v>
      </c>
      <c r="E65" s="49">
        <f t="shared" ref="E65:E76" si="6">C65+D65</f>
        <v>2.5387096774193547</v>
      </c>
      <c r="F65" s="20">
        <f>E65*Q67</f>
        <v>203.09677419354838</v>
      </c>
      <c r="G65" s="38">
        <v>15</v>
      </c>
      <c r="H65" s="7">
        <v>2</v>
      </c>
      <c r="I65" s="30">
        <v>0.1</v>
      </c>
      <c r="J65" s="39">
        <v>57</v>
      </c>
      <c r="K65" s="38">
        <f>L65*P70</f>
        <v>0</v>
      </c>
      <c r="L65" s="20">
        <v>0</v>
      </c>
      <c r="M65" s="20">
        <f t="shared" si="4"/>
        <v>-277.09677419354841</v>
      </c>
      <c r="N65" s="30">
        <f t="shared" si="3"/>
        <v>-1.3643583227445999</v>
      </c>
    </row>
    <row r="66" spans="1:19" x14ac:dyDescent="0.15">
      <c r="A66" s="13" t="s">
        <v>71</v>
      </c>
      <c r="B66" s="52">
        <v>12.55</v>
      </c>
      <c r="C66" s="49">
        <f>B66/P67</f>
        <v>2.024193548387097</v>
      </c>
      <c r="D66" s="29">
        <v>1.45</v>
      </c>
      <c r="E66" s="49">
        <f t="shared" si="6"/>
        <v>3.4741935483870972</v>
      </c>
      <c r="F66" s="20">
        <f>E66*Q67</f>
        <v>277.9354838709678</v>
      </c>
      <c r="G66" s="38">
        <v>15</v>
      </c>
      <c r="H66" s="7">
        <v>2</v>
      </c>
      <c r="I66" s="30">
        <v>0.1</v>
      </c>
      <c r="J66" s="39">
        <v>57</v>
      </c>
      <c r="K66" s="38">
        <f>L66*P70</f>
        <v>0</v>
      </c>
      <c r="L66" s="20">
        <v>0</v>
      </c>
      <c r="M66" s="20">
        <f t="shared" si="4"/>
        <v>-351.9354838709678</v>
      </c>
      <c r="N66" s="30">
        <f t="shared" si="3"/>
        <v>-1.2662488393686164</v>
      </c>
      <c r="P66" s="8" t="s">
        <v>104</v>
      </c>
      <c r="Q66" s="8" t="s">
        <v>103</v>
      </c>
    </row>
    <row r="67" spans="1:19" x14ac:dyDescent="0.15">
      <c r="A67" s="13" t="s">
        <v>72</v>
      </c>
      <c r="B67" s="52">
        <v>17.649999999999999</v>
      </c>
      <c r="C67" s="49">
        <f>B67/P67</f>
        <v>2.8467741935483866</v>
      </c>
      <c r="D67" s="29">
        <v>2.4</v>
      </c>
      <c r="E67" s="49">
        <f t="shared" si="6"/>
        <v>5.2467741935483865</v>
      </c>
      <c r="F67" s="20">
        <f>E67*Q67</f>
        <v>419.74193548387092</v>
      </c>
      <c r="G67" s="38">
        <v>15</v>
      </c>
      <c r="H67" s="12">
        <v>2</v>
      </c>
      <c r="I67" s="30">
        <v>0.1</v>
      </c>
      <c r="J67" s="39">
        <v>57</v>
      </c>
      <c r="K67" s="38">
        <f>L67*P70</f>
        <v>0</v>
      </c>
      <c r="L67" s="20">
        <v>0</v>
      </c>
      <c r="M67" s="20">
        <f t="shared" si="4"/>
        <v>-493.74193548387092</v>
      </c>
      <c r="N67" s="30">
        <f t="shared" si="3"/>
        <v>-1.1762988011066708</v>
      </c>
      <c r="P67" s="29">
        <v>6.2</v>
      </c>
      <c r="Q67" s="23">
        <v>80</v>
      </c>
    </row>
    <row r="68" spans="1:19" x14ac:dyDescent="0.15">
      <c r="A68" s="13" t="s">
        <v>58</v>
      </c>
      <c r="B68" s="49">
        <v>13.8</v>
      </c>
      <c r="C68" s="49">
        <f>B68/P67</f>
        <v>2.2258064516129035</v>
      </c>
      <c r="D68" s="29">
        <v>0.71</v>
      </c>
      <c r="E68" s="49">
        <f t="shared" si="6"/>
        <v>2.9358064516129034</v>
      </c>
      <c r="F68" s="20">
        <f>E68*Q67</f>
        <v>234.86451612903227</v>
      </c>
      <c r="G68" s="38">
        <v>5</v>
      </c>
      <c r="H68" s="12">
        <v>4</v>
      </c>
      <c r="I68" s="30">
        <v>0.1</v>
      </c>
      <c r="J68" s="39">
        <v>85</v>
      </c>
      <c r="K68" s="38">
        <f>L68*P70</f>
        <v>0</v>
      </c>
      <c r="L68" s="20">
        <v>0</v>
      </c>
      <c r="M68" s="20">
        <f t="shared" si="4"/>
        <v>-328.86451612903227</v>
      </c>
      <c r="N68" s="30">
        <f t="shared" si="3"/>
        <v>-1.4002307438742996</v>
      </c>
    </row>
    <row r="69" spans="1:19" x14ac:dyDescent="0.15">
      <c r="A69" s="13" t="s">
        <v>59</v>
      </c>
      <c r="B69" s="49">
        <v>2</v>
      </c>
      <c r="C69" s="49">
        <f>B69/P67</f>
        <v>0.32258064516129031</v>
      </c>
      <c r="D69" s="29">
        <v>0.4</v>
      </c>
      <c r="E69" s="49">
        <f t="shared" si="6"/>
        <v>0.72258064516129039</v>
      </c>
      <c r="F69" s="20">
        <f>E69*Q67</f>
        <v>57.806451612903231</v>
      </c>
      <c r="G69" s="38">
        <v>5</v>
      </c>
      <c r="H69" s="12">
        <v>2</v>
      </c>
      <c r="I69" s="30">
        <v>0.1</v>
      </c>
      <c r="J69" s="39">
        <v>70</v>
      </c>
      <c r="K69" s="38">
        <f>L69*P70</f>
        <v>0</v>
      </c>
      <c r="L69" s="20">
        <v>0</v>
      </c>
      <c r="M69" s="20">
        <f t="shared" si="4"/>
        <v>-134.80645161290323</v>
      </c>
      <c r="N69" s="30">
        <f t="shared" si="3"/>
        <v>-2.33203125</v>
      </c>
      <c r="P69" s="19" t="s">
        <v>110</v>
      </c>
      <c r="Q69" s="8" t="s">
        <v>111</v>
      </c>
      <c r="R69" s="8" t="s">
        <v>112</v>
      </c>
      <c r="S69" s="61" t="s">
        <v>113</v>
      </c>
    </row>
    <row r="70" spans="1:19" x14ac:dyDescent="0.15">
      <c r="A70" s="13" t="s">
        <v>73</v>
      </c>
      <c r="B70" s="49">
        <v>4.3</v>
      </c>
      <c r="C70" s="49">
        <f>B70/P67</f>
        <v>0.69354838709677413</v>
      </c>
      <c r="D70" s="25">
        <v>0.5</v>
      </c>
      <c r="E70" s="49">
        <f t="shared" si="6"/>
        <v>1.193548387096774</v>
      </c>
      <c r="F70" s="20">
        <f>E70*Q67</f>
        <v>95.483870967741922</v>
      </c>
      <c r="G70" s="38">
        <v>5</v>
      </c>
      <c r="H70" s="12">
        <v>3</v>
      </c>
      <c r="I70" s="30">
        <v>0.1</v>
      </c>
      <c r="J70" s="39">
        <v>85</v>
      </c>
      <c r="K70" s="38">
        <f>L70*P70</f>
        <v>0</v>
      </c>
      <c r="L70" s="20">
        <v>0</v>
      </c>
      <c r="M70" s="20">
        <f t="shared" si="4"/>
        <v>-188.48387096774192</v>
      </c>
      <c r="N70" s="30">
        <f t="shared" si="3"/>
        <v>-1.9739864864864867</v>
      </c>
      <c r="P70" s="59">
        <f>Q70+R70+S70</f>
        <v>0.08</v>
      </c>
      <c r="Q70" s="62">
        <v>0.02</v>
      </c>
      <c r="R70" s="62">
        <v>0.03</v>
      </c>
      <c r="S70" s="62">
        <v>0.03</v>
      </c>
    </row>
    <row r="71" spans="1:19" x14ac:dyDescent="0.15">
      <c r="A71" s="13" t="s">
        <v>75</v>
      </c>
      <c r="B71" s="49">
        <v>12.3</v>
      </c>
      <c r="C71" s="49">
        <f>B71/P67</f>
        <v>1.9838709677419355</v>
      </c>
      <c r="D71" s="25">
        <v>1.3</v>
      </c>
      <c r="E71" s="49">
        <f t="shared" si="6"/>
        <v>3.2838709677419358</v>
      </c>
      <c r="F71" s="20">
        <f>E71*Q67</f>
        <v>262.70967741935488</v>
      </c>
      <c r="G71" s="38">
        <v>5</v>
      </c>
      <c r="H71" s="12">
        <v>3</v>
      </c>
      <c r="I71" s="30">
        <v>0.1</v>
      </c>
      <c r="J71" s="39">
        <v>85</v>
      </c>
      <c r="K71" s="38">
        <f>L71*P70</f>
        <v>0</v>
      </c>
      <c r="L71" s="20">
        <v>0</v>
      </c>
      <c r="M71" s="20">
        <f>L71-F71-J71-L71*I71-H71-G71-K71</f>
        <v>-355.70967741935488</v>
      </c>
      <c r="N71" s="30">
        <f t="shared" si="3"/>
        <v>-1.3540029469548134</v>
      </c>
    </row>
    <row r="72" spans="1:19" x14ac:dyDescent="0.15">
      <c r="A72" s="13" t="s">
        <v>74</v>
      </c>
      <c r="B72" s="52">
        <v>18.3</v>
      </c>
      <c r="C72" s="49">
        <f>B72/P67</f>
        <v>2.9516129032258065</v>
      </c>
      <c r="D72" s="25">
        <v>1.3</v>
      </c>
      <c r="E72" s="49">
        <f t="shared" si="6"/>
        <v>4.2516129032258068</v>
      </c>
      <c r="F72" s="20">
        <f>E72*Q67</f>
        <v>340.12903225806451</v>
      </c>
      <c r="G72" s="38">
        <v>5</v>
      </c>
      <c r="H72" s="12">
        <v>3</v>
      </c>
      <c r="I72" s="30">
        <v>0.1</v>
      </c>
      <c r="J72" s="39">
        <v>85</v>
      </c>
      <c r="K72" s="38">
        <f>L72*P70</f>
        <v>0</v>
      </c>
      <c r="L72" s="20">
        <v>0</v>
      </c>
      <c r="M72" s="20">
        <f t="shared" si="4"/>
        <v>-433.12903225806451</v>
      </c>
      <c r="N72" s="30">
        <f t="shared" si="3"/>
        <v>-1.2734256449165402</v>
      </c>
    </row>
    <row r="73" spans="1:19" x14ac:dyDescent="0.15">
      <c r="A73" s="13" t="s">
        <v>76</v>
      </c>
      <c r="B73" s="52">
        <v>89</v>
      </c>
      <c r="C73" s="49">
        <f>B73/P67</f>
        <v>14.354838709677418</v>
      </c>
      <c r="D73" s="23">
        <v>25</v>
      </c>
      <c r="E73" s="49">
        <f t="shared" si="6"/>
        <v>39.354838709677416</v>
      </c>
      <c r="F73" s="20">
        <f>E73*Q67</f>
        <v>3148.3870967741932</v>
      </c>
      <c r="G73" s="38">
        <v>50</v>
      </c>
      <c r="H73" s="12">
        <v>0</v>
      </c>
      <c r="I73" s="30">
        <v>0.08</v>
      </c>
      <c r="J73" s="39">
        <v>471</v>
      </c>
      <c r="K73" s="38">
        <f>L73*P70</f>
        <v>0</v>
      </c>
      <c r="L73" s="20">
        <v>0</v>
      </c>
      <c r="M73" s="20">
        <f t="shared" si="4"/>
        <v>-3669.3870967741932</v>
      </c>
      <c r="N73" s="30">
        <f t="shared" si="3"/>
        <v>-1.1654815573770492</v>
      </c>
    </row>
    <row r="74" spans="1:19" x14ac:dyDescent="0.15">
      <c r="A74" s="13" t="s">
        <v>77</v>
      </c>
      <c r="B74" s="52">
        <v>74</v>
      </c>
      <c r="C74" s="49">
        <f>B74/P67</f>
        <v>11.935483870967742</v>
      </c>
      <c r="D74" s="23">
        <v>18</v>
      </c>
      <c r="E74" s="49">
        <f t="shared" si="6"/>
        <v>29.935483870967744</v>
      </c>
      <c r="F74" s="20">
        <f>E74*Q67</f>
        <v>2394.8387096774195</v>
      </c>
      <c r="G74" s="38">
        <v>50</v>
      </c>
      <c r="H74" s="12">
        <v>0</v>
      </c>
      <c r="I74" s="30">
        <v>0.08</v>
      </c>
      <c r="J74" s="39">
        <v>180</v>
      </c>
      <c r="K74" s="38">
        <f>L74*P70</f>
        <v>0</v>
      </c>
      <c r="L74" s="20">
        <v>0</v>
      </c>
      <c r="M74" s="20">
        <f t="shared" si="4"/>
        <v>-2624.8387096774195</v>
      </c>
      <c r="N74" s="30">
        <f t="shared" si="3"/>
        <v>-1.0960398706896552</v>
      </c>
    </row>
    <row r="75" spans="1:19" x14ac:dyDescent="0.15">
      <c r="A75" s="13" t="s">
        <v>62</v>
      </c>
      <c r="B75" s="49">
        <v>4.4000000000000004</v>
      </c>
      <c r="C75" s="49">
        <f>B75/P67</f>
        <v>0.70967741935483875</v>
      </c>
      <c r="D75" s="23">
        <v>1.6</v>
      </c>
      <c r="E75" s="49">
        <f t="shared" si="6"/>
        <v>2.3096774193548386</v>
      </c>
      <c r="F75" s="20">
        <f>E75*Q67</f>
        <v>184.77419354838707</v>
      </c>
      <c r="G75" s="38">
        <v>30</v>
      </c>
      <c r="H75" s="12">
        <v>0</v>
      </c>
      <c r="I75" s="30">
        <v>0.1</v>
      </c>
      <c r="J75" s="39">
        <v>170</v>
      </c>
      <c r="K75" s="38">
        <f>L75*P70</f>
        <v>0</v>
      </c>
      <c r="L75" s="20">
        <v>0</v>
      </c>
      <c r="M75" s="20">
        <f t="shared" si="4"/>
        <v>-384.77419354838707</v>
      </c>
      <c r="N75" s="30">
        <f t="shared" si="3"/>
        <v>-2.0824022346368718</v>
      </c>
    </row>
    <row r="76" spans="1:19" x14ac:dyDescent="0.15">
      <c r="A76" s="13" t="s">
        <v>92</v>
      </c>
      <c r="B76" s="49">
        <v>1.9</v>
      </c>
      <c r="C76" s="49">
        <f>B76/P67</f>
        <v>0.30645161290322576</v>
      </c>
      <c r="D76" s="23">
        <v>0.86</v>
      </c>
      <c r="E76" s="49">
        <f t="shared" si="6"/>
        <v>1.1664516129032259</v>
      </c>
      <c r="F76" s="20">
        <f>E76*Q67*3</f>
        <v>279.94838709677418</v>
      </c>
      <c r="G76" s="38">
        <v>30</v>
      </c>
      <c r="H76" s="12">
        <v>0</v>
      </c>
      <c r="I76" s="30">
        <v>0.1</v>
      </c>
      <c r="J76" s="39">
        <v>69</v>
      </c>
      <c r="K76" s="38">
        <f>L76*P70</f>
        <v>0</v>
      </c>
      <c r="L76" s="20">
        <v>0</v>
      </c>
      <c r="M76" s="20">
        <f t="shared" si="4"/>
        <v>-378.94838709677418</v>
      </c>
      <c r="N76" s="30">
        <f t="shared" si="3"/>
        <v>-1.3536366150442478</v>
      </c>
    </row>
    <row r="77" spans="1:19" x14ac:dyDescent="0.15">
      <c r="A77" s="13" t="s">
        <v>93</v>
      </c>
      <c r="B77" s="49"/>
      <c r="C77" s="49"/>
      <c r="D77" s="23"/>
      <c r="E77" s="49"/>
      <c r="F77" s="20">
        <f>F76*2</f>
        <v>559.89677419354837</v>
      </c>
      <c r="G77" s="38">
        <v>60</v>
      </c>
      <c r="H77" s="12">
        <v>0</v>
      </c>
      <c r="I77" s="30">
        <v>0.1</v>
      </c>
      <c r="J77" s="39">
        <v>69</v>
      </c>
      <c r="K77" s="38">
        <f>L77*P70</f>
        <v>0</v>
      </c>
      <c r="L77" s="20">
        <v>0</v>
      </c>
      <c r="M77" s="20">
        <f t="shared" si="4"/>
        <v>-688.89677419354837</v>
      </c>
      <c r="N77" s="30">
        <f t="shared" si="3"/>
        <v>-1.2303996128318584</v>
      </c>
    </row>
    <row r="78" spans="1:19" x14ac:dyDescent="0.15">
      <c r="A78" s="13" t="s">
        <v>94</v>
      </c>
      <c r="B78" s="49"/>
      <c r="C78" s="49"/>
      <c r="D78" s="23"/>
      <c r="E78" s="49"/>
      <c r="F78" s="20">
        <f>F76*3</f>
        <v>839.84516129032249</v>
      </c>
      <c r="G78" s="38">
        <v>90</v>
      </c>
      <c r="H78" s="12">
        <v>0</v>
      </c>
      <c r="I78" s="30">
        <v>0.1</v>
      </c>
      <c r="J78" s="39">
        <v>69</v>
      </c>
      <c r="K78" s="38">
        <f>L78*P70</f>
        <v>0</v>
      </c>
      <c r="L78" s="20">
        <v>0</v>
      </c>
      <c r="M78" s="20">
        <f t="shared" si="4"/>
        <v>-998.84516129032249</v>
      </c>
      <c r="N78" s="30">
        <f t="shared" si="3"/>
        <v>-1.1893206120943953</v>
      </c>
    </row>
    <row r="79" spans="1:19" x14ac:dyDescent="0.15">
      <c r="A79" s="13" t="s">
        <v>78</v>
      </c>
      <c r="B79" s="49">
        <v>18.7</v>
      </c>
      <c r="C79" s="49">
        <f>B79/P67</f>
        <v>3.0161290322580645</v>
      </c>
      <c r="D79" s="29">
        <v>4</v>
      </c>
      <c r="E79" s="49">
        <f t="shared" ref="E79:E90" si="7">C79+D79</f>
        <v>7.0161290322580641</v>
      </c>
      <c r="F79" s="20">
        <f>E79*Q67</f>
        <v>561.29032258064512</v>
      </c>
      <c r="G79" s="38">
        <v>15</v>
      </c>
      <c r="H79" s="56">
        <v>0</v>
      </c>
      <c r="I79" s="30">
        <v>0.1</v>
      </c>
      <c r="J79" s="46">
        <v>120</v>
      </c>
      <c r="K79" s="38">
        <f>L79*P70</f>
        <v>0</v>
      </c>
      <c r="L79" s="20">
        <v>0</v>
      </c>
      <c r="M79" s="20">
        <f t="shared" si="4"/>
        <v>-696.29032258064512</v>
      </c>
      <c r="N79" s="30">
        <f t="shared" si="3"/>
        <v>-1.2405172413793104</v>
      </c>
    </row>
    <row r="80" spans="1:19" x14ac:dyDescent="0.15">
      <c r="A80" s="13" t="s">
        <v>79</v>
      </c>
      <c r="B80" s="49">
        <v>21</v>
      </c>
      <c r="C80" s="49">
        <f>B80/P67</f>
        <v>3.3870967741935485</v>
      </c>
      <c r="D80" s="29">
        <v>4.5</v>
      </c>
      <c r="E80" s="49">
        <f t="shared" si="7"/>
        <v>7.887096774193548</v>
      </c>
      <c r="F80" s="20">
        <f>E80*Q67</f>
        <v>630.9677419354839</v>
      </c>
      <c r="G80" s="38">
        <v>15</v>
      </c>
      <c r="H80" s="56">
        <v>0</v>
      </c>
      <c r="I80" s="34">
        <v>0.1</v>
      </c>
      <c r="J80" s="46">
        <v>120</v>
      </c>
      <c r="K80" s="38">
        <f>L80*P70</f>
        <v>0</v>
      </c>
      <c r="L80" s="20">
        <v>0</v>
      </c>
      <c r="M80" s="20">
        <f t="shared" si="4"/>
        <v>-765.9677419354839</v>
      </c>
      <c r="N80" s="30">
        <f t="shared" si="3"/>
        <v>-1.2139570552147239</v>
      </c>
    </row>
    <row r="81" spans="1:17" x14ac:dyDescent="0.15">
      <c r="A81" s="13" t="s">
        <v>80</v>
      </c>
      <c r="B81" s="52">
        <v>25</v>
      </c>
      <c r="C81" s="49">
        <f>B81/P67</f>
        <v>4.032258064516129</v>
      </c>
      <c r="D81" s="29">
        <v>4.5</v>
      </c>
      <c r="E81" s="49">
        <f t="shared" si="7"/>
        <v>8.5322580645161281</v>
      </c>
      <c r="F81" s="20">
        <f>E81*Q67</f>
        <v>682.58064516129025</v>
      </c>
      <c r="G81" s="38">
        <v>15</v>
      </c>
      <c r="H81" s="56">
        <v>0</v>
      </c>
      <c r="I81" s="34">
        <v>0.1</v>
      </c>
      <c r="J81" s="46">
        <v>120</v>
      </c>
      <c r="K81" s="38">
        <f>L81*P70</f>
        <v>0</v>
      </c>
      <c r="L81" s="20">
        <v>0</v>
      </c>
      <c r="M81" s="20">
        <f t="shared" si="4"/>
        <v>-817.58064516129025</v>
      </c>
      <c r="N81" s="30">
        <f t="shared" si="3"/>
        <v>-1.1977788279773156</v>
      </c>
    </row>
    <row r="82" spans="1:17" x14ac:dyDescent="0.15">
      <c r="A82" s="13" t="s">
        <v>106</v>
      </c>
      <c r="B82" s="52">
        <v>9.6</v>
      </c>
      <c r="C82" s="49">
        <f>B82/P67</f>
        <v>1.5483870967741935</v>
      </c>
      <c r="D82" s="60">
        <v>1.42</v>
      </c>
      <c r="E82" s="49">
        <f t="shared" si="7"/>
        <v>2.9683870967741934</v>
      </c>
      <c r="F82" s="20">
        <f>E82*Q67</f>
        <v>237.47096774193548</v>
      </c>
      <c r="G82" s="38">
        <v>15</v>
      </c>
      <c r="H82" s="56">
        <v>15</v>
      </c>
      <c r="I82" s="34">
        <v>0.1</v>
      </c>
      <c r="J82" s="46">
        <v>100</v>
      </c>
      <c r="K82" s="38">
        <f>L82*P70</f>
        <v>0</v>
      </c>
      <c r="L82" s="20">
        <v>0</v>
      </c>
      <c r="M82" s="20">
        <f t="shared" si="4"/>
        <v>-367.47096774193551</v>
      </c>
      <c r="N82" s="30">
        <f t="shared" si="3"/>
        <v>-1.5474353401434473</v>
      </c>
    </row>
    <row r="83" spans="1:17" x14ac:dyDescent="0.15">
      <c r="A83" s="13" t="s">
        <v>107</v>
      </c>
      <c r="B83" s="52">
        <v>13.8</v>
      </c>
      <c r="C83" s="49">
        <f>B83/P67</f>
        <v>2.2258064516129035</v>
      </c>
      <c r="D83" s="29">
        <v>2.12</v>
      </c>
      <c r="E83" s="49">
        <f t="shared" si="7"/>
        <v>4.3458064516129031</v>
      </c>
      <c r="F83" s="20">
        <f>E83*Q67</f>
        <v>347.66451612903222</v>
      </c>
      <c r="G83" s="38">
        <v>15</v>
      </c>
      <c r="H83" s="56">
        <v>15</v>
      </c>
      <c r="I83" s="34">
        <v>0.1</v>
      </c>
      <c r="J83" s="46">
        <v>100</v>
      </c>
      <c r="K83" s="38">
        <f>L83*P70</f>
        <v>0</v>
      </c>
      <c r="L83" s="20">
        <v>0</v>
      </c>
      <c r="M83" s="20">
        <f t="shared" si="4"/>
        <v>-477.66451612903222</v>
      </c>
      <c r="N83" s="30">
        <f t="shared" si="3"/>
        <v>-1.3739236935866983</v>
      </c>
    </row>
    <row r="84" spans="1:17" x14ac:dyDescent="0.15">
      <c r="A84" s="48" t="s">
        <v>97</v>
      </c>
      <c r="B84" s="49">
        <v>17</v>
      </c>
      <c r="C84" s="23">
        <f>B84/P67</f>
        <v>2.7419354838709675</v>
      </c>
      <c r="D84" s="29">
        <v>0.92</v>
      </c>
      <c r="E84" s="23">
        <f t="shared" si="7"/>
        <v>3.6619354838709675</v>
      </c>
      <c r="F84" s="50">
        <f>E84*Q67*2</f>
        <v>585.90967741935481</v>
      </c>
      <c r="G84" s="51">
        <v>15</v>
      </c>
      <c r="H84" s="38">
        <v>0</v>
      </c>
      <c r="I84" s="30">
        <v>0.1</v>
      </c>
      <c r="J84" s="46">
        <v>100</v>
      </c>
      <c r="K84" s="38">
        <f>L84*P70</f>
        <v>0</v>
      </c>
      <c r="L84" s="50">
        <v>0</v>
      </c>
      <c r="M84" s="20">
        <f t="shared" si="4"/>
        <v>-700.90967741935481</v>
      </c>
      <c r="N84" s="30">
        <f t="shared" si="3"/>
        <v>-1.196275986610289</v>
      </c>
    </row>
    <row r="85" spans="1:17" x14ac:dyDescent="0.15">
      <c r="A85" s="48" t="s">
        <v>98</v>
      </c>
      <c r="B85" s="49">
        <v>17</v>
      </c>
      <c r="C85" s="23">
        <f>B85/P67</f>
        <v>2.7419354838709675</v>
      </c>
      <c r="D85" s="29">
        <v>0.92</v>
      </c>
      <c r="E85" s="23">
        <f t="shared" si="7"/>
        <v>3.6619354838709675</v>
      </c>
      <c r="F85" s="50">
        <f>E85*Q67*2</f>
        <v>585.90967741935481</v>
      </c>
      <c r="G85" s="38">
        <v>15</v>
      </c>
      <c r="H85" s="38">
        <v>0</v>
      </c>
      <c r="I85" s="30">
        <v>0.1</v>
      </c>
      <c r="J85" s="63">
        <v>100</v>
      </c>
      <c r="K85" s="38">
        <f>L85*P70</f>
        <v>0</v>
      </c>
      <c r="L85" s="50">
        <v>0</v>
      </c>
      <c r="M85" s="20">
        <f t="shared" si="4"/>
        <v>-700.90967741935481</v>
      </c>
      <c r="N85" s="30">
        <f t="shared" si="3"/>
        <v>-1.196275986610289</v>
      </c>
    </row>
    <row r="86" spans="1:17" x14ac:dyDescent="0.15">
      <c r="A86" s="48" t="s">
        <v>100</v>
      </c>
      <c r="B86" s="49">
        <v>17</v>
      </c>
      <c r="C86" s="23">
        <f>B86/P67</f>
        <v>2.7419354838709675</v>
      </c>
      <c r="D86" s="29">
        <v>0.92</v>
      </c>
      <c r="E86" s="23">
        <f t="shared" si="7"/>
        <v>3.6619354838709675</v>
      </c>
      <c r="F86" s="50">
        <f>E86*Q67*2</f>
        <v>585.90967741935481</v>
      </c>
      <c r="G86" s="38">
        <v>15</v>
      </c>
      <c r="H86" s="38">
        <v>0</v>
      </c>
      <c r="I86" s="30">
        <v>0.1</v>
      </c>
      <c r="J86" s="63">
        <v>100</v>
      </c>
      <c r="K86" s="38">
        <f>L86*P70</f>
        <v>0</v>
      </c>
      <c r="L86" s="50">
        <v>0</v>
      </c>
      <c r="M86" s="20">
        <f t="shared" si="4"/>
        <v>-700.90967741935481</v>
      </c>
      <c r="N86" s="30">
        <f t="shared" si="3"/>
        <v>-1.196275986610289</v>
      </c>
    </row>
    <row r="87" spans="1:17" x14ac:dyDescent="0.15">
      <c r="A87" s="48" t="s">
        <v>99</v>
      </c>
      <c r="B87" s="49">
        <v>17</v>
      </c>
      <c r="C87" s="23">
        <f>B87/P67</f>
        <v>2.7419354838709675</v>
      </c>
      <c r="D87" s="29">
        <v>0.92</v>
      </c>
      <c r="E87" s="23">
        <f t="shared" si="7"/>
        <v>3.6619354838709675</v>
      </c>
      <c r="F87" s="50">
        <f>E87*Q67*2</f>
        <v>585.90967741935481</v>
      </c>
      <c r="G87" s="38">
        <v>15</v>
      </c>
      <c r="H87" s="38">
        <v>0</v>
      </c>
      <c r="I87" s="30">
        <v>0.1</v>
      </c>
      <c r="J87" s="63">
        <v>100</v>
      </c>
      <c r="K87" s="38">
        <f>L87*P70</f>
        <v>0</v>
      </c>
      <c r="L87" s="50">
        <v>0</v>
      </c>
      <c r="M87" s="20">
        <f t="shared" si="4"/>
        <v>-700.90967741935481</v>
      </c>
      <c r="N87" s="30">
        <f t="shared" si="3"/>
        <v>-1.196275986610289</v>
      </c>
    </row>
    <row r="88" spans="1:17" x14ac:dyDescent="0.15">
      <c r="A88" s="48" t="s">
        <v>101</v>
      </c>
      <c r="B88" s="49">
        <v>50</v>
      </c>
      <c r="C88" s="23">
        <f>B88/P67</f>
        <v>8.064516129032258</v>
      </c>
      <c r="D88" s="25">
        <v>4.5</v>
      </c>
      <c r="E88" s="23">
        <f t="shared" si="7"/>
        <v>12.564516129032258</v>
      </c>
      <c r="F88" s="50">
        <f>E88*Q67</f>
        <v>1005.1612903225806</v>
      </c>
      <c r="G88" s="38">
        <v>15</v>
      </c>
      <c r="H88" s="38">
        <v>15</v>
      </c>
      <c r="I88" s="34">
        <v>0.05</v>
      </c>
      <c r="J88" s="46">
        <v>120</v>
      </c>
      <c r="K88" s="38">
        <f>L88*P70</f>
        <v>0</v>
      </c>
      <c r="L88" s="50">
        <v>0</v>
      </c>
      <c r="M88" s="20">
        <f t="shared" si="4"/>
        <v>-1155.1612903225805</v>
      </c>
      <c r="N88" s="30">
        <f t="shared" si="3"/>
        <v>-1.1492297817715018</v>
      </c>
    </row>
    <row r="89" spans="1:17" x14ac:dyDescent="0.15">
      <c r="A89" s="48" t="s">
        <v>102</v>
      </c>
      <c r="B89" s="49">
        <v>25</v>
      </c>
      <c r="C89" s="23">
        <f>B89/P67</f>
        <v>4.032258064516129</v>
      </c>
      <c r="D89" s="25">
        <v>1.5</v>
      </c>
      <c r="E89" s="23">
        <f t="shared" si="7"/>
        <v>5.532258064516129</v>
      </c>
      <c r="F89" s="50">
        <f>E89*Q67</f>
        <v>442.58064516129031</v>
      </c>
      <c r="G89" s="38">
        <v>15</v>
      </c>
      <c r="H89" s="38">
        <v>10</v>
      </c>
      <c r="I89" s="34">
        <v>0.05</v>
      </c>
      <c r="J89" s="46">
        <v>120</v>
      </c>
      <c r="K89" s="38">
        <f>L89*P70</f>
        <v>0</v>
      </c>
      <c r="L89" s="50">
        <v>0</v>
      </c>
      <c r="M89" s="20">
        <f t="shared" si="4"/>
        <v>-587.58064516129025</v>
      </c>
      <c r="N89" s="30">
        <f t="shared" si="3"/>
        <v>-1.3276239067055393</v>
      </c>
    </row>
    <row r="90" spans="1:17" x14ac:dyDescent="0.15">
      <c r="A90" s="13" t="s">
        <v>105</v>
      </c>
      <c r="B90" s="49">
        <v>10</v>
      </c>
      <c r="C90" s="23">
        <f>B90/P67</f>
        <v>1.6129032258064515</v>
      </c>
      <c r="D90" s="25">
        <v>0.25</v>
      </c>
      <c r="E90" s="23">
        <f t="shared" si="7"/>
        <v>1.8629032258064515</v>
      </c>
      <c r="F90" s="50">
        <f>E90*Q67</f>
        <v>149.03225806451613</v>
      </c>
      <c r="G90" s="38">
        <v>10</v>
      </c>
      <c r="H90" s="38">
        <v>2</v>
      </c>
      <c r="I90" s="34">
        <v>0.1</v>
      </c>
      <c r="J90" s="46">
        <v>85</v>
      </c>
      <c r="K90" s="38">
        <f>L90*P70</f>
        <v>0</v>
      </c>
      <c r="L90" s="57">
        <v>0</v>
      </c>
      <c r="M90" s="20">
        <f t="shared" si="4"/>
        <v>-246.03225806451613</v>
      </c>
      <c r="N90" s="30">
        <f t="shared" si="3"/>
        <v>-1.6508658008658008</v>
      </c>
    </row>
    <row r="91" spans="1:17" x14ac:dyDescent="0.15">
      <c r="A91" s="5" t="s">
        <v>54</v>
      </c>
      <c r="B91" s="49">
        <v>19</v>
      </c>
      <c r="C91" s="49">
        <f>B91/P96</f>
        <v>3.064516129032258</v>
      </c>
      <c r="D91" s="23">
        <v>1.87</v>
      </c>
      <c r="E91" s="53">
        <f>C91+D91</f>
        <v>4.9345161290322581</v>
      </c>
      <c r="F91" s="20">
        <f>E91*Q96</f>
        <v>394.76129032258063</v>
      </c>
      <c r="G91" s="11">
        <v>40</v>
      </c>
      <c r="H91" s="7">
        <v>12</v>
      </c>
      <c r="I91" s="35">
        <v>0.05</v>
      </c>
      <c r="J91" s="46">
        <v>81</v>
      </c>
      <c r="K91" s="46">
        <f>L91*P99</f>
        <v>0</v>
      </c>
      <c r="L91" s="20">
        <v>0</v>
      </c>
      <c r="M91" s="20">
        <f>L91-F91-J91-L91*I91-H91-G91-K91</f>
        <v>-527.76129032258063</v>
      </c>
      <c r="N91" s="30">
        <f>M91/F91*100%</f>
        <v>-1.3369124664966987</v>
      </c>
      <c r="P91" s="44">
        <v>0.3</v>
      </c>
    </row>
    <row r="92" spans="1:17" x14ac:dyDescent="0.15">
      <c r="A92" s="13" t="s">
        <v>60</v>
      </c>
      <c r="B92" s="49">
        <v>15.6</v>
      </c>
      <c r="C92" s="49">
        <f>B92/P96</f>
        <v>2.5161290322580645</v>
      </c>
      <c r="D92" s="23">
        <v>2</v>
      </c>
      <c r="E92" s="53">
        <f t="shared" ref="E92:E93" si="8">C92+D92</f>
        <v>4.5161290322580641</v>
      </c>
      <c r="F92" s="20">
        <f>E92*Q96</f>
        <v>361.29032258064512</v>
      </c>
      <c r="G92" s="11">
        <v>40</v>
      </c>
      <c r="H92" s="7">
        <v>12</v>
      </c>
      <c r="I92" s="35">
        <v>0.05</v>
      </c>
      <c r="J92" s="46">
        <v>78</v>
      </c>
      <c r="K92" s="46">
        <f>L92*P99</f>
        <v>0</v>
      </c>
      <c r="L92" s="20">
        <v>0</v>
      </c>
      <c r="M92" s="20">
        <f t="shared" ref="M92:M93" si="9">L92-F92-J92-L92*I92-H92-G92-K92</f>
        <v>-491.29032258064512</v>
      </c>
      <c r="N92" s="30">
        <f>M92/F92*100%</f>
        <v>-1.3598214285714285</v>
      </c>
      <c r="P92" s="44">
        <v>0.7</v>
      </c>
    </row>
    <row r="93" spans="1:17" x14ac:dyDescent="0.15">
      <c r="A93" s="13" t="s">
        <v>61</v>
      </c>
      <c r="B93" s="49">
        <v>38.9</v>
      </c>
      <c r="C93" s="49">
        <f>B93/P96</f>
        <v>6.2741935483870961</v>
      </c>
      <c r="D93" s="54">
        <v>4.9000000000000004</v>
      </c>
      <c r="E93" s="53">
        <f t="shared" si="8"/>
        <v>11.174193548387096</v>
      </c>
      <c r="F93" s="20">
        <f>E93*Q96</f>
        <v>893.93548387096769</v>
      </c>
      <c r="G93" s="11">
        <v>15</v>
      </c>
      <c r="H93" s="7">
        <v>30</v>
      </c>
      <c r="I93" s="35">
        <v>0.05</v>
      </c>
      <c r="J93" s="47">
        <v>146</v>
      </c>
      <c r="K93" s="46">
        <f>L93*P99</f>
        <v>0</v>
      </c>
      <c r="L93" s="20">
        <v>0</v>
      </c>
      <c r="M93" s="20">
        <f t="shared" si="9"/>
        <v>-1084.9354838709678</v>
      </c>
      <c r="N93" s="30">
        <f>M93/F93*100%</f>
        <v>-1.2136619515011549</v>
      </c>
      <c r="P93" s="44">
        <v>0.1</v>
      </c>
    </row>
    <row r="94" spans="1:17" x14ac:dyDescent="0.15">
      <c r="A94" s="26"/>
      <c r="B94" s="26"/>
      <c r="C94" s="27"/>
      <c r="D94" s="26"/>
      <c r="E94" s="28"/>
      <c r="F94"/>
      <c r="G94"/>
      <c r="H94"/>
      <c r="I94"/>
      <c r="J94" s="18"/>
      <c r="K94" s="18"/>
      <c r="L94"/>
    </row>
    <row r="95" spans="1:17" x14ac:dyDescent="0.15">
      <c r="A95" s="26"/>
      <c r="B95" s="26"/>
      <c r="C95" s="27"/>
      <c r="D95" s="26"/>
      <c r="E95" s="28"/>
      <c r="F95"/>
      <c r="G95"/>
      <c r="H95"/>
      <c r="I95"/>
      <c r="J95" s="18"/>
      <c r="K95" s="18"/>
      <c r="L95"/>
      <c r="P95" s="8" t="s">
        <v>104</v>
      </c>
      <c r="Q95" s="8" t="s">
        <v>103</v>
      </c>
    </row>
    <row r="96" spans="1:17" x14ac:dyDescent="0.15">
      <c r="A96" s="26"/>
      <c r="B96" s="26"/>
      <c r="C96" s="27"/>
      <c r="D96" s="26"/>
      <c r="E96" s="28"/>
      <c r="F96"/>
      <c r="G96"/>
      <c r="H96"/>
      <c r="I96"/>
      <c r="J96" s="18"/>
      <c r="K96" s="18"/>
      <c r="L96"/>
      <c r="P96" s="29">
        <v>6.2</v>
      </c>
      <c r="Q96" s="23">
        <v>80</v>
      </c>
    </row>
    <row r="97" spans="1:19" x14ac:dyDescent="0.15">
      <c r="A97" s="26"/>
      <c r="B97" s="26"/>
      <c r="C97" s="27"/>
      <c r="D97" s="26"/>
      <c r="E97" s="28"/>
      <c r="F97"/>
      <c r="G97"/>
      <c r="H97"/>
      <c r="I97"/>
      <c r="J97" s="18"/>
      <c r="K97" s="18"/>
      <c r="L97"/>
    </row>
    <row r="98" spans="1:19" x14ac:dyDescent="0.15">
      <c r="A98" s="26"/>
      <c r="B98" s="26"/>
      <c r="C98" s="27"/>
      <c r="D98" s="26"/>
      <c r="E98" s="28"/>
      <c r="F98"/>
      <c r="G98"/>
      <c r="H98"/>
      <c r="I98"/>
      <c r="J98" s="18"/>
      <c r="K98" s="18"/>
      <c r="L98"/>
      <c r="P98" s="19" t="s">
        <v>110</v>
      </c>
      <c r="Q98" s="8" t="s">
        <v>111</v>
      </c>
      <c r="R98" s="8" t="s">
        <v>112</v>
      </c>
      <c r="S98" s="61" t="s">
        <v>113</v>
      </c>
    </row>
    <row r="99" spans="1:19" x14ac:dyDescent="0.15">
      <c r="A99" s="26"/>
      <c r="B99" s="26"/>
      <c r="C99" s="27"/>
      <c r="D99" s="26"/>
      <c r="E99" s="28"/>
      <c r="F99"/>
      <c r="G99"/>
      <c r="H99"/>
      <c r="I99"/>
      <c r="J99" s="18"/>
      <c r="K99" s="18"/>
      <c r="L99"/>
      <c r="P99" s="59">
        <f>Q99+R99+S99</f>
        <v>0.08</v>
      </c>
      <c r="Q99" s="62">
        <v>0.02</v>
      </c>
      <c r="R99" s="62">
        <v>0.03</v>
      </c>
      <c r="S99" s="62">
        <v>0.03</v>
      </c>
    </row>
    <row r="100" spans="1:19" x14ac:dyDescent="0.15">
      <c r="A100" s="6"/>
    </row>
    <row r="101" spans="1:19" x14ac:dyDescent="0.15">
      <c r="A101" s="6"/>
    </row>
    <row r="102" spans="1:19" x14ac:dyDescent="0.15">
      <c r="A102" s="6"/>
    </row>
    <row r="103" spans="1:19" x14ac:dyDescent="0.15">
      <c r="A103" s="6"/>
    </row>
    <row r="104" spans="1:19" x14ac:dyDescent="0.15">
      <c r="A104" s="6"/>
    </row>
    <row r="105" spans="1:19" x14ac:dyDescent="0.15">
      <c r="A105" s="6"/>
    </row>
    <row r="106" spans="1:19" x14ac:dyDescent="0.15">
      <c r="A106" s="6"/>
    </row>
    <row r="107" spans="1:19" x14ac:dyDescent="0.15">
      <c r="A107" s="6"/>
    </row>
    <row r="108" spans="1:19" x14ac:dyDescent="0.15">
      <c r="A108" s="6"/>
    </row>
    <row r="109" spans="1:19" x14ac:dyDescent="0.15">
      <c r="A109" s="6"/>
    </row>
    <row r="110" spans="1:19" x14ac:dyDescent="0.15">
      <c r="A110" s="6"/>
    </row>
    <row r="111" spans="1:19" x14ac:dyDescent="0.15">
      <c r="A111" s="6"/>
    </row>
    <row r="112" spans="1:19" x14ac:dyDescent="0.15">
      <c r="A112" s="6"/>
    </row>
    <row r="113" spans="1:1" x14ac:dyDescent="0.15">
      <c r="A113" s="6"/>
    </row>
    <row r="114" spans="1:1" x14ac:dyDescent="0.15">
      <c r="A114" s="6"/>
    </row>
    <row r="115" spans="1:1" x14ac:dyDescent="0.15">
      <c r="A115" s="6"/>
    </row>
    <row r="116" spans="1:1" x14ac:dyDescent="0.15">
      <c r="A116" s="6"/>
    </row>
    <row r="117" spans="1:1" x14ac:dyDescent="0.15">
      <c r="A117" s="6"/>
    </row>
    <row r="118" spans="1:1" x14ac:dyDescent="0.15">
      <c r="A118" s="6"/>
    </row>
    <row r="119" spans="1:1" x14ac:dyDescent="0.15">
      <c r="A119" s="6"/>
    </row>
    <row r="120" spans="1:1" x14ac:dyDescent="0.15">
      <c r="A120" s="6"/>
    </row>
    <row r="121" spans="1:1" x14ac:dyDescent="0.15">
      <c r="A121" s="6"/>
    </row>
    <row r="122" spans="1:1" x14ac:dyDescent="0.15">
      <c r="A122" s="6"/>
    </row>
    <row r="123" spans="1:1" x14ac:dyDescent="0.15">
      <c r="A123" s="6"/>
    </row>
    <row r="124" spans="1:1" x14ac:dyDescent="0.15">
      <c r="A124" s="6"/>
    </row>
    <row r="125" spans="1:1" x14ac:dyDescent="0.15">
      <c r="A125" s="6"/>
    </row>
    <row r="126" spans="1:1" x14ac:dyDescent="0.15">
      <c r="A126" s="6"/>
    </row>
    <row r="127" spans="1:1" x14ac:dyDescent="0.15">
      <c r="A127" s="6"/>
    </row>
    <row r="128" spans="1:1" x14ac:dyDescent="0.15">
      <c r="A128" s="6"/>
    </row>
    <row r="129" spans="1:1" x14ac:dyDescent="0.15">
      <c r="A129" s="6"/>
    </row>
    <row r="130" spans="1:1" x14ac:dyDescent="0.15">
      <c r="A130" s="6"/>
    </row>
    <row r="131" spans="1:1" x14ac:dyDescent="0.15">
      <c r="A131" s="6"/>
    </row>
    <row r="132" spans="1:1" x14ac:dyDescent="0.15">
      <c r="A132" s="6"/>
    </row>
    <row r="133" spans="1:1" x14ac:dyDescent="0.15">
      <c r="A133" s="6"/>
    </row>
    <row r="134" spans="1:1" x14ac:dyDescent="0.15">
      <c r="A134" s="6"/>
    </row>
    <row r="135" spans="1:1" x14ac:dyDescent="0.15">
      <c r="A135" s="6"/>
    </row>
    <row r="136" spans="1:1" x14ac:dyDescent="0.15">
      <c r="A136" s="6"/>
    </row>
    <row r="137" spans="1:1" x14ac:dyDescent="0.15">
      <c r="A137" s="6"/>
    </row>
    <row r="138" spans="1:1" x14ac:dyDescent="0.15">
      <c r="A138" s="6"/>
    </row>
    <row r="139" spans="1:1" x14ac:dyDescent="0.15">
      <c r="A139" s="6"/>
    </row>
    <row r="140" spans="1:1" x14ac:dyDescent="0.15">
      <c r="A140" s="6"/>
    </row>
    <row r="141" spans="1:1" x14ac:dyDescent="0.15">
      <c r="A141" s="6"/>
    </row>
    <row r="142" spans="1:1" x14ac:dyDescent="0.15">
      <c r="A142" s="6"/>
    </row>
    <row r="143" spans="1:1" x14ac:dyDescent="0.15">
      <c r="A143" s="6"/>
    </row>
    <row r="144" spans="1:1" x14ac:dyDescent="0.15">
      <c r="A144" s="6"/>
    </row>
    <row r="145" spans="1:1" x14ac:dyDescent="0.15">
      <c r="A145" s="6"/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6"/>
    </row>
    <row r="150" spans="1:1" x14ac:dyDescent="0.15">
      <c r="A150" s="6"/>
    </row>
    <row r="151" spans="1:1" x14ac:dyDescent="0.15">
      <c r="A151" s="6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6"/>
    </row>
    <row r="157" spans="1:1" x14ac:dyDescent="0.15">
      <c r="A157" s="6"/>
    </row>
    <row r="158" spans="1:1" x14ac:dyDescent="0.15">
      <c r="A158" s="6"/>
    </row>
    <row r="159" spans="1:1" x14ac:dyDescent="0.15">
      <c r="A159" s="6"/>
    </row>
    <row r="160" spans="1:1" x14ac:dyDescent="0.15">
      <c r="A160" s="6"/>
    </row>
    <row r="161" spans="1:1" x14ac:dyDescent="0.15">
      <c r="A161" s="6"/>
    </row>
    <row r="162" spans="1:1" x14ac:dyDescent="0.15">
      <c r="A162" s="6"/>
    </row>
    <row r="163" spans="1:1" x14ac:dyDescent="0.15">
      <c r="A163" s="6"/>
    </row>
    <row r="164" spans="1:1" x14ac:dyDescent="0.15">
      <c r="A164" s="6"/>
    </row>
    <row r="165" spans="1:1" x14ac:dyDescent="0.15">
      <c r="A165" s="6"/>
    </row>
    <row r="166" spans="1:1" x14ac:dyDescent="0.15">
      <c r="A166" s="6"/>
    </row>
    <row r="167" spans="1:1" x14ac:dyDescent="0.15">
      <c r="A167" s="6"/>
    </row>
    <row r="168" spans="1:1" x14ac:dyDescent="0.15">
      <c r="A168" s="6"/>
    </row>
    <row r="169" spans="1:1" x14ac:dyDescent="0.15">
      <c r="A169" s="6"/>
    </row>
    <row r="170" spans="1:1" x14ac:dyDescent="0.15">
      <c r="A170" s="6"/>
    </row>
    <row r="171" spans="1:1" x14ac:dyDescent="0.15">
      <c r="A171" s="6"/>
    </row>
    <row r="172" spans="1:1" x14ac:dyDescent="0.15">
      <c r="A172" s="6"/>
    </row>
    <row r="173" spans="1:1" x14ac:dyDescent="0.15">
      <c r="A173" s="6"/>
    </row>
    <row r="174" spans="1:1" x14ac:dyDescent="0.15">
      <c r="A174" s="6"/>
    </row>
    <row r="175" spans="1:1" x14ac:dyDescent="0.15">
      <c r="A175" s="6"/>
    </row>
    <row r="176" spans="1:1" x14ac:dyDescent="0.15">
      <c r="A176" s="6"/>
    </row>
    <row r="177" spans="1:1" x14ac:dyDescent="0.15">
      <c r="A177" s="6"/>
    </row>
    <row r="178" spans="1:1" x14ac:dyDescent="0.15">
      <c r="A178" s="6"/>
    </row>
    <row r="179" spans="1:1" x14ac:dyDescent="0.15">
      <c r="A179" s="6"/>
    </row>
    <row r="180" spans="1:1" x14ac:dyDescent="0.15">
      <c r="A180" s="6"/>
    </row>
    <row r="181" spans="1:1" x14ac:dyDescent="0.15">
      <c r="A181" s="6"/>
    </row>
    <row r="182" spans="1:1" x14ac:dyDescent="0.15">
      <c r="A182" s="6"/>
    </row>
    <row r="183" spans="1:1" x14ac:dyDescent="0.15">
      <c r="A183" s="6"/>
    </row>
    <row r="184" spans="1:1" x14ac:dyDescent="0.15">
      <c r="A184" s="6"/>
    </row>
    <row r="185" spans="1:1" x14ac:dyDescent="0.15">
      <c r="A185" s="6"/>
    </row>
    <row r="186" spans="1:1" x14ac:dyDescent="0.15">
      <c r="A186" s="6"/>
    </row>
    <row r="187" spans="1:1" x14ac:dyDescent="0.15">
      <c r="A187" s="6"/>
    </row>
    <row r="188" spans="1:1" x14ac:dyDescent="0.15">
      <c r="A188" s="6"/>
    </row>
    <row r="189" spans="1:1" x14ac:dyDescent="0.15">
      <c r="A189" s="6"/>
    </row>
    <row r="190" spans="1:1" x14ac:dyDescent="0.15">
      <c r="A190" s="6"/>
    </row>
    <row r="191" spans="1:1" x14ac:dyDescent="0.15">
      <c r="A191" s="6"/>
    </row>
    <row r="192" spans="1:1" x14ac:dyDescent="0.15">
      <c r="A192" s="6"/>
    </row>
    <row r="193" spans="1:1" x14ac:dyDescent="0.15">
      <c r="A193" s="6"/>
    </row>
    <row r="194" spans="1:1" x14ac:dyDescent="0.15">
      <c r="A194" s="6"/>
    </row>
    <row r="195" spans="1:1" x14ac:dyDescent="0.15">
      <c r="A195" s="6"/>
    </row>
    <row r="196" spans="1:1" x14ac:dyDescent="0.15">
      <c r="A196" s="6"/>
    </row>
    <row r="197" spans="1:1" x14ac:dyDescent="0.15">
      <c r="A197" s="6"/>
    </row>
    <row r="198" spans="1:1" x14ac:dyDescent="0.15">
      <c r="A198" s="6"/>
    </row>
    <row r="199" spans="1:1" x14ac:dyDescent="0.15">
      <c r="A199" s="6"/>
    </row>
    <row r="200" spans="1:1" x14ac:dyDescent="0.15">
      <c r="A200" s="6"/>
    </row>
    <row r="201" spans="1:1" x14ac:dyDescent="0.15">
      <c r="A201" s="6"/>
    </row>
    <row r="202" spans="1:1" x14ac:dyDescent="0.15">
      <c r="A202" s="6"/>
    </row>
    <row r="203" spans="1:1" x14ac:dyDescent="0.15">
      <c r="A203" s="6"/>
    </row>
    <row r="204" spans="1:1" x14ac:dyDescent="0.15">
      <c r="A204" s="6"/>
    </row>
    <row r="205" spans="1:1" x14ac:dyDescent="0.15">
      <c r="A205" s="6"/>
    </row>
    <row r="206" spans="1:1" x14ac:dyDescent="0.15">
      <c r="A206" s="6"/>
    </row>
    <row r="207" spans="1:1" x14ac:dyDescent="0.15">
      <c r="A207" s="6"/>
    </row>
    <row r="208" spans="1:1" x14ac:dyDescent="0.15">
      <c r="A208" s="6"/>
    </row>
    <row r="209" spans="1:1" x14ac:dyDescent="0.15">
      <c r="A209" s="6"/>
    </row>
    <row r="210" spans="1:1" x14ac:dyDescent="0.15">
      <c r="A210" s="6"/>
    </row>
    <row r="211" spans="1:1" x14ac:dyDescent="0.15">
      <c r="A211" s="6"/>
    </row>
    <row r="212" spans="1:1" x14ac:dyDescent="0.15">
      <c r="A212" s="6"/>
    </row>
    <row r="213" spans="1:1" x14ac:dyDescent="0.15">
      <c r="A213" s="6"/>
    </row>
    <row r="214" spans="1:1" x14ac:dyDescent="0.15">
      <c r="A214" s="6"/>
    </row>
    <row r="215" spans="1:1" x14ac:dyDescent="0.15">
      <c r="A215" s="6"/>
    </row>
    <row r="216" spans="1:1" x14ac:dyDescent="0.15">
      <c r="A216" s="6"/>
    </row>
    <row r="217" spans="1:1" x14ac:dyDescent="0.15">
      <c r="A217" s="6"/>
    </row>
    <row r="218" spans="1:1" x14ac:dyDescent="0.15">
      <c r="A218" s="6"/>
    </row>
    <row r="219" spans="1:1" x14ac:dyDescent="0.15">
      <c r="A219" s="6"/>
    </row>
    <row r="220" spans="1:1" x14ac:dyDescent="0.15">
      <c r="A220" s="6"/>
    </row>
    <row r="221" spans="1:1" x14ac:dyDescent="0.15">
      <c r="A221" s="6"/>
    </row>
    <row r="222" spans="1:1" x14ac:dyDescent="0.15">
      <c r="A222" s="6"/>
    </row>
    <row r="223" spans="1:1" x14ac:dyDescent="0.15">
      <c r="A223" s="6"/>
    </row>
    <row r="224" spans="1:1" x14ac:dyDescent="0.15">
      <c r="A224" s="6"/>
    </row>
    <row r="225" spans="1:1" x14ac:dyDescent="0.15">
      <c r="A225" s="6"/>
    </row>
    <row r="226" spans="1:1" x14ac:dyDescent="0.15">
      <c r="A226" s="6"/>
    </row>
    <row r="227" spans="1:1" x14ac:dyDescent="0.15">
      <c r="A227" s="6"/>
    </row>
    <row r="228" spans="1:1" x14ac:dyDescent="0.15">
      <c r="A228" s="6"/>
    </row>
    <row r="229" spans="1:1" x14ac:dyDescent="0.15">
      <c r="A229" s="6"/>
    </row>
    <row r="230" spans="1:1" x14ac:dyDescent="0.15">
      <c r="A230" s="6"/>
    </row>
    <row r="231" spans="1:1" x14ac:dyDescent="0.15">
      <c r="A231" s="6"/>
    </row>
    <row r="232" spans="1:1" x14ac:dyDescent="0.15">
      <c r="A232" s="6"/>
    </row>
    <row r="233" spans="1:1" x14ac:dyDescent="0.15">
      <c r="A233" s="6"/>
    </row>
    <row r="234" spans="1:1" x14ac:dyDescent="0.15">
      <c r="A234" s="6"/>
    </row>
    <row r="235" spans="1:1" x14ac:dyDescent="0.15">
      <c r="A235" s="6"/>
    </row>
    <row r="236" spans="1:1" x14ac:dyDescent="0.15">
      <c r="A236" s="6"/>
    </row>
    <row r="237" spans="1:1" x14ac:dyDescent="0.15">
      <c r="A237" s="6"/>
    </row>
    <row r="238" spans="1:1" x14ac:dyDescent="0.15">
      <c r="A238" s="6"/>
    </row>
    <row r="239" spans="1:1" x14ac:dyDescent="0.15">
      <c r="A239" s="6"/>
    </row>
    <row r="240" spans="1:1" x14ac:dyDescent="0.15">
      <c r="A240" s="6"/>
    </row>
    <row r="241" spans="1:1" x14ac:dyDescent="0.15">
      <c r="A241" s="6"/>
    </row>
    <row r="242" spans="1:1" x14ac:dyDescent="0.15">
      <c r="A242" s="6"/>
    </row>
    <row r="243" spans="1:1" x14ac:dyDescent="0.15">
      <c r="A243" s="6"/>
    </row>
    <row r="244" spans="1:1" x14ac:dyDescent="0.15">
      <c r="A244" s="6"/>
    </row>
    <row r="245" spans="1:1" x14ac:dyDescent="0.15">
      <c r="A245" s="6"/>
    </row>
    <row r="246" spans="1:1" x14ac:dyDescent="0.15">
      <c r="A246" s="6"/>
    </row>
    <row r="247" spans="1:1" x14ac:dyDescent="0.15">
      <c r="A247" s="6"/>
    </row>
    <row r="248" spans="1:1" x14ac:dyDescent="0.15">
      <c r="A248" s="6"/>
    </row>
    <row r="249" spans="1:1" x14ac:dyDescent="0.15">
      <c r="A249" s="6"/>
    </row>
    <row r="250" spans="1:1" x14ac:dyDescent="0.15">
      <c r="A250" s="6"/>
    </row>
    <row r="251" spans="1:1" x14ac:dyDescent="0.15">
      <c r="A251" s="6"/>
    </row>
    <row r="252" spans="1:1" x14ac:dyDescent="0.15">
      <c r="A252" s="6"/>
    </row>
    <row r="253" spans="1:1" x14ac:dyDescent="0.15">
      <c r="A253" s="6"/>
    </row>
    <row r="254" spans="1:1" x14ac:dyDescent="0.15">
      <c r="A254" s="6"/>
    </row>
    <row r="255" spans="1:1" x14ac:dyDescent="0.15">
      <c r="A255" s="6"/>
    </row>
    <row r="256" spans="1:1" x14ac:dyDescent="0.15">
      <c r="A256" s="6"/>
    </row>
    <row r="257" spans="1:1" x14ac:dyDescent="0.15">
      <c r="A257" s="6"/>
    </row>
    <row r="258" spans="1:1" x14ac:dyDescent="0.15">
      <c r="A258" s="6"/>
    </row>
    <row r="259" spans="1:1" x14ac:dyDescent="0.15">
      <c r="A259" s="6"/>
    </row>
    <row r="260" spans="1:1" x14ac:dyDescent="0.15">
      <c r="A260" s="6"/>
    </row>
    <row r="261" spans="1:1" x14ac:dyDescent="0.15">
      <c r="A261" s="6"/>
    </row>
    <row r="262" spans="1:1" x14ac:dyDescent="0.15">
      <c r="A262" s="6"/>
    </row>
    <row r="263" spans="1:1" x14ac:dyDescent="0.15">
      <c r="A263" s="6"/>
    </row>
    <row r="264" spans="1:1" x14ac:dyDescent="0.15">
      <c r="A264" s="6"/>
    </row>
    <row r="265" spans="1:1" x14ac:dyDescent="0.15">
      <c r="A265" s="6"/>
    </row>
    <row r="266" spans="1:1" x14ac:dyDescent="0.15">
      <c r="A266" s="6"/>
    </row>
    <row r="267" spans="1:1" x14ac:dyDescent="0.15">
      <c r="A267" s="6"/>
    </row>
    <row r="268" spans="1:1" x14ac:dyDescent="0.15">
      <c r="A268" s="6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6"/>
    </row>
    <row r="274" spans="1:1" x14ac:dyDescent="0.15">
      <c r="A274" s="6"/>
    </row>
    <row r="275" spans="1:1" x14ac:dyDescent="0.15">
      <c r="A275" s="6"/>
    </row>
    <row r="276" spans="1:1" x14ac:dyDescent="0.15">
      <c r="A276" s="6"/>
    </row>
    <row r="277" spans="1:1" x14ac:dyDescent="0.15">
      <c r="A277" s="6"/>
    </row>
    <row r="278" spans="1:1" x14ac:dyDescent="0.15">
      <c r="A278" s="6"/>
    </row>
    <row r="279" spans="1:1" x14ac:dyDescent="0.15">
      <c r="A279" s="6"/>
    </row>
    <row r="280" spans="1:1" x14ac:dyDescent="0.15">
      <c r="A280" s="6"/>
    </row>
    <row r="281" spans="1:1" x14ac:dyDescent="0.15">
      <c r="A281" s="6"/>
    </row>
    <row r="282" spans="1:1" x14ac:dyDescent="0.15">
      <c r="A282" s="6"/>
    </row>
    <row r="283" spans="1:1" x14ac:dyDescent="0.15">
      <c r="A283" s="6"/>
    </row>
    <row r="284" spans="1:1" x14ac:dyDescent="0.15">
      <c r="A284" s="6"/>
    </row>
    <row r="285" spans="1:1" x14ac:dyDescent="0.15">
      <c r="A285" s="6"/>
    </row>
    <row r="286" spans="1:1" x14ac:dyDescent="0.15">
      <c r="A286" s="6"/>
    </row>
    <row r="287" spans="1:1" x14ac:dyDescent="0.15">
      <c r="A287" s="6"/>
    </row>
    <row r="288" spans="1:1" x14ac:dyDescent="0.15">
      <c r="A288" s="6"/>
    </row>
    <row r="289" spans="1:1" x14ac:dyDescent="0.15">
      <c r="A289" s="6"/>
    </row>
    <row r="290" spans="1:1" x14ac:dyDescent="0.15">
      <c r="A290" s="6"/>
    </row>
    <row r="291" spans="1:1" x14ac:dyDescent="0.15">
      <c r="A291" s="6"/>
    </row>
    <row r="292" spans="1:1" x14ac:dyDescent="0.15">
      <c r="A292" s="6"/>
    </row>
    <row r="293" spans="1:1" x14ac:dyDescent="0.15">
      <c r="A293" s="6"/>
    </row>
    <row r="294" spans="1:1" x14ac:dyDescent="0.15">
      <c r="A294" s="6"/>
    </row>
    <row r="295" spans="1:1" x14ac:dyDescent="0.15">
      <c r="A295" s="6"/>
    </row>
    <row r="296" spans="1:1" x14ac:dyDescent="0.15">
      <c r="A296" s="6"/>
    </row>
  </sheetData>
  <conditionalFormatting sqref="N2:N61">
    <cfRule type="cellIs" dxfId="55" priority="54" operator="lessThan">
      <formula>$P$4</formula>
    </cfRule>
    <cfRule type="cellIs" dxfId="54" priority="55" operator="lessThan">
      <formula>$P$2</formula>
    </cfRule>
    <cfRule type="cellIs" dxfId="53" priority="56" operator="greaterThan">
      <formula>$P$3</formula>
    </cfRule>
  </conditionalFormatting>
  <conditionalFormatting sqref="N68:N69 N79:N83">
    <cfRule type="cellIs" dxfId="52" priority="52" operator="lessThan">
      <formula>$P$2</formula>
    </cfRule>
    <cfRule type="cellIs" dxfId="51" priority="53" operator="greaterThan">
      <formula>$P$3</formula>
    </cfRule>
  </conditionalFormatting>
  <conditionalFormatting sqref="N62">
    <cfRule type="cellIs" dxfId="50" priority="50" operator="lessThan">
      <formula>$P$2</formula>
    </cfRule>
    <cfRule type="cellIs" dxfId="49" priority="51" operator="greaterThan">
      <formula>$P$3</formula>
    </cfRule>
  </conditionalFormatting>
  <conditionalFormatting sqref="N63">
    <cfRule type="cellIs" dxfId="48" priority="48" operator="lessThan">
      <formula>$P$2</formula>
    </cfRule>
    <cfRule type="cellIs" dxfId="47" priority="49" operator="greaterThan">
      <formula>$P$3</formula>
    </cfRule>
  </conditionalFormatting>
  <conditionalFormatting sqref="N64">
    <cfRule type="cellIs" dxfId="46" priority="46" operator="lessThan">
      <formula>$P$2</formula>
    </cfRule>
    <cfRule type="cellIs" dxfId="45" priority="47" operator="greaterThan">
      <formula>$P$3</formula>
    </cfRule>
  </conditionalFormatting>
  <conditionalFormatting sqref="N65">
    <cfRule type="cellIs" dxfId="44" priority="44" operator="lessThan">
      <formula>$P$2</formula>
    </cfRule>
    <cfRule type="cellIs" dxfId="43" priority="45" operator="greaterThan">
      <formula>$P$3</formula>
    </cfRule>
  </conditionalFormatting>
  <conditionalFormatting sqref="N66">
    <cfRule type="cellIs" dxfId="42" priority="42" operator="lessThan">
      <formula>$P$2</formula>
    </cfRule>
    <cfRule type="cellIs" dxfId="41" priority="43" operator="greaterThan">
      <formula>$P$3</formula>
    </cfRule>
  </conditionalFormatting>
  <conditionalFormatting sqref="N67">
    <cfRule type="cellIs" dxfId="40" priority="40" operator="lessThan">
      <formula>$P$2</formula>
    </cfRule>
    <cfRule type="cellIs" dxfId="39" priority="41" operator="greaterThan">
      <formula>$P$3</formula>
    </cfRule>
  </conditionalFormatting>
  <conditionalFormatting sqref="N70">
    <cfRule type="cellIs" dxfId="38" priority="38" operator="lessThan">
      <formula>$P$2</formula>
    </cfRule>
    <cfRule type="cellIs" dxfId="37" priority="39" operator="greaterThan">
      <formula>$P$3</formula>
    </cfRule>
  </conditionalFormatting>
  <conditionalFormatting sqref="N71">
    <cfRule type="cellIs" dxfId="36" priority="36" operator="lessThan">
      <formula>$P$2</formula>
    </cfRule>
    <cfRule type="cellIs" dxfId="35" priority="37" operator="greaterThan">
      <formula>$P$3</formula>
    </cfRule>
  </conditionalFormatting>
  <conditionalFormatting sqref="N72">
    <cfRule type="cellIs" dxfId="34" priority="34" operator="lessThan">
      <formula>$P$2</formula>
    </cfRule>
    <cfRule type="cellIs" dxfId="33" priority="35" operator="greaterThan">
      <formula>$P$3</formula>
    </cfRule>
  </conditionalFormatting>
  <conditionalFormatting sqref="N73">
    <cfRule type="cellIs" dxfId="32" priority="32" operator="lessThan">
      <formula>$P$2</formula>
    </cfRule>
    <cfRule type="cellIs" dxfId="31" priority="33" operator="greaterThan">
      <formula>$P$3</formula>
    </cfRule>
  </conditionalFormatting>
  <conditionalFormatting sqref="N74:N76">
    <cfRule type="cellIs" dxfId="30" priority="30" operator="lessThan">
      <formula>$P$2</formula>
    </cfRule>
    <cfRule type="cellIs" dxfId="29" priority="31" operator="greaterThan">
      <formula>$P$3</formula>
    </cfRule>
  </conditionalFormatting>
  <conditionalFormatting sqref="N77">
    <cfRule type="cellIs" dxfId="28" priority="28" operator="lessThan">
      <formula>$P$2</formula>
    </cfRule>
    <cfRule type="cellIs" dxfId="27" priority="29" operator="greaterThan">
      <formula>$P$3</formula>
    </cfRule>
  </conditionalFormatting>
  <conditionalFormatting sqref="N78">
    <cfRule type="cellIs" dxfId="26" priority="26" operator="lessThan">
      <formula>$P$2</formula>
    </cfRule>
    <cfRule type="cellIs" dxfId="25" priority="27" operator="greaterThan">
      <formula>$P$3</formula>
    </cfRule>
  </conditionalFormatting>
  <conditionalFormatting sqref="N62:N83">
    <cfRule type="cellIs" dxfId="24" priority="25" operator="lessThan">
      <formula>$P$4</formula>
    </cfRule>
  </conditionalFormatting>
  <conditionalFormatting sqref="N85">
    <cfRule type="cellIs" dxfId="23" priority="23" operator="lessThan">
      <formula>$P$2</formula>
    </cfRule>
    <cfRule type="cellIs" dxfId="22" priority="24" operator="greaterThan">
      <formula>$P$3</formula>
    </cfRule>
  </conditionalFormatting>
  <conditionalFormatting sqref="N85">
    <cfRule type="cellIs" dxfId="21" priority="22" operator="lessThan">
      <formula>$P$4</formula>
    </cfRule>
  </conditionalFormatting>
  <conditionalFormatting sqref="N86">
    <cfRule type="cellIs" dxfId="20" priority="20" operator="lessThan">
      <formula>$P$2</formula>
    </cfRule>
    <cfRule type="cellIs" dxfId="19" priority="21" operator="greaterThan">
      <formula>$P$3</formula>
    </cfRule>
  </conditionalFormatting>
  <conditionalFormatting sqref="N86">
    <cfRule type="cellIs" dxfId="18" priority="19" operator="lessThan">
      <formula>$P$4</formula>
    </cfRule>
  </conditionalFormatting>
  <conditionalFormatting sqref="N87">
    <cfRule type="cellIs" dxfId="17" priority="17" operator="lessThan">
      <formula>$P$2</formula>
    </cfRule>
    <cfRule type="cellIs" dxfId="16" priority="18" operator="greaterThan">
      <formula>$P$3</formula>
    </cfRule>
  </conditionalFormatting>
  <conditionalFormatting sqref="N87">
    <cfRule type="cellIs" dxfId="15" priority="16" operator="lessThan">
      <formula>$P$4</formula>
    </cfRule>
  </conditionalFormatting>
  <conditionalFormatting sqref="N88">
    <cfRule type="cellIs" dxfId="14" priority="14" operator="lessThan">
      <formula>$P$2</formula>
    </cfRule>
    <cfRule type="cellIs" dxfId="13" priority="15" operator="greaterThan">
      <formula>$P$3</formula>
    </cfRule>
  </conditionalFormatting>
  <conditionalFormatting sqref="N88">
    <cfRule type="cellIs" dxfId="12" priority="13" operator="lessThan">
      <formula>$P$4</formula>
    </cfRule>
  </conditionalFormatting>
  <conditionalFormatting sqref="N89">
    <cfRule type="cellIs" dxfId="11" priority="11" operator="lessThan">
      <formula>$P$2</formula>
    </cfRule>
    <cfRule type="cellIs" dxfId="10" priority="12" operator="greaterThan">
      <formula>$P$3</formula>
    </cfRule>
  </conditionalFormatting>
  <conditionalFormatting sqref="N89">
    <cfRule type="cellIs" dxfId="9" priority="10" operator="lessThan">
      <formula>$P$4</formula>
    </cfRule>
  </conditionalFormatting>
  <conditionalFormatting sqref="N84">
    <cfRule type="cellIs" dxfId="8" priority="8" operator="lessThan">
      <formula>$P$2</formula>
    </cfRule>
    <cfRule type="cellIs" dxfId="7" priority="9" operator="greaterThan">
      <formula>$P$3</formula>
    </cfRule>
  </conditionalFormatting>
  <conditionalFormatting sqref="N84">
    <cfRule type="cellIs" dxfId="6" priority="7" operator="lessThan">
      <formula>$P$4</formula>
    </cfRule>
  </conditionalFormatting>
  <conditionalFormatting sqref="N90">
    <cfRule type="cellIs" dxfId="5" priority="5" operator="lessThan">
      <formula>$P$2</formula>
    </cfRule>
    <cfRule type="cellIs" dxfId="4" priority="6" operator="greaterThan">
      <formula>$P$3</formula>
    </cfRule>
  </conditionalFormatting>
  <conditionalFormatting sqref="N90">
    <cfRule type="cellIs" dxfId="3" priority="4" operator="lessThan">
      <formula>$P$4</formula>
    </cfRule>
  </conditionalFormatting>
  <conditionalFormatting sqref="N91:N93">
    <cfRule type="cellIs" dxfId="2" priority="1" operator="lessThan">
      <formula>$P$4</formula>
    </cfRule>
    <cfRule type="cellIs" dxfId="1" priority="2" operator="greaterThan">
      <formula>$P$3</formula>
    </cfRule>
    <cfRule type="cellIs" dxfId="0" priority="3" operator="lessThan">
      <formula>$P$2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</vt:lpstr>
      <vt:lpstr>OZON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2022-02-03T11:04:14Z</dcterms:modified>
</cp:coreProperties>
</file>