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770" windowHeight="10110"/>
  </bookViews>
  <sheets>
    <sheet name="e13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C27" i="1"/>
  <c r="C26" i="1"/>
  <c r="C24" i="1"/>
  <c r="C23" i="1"/>
  <c r="G21" i="1"/>
  <c r="F21" i="1"/>
  <c r="E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comments1.xml><?xml version="1.0" encoding="utf-8"?>
<comments xmlns="http://schemas.openxmlformats.org/spreadsheetml/2006/main">
  <authors>
    <author>Autor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DDR:
Si el tipo es clasico, valdra 3€ y si no 5€.
Recuerda que se multiplica por los dias de alquiler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DDR;
Ingreso*IVA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DDR:
Ingreso + Cuota IVA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DDR:
Si el total es menor que 15€ el regalo seria una pegatina y si es mas pues una gorra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 xml:space="preserve">DDR:
Suma de la columna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DDR:
Dias de alquiler maximo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DDR:
Dias de alquiler minimo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DDR:
Numero de clasicos pedidos</t>
        </r>
      </text>
    </comment>
    <comment ref="E26" authorId="0" shapeId="0">
      <text>
        <r>
          <rPr>
            <b/>
            <sz val="9"/>
            <color indexed="81"/>
            <rFont val="Tahoma"/>
            <charset val="1"/>
          </rPr>
          <t xml:space="preserve">DDR:
Numero de pegatinas regaladas
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DDR:
Numero de estrenos pedidos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DDR:
Numero de gorras regaladas</t>
        </r>
      </text>
    </comment>
  </commentList>
</comments>
</file>

<file path=xl/sharedStrings.xml><?xml version="1.0" encoding="utf-8"?>
<sst xmlns="http://schemas.openxmlformats.org/spreadsheetml/2006/main" count="53" uniqueCount="37">
  <si>
    <t>Estreno</t>
  </si>
  <si>
    <t>Clásico</t>
  </si>
  <si>
    <t>PRECIOS</t>
  </si>
  <si>
    <t>IVA:</t>
  </si>
  <si>
    <t>REGALOS</t>
  </si>
  <si>
    <t>Hasta………..</t>
  </si>
  <si>
    <t>Pegatina</t>
  </si>
  <si>
    <t>Gorra</t>
  </si>
  <si>
    <t>Más de……..</t>
  </si>
  <si>
    <t>Título</t>
  </si>
  <si>
    <t>Tipo</t>
  </si>
  <si>
    <t>Días alquiler</t>
  </si>
  <si>
    <t>Ingreso</t>
  </si>
  <si>
    <t>Cuota de IVA</t>
  </si>
  <si>
    <t>Total</t>
  </si>
  <si>
    <t>Regalo</t>
  </si>
  <si>
    <t>Crash Bandicoot</t>
  </si>
  <si>
    <t>Final Fantasy</t>
  </si>
  <si>
    <t>Street Fighter x Tekken</t>
  </si>
  <si>
    <t>Sniper Elite V2</t>
  </si>
  <si>
    <t>Tera</t>
  </si>
  <si>
    <t>Angry Birds</t>
  </si>
  <si>
    <t>Megaman X</t>
  </si>
  <si>
    <t>Moto Racer Collection</t>
  </si>
  <si>
    <t>Dino Crisis</t>
  </si>
  <si>
    <t>Lost Identity: XII</t>
  </si>
  <si>
    <t>Tekken</t>
  </si>
  <si>
    <t>Resident Evil</t>
  </si>
  <si>
    <t>Battleship</t>
  </si>
  <si>
    <t>Final Fantasy VI</t>
  </si>
  <si>
    <t>Assassins Of Kings</t>
  </si>
  <si>
    <t>Número clásicos:</t>
  </si>
  <si>
    <t>Periodo máximo:</t>
  </si>
  <si>
    <t>Periodo mínimo:</t>
  </si>
  <si>
    <t>Número estrenos:</t>
  </si>
  <si>
    <t>Número pegatinas</t>
  </si>
  <si>
    <t>Número gorras: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</si>
</sst>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8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9" fontId="0" fillId="3" borderId="1" xfId="0" applyNumberFormat="1" applyFill="1" applyBorder="1"/>
    <xf numFmtId="6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="99" zoomScaleNormal="85" workbookViewId="0">
      <selection activeCell="I18" sqref="I18"/>
    </sheetView>
  </sheetViews>
  <sheetFormatPr baseColWidth="10" defaultColWidth="9.140625" defaultRowHeight="15" x14ac:dyDescent="0.25"/>
  <cols>
    <col min="2" max="2" width="22.140625" bestFit="1" customWidth="1"/>
    <col min="5" max="5" width="9.5703125" bestFit="1" customWidth="1"/>
    <col min="6" max="6" width="11.28515625" bestFit="1" customWidth="1"/>
    <col min="7" max="7" width="9.5703125" bestFit="1" customWidth="1"/>
  </cols>
  <sheetData>
    <row r="1" spans="1:8" x14ac:dyDescent="0.25">
      <c r="A1" s="1"/>
      <c r="B1" s="2" t="s">
        <v>2</v>
      </c>
      <c r="D1" s="5" t="s">
        <v>3</v>
      </c>
      <c r="F1" s="16" t="s">
        <v>4</v>
      </c>
      <c r="G1" s="16"/>
      <c r="H1" s="16"/>
    </row>
    <row r="2" spans="1:8" x14ac:dyDescent="0.25">
      <c r="A2" s="3" t="s">
        <v>0</v>
      </c>
      <c r="B2" s="4">
        <v>5</v>
      </c>
      <c r="D2" s="6">
        <v>0.16</v>
      </c>
      <c r="F2" s="3" t="s">
        <v>5</v>
      </c>
      <c r="G2" s="7">
        <v>15</v>
      </c>
      <c r="H2" s="3" t="s">
        <v>6</v>
      </c>
    </row>
    <row r="3" spans="1:8" x14ac:dyDescent="0.25">
      <c r="A3" s="3" t="s">
        <v>1</v>
      </c>
      <c r="B3" s="4">
        <v>3</v>
      </c>
      <c r="F3" s="3" t="s">
        <v>8</v>
      </c>
      <c r="G3" s="7">
        <v>15</v>
      </c>
      <c r="H3" s="3" t="s">
        <v>7</v>
      </c>
    </row>
    <row r="5" spans="1:8" ht="30" x14ac:dyDescent="0.25">
      <c r="B5" s="8" t="s">
        <v>9</v>
      </c>
      <c r="C5" s="8" t="s">
        <v>10</v>
      </c>
      <c r="D5" s="9" t="s">
        <v>11</v>
      </c>
      <c r="E5" s="9" t="s">
        <v>12</v>
      </c>
      <c r="F5" s="9" t="s">
        <v>13</v>
      </c>
      <c r="G5" s="8" t="s">
        <v>14</v>
      </c>
      <c r="H5" s="8" t="s">
        <v>15</v>
      </c>
    </row>
    <row r="6" spans="1:8" x14ac:dyDescent="0.25">
      <c r="B6" s="3" t="s">
        <v>16</v>
      </c>
      <c r="C6" s="3" t="s">
        <v>1</v>
      </c>
      <c r="D6" s="10">
        <v>2</v>
      </c>
      <c r="E6" s="11">
        <f>IF(C6="Clásico",$B$3*D6,$B$2*D6)</f>
        <v>6</v>
      </c>
      <c r="F6" s="12">
        <f>E6*$D$2</f>
        <v>0.96</v>
      </c>
      <c r="G6" s="12">
        <f>(E6+F6)</f>
        <v>6.96</v>
      </c>
      <c r="H6" s="1" t="str">
        <f>IF(G6&lt;=$G$2,$H$2,$H$3)</f>
        <v>Pegatina</v>
      </c>
    </row>
    <row r="7" spans="1:8" x14ac:dyDescent="0.25">
      <c r="B7" s="3" t="s">
        <v>17</v>
      </c>
      <c r="C7" s="3" t="s">
        <v>1</v>
      </c>
      <c r="D7" s="10">
        <v>5</v>
      </c>
      <c r="E7" s="11">
        <f t="shared" ref="E7:E20" si="0">IF(C7="Clásico",$B$3*D7,$B$2*D7)</f>
        <v>15</v>
      </c>
      <c r="F7" s="12">
        <f t="shared" ref="F7:F20" si="1">E7*$D$2</f>
        <v>2.4</v>
      </c>
      <c r="G7" s="12">
        <f t="shared" ref="G7:G20" si="2">(E7+F7)</f>
        <v>17.399999999999999</v>
      </c>
      <c r="H7" s="1" t="str">
        <f t="shared" ref="H7:H20" si="3">IF(G7&lt;=$G$2,$H$2,$H$3)</f>
        <v>Gorra</v>
      </c>
    </row>
    <row r="8" spans="1:8" x14ac:dyDescent="0.25">
      <c r="B8" s="3" t="s">
        <v>18</v>
      </c>
      <c r="C8" s="3" t="s">
        <v>0</v>
      </c>
      <c r="D8" s="10">
        <v>7</v>
      </c>
      <c r="E8" s="11">
        <f t="shared" si="0"/>
        <v>35</v>
      </c>
      <c r="F8" s="12">
        <f t="shared" si="1"/>
        <v>5.6000000000000005</v>
      </c>
      <c r="G8" s="12">
        <f t="shared" si="2"/>
        <v>40.6</v>
      </c>
      <c r="H8" s="1" t="str">
        <f t="shared" si="3"/>
        <v>Gorra</v>
      </c>
    </row>
    <row r="9" spans="1:8" x14ac:dyDescent="0.25">
      <c r="B9" s="3" t="s">
        <v>19</v>
      </c>
      <c r="C9" s="3" t="s">
        <v>0</v>
      </c>
      <c r="D9" s="10">
        <v>6</v>
      </c>
      <c r="E9" s="11">
        <f t="shared" si="0"/>
        <v>30</v>
      </c>
      <c r="F9" s="12">
        <f t="shared" si="1"/>
        <v>4.8</v>
      </c>
      <c r="G9" s="12">
        <f t="shared" si="2"/>
        <v>34.799999999999997</v>
      </c>
      <c r="H9" s="1" t="str">
        <f t="shared" si="3"/>
        <v>Gorra</v>
      </c>
    </row>
    <row r="10" spans="1:8" x14ac:dyDescent="0.25">
      <c r="B10" s="3" t="s">
        <v>20</v>
      </c>
      <c r="C10" s="3" t="s">
        <v>0</v>
      </c>
      <c r="D10" s="10">
        <v>4</v>
      </c>
      <c r="E10" s="11">
        <f t="shared" si="0"/>
        <v>20</v>
      </c>
      <c r="F10" s="12">
        <f t="shared" si="1"/>
        <v>3.2</v>
      </c>
      <c r="G10" s="12">
        <f t="shared" si="2"/>
        <v>23.2</v>
      </c>
      <c r="H10" s="1" t="str">
        <f t="shared" si="3"/>
        <v>Gorra</v>
      </c>
    </row>
    <row r="11" spans="1:8" x14ac:dyDescent="0.25">
      <c r="B11" s="3" t="s">
        <v>21</v>
      </c>
      <c r="C11" s="3" t="s">
        <v>0</v>
      </c>
      <c r="D11" s="10">
        <v>3</v>
      </c>
      <c r="E11" s="11">
        <f t="shared" si="0"/>
        <v>15</v>
      </c>
      <c r="F11" s="12">
        <f t="shared" si="1"/>
        <v>2.4</v>
      </c>
      <c r="G11" s="12">
        <f t="shared" si="2"/>
        <v>17.399999999999999</v>
      </c>
      <c r="H11" s="1" t="str">
        <f t="shared" si="3"/>
        <v>Gorra</v>
      </c>
    </row>
    <row r="12" spans="1:8" x14ac:dyDescent="0.25">
      <c r="B12" s="3" t="s">
        <v>22</v>
      </c>
      <c r="C12" s="3" t="s">
        <v>1</v>
      </c>
      <c r="D12" s="10">
        <v>2</v>
      </c>
      <c r="E12" s="11">
        <f t="shared" si="0"/>
        <v>6</v>
      </c>
      <c r="F12" s="12">
        <f t="shared" si="1"/>
        <v>0.96</v>
      </c>
      <c r="G12" s="12">
        <f t="shared" si="2"/>
        <v>6.96</v>
      </c>
      <c r="H12" s="1" t="str">
        <f t="shared" si="3"/>
        <v>Pegatina</v>
      </c>
    </row>
    <row r="13" spans="1:8" x14ac:dyDescent="0.25">
      <c r="B13" s="3" t="s">
        <v>23</v>
      </c>
      <c r="C13" s="3" t="s">
        <v>0</v>
      </c>
      <c r="D13" s="10">
        <v>1</v>
      </c>
      <c r="E13" s="11">
        <f t="shared" si="0"/>
        <v>5</v>
      </c>
      <c r="F13" s="12">
        <f t="shared" si="1"/>
        <v>0.8</v>
      </c>
      <c r="G13" s="12">
        <f t="shared" si="2"/>
        <v>5.8</v>
      </c>
      <c r="H13" s="1" t="str">
        <f t="shared" si="3"/>
        <v>Pegatina</v>
      </c>
    </row>
    <row r="14" spans="1:8" x14ac:dyDescent="0.25">
      <c r="B14" s="3" t="s">
        <v>24</v>
      </c>
      <c r="C14" s="3" t="s">
        <v>1</v>
      </c>
      <c r="D14" s="10">
        <v>1</v>
      </c>
      <c r="E14" s="11">
        <f t="shared" si="0"/>
        <v>3</v>
      </c>
      <c r="F14" s="12">
        <f t="shared" si="1"/>
        <v>0.48</v>
      </c>
      <c r="G14" s="12">
        <f t="shared" si="2"/>
        <v>3.48</v>
      </c>
      <c r="H14" s="1" t="str">
        <f t="shared" si="3"/>
        <v>Pegatina</v>
      </c>
    </row>
    <row r="15" spans="1:8" x14ac:dyDescent="0.25">
      <c r="B15" s="3" t="s">
        <v>25</v>
      </c>
      <c r="C15" s="3" t="s">
        <v>0</v>
      </c>
      <c r="D15" s="10">
        <v>3</v>
      </c>
      <c r="E15" s="11">
        <f t="shared" si="0"/>
        <v>15</v>
      </c>
      <c r="F15" s="12">
        <f t="shared" si="1"/>
        <v>2.4</v>
      </c>
      <c r="G15" s="12">
        <f t="shared" si="2"/>
        <v>17.399999999999999</v>
      </c>
      <c r="H15" s="1" t="str">
        <f t="shared" si="3"/>
        <v>Gorra</v>
      </c>
    </row>
    <row r="16" spans="1:8" x14ac:dyDescent="0.25">
      <c r="B16" s="3" t="s">
        <v>26</v>
      </c>
      <c r="C16" s="3" t="s">
        <v>1</v>
      </c>
      <c r="D16" s="10">
        <v>4</v>
      </c>
      <c r="E16" s="11">
        <f t="shared" si="0"/>
        <v>12</v>
      </c>
      <c r="F16" s="12">
        <f t="shared" si="1"/>
        <v>1.92</v>
      </c>
      <c r="G16" s="12">
        <f t="shared" si="2"/>
        <v>13.92</v>
      </c>
      <c r="H16" s="1" t="str">
        <f t="shared" si="3"/>
        <v>Pegatina</v>
      </c>
    </row>
    <row r="17" spans="2:8" x14ac:dyDescent="0.25">
      <c r="B17" s="3" t="s">
        <v>27</v>
      </c>
      <c r="C17" s="3" t="s">
        <v>1</v>
      </c>
      <c r="D17" s="10">
        <v>7</v>
      </c>
      <c r="E17" s="11">
        <f t="shared" si="0"/>
        <v>21</v>
      </c>
      <c r="F17" s="12">
        <f t="shared" si="1"/>
        <v>3.36</v>
      </c>
      <c r="G17" s="12">
        <f t="shared" si="2"/>
        <v>24.36</v>
      </c>
      <c r="H17" s="1" t="str">
        <f t="shared" si="3"/>
        <v>Gorra</v>
      </c>
    </row>
    <row r="18" spans="2:8" x14ac:dyDescent="0.25">
      <c r="B18" s="3" t="s">
        <v>28</v>
      </c>
      <c r="C18" s="3" t="s">
        <v>0</v>
      </c>
      <c r="D18" s="10">
        <v>9</v>
      </c>
      <c r="E18" s="11">
        <f t="shared" si="0"/>
        <v>45</v>
      </c>
      <c r="F18" s="12">
        <f t="shared" si="1"/>
        <v>7.2</v>
      </c>
      <c r="G18" s="12">
        <f t="shared" si="2"/>
        <v>52.2</v>
      </c>
      <c r="H18" s="1" t="str">
        <f t="shared" si="3"/>
        <v>Gorra</v>
      </c>
    </row>
    <row r="19" spans="2:8" x14ac:dyDescent="0.25">
      <c r="B19" s="3" t="s">
        <v>29</v>
      </c>
      <c r="C19" s="3" t="s">
        <v>1</v>
      </c>
      <c r="D19" s="10">
        <v>1</v>
      </c>
      <c r="E19" s="11">
        <f t="shared" si="0"/>
        <v>3</v>
      </c>
      <c r="F19" s="12">
        <f t="shared" si="1"/>
        <v>0.48</v>
      </c>
      <c r="G19" s="12">
        <f t="shared" si="2"/>
        <v>3.48</v>
      </c>
      <c r="H19" s="1" t="str">
        <f t="shared" si="3"/>
        <v>Pegatina</v>
      </c>
    </row>
    <row r="20" spans="2:8" x14ac:dyDescent="0.25">
      <c r="B20" s="3" t="s">
        <v>30</v>
      </c>
      <c r="C20" s="3" t="s">
        <v>0</v>
      </c>
      <c r="D20" s="10">
        <v>3</v>
      </c>
      <c r="E20" s="11">
        <f t="shared" si="0"/>
        <v>15</v>
      </c>
      <c r="F20" s="12">
        <f t="shared" si="1"/>
        <v>2.4</v>
      </c>
      <c r="G20" s="12">
        <f t="shared" si="2"/>
        <v>17.399999999999999</v>
      </c>
      <c r="H20" s="14" t="str">
        <f t="shared" si="3"/>
        <v>Gorra</v>
      </c>
    </row>
    <row r="21" spans="2:8" x14ac:dyDescent="0.25">
      <c r="D21" s="5" t="s">
        <v>14</v>
      </c>
      <c r="E21" s="12">
        <f>SUM(E6:E20)</f>
        <v>246</v>
      </c>
      <c r="F21" s="12">
        <f>SUM(F6:F20)</f>
        <v>39.36</v>
      </c>
      <c r="G21" s="13">
        <f>SUM(G6:G20)</f>
        <v>285.36</v>
      </c>
      <c r="H21" s="15"/>
    </row>
    <row r="23" spans="2:8" x14ac:dyDescent="0.25">
      <c r="B23" s="3" t="s">
        <v>32</v>
      </c>
      <c r="C23" s="1">
        <f>MAX(D6:D20)</f>
        <v>9</v>
      </c>
    </row>
    <row r="24" spans="2:8" x14ac:dyDescent="0.25">
      <c r="B24" s="3" t="s">
        <v>33</v>
      </c>
      <c r="C24" s="1">
        <f>MIN(D6:D20)</f>
        <v>1</v>
      </c>
    </row>
    <row r="26" spans="2:8" x14ac:dyDescent="0.25">
      <c r="B26" s="3" t="s">
        <v>31</v>
      </c>
      <c r="C26" s="1">
        <f>COUNTIF(C6:C20,"Clásico")</f>
        <v>7</v>
      </c>
      <c r="E26" s="17" t="s">
        <v>35</v>
      </c>
      <c r="F26" s="18"/>
      <c r="G26" s="1">
        <f>COUNTIF(H6:H20,"Pegatina")</f>
        <v>6</v>
      </c>
    </row>
    <row r="27" spans="2:8" x14ac:dyDescent="0.25">
      <c r="B27" s="3" t="s">
        <v>34</v>
      </c>
      <c r="C27" s="1">
        <f>COUNTIF(C6:C20,"Estreno")</f>
        <v>8</v>
      </c>
      <c r="E27" s="17" t="s">
        <v>36</v>
      </c>
      <c r="F27" s="18"/>
      <c r="G27" s="1">
        <f>COUNTIF(H6:H20,"Gorra")</f>
        <v>9</v>
      </c>
    </row>
  </sheetData>
  <mergeCells count="3">
    <mergeCell ref="F1:H1"/>
    <mergeCell ref="E26:F26"/>
    <mergeCell ref="E27:F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e13h1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2017-09-27T12:54:41Z</dcterms:modified>
</cp:coreProperties>
</file>