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sarahjp_uw_edu/Documents/CCC/KSA/"/>
    </mc:Choice>
  </mc:AlternateContent>
  <xr:revisionPtr revIDLastSave="339" documentId="8_{749D516B-6C32-4594-8DFF-9D693CFF40DF}" xr6:coauthVersionLast="47" xr6:coauthVersionMax="47" xr10:uidLastSave="{2373E943-3E13-4C86-96A1-C6E13E67F41E}"/>
  <bookViews>
    <workbookView xWindow="-28920" yWindow="-120" windowWidth="29040" windowHeight="15720" xr2:uid="{482D204E-C502-483D-9707-E1DA7EAF4229}"/>
  </bookViews>
  <sheets>
    <sheet name="PA" sheetId="1" r:id="rId1"/>
    <sheet name="RR" sheetId="2" r:id="rId2"/>
    <sheet name="RR_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4" i="2" l="1"/>
  <c r="D131" i="2"/>
  <c r="D95" i="2"/>
  <c r="D92" i="2"/>
  <c r="D89" i="2"/>
  <c r="D86" i="2"/>
  <c r="D50" i="2"/>
  <c r="D47" i="2"/>
  <c r="D44" i="2"/>
  <c r="D41" i="2"/>
  <c r="D5" i="2"/>
  <c r="D2" i="2"/>
  <c r="D5" i="3"/>
  <c r="D2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K20" i="1" s="1"/>
  <c r="L20" i="1" s="1"/>
  <c r="J21" i="1"/>
  <c r="J22" i="1"/>
  <c r="J23" i="1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3" i="1"/>
  <c r="L23" i="1" s="1"/>
  <c r="K2" i="1"/>
  <c r="L2" i="1" s="1"/>
  <c r="H19" i="1"/>
  <c r="H20" i="1"/>
  <c r="H21" i="1"/>
  <c r="H22" i="1"/>
  <c r="H23" i="1"/>
  <c r="H18" i="1"/>
  <c r="H12" i="1"/>
  <c r="H11" i="1"/>
  <c r="H10" i="1"/>
  <c r="H9" i="1"/>
  <c r="H8" i="1"/>
  <c r="H7" i="1"/>
  <c r="H6" i="1"/>
  <c r="H5" i="1"/>
  <c r="H4" i="1"/>
  <c r="H3" i="1"/>
  <c r="H2" i="1"/>
  <c r="D128" i="2"/>
  <c r="D125" i="2"/>
  <c r="D122" i="2"/>
  <c r="D119" i="2"/>
  <c r="D116" i="2"/>
  <c r="D113" i="2"/>
  <c r="D110" i="2"/>
  <c r="D107" i="2"/>
  <c r="D104" i="2"/>
  <c r="D101" i="2"/>
  <c r="D98" i="2"/>
  <c r="D83" i="2"/>
  <c r="D80" i="2"/>
  <c r="D77" i="2"/>
  <c r="D74" i="2"/>
  <c r="D71" i="2"/>
  <c r="D68" i="2"/>
  <c r="D65" i="2"/>
  <c r="D62" i="2"/>
  <c r="D59" i="2"/>
  <c r="D56" i="2"/>
  <c r="D53" i="2"/>
  <c r="D38" i="2"/>
  <c r="D35" i="2"/>
  <c r="D32" i="2"/>
  <c r="D29" i="2"/>
  <c r="D26" i="2"/>
  <c r="D23" i="2"/>
  <c r="D20" i="2"/>
  <c r="D17" i="2"/>
  <c r="D14" i="2"/>
  <c r="D11" i="2"/>
  <c r="D8" i="2"/>
  <c r="K22" i="1" l="1"/>
  <c r="L22" i="1" s="1"/>
  <c r="K21" i="1"/>
  <c r="L21" i="1" s="1"/>
</calcChain>
</file>

<file path=xl/sharedStrings.xml><?xml version="1.0" encoding="utf-8"?>
<sst xmlns="http://schemas.openxmlformats.org/spreadsheetml/2006/main" count="336" uniqueCount="21">
  <si>
    <t>age</t>
  </si>
  <si>
    <t>sex</t>
  </si>
  <si>
    <t>Male</t>
  </si>
  <si>
    <t>category</t>
  </si>
  <si>
    <t>Moderate</t>
  </si>
  <si>
    <t>Female</t>
  </si>
  <si>
    <t>cause</t>
  </si>
  <si>
    <t>RR</t>
  </si>
  <si>
    <t>Colon and rectum cancer</t>
  </si>
  <si>
    <t>Low</t>
  </si>
  <si>
    <t>High</t>
  </si>
  <si>
    <t>all</t>
  </si>
  <si>
    <t>Breast cancer</t>
  </si>
  <si>
    <t>Ischemic heart disease</t>
  </si>
  <si>
    <t>Ischemic stroke</t>
  </si>
  <si>
    <t>Diabetes mellitus type 2</t>
  </si>
  <si>
    <t>ratio (high to mod)</t>
  </si>
  <si>
    <t>high+mod</t>
  </si>
  <si>
    <t>check</t>
  </si>
  <si>
    <t>mod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</si>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</sst>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521F-7719-48FD-A702-B4D464D661C5}">
  <dimension ref="A1:L31"/>
  <sheetViews>
    <sheetView tabSelected="1" workbookViewId="0">
      <selection activeCell="L31" sqref="L31"/>
    </sheetView>
  </sheetViews>
  <sheetFormatPr defaultRowHeight="14.5" x14ac:dyDescent="0.35"/>
  <cols>
    <col min="3" max="3" width="11.26953125" customWidth="1"/>
    <col min="4" max="4" width="10.54296875" customWidth="1"/>
    <col min="5" max="5" width="12.36328125" bestFit="1" customWidth="1"/>
    <col min="8" max="8" width="18.81640625" customWidth="1"/>
    <col min="10" max="10" width="9.54296875" customWidth="1"/>
  </cols>
  <sheetData>
    <row r="1" spans="1:12" x14ac:dyDescent="0.35">
      <c r="A1" s="2" t="s">
        <v>0</v>
      </c>
      <c r="B1" s="2" t="s">
        <v>1</v>
      </c>
      <c r="C1" s="2" t="s">
        <v>4</v>
      </c>
      <c r="D1" s="2" t="s">
        <v>10</v>
      </c>
      <c r="E1" s="2" t="s">
        <v>9</v>
      </c>
      <c r="G1" s="4" t="s">
        <v>18</v>
      </c>
      <c r="H1" s="3" t="s">
        <v>16</v>
      </c>
      <c r="J1" t="s">
        <v>17</v>
      </c>
      <c r="K1" t="s">
        <v>19</v>
      </c>
      <c r="L1" t="s">
        <v>20</v>
      </c>
    </row>
    <row r="2" spans="1:12" x14ac:dyDescent="0.35">
      <c r="A2" s="1">
        <v>15</v>
      </c>
      <c r="B2" s="1" t="s">
        <v>2</v>
      </c>
      <c r="C2" s="5">
        <v>21.507389645508631</v>
      </c>
      <c r="D2" s="5">
        <v>16.591414869392374</v>
      </c>
      <c r="E2" s="5">
        <v>61.901195485098995</v>
      </c>
      <c r="G2">
        <f>SUM(C2:E2)</f>
        <v>100</v>
      </c>
      <c r="H2">
        <f>27/35</f>
        <v>0.77142857142857146</v>
      </c>
      <c r="J2">
        <f>100-E2</f>
        <v>38.098804514901005</v>
      </c>
      <c r="K2">
        <f>J2/(1+H2)</f>
        <v>21.507389645508631</v>
      </c>
      <c r="L2">
        <f>J2-K2</f>
        <v>16.591414869392374</v>
      </c>
    </row>
    <row r="3" spans="1:12" x14ac:dyDescent="0.35">
      <c r="A3" s="1">
        <v>20</v>
      </c>
      <c r="B3" s="1" t="s">
        <v>2</v>
      </c>
      <c r="C3" s="5">
        <v>20.538829051106994</v>
      </c>
      <c r="D3" s="5">
        <v>15.844239553711105</v>
      </c>
      <c r="E3" s="5">
        <v>63.616931395181901</v>
      </c>
      <c r="G3">
        <f t="shared" ref="G3:G23" si="0">SUM(C3:E3)</f>
        <v>100</v>
      </c>
      <c r="H3">
        <f>27/35</f>
        <v>0.77142857142857146</v>
      </c>
      <c r="J3">
        <f t="shared" ref="J3:J23" si="1">100-E3</f>
        <v>36.383068604818099</v>
      </c>
      <c r="K3">
        <f t="shared" ref="K3:K23" si="2">J3/(1+H3)</f>
        <v>20.538829051106994</v>
      </c>
      <c r="L3">
        <f t="shared" ref="L3:L23" si="3">J3-K3</f>
        <v>15.844239553711105</v>
      </c>
    </row>
    <row r="4" spans="1:12" x14ac:dyDescent="0.35">
      <c r="A4" s="1">
        <v>25</v>
      </c>
      <c r="B4" s="1" t="s">
        <v>2</v>
      </c>
      <c r="C4" s="5">
        <v>17.325697711810157</v>
      </c>
      <c r="D4" s="5">
        <v>13.365538234824974</v>
      </c>
      <c r="E4" s="5">
        <v>69.308764053364868</v>
      </c>
      <c r="G4">
        <f t="shared" si="0"/>
        <v>100</v>
      </c>
      <c r="H4">
        <f>27/35</f>
        <v>0.77142857142857146</v>
      </c>
      <c r="J4">
        <f t="shared" si="1"/>
        <v>30.691235946635132</v>
      </c>
      <c r="K4">
        <f t="shared" si="2"/>
        <v>17.325697711810157</v>
      </c>
      <c r="L4">
        <f t="shared" si="3"/>
        <v>13.365538234824974</v>
      </c>
    </row>
    <row r="5" spans="1:12" x14ac:dyDescent="0.35">
      <c r="A5" s="1">
        <v>30</v>
      </c>
      <c r="B5" s="1" t="s">
        <v>2</v>
      </c>
      <c r="C5" s="5">
        <v>14.667410520495723</v>
      </c>
      <c r="D5" s="5">
        <v>11.314859544382413</v>
      </c>
      <c r="E5" s="5">
        <v>74.017729935121864</v>
      </c>
      <c r="G5">
        <f t="shared" si="0"/>
        <v>100</v>
      </c>
      <c r="H5">
        <f>27/35</f>
        <v>0.77142857142857146</v>
      </c>
      <c r="J5">
        <f t="shared" si="1"/>
        <v>25.982270064878136</v>
      </c>
      <c r="K5">
        <f t="shared" si="2"/>
        <v>14.667410520495723</v>
      </c>
      <c r="L5">
        <f t="shared" si="3"/>
        <v>11.314859544382413</v>
      </c>
    </row>
    <row r="6" spans="1:12" x14ac:dyDescent="0.35">
      <c r="A6" s="1">
        <v>35</v>
      </c>
      <c r="B6" s="1" t="s">
        <v>2</v>
      </c>
      <c r="C6" s="5">
        <v>13.062648034981825</v>
      </c>
      <c r="D6" s="5">
        <v>10.076899912700265</v>
      </c>
      <c r="E6" s="5">
        <v>76.86045205231791</v>
      </c>
      <c r="G6">
        <f t="shared" si="0"/>
        <v>100</v>
      </c>
      <c r="H6">
        <f>27/35</f>
        <v>0.77142857142857146</v>
      </c>
      <c r="J6">
        <f t="shared" si="1"/>
        <v>23.13954794768209</v>
      </c>
      <c r="K6">
        <f t="shared" si="2"/>
        <v>13.062648034981825</v>
      </c>
      <c r="L6">
        <f t="shared" si="3"/>
        <v>10.076899912700265</v>
      </c>
    </row>
    <row r="7" spans="1:12" x14ac:dyDescent="0.35">
      <c r="A7" s="1">
        <v>40</v>
      </c>
      <c r="B7" s="1" t="s">
        <v>2</v>
      </c>
      <c r="C7" s="5">
        <v>16.951234325198072</v>
      </c>
      <c r="D7" s="5">
        <v>5.2157644077532552</v>
      </c>
      <c r="E7" s="5">
        <v>77.833001267048672</v>
      </c>
      <c r="G7">
        <f t="shared" si="0"/>
        <v>100</v>
      </c>
      <c r="H7">
        <f>12/39</f>
        <v>0.30769230769230771</v>
      </c>
      <c r="J7">
        <f t="shared" si="1"/>
        <v>22.166998732951328</v>
      </c>
      <c r="K7">
        <f t="shared" si="2"/>
        <v>16.951234325198072</v>
      </c>
      <c r="L7">
        <f t="shared" si="3"/>
        <v>5.2157644077532552</v>
      </c>
    </row>
    <row r="8" spans="1:12" x14ac:dyDescent="0.35">
      <c r="A8" s="1">
        <v>45</v>
      </c>
      <c r="B8" s="1" t="s">
        <v>2</v>
      </c>
      <c r="C8" s="5">
        <v>15.820438926518683</v>
      </c>
      <c r="D8" s="5">
        <v>4.8678273620057482</v>
      </c>
      <c r="E8" s="5">
        <v>79.311733711475568</v>
      </c>
      <c r="G8">
        <f t="shared" si="0"/>
        <v>100</v>
      </c>
      <c r="H8">
        <f t="shared" ref="H8:H12" si="4">12/39</f>
        <v>0.30769230769230771</v>
      </c>
      <c r="J8">
        <f t="shared" si="1"/>
        <v>20.688266288524432</v>
      </c>
      <c r="K8">
        <f t="shared" si="2"/>
        <v>15.820438926518683</v>
      </c>
      <c r="L8">
        <f t="shared" si="3"/>
        <v>4.8678273620057482</v>
      </c>
    </row>
    <row r="9" spans="1:12" x14ac:dyDescent="0.35">
      <c r="A9" s="1">
        <v>50</v>
      </c>
      <c r="B9" s="1" t="s">
        <v>2</v>
      </c>
      <c r="C9" s="5">
        <v>16.436213096744538</v>
      </c>
      <c r="D9" s="5">
        <v>5.0572963374598601</v>
      </c>
      <c r="E9" s="5">
        <v>78.506490565795602</v>
      </c>
      <c r="G9">
        <f t="shared" si="0"/>
        <v>100</v>
      </c>
      <c r="H9">
        <f t="shared" si="4"/>
        <v>0.30769230769230771</v>
      </c>
      <c r="J9">
        <f t="shared" si="1"/>
        <v>21.493509434204398</v>
      </c>
      <c r="K9">
        <f t="shared" si="2"/>
        <v>16.436213096744538</v>
      </c>
      <c r="L9">
        <f t="shared" si="3"/>
        <v>5.0572963374598601</v>
      </c>
    </row>
    <row r="10" spans="1:12" x14ac:dyDescent="0.35">
      <c r="A10" s="1">
        <v>55</v>
      </c>
      <c r="B10" s="1" t="s">
        <v>2</v>
      </c>
      <c r="C10" s="5">
        <v>18.349352771880312</v>
      </c>
      <c r="D10" s="5">
        <v>5.6459546990400966</v>
      </c>
      <c r="E10" s="5">
        <v>76.004692529079591</v>
      </c>
      <c r="G10">
        <f t="shared" si="0"/>
        <v>100</v>
      </c>
      <c r="H10">
        <f t="shared" si="4"/>
        <v>0.30769230769230771</v>
      </c>
      <c r="J10">
        <f t="shared" si="1"/>
        <v>23.995307470920409</v>
      </c>
      <c r="K10">
        <f t="shared" si="2"/>
        <v>18.349352771880312</v>
      </c>
      <c r="L10">
        <f t="shared" si="3"/>
        <v>5.6459546990400966</v>
      </c>
    </row>
    <row r="11" spans="1:12" x14ac:dyDescent="0.35">
      <c r="A11" s="1">
        <v>60</v>
      </c>
      <c r="B11" s="1" t="s">
        <v>2</v>
      </c>
      <c r="C11" s="5">
        <v>16.353845457043178</v>
      </c>
      <c r="D11" s="5">
        <v>5.031952448320979</v>
      </c>
      <c r="E11" s="5">
        <v>78.614202094635843</v>
      </c>
      <c r="G11">
        <f t="shared" si="0"/>
        <v>100</v>
      </c>
      <c r="H11">
        <f t="shared" si="4"/>
        <v>0.30769230769230771</v>
      </c>
      <c r="J11">
        <f t="shared" si="1"/>
        <v>21.385797905364157</v>
      </c>
      <c r="K11">
        <f t="shared" si="2"/>
        <v>16.353845457043178</v>
      </c>
      <c r="L11">
        <f t="shared" si="3"/>
        <v>5.031952448320979</v>
      </c>
    </row>
    <row r="12" spans="1:12" x14ac:dyDescent="0.35">
      <c r="A12" s="1">
        <v>65</v>
      </c>
      <c r="B12" s="1" t="s">
        <v>2</v>
      </c>
      <c r="C12" s="5">
        <v>10.955003194610027</v>
      </c>
      <c r="D12" s="5">
        <v>3.3707702137261624</v>
      </c>
      <c r="E12" s="5">
        <v>85.67422659166381</v>
      </c>
      <c r="G12">
        <f t="shared" si="0"/>
        <v>100</v>
      </c>
      <c r="H12">
        <f t="shared" si="4"/>
        <v>0.30769230769230771</v>
      </c>
      <c r="J12">
        <f t="shared" si="1"/>
        <v>14.32577340833619</v>
      </c>
      <c r="K12">
        <f t="shared" si="2"/>
        <v>10.955003194610027</v>
      </c>
      <c r="L12">
        <f t="shared" si="3"/>
        <v>3.3707702137261624</v>
      </c>
    </row>
    <row r="13" spans="1:12" x14ac:dyDescent="0.35">
      <c r="A13" s="1">
        <v>15</v>
      </c>
      <c r="B13" s="1" t="s">
        <v>5</v>
      </c>
      <c r="C13" s="5">
        <v>4.5006408825128545</v>
      </c>
      <c r="D13" s="5">
        <v>4.5006408825128545</v>
      </c>
      <c r="E13" s="5">
        <v>90.998718234974291</v>
      </c>
      <c r="G13">
        <f t="shared" si="0"/>
        <v>100</v>
      </c>
      <c r="H13">
        <v>1</v>
      </c>
      <c r="J13">
        <f t="shared" si="1"/>
        <v>9.0012817650257091</v>
      </c>
      <c r="K13">
        <f t="shared" si="2"/>
        <v>4.5006408825128545</v>
      </c>
      <c r="L13">
        <f t="shared" si="3"/>
        <v>4.5006408825128545</v>
      </c>
    </row>
    <row r="14" spans="1:12" x14ac:dyDescent="0.35">
      <c r="A14" s="1">
        <v>20</v>
      </c>
      <c r="B14" s="1" t="s">
        <v>5</v>
      </c>
      <c r="C14" s="5">
        <v>6.7682450521377078</v>
      </c>
      <c r="D14" s="5">
        <v>6.7682450521377078</v>
      </c>
      <c r="E14" s="5">
        <v>86.463509895724584</v>
      </c>
      <c r="G14">
        <f t="shared" si="0"/>
        <v>100</v>
      </c>
      <c r="H14">
        <v>1</v>
      </c>
      <c r="J14">
        <f t="shared" si="1"/>
        <v>13.536490104275416</v>
      </c>
      <c r="K14">
        <f t="shared" si="2"/>
        <v>6.7682450521377078</v>
      </c>
      <c r="L14">
        <f t="shared" si="3"/>
        <v>6.7682450521377078</v>
      </c>
    </row>
    <row r="15" spans="1:12" x14ac:dyDescent="0.35">
      <c r="A15" s="1">
        <v>25</v>
      </c>
      <c r="B15" s="1" t="s">
        <v>5</v>
      </c>
      <c r="C15" s="5">
        <v>6.237593170611774</v>
      </c>
      <c r="D15" s="5">
        <v>6.237593170611774</v>
      </c>
      <c r="E15" s="5">
        <v>87.524813658776452</v>
      </c>
      <c r="G15">
        <f t="shared" si="0"/>
        <v>100</v>
      </c>
      <c r="H15">
        <v>1</v>
      </c>
      <c r="J15">
        <f t="shared" si="1"/>
        <v>12.475186341223548</v>
      </c>
      <c r="K15">
        <f t="shared" si="2"/>
        <v>6.237593170611774</v>
      </c>
      <c r="L15">
        <f t="shared" si="3"/>
        <v>6.237593170611774</v>
      </c>
    </row>
    <row r="16" spans="1:12" x14ac:dyDescent="0.35">
      <c r="A16" s="1">
        <v>30</v>
      </c>
      <c r="B16" s="1" t="s">
        <v>5</v>
      </c>
      <c r="C16" s="5">
        <v>6.0663850173504414</v>
      </c>
      <c r="D16" s="5">
        <v>6.0663850173504414</v>
      </c>
      <c r="E16" s="5">
        <v>87.867229965299117</v>
      </c>
      <c r="G16">
        <f t="shared" si="0"/>
        <v>100</v>
      </c>
      <c r="H16">
        <v>1</v>
      </c>
      <c r="J16">
        <f t="shared" si="1"/>
        <v>12.132770034700883</v>
      </c>
      <c r="K16">
        <f t="shared" si="2"/>
        <v>6.0663850173504414</v>
      </c>
      <c r="L16">
        <f t="shared" si="3"/>
        <v>6.0663850173504414</v>
      </c>
    </row>
    <row r="17" spans="1:12" x14ac:dyDescent="0.35">
      <c r="A17" s="1">
        <v>35</v>
      </c>
      <c r="B17" s="1" t="s">
        <v>5</v>
      </c>
      <c r="C17" s="5">
        <v>6.0455828652578418</v>
      </c>
      <c r="D17" s="5">
        <v>6.0455828652578418</v>
      </c>
      <c r="E17" s="5">
        <v>87.908834269484316</v>
      </c>
      <c r="G17">
        <f t="shared" si="0"/>
        <v>100</v>
      </c>
      <c r="H17">
        <v>1</v>
      </c>
      <c r="J17">
        <f t="shared" si="1"/>
        <v>12.091165730515684</v>
      </c>
      <c r="K17">
        <f t="shared" si="2"/>
        <v>6.0455828652578418</v>
      </c>
      <c r="L17">
        <f t="shared" si="3"/>
        <v>6.0455828652578418</v>
      </c>
    </row>
    <row r="18" spans="1:12" x14ac:dyDescent="0.35">
      <c r="A18" s="1">
        <v>40</v>
      </c>
      <c r="B18" s="1" t="s">
        <v>5</v>
      </c>
      <c r="C18" s="5">
        <v>5.2222689927221921</v>
      </c>
      <c r="D18" s="5">
        <v>5.762503716107247</v>
      </c>
      <c r="E18" s="5">
        <v>89.015227291170561</v>
      </c>
      <c r="G18">
        <f t="shared" si="0"/>
        <v>100</v>
      </c>
      <c r="H18">
        <f>32/29</f>
        <v>1.103448275862069</v>
      </c>
      <c r="J18">
        <f t="shared" si="1"/>
        <v>10.984772708829439</v>
      </c>
      <c r="K18">
        <f t="shared" si="2"/>
        <v>5.2222689927221921</v>
      </c>
      <c r="L18">
        <f t="shared" si="3"/>
        <v>5.762503716107247</v>
      </c>
    </row>
    <row r="19" spans="1:12" x14ac:dyDescent="0.35">
      <c r="A19" s="1">
        <v>45</v>
      </c>
      <c r="B19" s="1" t="s">
        <v>5</v>
      </c>
      <c r="C19" s="5">
        <v>6.2854853140064977</v>
      </c>
      <c r="D19" s="5">
        <v>6.9357079326968245</v>
      </c>
      <c r="E19" s="5">
        <v>86.778806753296678</v>
      </c>
      <c r="G19">
        <f t="shared" si="0"/>
        <v>100</v>
      </c>
      <c r="H19">
        <f t="shared" ref="H19:H23" si="5">32/29</f>
        <v>1.103448275862069</v>
      </c>
      <c r="J19">
        <f t="shared" si="1"/>
        <v>13.221193246703322</v>
      </c>
      <c r="K19">
        <f t="shared" si="2"/>
        <v>6.2854853140064977</v>
      </c>
      <c r="L19">
        <f t="shared" si="3"/>
        <v>6.9357079326968245</v>
      </c>
    </row>
    <row r="20" spans="1:12" x14ac:dyDescent="0.35">
      <c r="A20" s="1">
        <v>50</v>
      </c>
      <c r="B20" s="1" t="s">
        <v>5</v>
      </c>
      <c r="C20" s="5">
        <v>6.1439924816302307</v>
      </c>
      <c r="D20" s="5">
        <v>6.7795779107643925</v>
      </c>
      <c r="E20" s="5">
        <v>87.076429607605377</v>
      </c>
      <c r="G20">
        <f t="shared" si="0"/>
        <v>100</v>
      </c>
      <c r="H20">
        <f t="shared" si="5"/>
        <v>1.103448275862069</v>
      </c>
      <c r="J20">
        <f t="shared" si="1"/>
        <v>12.923570392394623</v>
      </c>
      <c r="K20">
        <f t="shared" si="2"/>
        <v>6.1439924816302307</v>
      </c>
      <c r="L20">
        <f t="shared" si="3"/>
        <v>6.7795779107643925</v>
      </c>
    </row>
    <row r="21" spans="1:12" x14ac:dyDescent="0.35">
      <c r="A21" s="1">
        <v>55</v>
      </c>
      <c r="B21" s="1" t="s">
        <v>5</v>
      </c>
      <c r="C21" s="5">
        <v>4.9524769490387639</v>
      </c>
      <c r="D21" s="5">
        <v>5.4648021506634636</v>
      </c>
      <c r="E21" s="5">
        <v>89.582720900297772</v>
      </c>
      <c r="G21">
        <f t="shared" si="0"/>
        <v>100</v>
      </c>
      <c r="H21">
        <f t="shared" si="5"/>
        <v>1.103448275862069</v>
      </c>
      <c r="J21">
        <f t="shared" si="1"/>
        <v>10.417279099702228</v>
      </c>
      <c r="K21">
        <f t="shared" si="2"/>
        <v>4.9524769490387639</v>
      </c>
      <c r="L21">
        <f t="shared" si="3"/>
        <v>5.4648021506634636</v>
      </c>
    </row>
    <row r="22" spans="1:12" x14ac:dyDescent="0.35">
      <c r="A22" s="1">
        <v>60</v>
      </c>
      <c r="B22" s="1" t="s">
        <v>5</v>
      </c>
      <c r="C22" s="5">
        <v>2.8943378135292415</v>
      </c>
      <c r="D22" s="5">
        <v>3.1937520701012323</v>
      </c>
      <c r="E22" s="5">
        <v>93.911910116369526</v>
      </c>
      <c r="G22">
        <f t="shared" si="0"/>
        <v>100</v>
      </c>
      <c r="H22">
        <f t="shared" si="5"/>
        <v>1.103448275862069</v>
      </c>
      <c r="J22">
        <f t="shared" si="1"/>
        <v>6.0880898836304738</v>
      </c>
      <c r="K22">
        <f t="shared" si="2"/>
        <v>2.8943378135292415</v>
      </c>
      <c r="L22">
        <f t="shared" si="3"/>
        <v>3.1937520701012323</v>
      </c>
    </row>
    <row r="23" spans="1:12" x14ac:dyDescent="0.35">
      <c r="A23" s="1">
        <v>65</v>
      </c>
      <c r="B23" s="1" t="s">
        <v>5</v>
      </c>
      <c r="C23" s="5">
        <v>1.6710824076304529</v>
      </c>
      <c r="D23" s="5">
        <v>1.8439530015232581</v>
      </c>
      <c r="E23" s="5">
        <v>96.484964590846289</v>
      </c>
      <c r="G23">
        <f t="shared" si="0"/>
        <v>100</v>
      </c>
      <c r="H23">
        <f t="shared" si="5"/>
        <v>1.103448275862069</v>
      </c>
      <c r="J23">
        <f t="shared" si="1"/>
        <v>3.515035409153711</v>
      </c>
      <c r="K23">
        <f t="shared" si="2"/>
        <v>1.6710824076304529</v>
      </c>
      <c r="L23">
        <f t="shared" si="3"/>
        <v>1.8439530015232581</v>
      </c>
    </row>
    <row r="24" spans="1:12" x14ac:dyDescent="0.35">
      <c r="A24" s="1">
        <v>70</v>
      </c>
      <c r="B24" s="1" t="s">
        <v>5</v>
      </c>
      <c r="C24" s="5">
        <v>1.6710824076304529</v>
      </c>
      <c r="D24" s="5">
        <v>1.8439530015232581</v>
      </c>
      <c r="E24" s="5">
        <v>96.484964590846289</v>
      </c>
    </row>
    <row r="25" spans="1:12" x14ac:dyDescent="0.35">
      <c r="A25" s="1">
        <v>75</v>
      </c>
      <c r="B25" s="1" t="s">
        <v>5</v>
      </c>
      <c r="C25" s="5">
        <v>1.6710824076304529</v>
      </c>
      <c r="D25" s="5">
        <v>1.8439530015232581</v>
      </c>
      <c r="E25" s="5">
        <v>96.484964590846289</v>
      </c>
    </row>
    <row r="26" spans="1:12" x14ac:dyDescent="0.35">
      <c r="A26" s="1">
        <v>80</v>
      </c>
      <c r="B26" s="1" t="s">
        <v>5</v>
      </c>
      <c r="C26" s="5">
        <v>1.6710824076304529</v>
      </c>
      <c r="D26" s="5">
        <v>1.8439530015232581</v>
      </c>
      <c r="E26" s="5">
        <v>96.484964590846289</v>
      </c>
    </row>
    <row r="27" spans="1:12" x14ac:dyDescent="0.35">
      <c r="A27" s="1">
        <v>85</v>
      </c>
      <c r="B27" s="1" t="s">
        <v>5</v>
      </c>
      <c r="C27" s="5">
        <v>1.6710824076304529</v>
      </c>
      <c r="D27" s="5">
        <v>1.8439530015232581</v>
      </c>
      <c r="E27" s="5">
        <v>96.484964590846289</v>
      </c>
    </row>
    <row r="28" spans="1:12" x14ac:dyDescent="0.35">
      <c r="A28" s="1">
        <v>70</v>
      </c>
      <c r="B28" s="1" t="s">
        <v>2</v>
      </c>
      <c r="C28" s="5">
        <v>10.955003194610027</v>
      </c>
      <c r="D28" s="5">
        <v>3.3707702137261624</v>
      </c>
      <c r="E28" s="5">
        <v>85.67422659166381</v>
      </c>
    </row>
    <row r="29" spans="1:12" x14ac:dyDescent="0.35">
      <c r="A29" s="1">
        <v>75</v>
      </c>
      <c r="B29" s="1" t="s">
        <v>2</v>
      </c>
      <c r="C29" s="5">
        <v>10.955003194610027</v>
      </c>
      <c r="D29" s="5">
        <v>3.3707702137261624</v>
      </c>
      <c r="E29" s="5">
        <v>85.67422659166381</v>
      </c>
    </row>
    <row r="30" spans="1:12" x14ac:dyDescent="0.35">
      <c r="A30" s="1">
        <v>80</v>
      </c>
      <c r="B30" s="1" t="s">
        <v>2</v>
      </c>
      <c r="C30" s="5">
        <v>10.955003194610027</v>
      </c>
      <c r="D30" s="5">
        <v>3.3707702137261624</v>
      </c>
      <c r="E30" s="5">
        <v>85.67422659166381</v>
      </c>
    </row>
    <row r="31" spans="1:12" x14ac:dyDescent="0.35">
      <c r="A31" s="1">
        <v>85</v>
      </c>
      <c r="B31" s="1" t="s">
        <v>2</v>
      </c>
      <c r="C31" s="5">
        <v>10.955003194610027</v>
      </c>
      <c r="D31" s="5">
        <v>3.3707702137261624</v>
      </c>
      <c r="E31" s="5">
        <v>85.67422659166381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09AE-435D-470A-8282-FC5182758A64}">
  <dimension ref="A1:D136"/>
  <sheetViews>
    <sheetView topLeftCell="A104" workbookViewId="0">
      <selection activeCell="I119" sqref="I119"/>
    </sheetView>
  </sheetViews>
  <sheetFormatPr defaultRowHeight="14.5" x14ac:dyDescent="0.35"/>
  <sheetData>
    <row r="1" spans="1:4" x14ac:dyDescent="0.35">
      <c r="A1" t="s">
        <v>6</v>
      </c>
      <c r="B1" t="s">
        <v>3</v>
      </c>
      <c r="C1" t="s">
        <v>0</v>
      </c>
      <c r="D1" t="s">
        <v>7</v>
      </c>
    </row>
    <row r="2" spans="1:4" x14ac:dyDescent="0.35">
      <c r="A2" t="s">
        <v>13</v>
      </c>
      <c r="B2" t="s">
        <v>9</v>
      </c>
      <c r="C2">
        <v>15</v>
      </c>
      <c r="D2">
        <f>(1.761+1.601)/2</f>
        <v>1.681</v>
      </c>
    </row>
    <row r="3" spans="1:4" x14ac:dyDescent="0.35">
      <c r="A3" t="s">
        <v>13</v>
      </c>
      <c r="B3" t="s">
        <v>4</v>
      </c>
      <c r="C3">
        <v>15</v>
      </c>
      <c r="D3">
        <v>1.4419999999999999</v>
      </c>
    </row>
    <row r="4" spans="1:4" x14ac:dyDescent="0.35">
      <c r="A4" t="s">
        <v>13</v>
      </c>
      <c r="B4" t="s">
        <v>10</v>
      </c>
      <c r="C4">
        <v>15</v>
      </c>
      <c r="D4">
        <v>1.4219999999999999</v>
      </c>
    </row>
    <row r="5" spans="1:4" x14ac:dyDescent="0.35">
      <c r="A5" t="s">
        <v>13</v>
      </c>
      <c r="B5" t="s">
        <v>9</v>
      </c>
      <c r="C5">
        <v>20</v>
      </c>
      <c r="D5">
        <f>(1.761+1.601)/2</f>
        <v>1.681</v>
      </c>
    </row>
    <row r="6" spans="1:4" x14ac:dyDescent="0.35">
      <c r="A6" t="s">
        <v>13</v>
      </c>
      <c r="B6" t="s">
        <v>4</v>
      </c>
      <c r="C6">
        <v>20</v>
      </c>
      <c r="D6">
        <v>1.4419999999999999</v>
      </c>
    </row>
    <row r="7" spans="1:4" x14ac:dyDescent="0.35">
      <c r="A7" t="s">
        <v>13</v>
      </c>
      <c r="B7" t="s">
        <v>10</v>
      </c>
      <c r="C7">
        <v>20</v>
      </c>
      <c r="D7">
        <v>1.4219999999999999</v>
      </c>
    </row>
    <row r="8" spans="1:4" x14ac:dyDescent="0.35">
      <c r="A8" t="s">
        <v>13</v>
      </c>
      <c r="B8" t="s">
        <v>9</v>
      </c>
      <c r="C8">
        <v>25</v>
      </c>
      <c r="D8">
        <f>(1.761+1.601)/2</f>
        <v>1.681</v>
      </c>
    </row>
    <row r="9" spans="1:4" x14ac:dyDescent="0.35">
      <c r="A9" t="s">
        <v>13</v>
      </c>
      <c r="B9" t="s">
        <v>4</v>
      </c>
      <c r="C9">
        <v>25</v>
      </c>
      <c r="D9">
        <v>1.4419999999999999</v>
      </c>
    </row>
    <row r="10" spans="1:4" x14ac:dyDescent="0.35">
      <c r="A10" t="s">
        <v>13</v>
      </c>
      <c r="B10" t="s">
        <v>10</v>
      </c>
      <c r="C10">
        <v>25</v>
      </c>
      <c r="D10">
        <v>1.4219999999999999</v>
      </c>
    </row>
    <row r="11" spans="1:4" x14ac:dyDescent="0.35">
      <c r="A11" t="s">
        <v>13</v>
      </c>
      <c r="B11" t="s">
        <v>9</v>
      </c>
      <c r="C11">
        <v>30</v>
      </c>
      <c r="D11">
        <f>(1.761+1.601)/2</f>
        <v>1.681</v>
      </c>
    </row>
    <row r="12" spans="1:4" x14ac:dyDescent="0.35">
      <c r="A12" t="s">
        <v>13</v>
      </c>
      <c r="B12" t="s">
        <v>4</v>
      </c>
      <c r="C12">
        <v>30</v>
      </c>
      <c r="D12">
        <v>1.4419999999999999</v>
      </c>
    </row>
    <row r="13" spans="1:4" x14ac:dyDescent="0.35">
      <c r="A13" t="s">
        <v>13</v>
      </c>
      <c r="B13" t="s">
        <v>10</v>
      </c>
      <c r="C13">
        <v>30</v>
      </c>
      <c r="D13">
        <v>1.4219999999999999</v>
      </c>
    </row>
    <row r="14" spans="1:4" x14ac:dyDescent="0.35">
      <c r="A14" t="s">
        <v>13</v>
      </c>
      <c r="B14" t="s">
        <v>9</v>
      </c>
      <c r="C14">
        <v>35</v>
      </c>
      <c r="D14">
        <f>(1.761+1.601)/2</f>
        <v>1.681</v>
      </c>
    </row>
    <row r="15" spans="1:4" x14ac:dyDescent="0.35">
      <c r="A15" t="s">
        <v>13</v>
      </c>
      <c r="B15" t="s">
        <v>4</v>
      </c>
      <c r="C15">
        <v>35</v>
      </c>
      <c r="D15">
        <v>1.4419999999999999</v>
      </c>
    </row>
    <row r="16" spans="1:4" x14ac:dyDescent="0.35">
      <c r="A16" t="s">
        <v>13</v>
      </c>
      <c r="B16" t="s">
        <v>10</v>
      </c>
      <c r="C16">
        <v>35</v>
      </c>
      <c r="D16">
        <v>1.4219999999999999</v>
      </c>
    </row>
    <row r="17" spans="1:4" x14ac:dyDescent="0.35">
      <c r="A17" t="s">
        <v>13</v>
      </c>
      <c r="B17" t="s">
        <v>9</v>
      </c>
      <c r="C17">
        <v>40</v>
      </c>
      <c r="D17">
        <f>(1.467+1.334)/2</f>
        <v>1.4005000000000001</v>
      </c>
    </row>
    <row r="18" spans="1:4" x14ac:dyDescent="0.35">
      <c r="A18" t="s">
        <v>13</v>
      </c>
      <c r="B18" t="s">
        <v>4</v>
      </c>
      <c r="C18">
        <v>40</v>
      </c>
      <c r="D18">
        <v>1.2010000000000001</v>
      </c>
    </row>
    <row r="19" spans="1:4" x14ac:dyDescent="0.35">
      <c r="A19" t="s">
        <v>13</v>
      </c>
      <c r="B19" t="s">
        <v>10</v>
      </c>
      <c r="C19">
        <v>40</v>
      </c>
      <c r="D19">
        <v>1.1850000000000001</v>
      </c>
    </row>
    <row r="20" spans="1:4" x14ac:dyDescent="0.35">
      <c r="A20" t="s">
        <v>13</v>
      </c>
      <c r="B20" t="s">
        <v>9</v>
      </c>
      <c r="C20">
        <v>45</v>
      </c>
      <c r="D20">
        <f>(1.405+1.278)/2</f>
        <v>1.3414999999999999</v>
      </c>
    </row>
    <row r="21" spans="1:4" x14ac:dyDescent="0.35">
      <c r="A21" t="s">
        <v>13</v>
      </c>
      <c r="B21" t="s">
        <v>4</v>
      </c>
      <c r="C21">
        <v>45</v>
      </c>
      <c r="D21">
        <v>1.151</v>
      </c>
    </row>
    <row r="22" spans="1:4" x14ac:dyDescent="0.35">
      <c r="A22" t="s">
        <v>13</v>
      </c>
      <c r="B22" t="s">
        <v>10</v>
      </c>
      <c r="C22">
        <v>45</v>
      </c>
      <c r="D22">
        <v>1.135</v>
      </c>
    </row>
    <row r="23" spans="1:4" x14ac:dyDescent="0.35">
      <c r="A23" t="s">
        <v>13</v>
      </c>
      <c r="B23" t="s">
        <v>9</v>
      </c>
      <c r="C23">
        <v>50</v>
      </c>
      <c r="D23">
        <f>(1.294+1.177)/2</f>
        <v>1.2355</v>
      </c>
    </row>
    <row r="24" spans="1:4" x14ac:dyDescent="0.35">
      <c r="A24" t="s">
        <v>13</v>
      </c>
      <c r="B24" t="s">
        <v>4</v>
      </c>
      <c r="C24">
        <v>50</v>
      </c>
      <c r="D24">
        <v>1.06</v>
      </c>
    </row>
    <row r="25" spans="1:4" x14ac:dyDescent="0.35">
      <c r="A25" t="s">
        <v>13</v>
      </c>
      <c r="B25" t="s">
        <v>10</v>
      </c>
      <c r="C25">
        <v>50</v>
      </c>
      <c r="D25">
        <v>1.0449999999999999</v>
      </c>
    </row>
    <row r="26" spans="1:4" x14ac:dyDescent="0.35">
      <c r="A26" t="s">
        <v>13</v>
      </c>
      <c r="B26" t="s">
        <v>9</v>
      </c>
      <c r="C26">
        <v>55</v>
      </c>
      <c r="D26">
        <f>(1.134+1.031)/2</f>
        <v>1.0825</v>
      </c>
    </row>
    <row r="27" spans="1:4" x14ac:dyDescent="0.35">
      <c r="A27" t="s">
        <v>13</v>
      </c>
      <c r="B27" t="s">
        <v>4</v>
      </c>
      <c r="C27">
        <v>55</v>
      </c>
      <c r="D27">
        <v>0.92900000000000005</v>
      </c>
    </row>
    <row r="28" spans="1:4" x14ac:dyDescent="0.35">
      <c r="A28" t="s">
        <v>13</v>
      </c>
      <c r="B28" t="s">
        <v>10</v>
      </c>
      <c r="C28">
        <v>55</v>
      </c>
      <c r="D28">
        <v>0.91600000000000004</v>
      </c>
    </row>
    <row r="29" spans="1:4" x14ac:dyDescent="0.35">
      <c r="A29" t="s">
        <v>13</v>
      </c>
      <c r="B29" t="s">
        <v>9</v>
      </c>
      <c r="C29">
        <v>60</v>
      </c>
      <c r="D29">
        <f>(1+0.909)/2</f>
        <v>0.95450000000000002</v>
      </c>
    </row>
    <row r="30" spans="1:4" x14ac:dyDescent="0.35">
      <c r="A30" t="s">
        <v>13</v>
      </c>
      <c r="B30" t="s">
        <v>4</v>
      </c>
      <c r="C30">
        <v>60</v>
      </c>
      <c r="D30">
        <v>0.81899999999999995</v>
      </c>
    </row>
    <row r="31" spans="1:4" x14ac:dyDescent="0.35">
      <c r="A31" t="s">
        <v>13</v>
      </c>
      <c r="B31" t="s">
        <v>10</v>
      </c>
      <c r="C31">
        <v>60</v>
      </c>
      <c r="D31">
        <v>0.80800000000000005</v>
      </c>
    </row>
    <row r="32" spans="1:4" x14ac:dyDescent="0.35">
      <c r="A32" t="s">
        <v>13</v>
      </c>
      <c r="B32" t="s">
        <v>9</v>
      </c>
      <c r="C32">
        <v>65</v>
      </c>
      <c r="D32">
        <f>(0.9+0.818)/2</f>
        <v>0.85899999999999999</v>
      </c>
    </row>
    <row r="33" spans="1:4" x14ac:dyDescent="0.35">
      <c r="A33" t="s">
        <v>13</v>
      </c>
      <c r="B33" t="s">
        <v>4</v>
      </c>
      <c r="C33">
        <v>65</v>
      </c>
      <c r="D33">
        <v>0.73699999999999999</v>
      </c>
    </row>
    <row r="34" spans="1:4" x14ac:dyDescent="0.35">
      <c r="A34" t="s">
        <v>13</v>
      </c>
      <c r="B34" t="s">
        <v>10</v>
      </c>
      <c r="C34">
        <v>65</v>
      </c>
      <c r="D34">
        <v>0.72699999999999998</v>
      </c>
    </row>
    <row r="35" spans="1:4" x14ac:dyDescent="0.35">
      <c r="A35" t="s">
        <v>13</v>
      </c>
      <c r="B35" t="s">
        <v>9</v>
      </c>
      <c r="C35">
        <v>70</v>
      </c>
      <c r="D35">
        <f>(0.813+0.739)/2</f>
        <v>0.77600000000000002</v>
      </c>
    </row>
    <row r="36" spans="1:4" x14ac:dyDescent="0.35">
      <c r="A36" t="s">
        <v>13</v>
      </c>
      <c r="B36" t="s">
        <v>4</v>
      </c>
      <c r="C36">
        <v>70</v>
      </c>
      <c r="D36">
        <v>0.66600000000000004</v>
      </c>
    </row>
    <row r="37" spans="1:4" x14ac:dyDescent="0.35">
      <c r="A37" t="s">
        <v>13</v>
      </c>
      <c r="B37" t="s">
        <v>10</v>
      </c>
      <c r="C37">
        <v>70</v>
      </c>
      <c r="D37">
        <v>0.65700000000000003</v>
      </c>
    </row>
    <row r="38" spans="1:4" x14ac:dyDescent="0.35">
      <c r="A38" t="s">
        <v>13</v>
      </c>
      <c r="B38" t="s">
        <v>9</v>
      </c>
      <c r="C38">
        <v>75</v>
      </c>
      <c r="D38">
        <f>(0.74+0.673)/2</f>
        <v>0.70650000000000002</v>
      </c>
    </row>
    <row r="39" spans="1:4" x14ac:dyDescent="0.35">
      <c r="A39" t="s">
        <v>13</v>
      </c>
      <c r="B39" t="s">
        <v>4</v>
      </c>
      <c r="C39">
        <v>75</v>
      </c>
      <c r="D39">
        <v>0.60599999999999998</v>
      </c>
    </row>
    <row r="40" spans="1:4" x14ac:dyDescent="0.35">
      <c r="A40" t="s">
        <v>13</v>
      </c>
      <c r="B40" t="s">
        <v>10</v>
      </c>
      <c r="C40">
        <v>75</v>
      </c>
      <c r="D40">
        <v>0.59699999999999998</v>
      </c>
    </row>
    <row r="41" spans="1:4" x14ac:dyDescent="0.35">
      <c r="A41" t="s">
        <v>13</v>
      </c>
      <c r="B41" t="s">
        <v>9</v>
      </c>
      <c r="C41">
        <v>80</v>
      </c>
      <c r="D41">
        <f>(0.74+0.673)/2</f>
        <v>0.70650000000000002</v>
      </c>
    </row>
    <row r="42" spans="1:4" x14ac:dyDescent="0.35">
      <c r="A42" t="s">
        <v>13</v>
      </c>
      <c r="B42" t="s">
        <v>4</v>
      </c>
      <c r="C42">
        <v>80</v>
      </c>
      <c r="D42">
        <v>0.60599999999999998</v>
      </c>
    </row>
    <row r="43" spans="1:4" x14ac:dyDescent="0.35">
      <c r="A43" t="s">
        <v>13</v>
      </c>
      <c r="B43" t="s">
        <v>10</v>
      </c>
      <c r="C43">
        <v>80</v>
      </c>
      <c r="D43">
        <v>0.59699999999999998</v>
      </c>
    </row>
    <row r="44" spans="1:4" x14ac:dyDescent="0.35">
      <c r="A44" t="s">
        <v>13</v>
      </c>
      <c r="B44" t="s">
        <v>9</v>
      </c>
      <c r="C44">
        <v>85</v>
      </c>
      <c r="D44">
        <f>(0.74+0.673)/2</f>
        <v>0.70650000000000002</v>
      </c>
    </row>
    <row r="45" spans="1:4" x14ac:dyDescent="0.35">
      <c r="A45" t="s">
        <v>13</v>
      </c>
      <c r="B45" t="s">
        <v>4</v>
      </c>
      <c r="C45">
        <v>85</v>
      </c>
      <c r="D45">
        <v>0.60599999999999998</v>
      </c>
    </row>
    <row r="46" spans="1:4" x14ac:dyDescent="0.35">
      <c r="A46" t="s">
        <v>13</v>
      </c>
      <c r="B46" t="s">
        <v>10</v>
      </c>
      <c r="C46">
        <v>85</v>
      </c>
      <c r="D46">
        <v>0.59699999999999998</v>
      </c>
    </row>
    <row r="47" spans="1:4" x14ac:dyDescent="0.35">
      <c r="A47" t="s">
        <v>14</v>
      </c>
      <c r="B47" t="s">
        <v>9</v>
      </c>
      <c r="C47">
        <v>15</v>
      </c>
      <c r="D47">
        <f>(2.393+2.177)/2</f>
        <v>2.2850000000000001</v>
      </c>
    </row>
    <row r="48" spans="1:4" x14ac:dyDescent="0.35">
      <c r="A48" t="s">
        <v>14</v>
      </c>
      <c r="B48" t="s">
        <v>4</v>
      </c>
      <c r="C48">
        <v>15</v>
      </c>
      <c r="D48">
        <v>1.9610000000000001</v>
      </c>
    </row>
    <row r="49" spans="1:4" x14ac:dyDescent="0.35">
      <c r="A49" t="s">
        <v>14</v>
      </c>
      <c r="B49" t="s">
        <v>10</v>
      </c>
      <c r="C49">
        <v>15</v>
      </c>
      <c r="D49">
        <v>1.92</v>
      </c>
    </row>
    <row r="50" spans="1:4" x14ac:dyDescent="0.35">
      <c r="A50" t="s">
        <v>14</v>
      </c>
      <c r="B50" t="s">
        <v>9</v>
      </c>
      <c r="C50">
        <v>20</v>
      </c>
      <c r="D50">
        <f>(2.393+2.177)/2</f>
        <v>2.2850000000000001</v>
      </c>
    </row>
    <row r="51" spans="1:4" x14ac:dyDescent="0.35">
      <c r="A51" t="s">
        <v>14</v>
      </c>
      <c r="B51" t="s">
        <v>4</v>
      </c>
      <c r="C51">
        <v>20</v>
      </c>
      <c r="D51">
        <v>1.9610000000000001</v>
      </c>
    </row>
    <row r="52" spans="1:4" x14ac:dyDescent="0.35">
      <c r="A52" t="s">
        <v>14</v>
      </c>
      <c r="B52" t="s">
        <v>10</v>
      </c>
      <c r="C52">
        <v>20</v>
      </c>
      <c r="D52">
        <v>1.92</v>
      </c>
    </row>
    <row r="53" spans="1:4" x14ac:dyDescent="0.35">
      <c r="A53" t="s">
        <v>14</v>
      </c>
      <c r="B53" t="s">
        <v>9</v>
      </c>
      <c r="C53">
        <v>25</v>
      </c>
      <c r="D53">
        <f>(2.393+2.177)/2</f>
        <v>2.2850000000000001</v>
      </c>
    </row>
    <row r="54" spans="1:4" x14ac:dyDescent="0.35">
      <c r="A54" t="s">
        <v>14</v>
      </c>
      <c r="B54" t="s">
        <v>4</v>
      </c>
      <c r="C54">
        <v>25</v>
      </c>
      <c r="D54">
        <v>1.9610000000000001</v>
      </c>
    </row>
    <row r="55" spans="1:4" x14ac:dyDescent="0.35">
      <c r="A55" t="s">
        <v>14</v>
      </c>
      <c r="B55" t="s">
        <v>10</v>
      </c>
      <c r="C55">
        <v>25</v>
      </c>
      <c r="D55">
        <v>1.92</v>
      </c>
    </row>
    <row r="56" spans="1:4" x14ac:dyDescent="0.35">
      <c r="A56" t="s">
        <v>14</v>
      </c>
      <c r="B56" t="s">
        <v>9</v>
      </c>
      <c r="C56">
        <v>30</v>
      </c>
      <c r="D56">
        <f>(2.393+2.177)/2</f>
        <v>2.2850000000000001</v>
      </c>
    </row>
    <row r="57" spans="1:4" x14ac:dyDescent="0.35">
      <c r="A57" t="s">
        <v>14</v>
      </c>
      <c r="B57" t="s">
        <v>4</v>
      </c>
      <c r="C57">
        <v>30</v>
      </c>
      <c r="D57">
        <v>1.9610000000000001</v>
      </c>
    </row>
    <row r="58" spans="1:4" x14ac:dyDescent="0.35">
      <c r="A58" t="s">
        <v>14</v>
      </c>
      <c r="B58" t="s">
        <v>10</v>
      </c>
      <c r="C58">
        <v>30</v>
      </c>
      <c r="D58">
        <v>1.92</v>
      </c>
    </row>
    <row r="59" spans="1:4" x14ac:dyDescent="0.35">
      <c r="A59" t="s">
        <v>14</v>
      </c>
      <c r="B59" t="s">
        <v>9</v>
      </c>
      <c r="C59">
        <v>35</v>
      </c>
      <c r="D59">
        <f>(2.393+2.177)/2</f>
        <v>2.2850000000000001</v>
      </c>
    </row>
    <row r="60" spans="1:4" x14ac:dyDescent="0.35">
      <c r="A60" t="s">
        <v>14</v>
      </c>
      <c r="B60" t="s">
        <v>4</v>
      </c>
      <c r="C60">
        <v>35</v>
      </c>
      <c r="D60">
        <v>1.9610000000000001</v>
      </c>
    </row>
    <row r="61" spans="1:4" x14ac:dyDescent="0.35">
      <c r="A61" t="s">
        <v>14</v>
      </c>
      <c r="B61" t="s">
        <v>10</v>
      </c>
      <c r="C61">
        <v>35</v>
      </c>
      <c r="D61">
        <v>1.92</v>
      </c>
    </row>
    <row r="62" spans="1:4" x14ac:dyDescent="0.35">
      <c r="A62" t="s">
        <v>14</v>
      </c>
      <c r="B62" t="s">
        <v>9</v>
      </c>
      <c r="C62">
        <v>40</v>
      </c>
      <c r="D62">
        <f>(1.946+1.77)/2</f>
        <v>1.8580000000000001</v>
      </c>
    </row>
    <row r="63" spans="1:4" x14ac:dyDescent="0.35">
      <c r="A63" t="s">
        <v>14</v>
      </c>
      <c r="B63" t="s">
        <v>4</v>
      </c>
      <c r="C63">
        <v>40</v>
      </c>
      <c r="D63">
        <v>1.5940000000000001</v>
      </c>
    </row>
    <row r="64" spans="1:4" x14ac:dyDescent="0.35">
      <c r="A64" t="s">
        <v>14</v>
      </c>
      <c r="B64" t="s">
        <v>10</v>
      </c>
      <c r="C64">
        <v>40</v>
      </c>
      <c r="D64">
        <v>1.5609999999999999</v>
      </c>
    </row>
    <row r="65" spans="1:4" x14ac:dyDescent="0.35">
      <c r="A65" t="s">
        <v>14</v>
      </c>
      <c r="B65" t="s">
        <v>9</v>
      </c>
      <c r="C65">
        <v>45</v>
      </c>
      <c r="D65">
        <f>(1.683+1.531)/2</f>
        <v>1.607</v>
      </c>
    </row>
    <row r="66" spans="1:4" x14ac:dyDescent="0.35">
      <c r="A66" t="s">
        <v>14</v>
      </c>
      <c r="B66" t="s">
        <v>4</v>
      </c>
      <c r="C66">
        <v>45</v>
      </c>
      <c r="D66">
        <v>1.379</v>
      </c>
    </row>
    <row r="67" spans="1:4" x14ac:dyDescent="0.35">
      <c r="A67" t="s">
        <v>14</v>
      </c>
      <c r="B67" t="s">
        <v>10</v>
      </c>
      <c r="C67">
        <v>45</v>
      </c>
      <c r="D67">
        <v>1.351</v>
      </c>
    </row>
    <row r="68" spans="1:4" x14ac:dyDescent="0.35">
      <c r="A68" t="s">
        <v>14</v>
      </c>
      <c r="B68" t="s">
        <v>9</v>
      </c>
      <c r="C68">
        <v>50</v>
      </c>
      <c r="D68">
        <f>(1.431+1.302)/2</f>
        <v>1.3665</v>
      </c>
    </row>
    <row r="69" spans="1:4" x14ac:dyDescent="0.35">
      <c r="A69" t="s">
        <v>14</v>
      </c>
      <c r="B69" t="s">
        <v>4</v>
      </c>
      <c r="C69">
        <v>50</v>
      </c>
      <c r="D69">
        <v>1.173</v>
      </c>
    </row>
    <row r="70" spans="1:4" x14ac:dyDescent="0.35">
      <c r="A70" t="s">
        <v>14</v>
      </c>
      <c r="B70" t="s">
        <v>10</v>
      </c>
      <c r="C70">
        <v>50</v>
      </c>
      <c r="D70">
        <v>1.1479999999999999</v>
      </c>
    </row>
    <row r="71" spans="1:4" x14ac:dyDescent="0.35">
      <c r="A71" t="s">
        <v>14</v>
      </c>
      <c r="B71" t="s">
        <v>9</v>
      </c>
      <c r="C71">
        <v>55</v>
      </c>
      <c r="D71">
        <f>(1.202+1.094)/2</f>
        <v>1.1480000000000001</v>
      </c>
    </row>
    <row r="72" spans="1:4" x14ac:dyDescent="0.35">
      <c r="A72" t="s">
        <v>14</v>
      </c>
      <c r="B72" t="s">
        <v>4</v>
      </c>
      <c r="C72">
        <v>55</v>
      </c>
      <c r="D72">
        <v>0.98499999999999999</v>
      </c>
    </row>
    <row r="73" spans="1:4" x14ac:dyDescent="0.35">
      <c r="A73" t="s">
        <v>14</v>
      </c>
      <c r="B73" t="s">
        <v>10</v>
      </c>
      <c r="C73">
        <v>55</v>
      </c>
      <c r="D73">
        <v>0.96499999999999997</v>
      </c>
    </row>
    <row r="74" spans="1:4" x14ac:dyDescent="0.35">
      <c r="A74" t="s">
        <v>14</v>
      </c>
      <c r="B74" t="s">
        <v>9</v>
      </c>
      <c r="C74">
        <v>60</v>
      </c>
      <c r="D74">
        <f>(1+0.91)/2</f>
        <v>0.95500000000000007</v>
      </c>
    </row>
    <row r="75" spans="1:4" x14ac:dyDescent="0.35">
      <c r="A75" t="s">
        <v>14</v>
      </c>
      <c r="B75" t="s">
        <v>4</v>
      </c>
      <c r="C75">
        <v>60</v>
      </c>
      <c r="D75">
        <v>0.81899999999999995</v>
      </c>
    </row>
    <row r="76" spans="1:4" x14ac:dyDescent="0.35">
      <c r="A76" t="s">
        <v>14</v>
      </c>
      <c r="B76" t="s">
        <v>10</v>
      </c>
      <c r="C76">
        <v>60</v>
      </c>
      <c r="D76">
        <v>0.80200000000000005</v>
      </c>
    </row>
    <row r="77" spans="1:4" x14ac:dyDescent="0.35">
      <c r="A77" t="s">
        <v>14</v>
      </c>
      <c r="B77" t="s">
        <v>9</v>
      </c>
      <c r="C77">
        <v>65</v>
      </c>
      <c r="D77">
        <f>(0.834+0.758)/2</f>
        <v>0.79600000000000004</v>
      </c>
    </row>
    <row r="78" spans="1:4" x14ac:dyDescent="0.35">
      <c r="A78" t="s">
        <v>14</v>
      </c>
      <c r="B78" t="s">
        <v>4</v>
      </c>
      <c r="C78">
        <v>65</v>
      </c>
      <c r="D78">
        <v>0.68300000000000005</v>
      </c>
    </row>
    <row r="79" spans="1:4" x14ac:dyDescent="0.35">
      <c r="A79" t="s">
        <v>14</v>
      </c>
      <c r="B79" t="s">
        <v>10</v>
      </c>
      <c r="C79">
        <v>65</v>
      </c>
      <c r="D79">
        <v>0.66900000000000004</v>
      </c>
    </row>
    <row r="80" spans="1:4" x14ac:dyDescent="0.35">
      <c r="A80" t="s">
        <v>14</v>
      </c>
      <c r="B80" t="s">
        <v>9</v>
      </c>
      <c r="C80">
        <v>70</v>
      </c>
      <c r="D80">
        <f>(0.68+0.618)/2</f>
        <v>0.64900000000000002</v>
      </c>
    </row>
    <row r="81" spans="1:4" x14ac:dyDescent="0.35">
      <c r="A81" t="s">
        <v>14</v>
      </c>
      <c r="B81" t="s">
        <v>4</v>
      </c>
      <c r="C81">
        <v>70</v>
      </c>
      <c r="D81">
        <v>0.55700000000000005</v>
      </c>
    </row>
    <row r="82" spans="1:4" x14ac:dyDescent="0.35">
      <c r="A82" t="s">
        <v>14</v>
      </c>
      <c r="B82" t="s">
        <v>10</v>
      </c>
      <c r="C82">
        <v>70</v>
      </c>
      <c r="D82">
        <v>0.54500000000000004</v>
      </c>
    </row>
    <row r="83" spans="1:4" x14ac:dyDescent="0.35">
      <c r="A83" t="s">
        <v>14</v>
      </c>
      <c r="B83" t="s">
        <v>9</v>
      </c>
      <c r="C83">
        <v>75</v>
      </c>
      <c r="D83">
        <f>(0.54+0.491)/2</f>
        <v>0.51550000000000007</v>
      </c>
    </row>
    <row r="84" spans="1:4" x14ac:dyDescent="0.35">
      <c r="A84" t="s">
        <v>14</v>
      </c>
      <c r="B84" t="s">
        <v>4</v>
      </c>
      <c r="C84">
        <v>75</v>
      </c>
      <c r="D84">
        <v>0.443</v>
      </c>
    </row>
    <row r="85" spans="1:4" x14ac:dyDescent="0.35">
      <c r="A85" t="s">
        <v>14</v>
      </c>
      <c r="B85" t="s">
        <v>10</v>
      </c>
      <c r="C85">
        <v>75</v>
      </c>
      <c r="D85">
        <v>0.433</v>
      </c>
    </row>
    <row r="86" spans="1:4" x14ac:dyDescent="0.35">
      <c r="A86" t="s">
        <v>14</v>
      </c>
      <c r="B86" t="s">
        <v>9</v>
      </c>
      <c r="C86">
        <v>80</v>
      </c>
      <c r="D86">
        <f>(0.54+0.491)/2</f>
        <v>0.51550000000000007</v>
      </c>
    </row>
    <row r="87" spans="1:4" x14ac:dyDescent="0.35">
      <c r="A87" t="s">
        <v>14</v>
      </c>
      <c r="B87" t="s">
        <v>4</v>
      </c>
      <c r="C87">
        <v>80</v>
      </c>
      <c r="D87">
        <v>0.443</v>
      </c>
    </row>
    <row r="88" spans="1:4" x14ac:dyDescent="0.35">
      <c r="A88" t="s">
        <v>14</v>
      </c>
      <c r="B88" t="s">
        <v>10</v>
      </c>
      <c r="C88">
        <v>80</v>
      </c>
      <c r="D88">
        <v>0.433</v>
      </c>
    </row>
    <row r="89" spans="1:4" x14ac:dyDescent="0.35">
      <c r="A89" t="s">
        <v>14</v>
      </c>
      <c r="B89" t="s">
        <v>9</v>
      </c>
      <c r="C89">
        <v>85</v>
      </c>
      <c r="D89">
        <f>(0.54+0.491)/2</f>
        <v>0.51550000000000007</v>
      </c>
    </row>
    <row r="90" spans="1:4" x14ac:dyDescent="0.35">
      <c r="A90" t="s">
        <v>14</v>
      </c>
      <c r="B90" t="s">
        <v>4</v>
      </c>
      <c r="C90">
        <v>85</v>
      </c>
      <c r="D90">
        <v>0.443</v>
      </c>
    </row>
    <row r="91" spans="1:4" x14ac:dyDescent="0.35">
      <c r="A91" t="s">
        <v>14</v>
      </c>
      <c r="B91" t="s">
        <v>10</v>
      </c>
      <c r="C91">
        <v>85</v>
      </c>
      <c r="D91">
        <v>0.433</v>
      </c>
    </row>
    <row r="92" spans="1:4" x14ac:dyDescent="0.35">
      <c r="A92" t="s">
        <v>15</v>
      </c>
      <c r="B92" t="s">
        <v>9</v>
      </c>
      <c r="C92">
        <v>15</v>
      </c>
      <c r="D92">
        <f>(1.519+1.49)/2</f>
        <v>1.5044999999999999</v>
      </c>
    </row>
    <row r="93" spans="1:4" x14ac:dyDescent="0.35">
      <c r="A93" t="s">
        <v>15</v>
      </c>
      <c r="B93" t="s">
        <v>4</v>
      </c>
      <c r="C93">
        <v>15</v>
      </c>
      <c r="D93">
        <v>1.46</v>
      </c>
    </row>
    <row r="94" spans="1:4" x14ac:dyDescent="0.35">
      <c r="A94" t="s">
        <v>15</v>
      </c>
      <c r="B94" t="s">
        <v>10</v>
      </c>
      <c r="C94">
        <v>15</v>
      </c>
      <c r="D94">
        <v>1.4</v>
      </c>
    </row>
    <row r="95" spans="1:4" x14ac:dyDescent="0.35">
      <c r="A95" t="s">
        <v>15</v>
      </c>
      <c r="B95" t="s">
        <v>9</v>
      </c>
      <c r="C95">
        <v>20</v>
      </c>
      <c r="D95">
        <f>(1.519+1.49)/2</f>
        <v>1.5044999999999999</v>
      </c>
    </row>
    <row r="96" spans="1:4" x14ac:dyDescent="0.35">
      <c r="A96" t="s">
        <v>15</v>
      </c>
      <c r="B96" t="s">
        <v>4</v>
      </c>
      <c r="C96">
        <v>20</v>
      </c>
      <c r="D96">
        <v>1.46</v>
      </c>
    </row>
    <row r="97" spans="1:4" x14ac:dyDescent="0.35">
      <c r="A97" t="s">
        <v>15</v>
      </c>
      <c r="B97" t="s">
        <v>10</v>
      </c>
      <c r="C97">
        <v>20</v>
      </c>
      <c r="D97">
        <v>1.4</v>
      </c>
    </row>
    <row r="98" spans="1:4" x14ac:dyDescent="0.35">
      <c r="A98" t="s">
        <v>15</v>
      </c>
      <c r="B98" t="s">
        <v>9</v>
      </c>
      <c r="C98">
        <v>25</v>
      </c>
      <c r="D98">
        <f>(1.519+1.49)/2</f>
        <v>1.5044999999999999</v>
      </c>
    </row>
    <row r="99" spans="1:4" x14ac:dyDescent="0.35">
      <c r="A99" t="s">
        <v>15</v>
      </c>
      <c r="B99" t="s">
        <v>4</v>
      </c>
      <c r="C99">
        <v>25</v>
      </c>
      <c r="D99">
        <v>1.46</v>
      </c>
    </row>
    <row r="100" spans="1:4" x14ac:dyDescent="0.35">
      <c r="A100" t="s">
        <v>15</v>
      </c>
      <c r="B100" t="s">
        <v>10</v>
      </c>
      <c r="C100">
        <v>25</v>
      </c>
      <c r="D100">
        <v>1.4</v>
      </c>
    </row>
    <row r="101" spans="1:4" x14ac:dyDescent="0.35">
      <c r="A101" t="s">
        <v>15</v>
      </c>
      <c r="B101" t="s">
        <v>9</v>
      </c>
      <c r="C101">
        <v>30</v>
      </c>
      <c r="D101">
        <f>(1.519+1.49)/2</f>
        <v>1.5044999999999999</v>
      </c>
    </row>
    <row r="102" spans="1:4" x14ac:dyDescent="0.35">
      <c r="A102" t="s">
        <v>15</v>
      </c>
      <c r="B102" t="s">
        <v>4</v>
      </c>
      <c r="C102">
        <v>30</v>
      </c>
      <c r="D102">
        <v>1.46</v>
      </c>
    </row>
    <row r="103" spans="1:4" x14ac:dyDescent="0.35">
      <c r="A103" t="s">
        <v>15</v>
      </c>
      <c r="B103" t="s">
        <v>10</v>
      </c>
      <c r="C103">
        <v>30</v>
      </c>
      <c r="D103">
        <v>1.4</v>
      </c>
    </row>
    <row r="104" spans="1:4" x14ac:dyDescent="0.35">
      <c r="A104" t="s">
        <v>15</v>
      </c>
      <c r="B104" t="s">
        <v>9</v>
      </c>
      <c r="C104">
        <v>35</v>
      </c>
      <c r="D104">
        <f>(1.519+1.49)/2</f>
        <v>1.5044999999999999</v>
      </c>
    </row>
    <row r="105" spans="1:4" x14ac:dyDescent="0.35">
      <c r="A105" t="s">
        <v>15</v>
      </c>
      <c r="B105" t="s">
        <v>4</v>
      </c>
      <c r="C105">
        <v>35</v>
      </c>
      <c r="D105">
        <v>1.46</v>
      </c>
    </row>
    <row r="106" spans="1:4" x14ac:dyDescent="0.35">
      <c r="A106" t="s">
        <v>15</v>
      </c>
      <c r="B106" t="s">
        <v>10</v>
      </c>
      <c r="C106">
        <v>35</v>
      </c>
      <c r="D106">
        <v>1.4</v>
      </c>
    </row>
    <row r="107" spans="1:4" x14ac:dyDescent="0.35">
      <c r="A107" t="s">
        <v>15</v>
      </c>
      <c r="B107" t="s">
        <v>9</v>
      </c>
      <c r="C107">
        <v>40</v>
      </c>
      <c r="D107">
        <f>(1.447+1.418)/2</f>
        <v>1.4325000000000001</v>
      </c>
    </row>
    <row r="108" spans="1:4" x14ac:dyDescent="0.35">
      <c r="A108" t="s">
        <v>15</v>
      </c>
      <c r="B108" t="s">
        <v>4</v>
      </c>
      <c r="C108">
        <v>40</v>
      </c>
      <c r="D108">
        <v>1.39</v>
      </c>
    </row>
    <row r="109" spans="1:4" x14ac:dyDescent="0.35">
      <c r="A109" t="s">
        <v>15</v>
      </c>
      <c r="B109" t="s">
        <v>10</v>
      </c>
      <c r="C109">
        <v>40</v>
      </c>
      <c r="D109">
        <v>1.333</v>
      </c>
    </row>
    <row r="110" spans="1:4" x14ac:dyDescent="0.35">
      <c r="A110" t="s">
        <v>15</v>
      </c>
      <c r="B110" t="s">
        <v>9</v>
      </c>
      <c r="C110">
        <v>45</v>
      </c>
      <c r="D110">
        <f>(1.323+1.297)/2</f>
        <v>1.31</v>
      </c>
    </row>
    <row r="111" spans="1:4" x14ac:dyDescent="0.35">
      <c r="A111" t="s">
        <v>15</v>
      </c>
      <c r="B111" t="s">
        <v>4</v>
      </c>
      <c r="C111">
        <v>45</v>
      </c>
      <c r="D111">
        <v>1.2709999999999999</v>
      </c>
    </row>
    <row r="112" spans="1:4" x14ac:dyDescent="0.35">
      <c r="A112" t="s">
        <v>15</v>
      </c>
      <c r="B112" t="s">
        <v>10</v>
      </c>
      <c r="C112">
        <v>45</v>
      </c>
      <c r="D112">
        <v>1.218</v>
      </c>
    </row>
    <row r="113" spans="1:4" x14ac:dyDescent="0.35">
      <c r="A113" t="s">
        <v>15</v>
      </c>
      <c r="B113" t="s">
        <v>9</v>
      </c>
      <c r="C113">
        <v>50</v>
      </c>
      <c r="D113">
        <f>(1.213+1.189)/2</f>
        <v>1.2010000000000001</v>
      </c>
    </row>
    <row r="114" spans="1:4" x14ac:dyDescent="0.35">
      <c r="A114" t="s">
        <v>15</v>
      </c>
      <c r="B114" t="s">
        <v>4</v>
      </c>
      <c r="C114">
        <v>50</v>
      </c>
      <c r="D114">
        <v>1.165</v>
      </c>
    </row>
    <row r="115" spans="1:4" x14ac:dyDescent="0.35">
      <c r="A115" t="s">
        <v>15</v>
      </c>
      <c r="B115" t="s">
        <v>10</v>
      </c>
      <c r="C115">
        <v>50</v>
      </c>
      <c r="D115">
        <v>1.117</v>
      </c>
    </row>
    <row r="116" spans="1:4" x14ac:dyDescent="0.35">
      <c r="A116" t="s">
        <v>15</v>
      </c>
      <c r="B116" t="s">
        <v>9</v>
      </c>
      <c r="C116">
        <v>55</v>
      </c>
      <c r="D116">
        <f>(1.109+1.087)/2</f>
        <v>1.0979999999999999</v>
      </c>
    </row>
    <row r="117" spans="1:4" x14ac:dyDescent="0.35">
      <c r="A117" t="s">
        <v>15</v>
      </c>
      <c r="B117" t="s">
        <v>4</v>
      </c>
      <c r="C117">
        <v>55</v>
      </c>
      <c r="D117">
        <v>1.0660000000000001</v>
      </c>
    </row>
    <row r="118" spans="1:4" x14ac:dyDescent="0.35">
      <c r="A118" t="s">
        <v>15</v>
      </c>
      <c r="B118" t="s">
        <v>10</v>
      </c>
      <c r="C118">
        <v>55</v>
      </c>
      <c r="D118">
        <v>1.022</v>
      </c>
    </row>
    <row r="119" spans="1:4" x14ac:dyDescent="0.35">
      <c r="A119" t="s">
        <v>15</v>
      </c>
      <c r="B119" t="s">
        <v>9</v>
      </c>
      <c r="C119">
        <v>60</v>
      </c>
      <c r="D119">
        <f>(1+0.98)/2</f>
        <v>0.99</v>
      </c>
    </row>
    <row r="120" spans="1:4" x14ac:dyDescent="0.35">
      <c r="A120" t="s">
        <v>15</v>
      </c>
      <c r="B120" t="s">
        <v>4</v>
      </c>
      <c r="C120">
        <v>60</v>
      </c>
      <c r="D120">
        <v>0.96099999999999997</v>
      </c>
    </row>
    <row r="121" spans="1:4" x14ac:dyDescent="0.35">
      <c r="A121" t="s">
        <v>15</v>
      </c>
      <c r="B121" t="s">
        <v>10</v>
      </c>
      <c r="C121">
        <v>60</v>
      </c>
      <c r="D121">
        <v>0.92100000000000004</v>
      </c>
    </row>
    <row r="122" spans="1:4" x14ac:dyDescent="0.35">
      <c r="A122" t="s">
        <v>15</v>
      </c>
      <c r="B122" t="s">
        <v>9</v>
      </c>
      <c r="C122">
        <v>65</v>
      </c>
      <c r="D122">
        <f>(0.9+0.882)/2</f>
        <v>0.89100000000000001</v>
      </c>
    </row>
    <row r="123" spans="1:4" x14ac:dyDescent="0.35">
      <c r="A123" t="s">
        <v>15</v>
      </c>
      <c r="B123" t="s">
        <v>4</v>
      </c>
      <c r="C123">
        <v>65</v>
      </c>
      <c r="D123">
        <v>0.86399999999999999</v>
      </c>
    </row>
    <row r="124" spans="1:4" x14ac:dyDescent="0.35">
      <c r="A124" t="s">
        <v>15</v>
      </c>
      <c r="B124" t="s">
        <v>10</v>
      </c>
      <c r="C124">
        <v>65</v>
      </c>
      <c r="D124">
        <v>0.82899999999999996</v>
      </c>
    </row>
    <row r="125" spans="1:4" x14ac:dyDescent="0.35">
      <c r="A125" t="s">
        <v>15</v>
      </c>
      <c r="B125" t="s">
        <v>9</v>
      </c>
      <c r="C125">
        <v>70</v>
      </c>
      <c r="D125">
        <f>(0.804+0.788)/2</f>
        <v>0.79600000000000004</v>
      </c>
    </row>
    <row r="126" spans="1:4" x14ac:dyDescent="0.35">
      <c r="A126" t="s">
        <v>15</v>
      </c>
      <c r="B126" t="s">
        <v>4</v>
      </c>
      <c r="C126">
        <v>70</v>
      </c>
      <c r="D126">
        <v>0.77200000000000002</v>
      </c>
    </row>
    <row r="127" spans="1:4" x14ac:dyDescent="0.35">
      <c r="A127" t="s">
        <v>15</v>
      </c>
      <c r="B127" t="s">
        <v>10</v>
      </c>
      <c r="C127">
        <v>70</v>
      </c>
      <c r="D127">
        <v>0.74099999999999999</v>
      </c>
    </row>
    <row r="128" spans="1:4" x14ac:dyDescent="0.35">
      <c r="A128" t="s">
        <v>15</v>
      </c>
      <c r="B128" t="s">
        <v>9</v>
      </c>
      <c r="C128">
        <v>75</v>
      </c>
      <c r="D128">
        <f>(0.696+0.682)/2</f>
        <v>0.68900000000000006</v>
      </c>
    </row>
    <row r="129" spans="1:4" x14ac:dyDescent="0.35">
      <c r="A129" t="s">
        <v>15</v>
      </c>
      <c r="B129" t="s">
        <v>4</v>
      </c>
      <c r="C129">
        <v>75</v>
      </c>
      <c r="D129">
        <v>0.66900000000000004</v>
      </c>
    </row>
    <row r="130" spans="1:4" x14ac:dyDescent="0.35">
      <c r="A130" t="s">
        <v>15</v>
      </c>
      <c r="B130" t="s">
        <v>10</v>
      </c>
      <c r="C130">
        <v>75</v>
      </c>
      <c r="D130">
        <v>0.64100000000000001</v>
      </c>
    </row>
    <row r="131" spans="1:4" x14ac:dyDescent="0.35">
      <c r="A131" t="s">
        <v>15</v>
      </c>
      <c r="B131" t="s">
        <v>9</v>
      </c>
      <c r="C131">
        <v>80</v>
      </c>
      <c r="D131">
        <f>(0.696+0.682)/2</f>
        <v>0.68900000000000006</v>
      </c>
    </row>
    <row r="132" spans="1:4" x14ac:dyDescent="0.35">
      <c r="A132" t="s">
        <v>15</v>
      </c>
      <c r="B132" t="s">
        <v>4</v>
      </c>
      <c r="C132">
        <v>80</v>
      </c>
      <c r="D132">
        <v>0.66900000000000004</v>
      </c>
    </row>
    <row r="133" spans="1:4" x14ac:dyDescent="0.35">
      <c r="A133" t="s">
        <v>15</v>
      </c>
      <c r="B133" t="s">
        <v>10</v>
      </c>
      <c r="C133">
        <v>80</v>
      </c>
      <c r="D133">
        <v>0.64100000000000001</v>
      </c>
    </row>
    <row r="134" spans="1:4" x14ac:dyDescent="0.35">
      <c r="A134" t="s">
        <v>15</v>
      </c>
      <c r="B134" t="s">
        <v>9</v>
      </c>
      <c r="C134">
        <v>85</v>
      </c>
      <c r="D134">
        <f>(0.696+0.682)/2</f>
        <v>0.68900000000000006</v>
      </c>
    </row>
    <row r="135" spans="1:4" x14ac:dyDescent="0.35">
      <c r="A135" t="s">
        <v>15</v>
      </c>
      <c r="B135" t="s">
        <v>4</v>
      </c>
      <c r="C135">
        <v>85</v>
      </c>
      <c r="D135">
        <v>0.66900000000000004</v>
      </c>
    </row>
    <row r="136" spans="1:4" x14ac:dyDescent="0.35">
      <c r="A136" t="s">
        <v>15</v>
      </c>
      <c r="B136" t="s">
        <v>10</v>
      </c>
      <c r="C136">
        <v>85</v>
      </c>
      <c r="D136">
        <v>0.64100000000000001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AD86-C733-4675-B77E-AE73BFE7EF02}">
  <dimension ref="A1:D7"/>
  <sheetViews>
    <sheetView workbookViewId="0">
      <selection activeCell="H8" sqref="H8"/>
    </sheetView>
  </sheetViews>
  <sheetFormatPr defaultRowHeight="14.5" x14ac:dyDescent="0.35"/>
  <sheetData>
    <row r="1" spans="1:4" x14ac:dyDescent="0.35">
      <c r="A1" t="s">
        <v>6</v>
      </c>
      <c r="B1" t="s">
        <v>3</v>
      </c>
      <c r="C1" t="s">
        <v>0</v>
      </c>
      <c r="D1" t="s">
        <v>7</v>
      </c>
    </row>
    <row r="2" spans="1:4" x14ac:dyDescent="0.35">
      <c r="A2" t="s">
        <v>8</v>
      </c>
      <c r="B2" t="s">
        <v>9</v>
      </c>
      <c r="C2" t="s">
        <v>11</v>
      </c>
      <c r="D2">
        <f>(0.978+1)/2</f>
        <v>0.98899999999999999</v>
      </c>
    </row>
    <row r="3" spans="1:4" x14ac:dyDescent="0.35">
      <c r="A3" t="s">
        <v>8</v>
      </c>
      <c r="B3" t="s">
        <v>4</v>
      </c>
      <c r="C3" t="s">
        <v>11</v>
      </c>
      <c r="D3">
        <v>0.95599999999999996</v>
      </c>
    </row>
    <row r="4" spans="1:4" x14ac:dyDescent="0.35">
      <c r="A4" t="s">
        <v>8</v>
      </c>
      <c r="B4" t="s">
        <v>10</v>
      </c>
      <c r="C4" t="s">
        <v>11</v>
      </c>
      <c r="D4">
        <v>0.93300000000000005</v>
      </c>
    </row>
    <row r="5" spans="1:4" x14ac:dyDescent="0.35">
      <c r="A5" t="s">
        <v>12</v>
      </c>
      <c r="B5" t="s">
        <v>9</v>
      </c>
      <c r="C5" t="s">
        <v>11</v>
      </c>
      <c r="D5">
        <f>(1+0.987)/2</f>
        <v>0.99350000000000005</v>
      </c>
    </row>
    <row r="6" spans="1:4" x14ac:dyDescent="0.35">
      <c r="A6" t="s">
        <v>12</v>
      </c>
      <c r="B6" t="s">
        <v>4</v>
      </c>
      <c r="C6" t="s">
        <v>11</v>
      </c>
      <c r="D6">
        <v>0.97399999999999998</v>
      </c>
    </row>
    <row r="7" spans="1:4" x14ac:dyDescent="0.35">
      <c r="A7" t="s">
        <v>12</v>
      </c>
      <c r="B7" t="s">
        <v>10</v>
      </c>
      <c r="C7" t="s">
        <v>11</v>
      </c>
      <c r="D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</vt:lpstr>
      <vt:lpstr>RR</vt:lpstr>
      <vt:lpstr>RR_all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Pickersgill</dc:creator>
  <cp:lastModifiedBy>Sarah Pickersgill</cp:lastModifiedBy>
  <dcterms:created xsi:type="dcterms:W3CDTF">2023-11-16T01:49:50Z</dcterms:created>
  <dcterms:modified xsi:type="dcterms:W3CDTF">2023-11-17T21:53:45Z</dcterms:modified>
</cp:coreProperties>
</file>