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7AD96DE1-129F-41EC-9E53-D75423CBFB97}" xr6:coauthVersionLast="41" xr6:coauthVersionMax="41" xr10:uidLastSave="{00000000-0000-0000-0000-000000000000}"/>
  <bookViews>
    <workbookView xWindow="-25320" yWindow="-4470" windowWidth="25440" windowHeight="15540" activeTab="4" xr2:uid="{6520BC44-3547-42BA-B099-3EF3D97F4FD6}"/>
  </bookViews>
  <sheets>
    <sheet name="Virtual Board" sheetId="1" r:id="rId1"/>
    <sheet name="Fixed-Float SW" sheetId="2" r:id="rId2"/>
    <sheet name="Gaussian 2D" sheetId="3" r:id="rId3"/>
    <sheet name="Special Gaussian 2D" sheetId="4" r:id="rId4"/>
    <sheet name="LUTs - 2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5" l="1"/>
  <c r="L7" i="5" s="1"/>
  <c r="I7" i="5"/>
  <c r="H7" i="5"/>
  <c r="G7" i="5"/>
  <c r="F7" i="5"/>
  <c r="K6" i="5"/>
  <c r="L6" i="5" s="1"/>
  <c r="I6" i="5"/>
  <c r="H6" i="5"/>
  <c r="G6" i="5"/>
  <c r="F6" i="5"/>
  <c r="L5" i="5"/>
  <c r="K5" i="5"/>
  <c r="I5" i="5"/>
  <c r="H5" i="5"/>
  <c r="G5" i="5"/>
  <c r="F5" i="5"/>
  <c r="K5" i="4" l="1"/>
  <c r="K6" i="4"/>
  <c r="L6" i="4" s="1"/>
  <c r="K7" i="4"/>
  <c r="L7" i="4" s="1"/>
  <c r="I7" i="4"/>
  <c r="H7" i="4"/>
  <c r="G7" i="4"/>
  <c r="F7" i="4"/>
  <c r="I6" i="4"/>
  <c r="H6" i="4"/>
  <c r="G6" i="4"/>
  <c r="F6" i="4"/>
  <c r="L5" i="4"/>
  <c r="I5" i="4"/>
  <c r="H5" i="4"/>
  <c r="G5" i="4"/>
  <c r="F5" i="4"/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<sst xmlns="http://schemas.openxmlformats.org/spreadsheetml/2006/main" count="152" uniqueCount="32">
  <si>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</si>
  <si>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</si>
  <si>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</si>
  <si>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</si>
  <si>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</si>
  <si>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</si>
  <si>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</si>
  <si>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</si>
  <si>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</si>
  <si>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</si>
  <si>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</si>
  <si>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</si>
  <si>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</si>
  <si>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</si>
  <si>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Comparison Between Fixed-Point Gaussian and Floating-Point Gaussian with Virtual Board 0 Approach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</si>
  <si>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</si>
  <si>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</si>
  <si>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</si>
  <si>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</si>
  <si>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</si>
  <si>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</si>
  <si>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</si>
  <si>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</si>
  <si>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</si>
  <si>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</si>
  <si>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</si>
  <si>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</si>
  <si>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</si>
  <si>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</si>
  <si>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</si>
  <si>
    <t>Gaussian Simulation - Fixed Point - 8 Fract bits — (10.8, 11.8, 11.8)</t>
  </si>
  <si>
    <t>Gaussian Simulation - LUT- 8 Fract bits — (8.8)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</si>
</sst>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v> Registers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v> Memory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v> DSP Blocks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Altura/Largura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('Gaussian 2D'!$B$5,'Gaussian 2D'!$O$5,'Gaussian 2D'!$AB$5)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3x3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2D'!$F$5:$I$5</c:f>
              <c:numCache>
                <c:formatCode>0.000%</c:formatCode>
                <c:ptCount val="4"/>
                <c:pt idx="0">
                  <c:v>6.7664483941378235E-3</c:v>
                </c:pt>
                <c:pt idx="1">
                  <c:v>3.647700701480904E-3</c:v>
                </c:pt>
                <c:pt idx="2">
                  <c:v>4.02235516372796E-3</c:v>
                </c:pt>
                <c:pt idx="3">
                  <c:v>9.1954022988505746E-2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EC7-95BF-EC3C4179F600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2D'!$F$5:$I$5</c:f>
              <c:numCache>
                <c:formatCode>0.000%</c:formatCode>
                <c:ptCount val="4"/>
                <c:pt idx="0">
                  <c:v>8.0449017773620204E-3</c:v>
                </c:pt>
                <c:pt idx="1">
                  <c:v>4.2010911925175372E-3</c:v>
                </c:pt>
                <c:pt idx="2">
                  <c:v>4.7765467569269521E-3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5-4EC7-95BF-EC3C4179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5x5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2D'!$F$6:$I$6</c:f>
              <c:numCache>
                <c:formatCode>0.000%</c:formatCode>
                <c:ptCount val="4"/>
                <c:pt idx="0">
                  <c:v>1.234798877455566E-2</c:v>
                </c:pt>
                <c:pt idx="1">
                  <c:v>7.4045206547155105E-3</c:v>
                </c:pt>
                <c:pt idx="2">
                  <c:v>8.0447103274559201E-3</c:v>
                </c:pt>
                <c:pt idx="3">
                  <c:v>0.26436781609195403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93A-90E4-08F0D64630B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2D'!$F$6:$I$6</c:f>
              <c:numCache>
                <c:formatCode>0.000%</c:formatCode>
                <c:ptCount val="4"/>
                <c:pt idx="0">
                  <c:v>1.5060804490177736E-2</c:v>
                </c:pt>
                <c:pt idx="1">
                  <c:v>9.1036632891660172E-3</c:v>
                </c:pt>
                <c:pt idx="2">
                  <c:v>9.5530935138539042E-3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93A-90E4-08F0D646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7x7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2D'!$F$7:$I$7</c:f>
              <c:numCache>
                <c:formatCode>0.000%</c:formatCode>
                <c:ptCount val="4"/>
                <c:pt idx="0">
                  <c:v>2.1078889928281882E-2</c:v>
                </c:pt>
                <c:pt idx="1">
                  <c:v>1.3265783320342946E-2</c:v>
                </c:pt>
                <c:pt idx="2">
                  <c:v>1.2067065491183878E-2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8DF-A4DE-7E889629206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2D'!$F$7:$I$7</c:f>
              <c:numCache>
                <c:formatCode>0.000%</c:formatCode>
                <c:ptCount val="4"/>
                <c:pt idx="0">
                  <c:v>1.7399438727782976E-2</c:v>
                </c:pt>
                <c:pt idx="1">
                  <c:v>1.1488698363211224E-2</c:v>
                </c:pt>
                <c:pt idx="2">
                  <c:v>1.194136689231738E-2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8DF-A4DE-7E889629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9525</xdr:rowOff>
    </xdr:from>
    <xdr:to>
      <xdr:col>8</xdr:col>
      <xdr:colOff>0</xdr:colOff>
      <xdr:row>24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030BA-976C-4420-AA34-AEBEFB8A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</xdr:row>
      <xdr:rowOff>180975</xdr:rowOff>
    </xdr:from>
    <xdr:to>
      <xdr:col>16</xdr:col>
      <xdr:colOff>295275</xdr:colOff>
      <xdr:row>23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FAD9A-38BB-4E4F-AFBC-CEEBCD5E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24</xdr:row>
      <xdr:rowOff>180975</xdr:rowOff>
    </xdr:from>
    <xdr:to>
      <xdr:col>7</xdr:col>
      <xdr:colOff>809625</xdr:colOff>
      <xdr:row>40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67FD3C-BB4E-44D6-ADB1-B079EEEE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47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19" ht="15.75" x14ac:dyDescent="0.25">
      <c r="A2" s="1"/>
      <c r="B2" s="52" t="s">
        <v>8</v>
      </c>
      <c r="C2" s="52"/>
      <c r="D2" s="52"/>
      <c r="E2" s="52"/>
      <c r="F2" s="52"/>
      <c r="G2" s="52"/>
      <c r="H2" s="53" t="s">
        <v>9</v>
      </c>
      <c r="I2" s="53"/>
      <c r="J2" s="53"/>
      <c r="K2" s="53"/>
      <c r="L2" s="53"/>
      <c r="M2" s="53"/>
      <c r="N2" s="43" t="s">
        <v>10</v>
      </c>
      <c r="O2" s="43"/>
      <c r="P2" s="43"/>
      <c r="Q2" s="43"/>
      <c r="R2" s="43"/>
      <c r="S2" s="44"/>
    </row>
    <row r="3" spans="1:19" x14ac:dyDescent="0.25">
      <c r="A3" s="2"/>
      <c r="B3" s="50" t="s">
        <v>3</v>
      </c>
      <c r="C3" s="51"/>
      <c r="D3" s="50" t="s">
        <v>4</v>
      </c>
      <c r="E3" s="51"/>
      <c r="F3" s="50" t="s">
        <v>5</v>
      </c>
      <c r="G3" s="51"/>
      <c r="H3" s="50" t="s">
        <v>3</v>
      </c>
      <c r="I3" s="51"/>
      <c r="J3" s="50" t="s">
        <v>4</v>
      </c>
      <c r="K3" s="51"/>
      <c r="L3" s="50" t="s">
        <v>5</v>
      </c>
      <c r="M3" s="51"/>
      <c r="N3" s="45" t="s">
        <v>3</v>
      </c>
      <c r="O3" s="46"/>
      <c r="P3" s="45" t="s">
        <v>4</v>
      </c>
      <c r="Q3" s="46"/>
      <c r="R3" s="45" t="s">
        <v>5</v>
      </c>
      <c r="S3" s="46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7"/>
  <sheetViews>
    <sheetView showGridLines="0" workbookViewId="0">
      <selection activeCell="V5" sqref="V5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47" t="s">
        <v>14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19" ht="15.75" x14ac:dyDescent="0.25">
      <c r="A2" s="1"/>
      <c r="B2" s="54" t="s">
        <v>8</v>
      </c>
      <c r="C2" s="52"/>
      <c r="D2" s="52"/>
      <c r="E2" s="52"/>
      <c r="F2" s="52"/>
      <c r="G2" s="52"/>
      <c r="H2" s="53" t="s">
        <v>9</v>
      </c>
      <c r="I2" s="53"/>
      <c r="J2" s="53"/>
      <c r="K2" s="53"/>
      <c r="L2" s="53"/>
      <c r="M2" s="53"/>
      <c r="N2" s="43" t="s">
        <v>10</v>
      </c>
      <c r="O2" s="43"/>
      <c r="P2" s="43"/>
      <c r="Q2" s="43"/>
      <c r="R2" s="43"/>
      <c r="S2" s="44"/>
    </row>
    <row r="3" spans="1:19" x14ac:dyDescent="0.25">
      <c r="A3" s="2"/>
      <c r="B3" s="50" t="s">
        <v>3</v>
      </c>
      <c r="C3" s="51"/>
      <c r="D3" s="50" t="s">
        <v>4</v>
      </c>
      <c r="E3" s="51"/>
      <c r="F3" s="50" t="s">
        <v>5</v>
      </c>
      <c r="G3" s="51"/>
      <c r="H3" s="50" t="s">
        <v>3</v>
      </c>
      <c r="I3" s="51"/>
      <c r="J3" s="50" t="s">
        <v>4</v>
      </c>
      <c r="K3" s="51"/>
      <c r="L3" s="50" t="s">
        <v>5</v>
      </c>
      <c r="M3" s="51"/>
      <c r="N3" s="45" t="s">
        <v>3</v>
      </c>
      <c r="O3" s="46"/>
      <c r="P3" s="45" t="s">
        <v>4</v>
      </c>
      <c r="Q3" s="46"/>
      <c r="R3" s="45" t="s">
        <v>5</v>
      </c>
      <c r="S3" s="46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</sheetData>
  <mergeCells count="13"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workbookViewId="0">
      <selection activeCell="F4" sqref="F4:I7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N1" s="55" t="s">
        <v>28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7"/>
      <c r="AA1" s="55" t="s">
        <v>29</v>
      </c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8" x14ac:dyDescent="0.25">
      <c r="A2" s="58" t="s">
        <v>15</v>
      </c>
      <c r="B2" s="59"/>
      <c r="C2" s="59"/>
      <c r="D2" s="59"/>
      <c r="E2" s="59"/>
      <c r="F2" s="59"/>
      <c r="G2" s="59"/>
      <c r="H2" s="59"/>
      <c r="I2" s="59"/>
      <c r="J2" s="59" t="s">
        <v>26</v>
      </c>
      <c r="K2" s="59"/>
      <c r="L2" s="60"/>
      <c r="N2" s="58" t="s">
        <v>15</v>
      </c>
      <c r="O2" s="59"/>
      <c r="P2" s="59"/>
      <c r="Q2" s="59"/>
      <c r="R2" s="59"/>
      <c r="S2" s="59"/>
      <c r="T2" s="59"/>
      <c r="U2" s="59"/>
      <c r="V2" s="59"/>
      <c r="W2" s="59" t="s">
        <v>26</v>
      </c>
      <c r="X2" s="59"/>
      <c r="Y2" s="60"/>
      <c r="AA2" s="58" t="s">
        <v>15</v>
      </c>
      <c r="AB2" s="59"/>
      <c r="AC2" s="59"/>
      <c r="AD2" s="59"/>
      <c r="AE2" s="59"/>
      <c r="AF2" s="59"/>
      <c r="AG2" s="59"/>
      <c r="AH2" s="59"/>
      <c r="AI2" s="59"/>
      <c r="AJ2" s="59" t="s">
        <v>26</v>
      </c>
      <c r="AK2" s="59"/>
      <c r="AL2" s="60"/>
    </row>
    <row r="3" spans="1:38" x14ac:dyDescent="0.25">
      <c r="A3" s="26"/>
      <c r="B3" s="61" t="s">
        <v>19</v>
      </c>
      <c r="C3" s="61"/>
      <c r="D3" s="61"/>
      <c r="E3" s="61"/>
      <c r="F3" s="61" t="s">
        <v>22</v>
      </c>
      <c r="G3" s="61"/>
      <c r="H3" s="61"/>
      <c r="I3" s="61"/>
      <c r="J3" s="27"/>
      <c r="K3" s="27"/>
      <c r="L3" s="28"/>
      <c r="N3" s="26"/>
      <c r="O3" s="61" t="s">
        <v>19</v>
      </c>
      <c r="P3" s="61"/>
      <c r="Q3" s="61"/>
      <c r="R3" s="61"/>
      <c r="S3" s="61" t="s">
        <v>22</v>
      </c>
      <c r="T3" s="61"/>
      <c r="U3" s="61"/>
      <c r="V3" s="61"/>
      <c r="W3" s="27"/>
      <c r="X3" s="27"/>
      <c r="Y3" s="28"/>
      <c r="AA3" s="26"/>
      <c r="AB3" s="61" t="s">
        <v>19</v>
      </c>
      <c r="AC3" s="61"/>
      <c r="AD3" s="61"/>
      <c r="AE3" s="61"/>
      <c r="AF3" s="61" t="s">
        <v>22</v>
      </c>
      <c r="AG3" s="61"/>
      <c r="AH3" s="61"/>
      <c r="AI3" s="61"/>
      <c r="AJ3" s="27"/>
      <c r="AK3" s="27"/>
      <c r="AL3" s="28"/>
    </row>
    <row r="4" spans="1:38" x14ac:dyDescent="0.25">
      <c r="A4" s="29" t="s">
        <v>16</v>
      </c>
      <c r="B4" s="31" t="s">
        <v>17</v>
      </c>
      <c r="C4" s="31" t="s">
        <v>18</v>
      </c>
      <c r="D4" s="31" t="s">
        <v>20</v>
      </c>
      <c r="E4" s="31" t="s">
        <v>21</v>
      </c>
      <c r="F4" s="31" t="s">
        <v>17</v>
      </c>
      <c r="G4" s="31" t="s">
        <v>18</v>
      </c>
      <c r="H4" s="31" t="s">
        <v>20</v>
      </c>
      <c r="I4" s="31" t="s">
        <v>21</v>
      </c>
      <c r="J4" s="31" t="s">
        <v>23</v>
      </c>
      <c r="K4" s="31" t="s">
        <v>24</v>
      </c>
      <c r="L4" s="32" t="s">
        <v>25</v>
      </c>
      <c r="N4" s="29" t="s">
        <v>16</v>
      </c>
      <c r="O4" s="31" t="s">
        <v>17</v>
      </c>
      <c r="P4" s="31" t="s">
        <v>18</v>
      </c>
      <c r="Q4" s="31" t="s">
        <v>20</v>
      </c>
      <c r="R4" s="31" t="s">
        <v>21</v>
      </c>
      <c r="S4" s="31" t="s">
        <v>17</v>
      </c>
      <c r="T4" s="31" t="s">
        <v>18</v>
      </c>
      <c r="U4" s="31" t="s">
        <v>20</v>
      </c>
      <c r="V4" s="31" t="s">
        <v>21</v>
      </c>
      <c r="W4" s="31" t="s">
        <v>23</v>
      </c>
      <c r="X4" s="31" t="s">
        <v>24</v>
      </c>
      <c r="Y4" s="32" t="s">
        <v>25</v>
      </c>
      <c r="AA4" s="29" t="s">
        <v>16</v>
      </c>
      <c r="AB4" s="31" t="s">
        <v>17</v>
      </c>
      <c r="AC4" s="31" t="s">
        <v>18</v>
      </c>
      <c r="AD4" s="31" t="s">
        <v>20</v>
      </c>
      <c r="AE4" s="31" t="s">
        <v>21</v>
      </c>
      <c r="AF4" s="31" t="s">
        <v>17</v>
      </c>
      <c r="AG4" s="31" t="s">
        <v>18</v>
      </c>
      <c r="AH4" s="31" t="s">
        <v>20</v>
      </c>
      <c r="AI4" s="31" t="s">
        <v>21</v>
      </c>
      <c r="AJ4" s="31" t="s">
        <v>23</v>
      </c>
      <c r="AK4" s="31" t="s">
        <v>24</v>
      </c>
      <c r="AL4" s="32" t="s">
        <v>25</v>
      </c>
    </row>
    <row r="5" spans="1:38" x14ac:dyDescent="0.25">
      <c r="A5" s="29">
        <v>3</v>
      </c>
      <c r="B5" s="33">
        <v>217</v>
      </c>
      <c r="C5" s="33">
        <v>468</v>
      </c>
      <c r="D5" s="33">
        <v>16352</v>
      </c>
      <c r="E5" s="33">
        <v>8</v>
      </c>
      <c r="F5" s="34">
        <f>B5/32070</f>
        <v>6.7664483941378235E-3</v>
      </c>
      <c r="G5" s="34">
        <f>C5/128300</f>
        <v>3.647700701480904E-3</v>
      </c>
      <c r="H5" s="34">
        <f>D5/4065280</f>
        <v>4.02235516372796E-3</v>
      </c>
      <c r="I5" s="34">
        <f>E5/87</f>
        <v>9.1954022988505746E-2</v>
      </c>
      <c r="J5" s="35">
        <v>242.01</v>
      </c>
      <c r="K5" s="33">
        <f>(512+A5-1)*(512+A5-1)+4</f>
        <v>264200</v>
      </c>
      <c r="L5" s="36">
        <f>((1/(J5*10000000))*K5)*10000</f>
        <v>1.0916904260154539</v>
      </c>
      <c r="N5" s="29">
        <v>3</v>
      </c>
      <c r="O5" s="33">
        <v>192</v>
      </c>
      <c r="P5" s="33">
        <v>435</v>
      </c>
      <c r="Q5" s="33">
        <v>14308</v>
      </c>
      <c r="R5" s="33">
        <v>8</v>
      </c>
      <c r="S5" s="34">
        <f>O5/32070</f>
        <v>5.9869036482694104E-3</v>
      </c>
      <c r="T5" s="34">
        <f>P5/128300</f>
        <v>3.3904910366328918E-3</v>
      </c>
      <c r="U5" s="34">
        <f>Q5/4065280</f>
        <v>3.5195607682619646E-3</v>
      </c>
      <c r="V5" s="34">
        <f>R5/87</f>
        <v>9.1954022988505746E-2</v>
      </c>
      <c r="W5" s="35">
        <v>267.24</v>
      </c>
      <c r="X5" s="33">
        <f>(512+N5-1)*(512+N5-1)+4</f>
        <v>264200</v>
      </c>
      <c r="Y5" s="36">
        <f>((1/(W5*10000000))*X5)*10000</f>
        <v>0.98862445741655436</v>
      </c>
      <c r="AA5" s="29">
        <v>3</v>
      </c>
      <c r="AB5" s="33">
        <v>187</v>
      </c>
      <c r="AC5" s="33">
        <v>397</v>
      </c>
      <c r="AD5" s="33">
        <v>12264</v>
      </c>
      <c r="AE5" s="33">
        <v>8</v>
      </c>
      <c r="AF5" s="34">
        <f>AB5/32070</f>
        <v>5.8309946990957283E-3</v>
      </c>
      <c r="AG5" s="34">
        <f>AC5/128300</f>
        <v>3.0943102104442712E-3</v>
      </c>
      <c r="AH5" s="34">
        <f>AD5/4065280</f>
        <v>3.0167663727959696E-3</v>
      </c>
      <c r="AI5" s="34">
        <f>AE5/87</f>
        <v>9.1954022988505746E-2</v>
      </c>
      <c r="AJ5" s="35">
        <v>248.32</v>
      </c>
      <c r="AK5" s="33">
        <f>(512+AA5-1)*(512+AA5-1)+4</f>
        <v>264200</v>
      </c>
      <c r="AL5" s="36">
        <f>((1/(AJ5*10000000))*AK5)*10000</f>
        <v>1.0639497422680413</v>
      </c>
    </row>
    <row r="6" spans="1:38" x14ac:dyDescent="0.25">
      <c r="A6" s="29">
        <v>5</v>
      </c>
      <c r="B6" s="33">
        <v>396</v>
      </c>
      <c r="C6" s="33">
        <v>950</v>
      </c>
      <c r="D6" s="33">
        <v>32704</v>
      </c>
      <c r="E6" s="33">
        <v>23</v>
      </c>
      <c r="F6" s="34">
        <f t="shared" ref="F6:F7" si="0">B6/32070</f>
        <v>1.234798877455566E-2</v>
      </c>
      <c r="G6" s="34">
        <f t="shared" ref="G6:G7" si="1">C6/128300</f>
        <v>7.4045206547155105E-3</v>
      </c>
      <c r="H6" s="34">
        <f t="shared" ref="H6:H7" si="2">D6/4065280</f>
        <v>8.0447103274559201E-3</v>
      </c>
      <c r="I6" s="34">
        <f t="shared" ref="I6:I7" si="3">E6/87</f>
        <v>0.26436781609195403</v>
      </c>
      <c r="J6" s="35">
        <v>242.42</v>
      </c>
      <c r="K6" s="33">
        <f t="shared" ref="K6:K7" si="4">(512+A6-1)*(512+A6-1)+4</f>
        <v>266260</v>
      </c>
      <c r="L6" s="36">
        <f t="shared" ref="L6:L7" si="5">((1/(J6*10000000))*K6)*10000</f>
        <v>1.0983417209801172</v>
      </c>
      <c r="N6" s="29">
        <v>5</v>
      </c>
      <c r="O6" s="33">
        <v>362</v>
      </c>
      <c r="P6" s="33">
        <v>852</v>
      </c>
      <c r="Q6" s="33">
        <v>28616</v>
      </c>
      <c r="R6" s="33">
        <v>23</v>
      </c>
      <c r="S6" s="34">
        <f t="shared" ref="S6:S7" si="6">O6/32070</f>
        <v>1.1287807920174617E-2</v>
      </c>
      <c r="T6" s="34">
        <f t="shared" ref="T6:T7" si="7">P6/128300</f>
        <v>6.6406858924395948E-3</v>
      </c>
      <c r="U6" s="34">
        <f t="shared" ref="U6:U7" si="8">Q6/4065280</f>
        <v>7.0391215365239292E-3</v>
      </c>
      <c r="V6" s="34">
        <f t="shared" ref="V6:V7" si="9">R6/87</f>
        <v>0.26436781609195403</v>
      </c>
      <c r="W6" s="35">
        <v>254.26</v>
      </c>
      <c r="X6" s="33">
        <f>(512+N6-1)*(512+N6-1)+4</f>
        <v>266260</v>
      </c>
      <c r="Y6" s="36">
        <f t="shared" ref="Y6:Y7" si="10">((1/(W6*10000000))*X6)*10000</f>
        <v>1.0471957838433099</v>
      </c>
      <c r="AA6" s="29">
        <v>5</v>
      </c>
      <c r="AB6" s="33">
        <v>325</v>
      </c>
      <c r="AC6" s="33">
        <v>758</v>
      </c>
      <c r="AD6" s="33">
        <v>24528</v>
      </c>
      <c r="AE6" s="33">
        <v>23</v>
      </c>
      <c r="AF6" s="34">
        <f t="shared" ref="AF6:AF7" si="11">AB6/32070</f>
        <v>1.0134081696289368E-2</v>
      </c>
      <c r="AG6" s="34">
        <f t="shared" ref="AG6:AG7" si="12">AC6/128300</f>
        <v>5.9080280592361655E-3</v>
      </c>
      <c r="AH6" s="34">
        <f t="shared" ref="AH6:AH7" si="13">AD6/4065280</f>
        <v>6.0335327455919392E-3</v>
      </c>
      <c r="AI6" s="34">
        <f t="shared" ref="AI6:AI7" si="14">AE6/87</f>
        <v>0.26436781609195403</v>
      </c>
      <c r="AJ6" s="35">
        <v>241.14</v>
      </c>
      <c r="AK6" s="33">
        <f>(512+AA6-1)*(512+AA6-1)+4</f>
        <v>266260</v>
      </c>
      <c r="AL6" s="36">
        <f t="shared" ref="AL6:AL7" si="15">((1/(AJ6*10000000))*AK6)*10000</f>
        <v>1.1041718503773741</v>
      </c>
    </row>
    <row r="7" spans="1:38" x14ac:dyDescent="0.25">
      <c r="A7" s="30">
        <v>7</v>
      </c>
      <c r="B7" s="37">
        <v>676</v>
      </c>
      <c r="C7" s="37">
        <v>1702</v>
      </c>
      <c r="D7" s="37">
        <v>49056</v>
      </c>
      <c r="E7" s="37">
        <v>46</v>
      </c>
      <c r="F7" s="38">
        <f t="shared" si="0"/>
        <v>2.1078889928281882E-2</v>
      </c>
      <c r="G7" s="38">
        <f t="shared" si="1"/>
        <v>1.3265783320342946E-2</v>
      </c>
      <c r="H7" s="38">
        <f t="shared" si="2"/>
        <v>1.2067065491183878E-2</v>
      </c>
      <c r="I7" s="38">
        <f t="shared" si="3"/>
        <v>0.52873563218390807</v>
      </c>
      <c r="J7" s="39">
        <v>225.48</v>
      </c>
      <c r="K7" s="37">
        <f t="shared" si="4"/>
        <v>268328</v>
      </c>
      <c r="L7" s="40">
        <f t="shared" si="5"/>
        <v>1.1900301578854</v>
      </c>
      <c r="N7" s="30">
        <v>7</v>
      </c>
      <c r="O7" s="37">
        <v>604</v>
      </c>
      <c r="P7" s="37">
        <v>1518</v>
      </c>
      <c r="Q7" s="37">
        <v>42924</v>
      </c>
      <c r="R7" s="37">
        <v>46</v>
      </c>
      <c r="S7" s="38">
        <f t="shared" si="6"/>
        <v>1.8833801060180854E-2</v>
      </c>
      <c r="T7" s="38">
        <f t="shared" si="7"/>
        <v>1.1831644583008574E-2</v>
      </c>
      <c r="U7" s="38">
        <f t="shared" si="8"/>
        <v>1.0558682304785894E-2</v>
      </c>
      <c r="V7" s="38">
        <f t="shared" si="9"/>
        <v>0.52873563218390807</v>
      </c>
      <c r="W7" s="39">
        <v>238.04</v>
      </c>
      <c r="X7" s="37">
        <f>(512+N7-1)*(512+N7-1)+4</f>
        <v>268328</v>
      </c>
      <c r="Y7" s="40">
        <f t="shared" si="10"/>
        <v>1.1272391194757185</v>
      </c>
      <c r="AA7" s="30">
        <v>7</v>
      </c>
      <c r="AB7" s="37">
        <v>532</v>
      </c>
      <c r="AC7" s="37">
        <v>1325</v>
      </c>
      <c r="AD7" s="37">
        <v>36792</v>
      </c>
      <c r="AE7" s="37">
        <v>46</v>
      </c>
      <c r="AF7" s="38">
        <f t="shared" si="11"/>
        <v>1.6588712192079826E-2</v>
      </c>
      <c r="AG7" s="38">
        <f t="shared" si="12"/>
        <v>1.0327357755261106E-2</v>
      </c>
      <c r="AH7" s="38">
        <f t="shared" si="13"/>
        <v>9.0502991183879101E-3</v>
      </c>
      <c r="AI7" s="38">
        <f t="shared" si="14"/>
        <v>0.52873563218390807</v>
      </c>
      <c r="AJ7" s="39">
        <v>230.52</v>
      </c>
      <c r="AK7" s="37">
        <f>(512+AA7-1)*(512+AA7-1)+4</f>
        <v>268328</v>
      </c>
      <c r="AL7" s="40">
        <f t="shared" si="15"/>
        <v>1.1640117994100294</v>
      </c>
    </row>
  </sheetData>
  <mergeCells count="15"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  <mergeCell ref="AA1:AL1"/>
    <mergeCell ref="AA2:AI2"/>
    <mergeCell ref="AJ2:AL2"/>
    <mergeCell ref="AB3:AE3"/>
    <mergeCell ref="AF3:AI3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16-97E5-4B3B-8180-57C6E2637B68}">
  <dimension ref="A1:L7"/>
  <sheetViews>
    <sheetView showGridLines="0" topLeftCell="A4" workbookViewId="0">
      <selection activeCell="R6" sqref="R6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55" t="s">
        <v>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 x14ac:dyDescent="0.25">
      <c r="A2" s="58" t="s">
        <v>15</v>
      </c>
      <c r="B2" s="59"/>
      <c r="C2" s="59"/>
      <c r="D2" s="59"/>
      <c r="E2" s="59"/>
      <c r="F2" s="59"/>
      <c r="G2" s="59"/>
      <c r="H2" s="59"/>
      <c r="I2" s="59"/>
      <c r="J2" s="59" t="s">
        <v>26</v>
      </c>
      <c r="K2" s="59"/>
      <c r="L2" s="60"/>
    </row>
    <row r="3" spans="1:12" x14ac:dyDescent="0.25">
      <c r="A3" s="26"/>
      <c r="B3" s="61" t="s">
        <v>19</v>
      </c>
      <c r="C3" s="61"/>
      <c r="D3" s="61"/>
      <c r="E3" s="61"/>
      <c r="F3" s="61" t="s">
        <v>22</v>
      </c>
      <c r="G3" s="61"/>
      <c r="H3" s="61"/>
      <c r="I3" s="61"/>
      <c r="J3" s="27"/>
      <c r="K3" s="27"/>
      <c r="L3" s="28"/>
    </row>
    <row r="4" spans="1:12" x14ac:dyDescent="0.25">
      <c r="A4" s="29" t="s">
        <v>16</v>
      </c>
      <c r="B4" s="31" t="s">
        <v>17</v>
      </c>
      <c r="C4" s="31" t="s">
        <v>18</v>
      </c>
      <c r="D4" s="31" t="s">
        <v>20</v>
      </c>
      <c r="E4" s="31" t="s">
        <v>21</v>
      </c>
      <c r="F4" s="31" t="s">
        <v>17</v>
      </c>
      <c r="G4" s="31" t="s">
        <v>18</v>
      </c>
      <c r="H4" s="31" t="s">
        <v>20</v>
      </c>
      <c r="I4" s="31" t="s">
        <v>21</v>
      </c>
      <c r="J4" s="31" t="s">
        <v>23</v>
      </c>
      <c r="K4" s="31" t="s">
        <v>24</v>
      </c>
      <c r="L4" s="32" t="s">
        <v>25</v>
      </c>
    </row>
    <row r="5" spans="1:12" x14ac:dyDescent="0.25">
      <c r="A5" s="41">
        <v>3</v>
      </c>
      <c r="B5" s="33">
        <v>258</v>
      </c>
      <c r="C5" s="33">
        <v>539</v>
      </c>
      <c r="D5" s="33">
        <v>19418</v>
      </c>
      <c r="E5" s="33">
        <v>3</v>
      </c>
      <c r="F5" s="34">
        <f>B5/32070</f>
        <v>8.0449017773620204E-3</v>
      </c>
      <c r="G5" s="34">
        <f>C5/128300</f>
        <v>4.2010911925175372E-3</v>
      </c>
      <c r="H5" s="34">
        <f>D5/4065280</f>
        <v>4.7765467569269521E-3</v>
      </c>
      <c r="I5" s="34">
        <f>E5/87</f>
        <v>3.4482758620689655E-2</v>
      </c>
      <c r="J5" s="35">
        <v>266.02999999999997</v>
      </c>
      <c r="K5" s="33">
        <f>(512+A5-1)*(512+A5-1)+4</f>
        <v>264200</v>
      </c>
      <c r="L5" s="36">
        <f>((1/(J5*10000000))*K5)*10000</f>
        <v>0.9931210765703119</v>
      </c>
    </row>
    <row r="6" spans="1:12" x14ac:dyDescent="0.25">
      <c r="A6" s="41">
        <v>5</v>
      </c>
      <c r="B6" s="33">
        <v>483</v>
      </c>
      <c r="C6" s="33">
        <v>1168</v>
      </c>
      <c r="D6" s="33">
        <v>38836</v>
      </c>
      <c r="E6" s="33">
        <v>6</v>
      </c>
      <c r="F6" s="34">
        <f t="shared" ref="F6:F7" si="0">B6/32070</f>
        <v>1.5060804490177736E-2</v>
      </c>
      <c r="G6" s="34">
        <f t="shared" ref="G6:G7" si="1">C6/128300</f>
        <v>9.1036632891660172E-3</v>
      </c>
      <c r="H6" s="34">
        <f t="shared" ref="H6:H7" si="2">D6/4065280</f>
        <v>9.5530935138539042E-3</v>
      </c>
      <c r="I6" s="34">
        <f t="shared" ref="I6:I7" si="3">E6/87</f>
        <v>6.8965517241379309E-2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558</v>
      </c>
      <c r="C7" s="37">
        <v>1474</v>
      </c>
      <c r="D7" s="37">
        <v>48545</v>
      </c>
      <c r="E7" s="37">
        <v>6</v>
      </c>
      <c r="F7" s="38">
        <f t="shared" si="0"/>
        <v>1.7399438727782976E-2</v>
      </c>
      <c r="G7" s="38">
        <f t="shared" si="1"/>
        <v>1.1488698363211224E-2</v>
      </c>
      <c r="H7" s="38">
        <f t="shared" si="2"/>
        <v>1.194136689231738E-2</v>
      </c>
      <c r="I7" s="38">
        <f t="shared" si="3"/>
        <v>6.8965517241379309E-2</v>
      </c>
      <c r="J7" s="39">
        <v>240.38</v>
      </c>
      <c r="K7" s="37">
        <f>(512+A7-1)*(512+A7-1)+6</f>
        <v>268330</v>
      </c>
      <c r="L7" s="40">
        <f t="shared" si="4"/>
        <v>1.1162742324652632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{B164887B-ED63-4A33-81C9-704DE770C5EC}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4887B-ED63-4A33-81C9-704DE770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FCDA-42FC-453B-A44E-ABE1C98A5C37}">
  <dimension ref="A1:L7"/>
  <sheetViews>
    <sheetView showGridLines="0" tabSelected="1" workbookViewId="0">
      <selection activeCell="T8" sqref="T8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55" t="s">
        <v>31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 x14ac:dyDescent="0.25">
      <c r="A2" s="58" t="s">
        <v>15</v>
      </c>
      <c r="B2" s="59"/>
      <c r="C2" s="59"/>
      <c r="D2" s="59"/>
      <c r="E2" s="59"/>
      <c r="F2" s="59"/>
      <c r="G2" s="59"/>
      <c r="H2" s="59"/>
      <c r="I2" s="59"/>
      <c r="J2" s="59" t="s">
        <v>26</v>
      </c>
      <c r="K2" s="59"/>
      <c r="L2" s="60"/>
    </row>
    <row r="3" spans="1:12" x14ac:dyDescent="0.25">
      <c r="A3" s="26"/>
      <c r="B3" s="61" t="s">
        <v>19</v>
      </c>
      <c r="C3" s="61"/>
      <c r="D3" s="61"/>
      <c r="E3" s="61"/>
      <c r="F3" s="61" t="s">
        <v>22</v>
      </c>
      <c r="G3" s="61"/>
      <c r="H3" s="61"/>
      <c r="I3" s="61"/>
      <c r="J3" s="27"/>
      <c r="K3" s="27"/>
      <c r="L3" s="28"/>
    </row>
    <row r="4" spans="1:12" x14ac:dyDescent="0.25">
      <c r="A4" s="29" t="s">
        <v>16</v>
      </c>
      <c r="B4" s="31" t="s">
        <v>17</v>
      </c>
      <c r="C4" s="31" t="s">
        <v>18</v>
      </c>
      <c r="D4" s="31" t="s">
        <v>20</v>
      </c>
      <c r="E4" s="31" t="s">
        <v>21</v>
      </c>
      <c r="F4" s="31" t="s">
        <v>17</v>
      </c>
      <c r="G4" s="31" t="s">
        <v>18</v>
      </c>
      <c r="H4" s="31" t="s">
        <v>20</v>
      </c>
      <c r="I4" s="31" t="s">
        <v>21</v>
      </c>
      <c r="J4" s="31" t="s">
        <v>23</v>
      </c>
      <c r="K4" s="31" t="s">
        <v>24</v>
      </c>
      <c r="L4" s="32" t="s">
        <v>25</v>
      </c>
    </row>
    <row r="5" spans="1:12" x14ac:dyDescent="0.25">
      <c r="A5" s="41">
        <v>3</v>
      </c>
      <c r="B5" s="33">
        <v>273</v>
      </c>
      <c r="C5" s="33">
        <v>516</v>
      </c>
      <c r="D5" s="33">
        <v>8176</v>
      </c>
      <c r="E5" s="33">
        <v>0</v>
      </c>
      <c r="F5" s="34">
        <f>B5/32070</f>
        <v>8.5126286248830684E-3</v>
      </c>
      <c r="G5" s="34">
        <f>C5/128300</f>
        <v>4.0218238503507402E-3</v>
      </c>
      <c r="H5" s="34">
        <f>D5/4065280</f>
        <v>2.01117758186398E-3</v>
      </c>
      <c r="I5" s="34">
        <f>E5/87</f>
        <v>0</v>
      </c>
      <c r="J5" s="35">
        <v>248.82</v>
      </c>
      <c r="K5" s="33">
        <f>(512+A5-1)*(512+A5-1)+4</f>
        <v>264200</v>
      </c>
      <c r="L5" s="36">
        <f>((1/(J5*10000000))*K5)*10000</f>
        <v>1.0618117514669239</v>
      </c>
    </row>
    <row r="6" spans="1:12" x14ac:dyDescent="0.25">
      <c r="A6" s="41">
        <v>5</v>
      </c>
      <c r="B6" s="33">
        <v>547</v>
      </c>
      <c r="C6" s="33">
        <v>1019</v>
      </c>
      <c r="D6" s="33">
        <v>16352</v>
      </c>
      <c r="E6" s="33">
        <v>0</v>
      </c>
      <c r="F6" s="34">
        <f t="shared" ref="F6:F7" si="0">B6/32070</f>
        <v>1.7056439039600874E-2</v>
      </c>
      <c r="G6" s="34">
        <f t="shared" ref="G6:G7" si="1">C6/128300</f>
        <v>7.9423226812158996E-3</v>
      </c>
      <c r="H6" s="34">
        <f t="shared" ref="H6:H7" si="2">D6/4065280</f>
        <v>4.02235516372796E-3</v>
      </c>
      <c r="I6" s="34">
        <f t="shared" ref="I6:I7" si="3">E6/87</f>
        <v>0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547</v>
      </c>
      <c r="C7" s="37">
        <v>1222</v>
      </c>
      <c r="D7" s="37">
        <v>20440</v>
      </c>
      <c r="E7" s="37">
        <v>0</v>
      </c>
      <c r="F7" s="38">
        <f t="shared" si="0"/>
        <v>1.7056439039600874E-2</v>
      </c>
      <c r="G7" s="38">
        <f t="shared" si="1"/>
        <v>9.5245518316445822E-3</v>
      </c>
      <c r="H7" s="38">
        <f t="shared" si="2"/>
        <v>5.02794395465995E-3</v>
      </c>
      <c r="I7" s="38">
        <f t="shared" si="3"/>
        <v>0</v>
      </c>
      <c r="J7" s="39">
        <v>258.45999999999998</v>
      </c>
      <c r="K7" s="37">
        <f>(512+A7-1)*(512+A7-1)+6</f>
        <v>268330</v>
      </c>
      <c r="L7" s="40">
        <f t="shared" si="4"/>
        <v>1.0381877273079005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{8CBF6298-B1E2-4D14-9C87-FCAE0D76C36C}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6298-B1E2-4D14-9C87-FCAE0D76C3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Virtual Board</vt:lpstr>
      <vt:lpstr>Fixed-Float SW</vt:lpstr>
      <vt:lpstr>Gaussian 2D</vt:lpstr>
      <vt:lpstr>Special Gaussian 2D</vt:lpstr>
      <vt:lpstr>LUTs - 2D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2019-08-09T20:26:11Z</dcterms:modified>
</cp:coreProperties>
</file>