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927951\Documents\Univali\TTC\TTCIII\Project\Architecture-of-FPGA-based-Systems-for-Digital-Image-Processing\Results\"/>
    </mc:Choice>
  </mc:AlternateContent>
  <xr:revisionPtr revIDLastSave="0" documentId="13_ncr:1_{65BB821C-DD8B-446A-A178-CF8AF69D0B33}" xr6:coauthVersionLast="41" xr6:coauthVersionMax="41" xr10:uidLastSave="{00000000-0000-0000-0000-000000000000}"/>
  <bookViews>
    <workbookView xWindow="-25320" yWindow="-4470" windowWidth="25440" windowHeight="15540" activeTab="5" xr2:uid="{6520BC44-3547-42BA-B099-3EF3D97F4FD6}"/>
  </bookViews>
  <sheets>
    <sheet name="Virtual Board" sheetId="1" r:id="rId1"/>
    <sheet name="Fixed-Float SW" sheetId="2" r:id="rId2"/>
    <sheet name="Gaussian 2D" sheetId="3" r:id="rId3"/>
    <sheet name="Special Gaussian 2D" sheetId="4" r:id="rId4"/>
    <sheet name="LUTs - 2D" sheetId="5" r:id="rId5"/>
    <sheet name="APX 0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6" l="1"/>
  <c r="L32" i="6" s="1"/>
  <c r="I32" i="6"/>
  <c r="H32" i="6"/>
  <c r="G32" i="6"/>
  <c r="F32" i="6"/>
  <c r="K31" i="6"/>
  <c r="L31" i="6" s="1"/>
  <c r="I31" i="6"/>
  <c r="H31" i="6"/>
  <c r="G31" i="6"/>
  <c r="F31" i="6"/>
  <c r="K30" i="6"/>
  <c r="L30" i="6" s="1"/>
  <c r="I30" i="6"/>
  <c r="H30" i="6"/>
  <c r="G30" i="6"/>
  <c r="F30" i="6"/>
  <c r="K24" i="6"/>
  <c r="L24" i="6" s="1"/>
  <c r="I24" i="6"/>
  <c r="H24" i="6"/>
  <c r="G24" i="6"/>
  <c r="F24" i="6"/>
  <c r="K23" i="6"/>
  <c r="L23" i="6" s="1"/>
  <c r="I23" i="6"/>
  <c r="H23" i="6"/>
  <c r="G23" i="6"/>
  <c r="F23" i="6"/>
  <c r="K22" i="6"/>
  <c r="L22" i="6" s="1"/>
  <c r="I22" i="6"/>
  <c r="H22" i="6"/>
  <c r="G22" i="6"/>
  <c r="F22" i="6"/>
  <c r="L16" i="6"/>
  <c r="K16" i="6"/>
  <c r="I16" i="6"/>
  <c r="H16" i="6"/>
  <c r="G16" i="6"/>
  <c r="F16" i="6"/>
  <c r="K15" i="6"/>
  <c r="L15" i="6" s="1"/>
  <c r="I15" i="6"/>
  <c r="H15" i="6"/>
  <c r="G15" i="6"/>
  <c r="F15" i="6"/>
  <c r="K14" i="6"/>
  <c r="L14" i="6" s="1"/>
  <c r="I14" i="6"/>
  <c r="H14" i="6"/>
  <c r="G14" i="6"/>
  <c r="F14" i="6"/>
  <c r="K8" i="6"/>
  <c r="L8" i="6" s="1"/>
  <c r="I8" i="6"/>
  <c r="H8" i="6"/>
  <c r="G8" i="6"/>
  <c r="F8" i="6"/>
  <c r="K7" i="6"/>
  <c r="L7" i="6" s="1"/>
  <c r="I7" i="6"/>
  <c r="H7" i="6"/>
  <c r="G7" i="6"/>
  <c r="F7" i="6"/>
  <c r="K6" i="6"/>
  <c r="L6" i="6" s="1"/>
  <c r="I6" i="6"/>
  <c r="H6" i="6"/>
  <c r="G6" i="6"/>
  <c r="F6" i="6"/>
  <c r="K7" i="5" l="1"/>
  <c r="L7" i="5" s="1"/>
  <c r="I7" i="5"/>
  <c r="H7" i="5"/>
  <c r="G7" i="5"/>
  <c r="F7" i="5"/>
  <c r="K6" i="5"/>
  <c r="L6" i="5" s="1"/>
  <c r="I6" i="5"/>
  <c r="H6" i="5"/>
  <c r="G6" i="5"/>
  <c r="F6" i="5"/>
  <c r="L5" i="5"/>
  <c r="K5" i="5"/>
  <c r="I5" i="5"/>
  <c r="H5" i="5"/>
  <c r="G5" i="5"/>
  <c r="F5" i="5"/>
  <c r="K5" i="4" l="1"/>
  <c r="K6" i="4"/>
  <c r="L6" i="4" s="1"/>
  <c r="K7" i="4"/>
  <c r="L7" i="4" s="1"/>
  <c r="I7" i="4"/>
  <c r="H7" i="4"/>
  <c r="G7" i="4"/>
  <c r="F7" i="4"/>
  <c r="I6" i="4"/>
  <c r="H6" i="4"/>
  <c r="G6" i="4"/>
  <c r="F6" i="4"/>
  <c r="L5" i="4"/>
  <c r="I5" i="4"/>
  <c r="H5" i="4"/>
  <c r="G5" i="4"/>
  <c r="F5" i="4"/>
  <c r="AK7" i="3" l="1"/>
  <c r="AL7" i="3" s="1"/>
  <c r="AI7" i="3"/>
  <c r="AH7" i="3"/>
  <c r="AG7" i="3"/>
  <c r="AF7" i="3"/>
  <c r="AK6" i="3"/>
  <c r="AL6" i="3" s="1"/>
  <c r="AI6" i="3"/>
  <c r="AH6" i="3"/>
  <c r="AG6" i="3"/>
  <c r="AF6" i="3"/>
  <c r="AK5" i="3"/>
  <c r="AL5" i="3" s="1"/>
  <c r="AI5" i="3"/>
  <c r="AH5" i="3"/>
  <c r="AG5" i="3"/>
  <c r="AF5" i="3"/>
  <c r="K6" i="3"/>
  <c r="K7" i="3"/>
  <c r="K5" i="3"/>
  <c r="L5" i="3" s="1"/>
  <c r="X5" i="3"/>
  <c r="Y5" i="3" s="1"/>
  <c r="X6" i="3"/>
  <c r="Y6" i="3" s="1"/>
  <c r="X7" i="3"/>
  <c r="Y7" i="3" s="1"/>
  <c r="V7" i="3"/>
  <c r="U7" i="3"/>
  <c r="T7" i="3"/>
  <c r="S7" i="3"/>
  <c r="V6" i="3"/>
  <c r="U6" i="3"/>
  <c r="T6" i="3"/>
  <c r="S6" i="3"/>
  <c r="V5" i="3"/>
  <c r="U5" i="3"/>
  <c r="T5" i="3"/>
  <c r="S5" i="3"/>
  <c r="F6" i="3"/>
  <c r="G6" i="3"/>
  <c r="H6" i="3"/>
  <c r="I6" i="3"/>
  <c r="L6" i="3"/>
  <c r="F7" i="3"/>
  <c r="G7" i="3"/>
  <c r="H7" i="3"/>
  <c r="I7" i="3"/>
  <c r="L7" i="3"/>
  <c r="I5" i="3"/>
  <c r="H5" i="3"/>
  <c r="G5" i="3"/>
  <c r="F5" i="3"/>
</calcChain>
</file>

<file path=xl/sharedStrings.xml><?xml version="1.0" encoding="utf-8"?>
<sst xmlns="http://schemas.openxmlformats.org/spreadsheetml/2006/main" count="276" uniqueCount="55">
  <si>
    <t>Black</t>
  </si>
  <si>
    <t>White</t>
  </si>
  <si>
    <t>Repeat column</t>
  </si>
  <si>
    <t>3x3</t>
  </si>
  <si>
    <t>5x5</t>
  </si>
  <si>
    <t>7x7</t>
  </si>
  <si>
    <t>NRMSE</t>
  </si>
  <si>
    <t>PSNR</t>
  </si>
  <si>
    <t>Lena</t>
  </si>
  <si>
    <t>Barbara</t>
  </si>
  <si>
    <t>Baboon</t>
  </si>
  <si>
    <t>VB Approach</t>
  </si>
  <si>
    <t>Virtual Board Comparison - Implemented Floating Point Gaussian Blur and OpenCV Gaussian Blur (sigma = 1)</t>
  </si>
  <si>
    <t>Fract bits</t>
  </si>
  <si>
    <t>Silicon Costs</t>
  </si>
  <si>
    <t>Window Size</t>
  </si>
  <si>
    <t>ALM</t>
  </si>
  <si>
    <t>Registers</t>
  </si>
  <si>
    <t>Absolute</t>
  </si>
  <si>
    <t>Memory Bits</t>
  </si>
  <si>
    <t>DSP blocks</t>
  </si>
  <si>
    <t>Relative (%)</t>
  </si>
  <si>
    <t>Freq (MHz)</t>
  </si>
  <si>
    <t>Cycles</t>
  </si>
  <si>
    <t>Time (ms)</t>
  </si>
  <si>
    <t>Timing</t>
  </si>
  <si>
    <t>Gaussian Simulation - Fixed Point - 16 bits (8.8)</t>
  </si>
  <si>
    <t>Gaussian Simulation - Fixed Point - 14 bits (8.6)</t>
  </si>
  <si>
    <t>Gaussian Simulation - Fixed Point - 12 bits (8.4)</t>
  </si>
  <si>
    <t>Gaussian Simulation - LUT- 8 Fract bits — (8.8)</t>
  </si>
  <si>
    <t>Aproximated Adders and Aproximated Multipliers (build with normal adders)</t>
  </si>
  <si>
    <t>Gaussian Simulation - APX 0- 8 Fract bits — (8.8)</t>
  </si>
  <si>
    <t>Comparison Between Fixed-Point Gaussian and Floating-Point Gaussian with Virtual Board 2 Approach</t>
  </si>
  <si>
    <t>Comparison Between Approximated Gaussian and Floating-Point Gaussian with Virtual Board 2 Approach</t>
  </si>
  <si>
    <t>Critical path: multiplier</t>
  </si>
  <si>
    <t>Description</t>
  </si>
  <si>
    <t>Arch</t>
  </si>
  <si>
    <t>Problem</t>
  </si>
  <si>
    <t>APX 0</t>
  </si>
  <si>
    <t>APX 1</t>
  </si>
  <si>
    <t>Normal mult and Apx_adder</t>
  </si>
  <si>
    <t>APX 2</t>
  </si>
  <si>
    <t>LUT mult and Apx_adder</t>
  </si>
  <si>
    <t>RMSE</t>
  </si>
  <si>
    <t>Gaussian Simulation - APX 1- 8 Fract bits — (8.8)</t>
  </si>
  <si>
    <t>Gaussian Simulation - APX 2- 8 Fract bits — (8.8)</t>
  </si>
  <si>
    <t>Special Gaussian Simulation - Fixed Point - 8 Fract bits — (10.8, 11.8, 11.8)</t>
  </si>
  <si>
    <t>APX 3</t>
  </si>
  <si>
    <t>Gaussian Filter Arch</t>
  </si>
  <si>
    <t>Normal</t>
  </si>
  <si>
    <t>Special</t>
  </si>
  <si>
    <t>Apx_multiplier and Apx_adder</t>
  </si>
  <si>
    <t>Low PSNR</t>
  </si>
  <si>
    <t>Gaussian Simulation - APX 3- 8 Fract bits — (8.8)</t>
  </si>
  <si>
    <t>Window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</si>
</sst>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71">
    <xf numFmtId="0" fontId="0" fillId="0" borderId="0" xfId="0"/>
    <xf numFmtId="0" fontId="0" fillId="2" borderId="9" xfId="0" applyFill="1" applyBorder="1"/>
    <xf numFmtId="0" fontId="2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9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6" fillId="0" borderId="2" xfId="0" applyNumberFormat="1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5" xfId="0" applyNumberFormat="1" applyFon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6" fillId="0" borderId="0" xfId="0" applyNumberFormat="1" applyFont="1" applyFill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5" fontId="0" fillId="0" borderId="5" xfId="0" applyNumberFormat="1" applyFill="1" applyBorder="1" applyAlignment="1">
      <alignment horizontal="center"/>
    </xf>
    <xf numFmtId="165" fontId="6" fillId="0" borderId="1" xfId="0" applyNumberFormat="1" applyFont="1" applyFill="1" applyBorder="1" applyAlignment="1">
      <alignment horizontal="center"/>
    </xf>
    <xf numFmtId="165" fontId="6" fillId="0" borderId="5" xfId="0" applyNumberFormat="1" applyFont="1" applyFill="1" applyBorder="1" applyAlignment="1">
      <alignment horizontal="center"/>
    </xf>
    <xf numFmtId="0" fontId="0" fillId="6" borderId="9" xfId="0" applyFill="1" applyBorder="1"/>
    <xf numFmtId="0" fontId="0" fillId="6" borderId="0" xfId="0" applyFill="1" applyBorder="1"/>
    <xf numFmtId="0" fontId="0" fillId="6" borderId="2" xfId="0" applyFill="1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8" fillId="0" borderId="0" xfId="0" applyFont="1"/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</a:t>
            </a:r>
            <a:r>
              <a:rPr lang="pt-BR" baseline="0"/>
              <a:t> de Silício - Filtro Gaussiano - Ponto Fixo 16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 ALM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2D'!$F$5:$F$7</c:f>
              <c:numCache>
                <c:formatCode>0.000%</c:formatCode>
                <c:ptCount val="3"/>
                <c:pt idx="0">
                  <c:v>6.7664483941378235E-3</c:v>
                </c:pt>
                <c:pt idx="1">
                  <c:v>1.234798877455566E-2</c:v>
                </c:pt>
                <c:pt idx="2">
                  <c:v>2.1078889928281882E-2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3-4B3C-B4AA-AC803CF5DBFB}"/>
            </c:ext>
          </c:extLst>
        </c:ser>
        <c:ser>
          <c:idx val="1"/>
          <c:order val="1"/>
          <c:tx>
            <c:v> Registers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2D'!$G$5:$G$7</c:f>
              <c:numCache>
                <c:formatCode>0.000%</c:formatCode>
                <c:ptCount val="3"/>
                <c:pt idx="0">
                  <c:v>3.647700701480904E-3</c:v>
                </c:pt>
                <c:pt idx="1">
                  <c:v>7.4045206547155105E-3</c:v>
                </c:pt>
                <c:pt idx="2">
                  <c:v>1.3265783320342946E-2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C3-4B3C-B4AA-AC803CF5DBFB}"/>
            </c:ext>
          </c:extLst>
        </c:ser>
        <c:ser>
          <c:idx val="2"/>
          <c:order val="2"/>
          <c:tx>
            <c:v> Memory Bits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2D'!$H$5:$H$7</c:f>
              <c:numCache>
                <c:formatCode>0.000%</c:formatCode>
                <c:ptCount val="3"/>
                <c:pt idx="0">
                  <c:v>4.02235516372796E-3</c:v>
                </c:pt>
                <c:pt idx="1">
                  <c:v>8.0447103274559201E-3</c:v>
                </c:pt>
                <c:pt idx="2">
                  <c:v>1.2067065491183878E-2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C3-4B3C-B4AA-AC803CF5DBFB}"/>
            </c:ext>
          </c:extLst>
        </c:ser>
        <c:ser>
          <c:idx val="3"/>
          <c:order val="3"/>
          <c:tx>
            <c:v> DSP Blocks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('Gaussian 2D'!$A$5,'Gaussian 2D'!$A$6,'Gaussian 2D'!$A$7)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cat>
          <c:val>
            <c:numRef>
              <c:f>'Gaussian 2D'!$I$5:$I$7</c:f>
              <c:numCache>
                <c:formatCode>0.000%</c:formatCode>
                <c:ptCount val="3"/>
                <c:pt idx="0">
                  <c:v>9.1954022988505746E-2</c:v>
                </c:pt>
                <c:pt idx="1">
                  <c:v>0.26436781609195403</c:v>
                </c:pt>
                <c:pt idx="2">
                  <c:v>0.52873563218390807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C3-4B3C-B4AA-AC803CF5D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02024"/>
        <c:axId val="501399728"/>
      </c:lineChart>
      <c:catAx>
        <c:axId val="50140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Altura/Largura da Janela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399728"/>
        <c:crosses val="autoZero"/>
        <c:auto val="1"/>
        <c:lblAlgn val="ctr"/>
        <c:lblOffset val="100"/>
        <c:noMultiLvlLbl val="0"/>
      </c:catAx>
      <c:valAx>
        <c:axId val="5013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 de Utilização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40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Utilização de ALMs por Dimensão</a:t>
            </a:r>
            <a:r>
              <a:rPr lang="pt-BR" baseline="0"/>
              <a:t> de Janela e Número de Bits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7x7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676</c:v>
              </c:pt>
              <c:pt idx="1">
                <c:v>604</c:v>
              </c:pt>
              <c:pt idx="2">
                <c:v>532</c:v>
              </c:pt>
            </c:numLit>
          </c:val>
          <c:extLst>
            <c:ext xmlns:c16="http://schemas.microsoft.com/office/drawing/2014/chart" uri="{C3380CC4-5D6E-409C-BE32-E72D297353CC}">
              <c16:uniqueId val="{00000006-B27F-4B81-A952-DA0227FBA0FB}"/>
            </c:ext>
          </c:extLst>
        </c:ser>
        <c:ser>
          <c:idx val="1"/>
          <c:order val="1"/>
          <c:tx>
            <c:v>5x5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3"/>
              <c:pt idx="0">
                <c:v>396</c:v>
              </c:pt>
              <c:pt idx="1">
                <c:v>362</c:v>
              </c:pt>
              <c:pt idx="2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5-B27F-4B81-A952-DA0227FBA0FB}"/>
            </c:ext>
          </c:extLst>
        </c:ser>
        <c:ser>
          <c:idx val="0"/>
          <c:order val="2"/>
          <c:tx>
            <c:v>3x3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3"/>
              <c:pt idx="0">
                <c:v>16</c:v>
              </c:pt>
              <c:pt idx="1">
                <c:v>14</c:v>
              </c:pt>
              <c:pt idx="2">
                <c:v>12</c:v>
              </c:pt>
            </c:numLit>
          </c:cat>
          <c:val>
            <c:numRef>
              <c:f>('Gaussian 2D'!$B$5,'Gaussian 2D'!$O$5,'Gaussian 2D'!$AB$5)</c:f>
              <c:numCache>
                <c:formatCode>General</c:formatCode>
                <c:ptCount val="3"/>
                <c:pt idx="0">
                  <c:v>217</c:v>
                </c:pt>
                <c:pt idx="1">
                  <c:v>192</c:v>
                </c:pt>
                <c:pt idx="2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F-4B81-A952-DA0227FBA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3x3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2D'!$F$5:$I$5</c:f>
              <c:numCache>
                <c:formatCode>0.000%</c:formatCode>
                <c:ptCount val="4"/>
                <c:pt idx="0">
                  <c:v>6.7664483941378235E-3</c:v>
                </c:pt>
                <c:pt idx="1">
                  <c:v>3.647700701480904E-3</c:v>
                </c:pt>
                <c:pt idx="2">
                  <c:v>4.02235516372796E-3</c:v>
                </c:pt>
                <c:pt idx="3">
                  <c:v>9.1954022988505746E-2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5-4EC7-95BF-EC3C4179F600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2D'!$F$5:$I$5</c:f>
              <c:numCache>
                <c:formatCode>0.000%</c:formatCode>
                <c:ptCount val="4"/>
                <c:pt idx="0">
                  <c:v>8.0449017773620204E-3</c:v>
                </c:pt>
                <c:pt idx="1">
                  <c:v>4.2010911925175372E-3</c:v>
                </c:pt>
                <c:pt idx="2">
                  <c:v>4.7765467569269521E-3</c:v>
                </c:pt>
                <c:pt idx="3">
                  <c:v>3.4482758620689655E-2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5-4EC7-95BF-EC3C4179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5x5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2D'!$F$6:$I$6</c:f>
              <c:numCache>
                <c:formatCode>0.000%</c:formatCode>
                <c:ptCount val="4"/>
                <c:pt idx="0">
                  <c:v>1.234798877455566E-2</c:v>
                </c:pt>
                <c:pt idx="1">
                  <c:v>7.4045206547155105E-3</c:v>
                </c:pt>
                <c:pt idx="2">
                  <c:v>8.0447103274559201E-3</c:v>
                </c:pt>
                <c:pt idx="3">
                  <c:v>0.26436781609195403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7-493A-90E4-08F0D64630B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2D'!$F$6:$I$6</c:f>
              <c:numCache>
                <c:formatCode>0.000%</c:formatCode>
                <c:ptCount val="4"/>
                <c:pt idx="0">
                  <c:v>1.5060804490177736E-2</c:v>
                </c:pt>
                <c:pt idx="1">
                  <c:v>9.1036632891660172E-3</c:v>
                </c:pt>
                <c:pt idx="2">
                  <c:v>9.5530935138539042E-3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F7-493A-90E4-08F0D6463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da Utilização de Recursos entre Implementações do Filtro Gaussiano - Janela 7x7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 Normal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'Gaussian 2D'!$F$7:$I$7</c:f>
              <c:numCache>
                <c:formatCode>0.000%</c:formatCode>
                <c:ptCount val="4"/>
                <c:pt idx="0">
                  <c:v>2.1078889928281882E-2</c:v>
                </c:pt>
                <c:pt idx="1">
                  <c:v>1.3265783320342946E-2</c:v>
                </c:pt>
                <c:pt idx="2">
                  <c:v>1.2067065491183878E-2</c:v>
                </c:pt>
                <c:pt idx="3">
                  <c:v>0.52873563218390807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9-48DF-A4DE-7E8896292068}"/>
            </c:ext>
          </c:extLst>
        </c:ser>
        <c:ser>
          <c:idx val="1"/>
          <c:order val="1"/>
          <c:tx>
            <c:v> Modificado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'Special Gaussian 2D'!$B$4:$E$4</c:f>
              <c:strCache>
                <c:ptCount val="4"/>
                <c:pt idx="0">
                  <c:v>ALM</c:v>
                </c:pt>
                <c:pt idx="1">
                  <c:v>Registers</c:v>
                </c:pt>
                <c:pt idx="2">
                  <c:v>Memory Bits</c:v>
                </c:pt>
                <c:pt idx="3">
                  <c:v>DSP blocks</c:v>
                </c:pt>
              </c:strCache>
            </c:strRef>
          </c:cat>
          <c:val>
            <c:numRef>
              <c:f>'Special Gaussian 2D'!$F$7:$I$7</c:f>
              <c:numCache>
                <c:formatCode>0.000%</c:formatCode>
                <c:ptCount val="4"/>
                <c:pt idx="0">
                  <c:v>1.7399438727782976E-2</c:v>
                </c:pt>
                <c:pt idx="1">
                  <c:v>1.1488698363211224E-2</c:v>
                </c:pt>
                <c:pt idx="2">
                  <c:v>1.194136689231738E-2</c:v>
                </c:pt>
                <c:pt idx="3">
                  <c:v>6.8965517241379309E-2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9-48DF-A4DE-7E8896292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096"/>
        <c:axId val="501871768"/>
      </c:barChart>
      <c:catAx>
        <c:axId val="50187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Recurso Medido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1768"/>
        <c:crosses val="autoZero"/>
        <c:auto val="1"/>
        <c:lblAlgn val="ctr"/>
        <c:lblOffset val="100"/>
        <c:noMultiLvlLbl val="0"/>
      </c:catAx>
      <c:valAx>
        <c:axId val="5018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Porcentagem</a:t>
                </a:r>
                <a:r>
                  <a:rPr lang="pt-BR" baseline="0"/>
                  <a:t> de Utilização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8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100011</xdr:rowOff>
    </xdr:from>
    <xdr:to>
      <xdr:col>9</xdr:col>
      <xdr:colOff>342899</xdr:colOff>
      <xdr:row>24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8E54C79-1458-4979-A040-1AC1F1775F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8</xdr:row>
      <xdr:rowOff>52386</xdr:rowOff>
    </xdr:from>
    <xdr:to>
      <xdr:col>18</xdr:col>
      <xdr:colOff>171450</xdr:colOff>
      <xdr:row>24</xdr:row>
      <xdr:rowOff>57149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0FDBD89-8D8A-4A1D-BFCA-F25064752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8</xdr:row>
      <xdr:rowOff>9525</xdr:rowOff>
    </xdr:from>
    <xdr:to>
      <xdr:col>8</xdr:col>
      <xdr:colOff>0</xdr:colOff>
      <xdr:row>24</xdr:row>
      <xdr:rowOff>14288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0030BA-976C-4420-AA34-AEBEFB8A0F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7</xdr:row>
      <xdr:rowOff>180975</xdr:rowOff>
    </xdr:from>
    <xdr:to>
      <xdr:col>16</xdr:col>
      <xdr:colOff>295275</xdr:colOff>
      <xdr:row>23</xdr:row>
      <xdr:rowOff>185738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F4FAD9A-38BB-4E4F-AFBC-CEEBCD5E3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295275</xdr:colOff>
      <xdr:row>24</xdr:row>
      <xdr:rowOff>180975</xdr:rowOff>
    </xdr:from>
    <xdr:to>
      <xdr:col>7</xdr:col>
      <xdr:colOff>809625</xdr:colOff>
      <xdr:row>40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67FD3C-BB4E-44D6-ADB1-B079EEEE9E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4AE42-882F-49F5-AE51-577743FADD32}">
  <dimension ref="A1:S7"/>
  <sheetViews>
    <sheetView showGridLines="0" workbookViewId="0">
      <selection activeCell="D9" sqref="D9"/>
    </sheetView>
  </sheetViews>
  <sheetFormatPr defaultRowHeight="15" x14ac:dyDescent="0.25"/>
  <cols>
    <col min="1" max="1" width="15.85546875" bestFit="1" customWidth="1"/>
    <col min="2" max="2" width="7.5703125" bestFit="1" customWidth="1"/>
    <col min="3" max="3" width="6.7109375" bestFit="1" customWidth="1"/>
    <col min="4" max="4" width="7.42578125" bestFit="1" customWidth="1"/>
    <col min="5" max="5" width="6.5703125" bestFit="1" customWidth="1"/>
    <col min="6" max="6" width="7.42578125" bestFit="1" customWidth="1"/>
    <col min="7" max="7" width="6.5703125" bestFit="1" customWidth="1"/>
    <col min="8" max="8" width="7.5703125" bestFit="1" customWidth="1"/>
    <col min="9" max="9" width="6.7109375" bestFit="1" customWidth="1"/>
    <col min="10" max="10" width="7.5703125" bestFit="1" customWidth="1"/>
    <col min="11" max="11" width="6.7109375" bestFit="1" customWidth="1"/>
    <col min="12" max="12" width="7.5703125" bestFit="1" customWidth="1"/>
    <col min="13" max="13" width="6.7109375" bestFit="1" customWidth="1"/>
    <col min="14" max="14" width="7.5703125" bestFit="1" customWidth="1"/>
    <col min="15" max="15" width="6.7109375" bestFit="1" customWidth="1"/>
    <col min="16" max="16" width="7.5703125" bestFit="1" customWidth="1"/>
    <col min="17" max="17" width="6.5703125" bestFit="1" customWidth="1"/>
    <col min="18" max="18" width="7.5703125" bestFit="1" customWidth="1"/>
    <col min="19" max="19" width="6.5703125" bestFit="1" customWidth="1"/>
  </cols>
  <sheetData>
    <row r="1" spans="1:19" ht="15.75" x14ac:dyDescent="0.25">
      <c r="A1" s="47" t="s">
        <v>12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19" ht="15.75" x14ac:dyDescent="0.25">
      <c r="A2" s="1"/>
      <c r="B2" s="52" t="s">
        <v>8</v>
      </c>
      <c r="C2" s="52"/>
      <c r="D2" s="52"/>
      <c r="E2" s="52"/>
      <c r="F2" s="52"/>
      <c r="G2" s="52"/>
      <c r="H2" s="53" t="s">
        <v>9</v>
      </c>
      <c r="I2" s="53"/>
      <c r="J2" s="53"/>
      <c r="K2" s="53"/>
      <c r="L2" s="53"/>
      <c r="M2" s="53"/>
      <c r="N2" s="43" t="s">
        <v>10</v>
      </c>
      <c r="O2" s="43"/>
      <c r="P2" s="43"/>
      <c r="Q2" s="43"/>
      <c r="R2" s="43"/>
      <c r="S2" s="44"/>
    </row>
    <row r="3" spans="1:19" x14ac:dyDescent="0.25">
      <c r="A3" s="2"/>
      <c r="B3" s="50" t="s">
        <v>3</v>
      </c>
      <c r="C3" s="51"/>
      <c r="D3" s="50" t="s">
        <v>4</v>
      </c>
      <c r="E3" s="51"/>
      <c r="F3" s="50" t="s">
        <v>5</v>
      </c>
      <c r="G3" s="51"/>
      <c r="H3" s="50" t="s">
        <v>3</v>
      </c>
      <c r="I3" s="51"/>
      <c r="J3" s="50" t="s">
        <v>4</v>
      </c>
      <c r="K3" s="51"/>
      <c r="L3" s="50" t="s">
        <v>5</v>
      </c>
      <c r="M3" s="51"/>
      <c r="N3" s="45" t="s">
        <v>3</v>
      </c>
      <c r="O3" s="46"/>
      <c r="P3" s="45" t="s">
        <v>4</v>
      </c>
      <c r="Q3" s="46"/>
      <c r="R3" s="45" t="s">
        <v>5</v>
      </c>
      <c r="S3" s="46"/>
    </row>
    <row r="4" spans="1:19" ht="15.75" x14ac:dyDescent="0.25">
      <c r="A4" s="3" t="s">
        <v>11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 t="s">
        <v>0</v>
      </c>
      <c r="B5" s="8">
        <v>2.3898320000000001E-2</v>
      </c>
      <c r="C5" s="9">
        <v>38.098382790899997</v>
      </c>
      <c r="D5" s="8">
        <v>2.76439243256195E-2</v>
      </c>
      <c r="E5" s="9">
        <v>36.773520928268198</v>
      </c>
      <c r="F5" s="8">
        <v>2.6208755886750802E-2</v>
      </c>
      <c r="G5" s="9">
        <v>37.305213423117998</v>
      </c>
      <c r="H5" s="8">
        <v>2.3732640995002399E-2</v>
      </c>
      <c r="I5" s="9">
        <v>38.448851109696903</v>
      </c>
      <c r="J5" s="8">
        <v>2.7934891184225399E-2</v>
      </c>
      <c r="K5" s="9">
        <v>36.976005493981702</v>
      </c>
      <c r="L5" s="8">
        <v>2.6494794601688899E-2</v>
      </c>
      <c r="M5" s="9">
        <v>37.504609901602898</v>
      </c>
      <c r="N5" s="14">
        <v>2.36813554647946E-2</v>
      </c>
      <c r="O5" s="15">
        <v>38.041242886519001</v>
      </c>
      <c r="P5" s="14">
        <v>2.78529183845262E-2</v>
      </c>
      <c r="Q5" s="15">
        <v>36.580348747836901</v>
      </c>
      <c r="R5" s="14">
        <v>2.6450441118724102E-2</v>
      </c>
      <c r="S5" s="15">
        <v>37.098326303282597</v>
      </c>
    </row>
    <row r="6" spans="1:19" ht="15.75" x14ac:dyDescent="0.25">
      <c r="A6" s="4" t="s">
        <v>1</v>
      </c>
      <c r="B6" s="8">
        <v>2.65567627E-2</v>
      </c>
      <c r="C6" s="9">
        <v>37.182228971723298</v>
      </c>
      <c r="D6" s="8">
        <v>2.91576294501068E-2</v>
      </c>
      <c r="E6" s="9">
        <v>36.3104705884042</v>
      </c>
      <c r="F6" s="8">
        <v>2.9169442956940201E-2</v>
      </c>
      <c r="G6" s="9">
        <v>36.3755788267786</v>
      </c>
      <c r="H6" s="8">
        <v>2.82757845713426E-2</v>
      </c>
      <c r="I6" s="9">
        <v>36.927479219763498</v>
      </c>
      <c r="J6" s="8">
        <v>3.1471151359617401E-2</v>
      </c>
      <c r="K6" s="9">
        <v>35.940692539604498</v>
      </c>
      <c r="L6" s="8">
        <v>3.1573575364681E-2</v>
      </c>
      <c r="M6" s="9">
        <v>35.981345766103303</v>
      </c>
      <c r="N6" s="14">
        <v>2.4199329546811501E-2</v>
      </c>
      <c r="O6" s="15">
        <v>37.853307345044897</v>
      </c>
      <c r="P6" s="14">
        <v>2.70488096903653E-2</v>
      </c>
      <c r="Q6" s="15">
        <v>36.834799713333702</v>
      </c>
      <c r="R6" s="14">
        <v>2.6982863029084699E-2</v>
      </c>
      <c r="S6" s="15">
        <v>36.925224112117</v>
      </c>
    </row>
    <row r="7" spans="1:19" ht="15.75" x14ac:dyDescent="0.25">
      <c r="A7" s="5" t="s">
        <v>2</v>
      </c>
      <c r="B7" s="10">
        <v>2.3301844526046902E-3</v>
      </c>
      <c r="C7" s="11">
        <v>58.317925641619901</v>
      </c>
      <c r="D7" s="10">
        <v>8.0777752928278095E-3</v>
      </c>
      <c r="E7" s="11">
        <v>47.459679480515703</v>
      </c>
      <c r="F7" s="10">
        <v>2.26511625533664E-3</v>
      </c>
      <c r="G7" s="11">
        <v>58.572331603114698</v>
      </c>
      <c r="H7" s="10">
        <v>3.10293663003673E-3</v>
      </c>
      <c r="I7" s="11">
        <v>56.120314378162</v>
      </c>
      <c r="J7" s="10">
        <v>8.4674966348984599E-3</v>
      </c>
      <c r="K7" s="11">
        <v>47.343844519076598</v>
      </c>
      <c r="L7" s="10">
        <v>3.44146011356955E-3</v>
      </c>
      <c r="M7" s="11">
        <v>55.232966233208202</v>
      </c>
      <c r="N7" s="16">
        <v>1.2618448576075299E-2</v>
      </c>
      <c r="O7" s="17">
        <v>43.509254778013101</v>
      </c>
      <c r="P7" s="16">
        <v>1.61924307151891E-2</v>
      </c>
      <c r="Q7" s="17">
        <v>41.291521930356303</v>
      </c>
      <c r="R7" s="16">
        <v>1.4127585289801001E-2</v>
      </c>
      <c r="S7" s="17">
        <v>42.5456259308081</v>
      </c>
    </row>
  </sheetData>
  <mergeCells count="13">
    <mergeCell ref="N2:S2"/>
    <mergeCell ref="N3:O3"/>
    <mergeCell ref="P3:Q3"/>
    <mergeCell ref="R3:S3"/>
    <mergeCell ref="A1:S1"/>
    <mergeCell ref="B3:C3"/>
    <mergeCell ref="D3:E3"/>
    <mergeCell ref="F3:G3"/>
    <mergeCell ref="B2:G2"/>
    <mergeCell ref="H2:M2"/>
    <mergeCell ref="H3:I3"/>
    <mergeCell ref="J3:K3"/>
    <mergeCell ref="L3:M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4AD1-F16F-4A97-9130-DD46CA139F38}">
  <dimension ref="A1:S16"/>
  <sheetViews>
    <sheetView showGridLines="0" workbookViewId="0">
      <selection activeCell="S8" sqref="S8"/>
    </sheetView>
  </sheetViews>
  <sheetFormatPr defaultRowHeight="15" x14ac:dyDescent="0.25"/>
  <cols>
    <col min="1" max="1" width="10" bestFit="1" customWidth="1"/>
    <col min="2" max="2" width="7.42578125" bestFit="1" customWidth="1"/>
    <col min="3" max="3" width="7.5703125" bestFit="1" customWidth="1"/>
    <col min="4" max="4" width="7.42578125" bestFit="1" customWidth="1"/>
    <col min="5" max="5" width="7.5703125" bestFit="1" customWidth="1"/>
    <col min="6" max="6" width="7.42578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7.42578125" bestFit="1" customWidth="1"/>
    <col min="11" max="11" width="7.5703125" bestFit="1" customWidth="1"/>
    <col min="12" max="12" width="7.42578125" bestFit="1" customWidth="1"/>
    <col min="13" max="13" width="7.5703125" bestFit="1" customWidth="1"/>
    <col min="14" max="14" width="7.42578125" bestFit="1" customWidth="1"/>
    <col min="15" max="15" width="7.5703125" bestFit="1" customWidth="1"/>
    <col min="16" max="16" width="7.42578125" bestFit="1" customWidth="1"/>
    <col min="17" max="17" width="7.5703125" bestFit="1" customWidth="1"/>
    <col min="18" max="18" width="7.42578125" bestFit="1" customWidth="1"/>
    <col min="19" max="19" width="7.5703125" bestFit="1" customWidth="1"/>
  </cols>
  <sheetData>
    <row r="1" spans="1:19" ht="15.75" x14ac:dyDescent="0.25">
      <c r="A1" s="47" t="s">
        <v>32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19" ht="15.75" x14ac:dyDescent="0.25">
      <c r="A2" s="1"/>
      <c r="B2" s="54" t="s">
        <v>8</v>
      </c>
      <c r="C2" s="52"/>
      <c r="D2" s="52"/>
      <c r="E2" s="52"/>
      <c r="F2" s="52"/>
      <c r="G2" s="52"/>
      <c r="H2" s="53" t="s">
        <v>9</v>
      </c>
      <c r="I2" s="53"/>
      <c r="J2" s="53"/>
      <c r="K2" s="53"/>
      <c r="L2" s="53"/>
      <c r="M2" s="53"/>
      <c r="N2" s="43" t="s">
        <v>10</v>
      </c>
      <c r="O2" s="43"/>
      <c r="P2" s="43"/>
      <c r="Q2" s="43"/>
      <c r="R2" s="43"/>
      <c r="S2" s="44"/>
    </row>
    <row r="3" spans="1:19" x14ac:dyDescent="0.25">
      <c r="A3" s="2"/>
      <c r="B3" s="50" t="s">
        <v>3</v>
      </c>
      <c r="C3" s="51"/>
      <c r="D3" s="50" t="s">
        <v>4</v>
      </c>
      <c r="E3" s="51"/>
      <c r="F3" s="50" t="s">
        <v>5</v>
      </c>
      <c r="G3" s="51"/>
      <c r="H3" s="50" t="s">
        <v>3</v>
      </c>
      <c r="I3" s="51"/>
      <c r="J3" s="50" t="s">
        <v>4</v>
      </c>
      <c r="K3" s="51"/>
      <c r="L3" s="50" t="s">
        <v>5</v>
      </c>
      <c r="M3" s="51"/>
      <c r="N3" s="45" t="s">
        <v>3</v>
      </c>
      <c r="O3" s="46"/>
      <c r="P3" s="45" t="s">
        <v>4</v>
      </c>
      <c r="Q3" s="46"/>
      <c r="R3" s="45" t="s">
        <v>5</v>
      </c>
      <c r="S3" s="46"/>
    </row>
    <row r="4" spans="1:19" ht="15.75" x14ac:dyDescent="0.25">
      <c r="A4" s="3" t="s">
        <v>13</v>
      </c>
      <c r="B4" s="6" t="s">
        <v>6</v>
      </c>
      <c r="C4" s="7" t="s">
        <v>7</v>
      </c>
      <c r="D4" s="6" t="s">
        <v>6</v>
      </c>
      <c r="E4" s="7" t="s">
        <v>7</v>
      </c>
      <c r="F4" s="6" t="s">
        <v>6</v>
      </c>
      <c r="G4" s="7" t="s">
        <v>7</v>
      </c>
      <c r="H4" s="6" t="s">
        <v>6</v>
      </c>
      <c r="I4" s="7" t="s">
        <v>7</v>
      </c>
      <c r="J4" s="6" t="s">
        <v>6</v>
      </c>
      <c r="K4" s="7" t="s">
        <v>7</v>
      </c>
      <c r="L4" s="6" t="s">
        <v>6</v>
      </c>
      <c r="M4" s="7" t="s">
        <v>7</v>
      </c>
      <c r="N4" s="12" t="s">
        <v>6</v>
      </c>
      <c r="O4" s="13" t="s">
        <v>7</v>
      </c>
      <c r="P4" s="12" t="s">
        <v>6</v>
      </c>
      <c r="Q4" s="13" t="s">
        <v>7</v>
      </c>
      <c r="R4" s="12" t="s">
        <v>6</v>
      </c>
      <c r="S4" s="13" t="s">
        <v>7</v>
      </c>
    </row>
    <row r="5" spans="1:19" ht="15.75" x14ac:dyDescent="0.25">
      <c r="A5" s="4">
        <v>4</v>
      </c>
      <c r="B5" s="18">
        <v>6.24328488249907E-2</v>
      </c>
      <c r="C5" s="19">
        <v>29.806451532821399</v>
      </c>
      <c r="D5" s="18">
        <v>6.22047424238601E-2</v>
      </c>
      <c r="E5" s="19">
        <v>29.850070612916699</v>
      </c>
      <c r="F5" s="18">
        <v>6.2236136628961901E-2</v>
      </c>
      <c r="G5" s="19">
        <v>29.847346999427302</v>
      </c>
      <c r="H5" s="18">
        <v>6.2419029653738203E-2</v>
      </c>
      <c r="I5" s="19">
        <v>30.0987311261195</v>
      </c>
      <c r="J5" s="18">
        <v>6.3197749317954605E-2</v>
      </c>
      <c r="K5" s="19">
        <v>30.006350744827198</v>
      </c>
      <c r="L5" s="18">
        <v>6.3273997830548503E-2</v>
      </c>
      <c r="M5" s="19">
        <v>29.9977335029198</v>
      </c>
      <c r="N5" s="20">
        <v>6.2418019268688001E-2</v>
      </c>
      <c r="O5" s="21">
        <v>29.670245886255401</v>
      </c>
      <c r="P5" s="20">
        <v>6.4169193778878406E-2</v>
      </c>
      <c r="Q5" s="21">
        <v>29.450233917087498</v>
      </c>
      <c r="R5" s="20">
        <v>6.4472119797697194E-2</v>
      </c>
      <c r="S5" s="21">
        <v>29.411539629982599</v>
      </c>
    </row>
    <row r="6" spans="1:19" ht="15.75" x14ac:dyDescent="0.25">
      <c r="A6" s="4">
        <v>6</v>
      </c>
      <c r="B6" s="18">
        <v>1.5597642543923601E-2</v>
      </c>
      <c r="C6" s="19">
        <v>41.853535314472097</v>
      </c>
      <c r="D6" s="18">
        <v>3.1231509815837898E-2</v>
      </c>
      <c r="E6" s="19">
        <v>35.8346809408268</v>
      </c>
      <c r="F6" s="18">
        <v>3.10873932346203E-2</v>
      </c>
      <c r="G6" s="19">
        <v>35.876513375305898</v>
      </c>
      <c r="H6" s="18">
        <v>1.55950641438989E-2</v>
      </c>
      <c r="I6" s="19">
        <v>42.145328077913803</v>
      </c>
      <c r="J6" s="18">
        <v>3.1248781776468101E-2</v>
      </c>
      <c r="K6" s="19">
        <v>36.123721158927196</v>
      </c>
      <c r="L6" s="18">
        <v>3.1098582342080901E-2</v>
      </c>
      <c r="M6" s="19">
        <v>36.1674271734</v>
      </c>
      <c r="N6" s="20">
        <v>1.5592061875617701E-2</v>
      </c>
      <c r="O6" s="21">
        <v>41.718374553665001</v>
      </c>
      <c r="P6" s="20">
        <v>3.1298597757026099E-2</v>
      </c>
      <c r="Q6" s="21">
        <v>35.686267960633401</v>
      </c>
      <c r="R6" s="20">
        <v>3.11493936082929E-2</v>
      </c>
      <c r="S6" s="21">
        <v>37.729986693273197</v>
      </c>
    </row>
    <row r="7" spans="1:19" ht="15.75" x14ac:dyDescent="0.25">
      <c r="A7" s="5">
        <v>8</v>
      </c>
      <c r="B7" s="22">
        <v>9.1099583176323695E-5</v>
      </c>
      <c r="C7" s="23">
        <v>86.524386782097693</v>
      </c>
      <c r="D7" s="22">
        <v>1.17150775344403E-2</v>
      </c>
      <c r="E7" s="23">
        <v>44.351637189953301</v>
      </c>
      <c r="F7" s="22">
        <v>1.16011291747098E-2</v>
      </c>
      <c r="G7" s="23">
        <v>44.438194259541199</v>
      </c>
      <c r="H7" s="22">
        <v>1.6731987363879E-4</v>
      </c>
      <c r="I7" s="23">
        <v>81.534120827168394</v>
      </c>
      <c r="J7" s="22">
        <v>1.17186253759935E-2</v>
      </c>
      <c r="K7" s="23">
        <v>44.642849565703699</v>
      </c>
      <c r="L7" s="22">
        <v>1.16018737436418E-2</v>
      </c>
      <c r="M7" s="23">
        <v>44.731676308845302</v>
      </c>
      <c r="N7" s="24">
        <v>2.8127739436782401E-4</v>
      </c>
      <c r="O7" s="25">
        <v>76.593748939133505</v>
      </c>
      <c r="P7" s="24">
        <v>1.17272098952665E-2</v>
      </c>
      <c r="Q7" s="25">
        <v>44.212871608450101</v>
      </c>
      <c r="R7" s="24">
        <v>1.16612230471264E-2</v>
      </c>
      <c r="S7" s="25">
        <v>44.264096579018997</v>
      </c>
    </row>
    <row r="10" spans="1:19" ht="15.75" x14ac:dyDescent="0.25">
      <c r="A10" s="47" t="s">
        <v>33</v>
      </c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9"/>
    </row>
    <row r="11" spans="1:19" ht="15.75" x14ac:dyDescent="0.25">
      <c r="A11" s="1"/>
      <c r="B11" s="54" t="s">
        <v>8</v>
      </c>
      <c r="C11" s="52"/>
      <c r="D11" s="52"/>
      <c r="E11" s="52"/>
      <c r="F11" s="52"/>
      <c r="G11" s="52"/>
      <c r="H11" s="53" t="s">
        <v>9</v>
      </c>
      <c r="I11" s="53"/>
      <c r="J11" s="53"/>
      <c r="K11" s="53"/>
      <c r="L11" s="53"/>
      <c r="M11" s="53"/>
      <c r="N11" s="43" t="s">
        <v>10</v>
      </c>
      <c r="O11" s="43"/>
      <c r="P11" s="43"/>
      <c r="Q11" s="43"/>
      <c r="R11" s="43"/>
      <c r="S11" s="44"/>
    </row>
    <row r="12" spans="1:19" x14ac:dyDescent="0.25">
      <c r="A12" s="2"/>
      <c r="B12" s="50" t="s">
        <v>3</v>
      </c>
      <c r="C12" s="51"/>
      <c r="D12" s="50" t="s">
        <v>4</v>
      </c>
      <c r="E12" s="51"/>
      <c r="F12" s="50" t="s">
        <v>5</v>
      </c>
      <c r="G12" s="51"/>
      <c r="H12" s="50" t="s">
        <v>3</v>
      </c>
      <c r="I12" s="51"/>
      <c r="J12" s="50" t="s">
        <v>4</v>
      </c>
      <c r="K12" s="51"/>
      <c r="L12" s="50" t="s">
        <v>5</v>
      </c>
      <c r="M12" s="51"/>
      <c r="N12" s="45" t="s">
        <v>3</v>
      </c>
      <c r="O12" s="46"/>
      <c r="P12" s="45" t="s">
        <v>4</v>
      </c>
      <c r="Q12" s="46"/>
      <c r="R12" s="45" t="s">
        <v>5</v>
      </c>
      <c r="S12" s="46"/>
    </row>
    <row r="13" spans="1:19" ht="15.75" x14ac:dyDescent="0.25">
      <c r="A13" s="3" t="s">
        <v>13</v>
      </c>
      <c r="B13" s="6" t="s">
        <v>6</v>
      </c>
      <c r="C13" s="7" t="s">
        <v>7</v>
      </c>
      <c r="D13" s="6" t="s">
        <v>6</v>
      </c>
      <c r="E13" s="7" t="s">
        <v>7</v>
      </c>
      <c r="F13" s="6" t="s">
        <v>6</v>
      </c>
      <c r="G13" s="7" t="s">
        <v>7</v>
      </c>
      <c r="H13" s="6" t="s">
        <v>6</v>
      </c>
      <c r="I13" s="7" t="s">
        <v>7</v>
      </c>
      <c r="J13" s="6" t="s">
        <v>6</v>
      </c>
      <c r="K13" s="7" t="s">
        <v>7</v>
      </c>
      <c r="L13" s="6" t="s">
        <v>6</v>
      </c>
      <c r="M13" s="7" t="s">
        <v>7</v>
      </c>
      <c r="N13" s="12" t="s">
        <v>6</v>
      </c>
      <c r="O13" s="13" t="s">
        <v>7</v>
      </c>
      <c r="P13" s="12" t="s">
        <v>6</v>
      </c>
      <c r="Q13" s="13" t="s">
        <v>7</v>
      </c>
      <c r="R13" s="12" t="s">
        <v>6</v>
      </c>
      <c r="S13" s="13" t="s">
        <v>7</v>
      </c>
    </row>
    <row r="14" spans="1:19" ht="15.75" x14ac:dyDescent="0.25">
      <c r="A14" s="4">
        <v>4</v>
      </c>
      <c r="B14" s="18"/>
      <c r="C14" s="19"/>
      <c r="D14" s="18"/>
      <c r="E14" s="19"/>
      <c r="F14" s="18"/>
      <c r="G14" s="19"/>
      <c r="H14" s="18"/>
      <c r="I14" s="19"/>
      <c r="J14" s="18"/>
      <c r="K14" s="19"/>
      <c r="L14" s="18"/>
      <c r="M14" s="19"/>
      <c r="N14" s="20"/>
      <c r="O14" s="21"/>
      <c r="P14" s="20"/>
      <c r="Q14" s="21"/>
      <c r="R14" s="20"/>
      <c r="S14" s="21"/>
    </row>
    <row r="15" spans="1:19" ht="15.75" x14ac:dyDescent="0.25">
      <c r="A15" s="4">
        <v>6</v>
      </c>
      <c r="B15" s="18"/>
      <c r="C15" s="19"/>
      <c r="D15" s="18"/>
      <c r="E15" s="19"/>
      <c r="F15" s="18"/>
      <c r="G15" s="19"/>
      <c r="H15" s="18"/>
      <c r="I15" s="19"/>
      <c r="J15" s="18"/>
      <c r="K15" s="19"/>
      <c r="L15" s="18"/>
      <c r="M15" s="19"/>
      <c r="N15" s="20"/>
      <c r="O15" s="21"/>
      <c r="P15" s="20"/>
      <c r="Q15" s="21"/>
      <c r="R15" s="20"/>
      <c r="S15" s="21"/>
    </row>
    <row r="16" spans="1:19" ht="15.75" x14ac:dyDescent="0.25">
      <c r="A16" s="5">
        <v>8</v>
      </c>
      <c r="B16" s="22"/>
      <c r="C16" s="23"/>
      <c r="D16" s="22"/>
      <c r="E16" s="23"/>
      <c r="F16" s="22"/>
      <c r="G16" s="23"/>
      <c r="H16" s="22"/>
      <c r="I16" s="23"/>
      <c r="J16" s="22"/>
      <c r="K16" s="23"/>
      <c r="L16" s="22"/>
      <c r="M16" s="23"/>
      <c r="N16" s="24"/>
      <c r="O16" s="25"/>
      <c r="P16" s="24"/>
      <c r="Q16" s="25"/>
      <c r="R16" s="24"/>
      <c r="S16" s="25"/>
    </row>
  </sheetData>
  <mergeCells count="26">
    <mergeCell ref="A10:S10"/>
    <mergeCell ref="B11:G11"/>
    <mergeCell ref="H11:M11"/>
    <mergeCell ref="N11:S11"/>
    <mergeCell ref="B12:C12"/>
    <mergeCell ref="D12:E12"/>
    <mergeCell ref="F12:G12"/>
    <mergeCell ref="H12:I12"/>
    <mergeCell ref="J12:K12"/>
    <mergeCell ref="L12:M12"/>
    <mergeCell ref="N12:O12"/>
    <mergeCell ref="P12:Q12"/>
    <mergeCell ref="R12:S12"/>
    <mergeCell ref="N3:O3"/>
    <mergeCell ref="P3:Q3"/>
    <mergeCell ref="R3:S3"/>
    <mergeCell ref="A1:S1"/>
    <mergeCell ref="B2:G2"/>
    <mergeCell ref="H2:M2"/>
    <mergeCell ref="N2:S2"/>
    <mergeCell ref="B3:C3"/>
    <mergeCell ref="D3:E3"/>
    <mergeCell ref="F3:G3"/>
    <mergeCell ref="H3:I3"/>
    <mergeCell ref="J3:K3"/>
    <mergeCell ref="L3:M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E3E8-E749-4A59-9466-92E0E94C8F86}">
  <dimension ref="A1:AL7"/>
  <sheetViews>
    <sheetView showGridLines="0" workbookViewId="0">
      <selection activeCell="I31" sqref="I3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7" max="7" width="9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3" max="13" width="2.85546875" customWidth="1"/>
    <col min="14" max="14" width="12.5703125" bestFit="1" customWidth="1"/>
    <col min="15" max="15" width="5" bestFit="1" customWidth="1"/>
    <col min="17" max="17" width="12.28515625" bestFit="1" customWidth="1"/>
    <col min="18" max="18" width="10.42578125" bestFit="1" customWidth="1"/>
    <col min="19" max="19" width="7.140625" bestFit="1" customWidth="1"/>
    <col min="21" max="21" width="12.28515625" bestFit="1" customWidth="1"/>
    <col min="22" max="22" width="10.42578125" bestFit="1" customWidth="1"/>
    <col min="23" max="23" width="10.85546875" bestFit="1" customWidth="1"/>
    <col min="24" max="24" width="7" bestFit="1" customWidth="1"/>
    <col min="25" max="25" width="9.85546875" bestFit="1" customWidth="1"/>
    <col min="26" max="26" width="2.85546875" customWidth="1"/>
    <col min="27" max="27" width="12.5703125" bestFit="1" customWidth="1"/>
    <col min="28" max="28" width="5" bestFit="1" customWidth="1"/>
    <col min="30" max="30" width="12.28515625" bestFit="1" customWidth="1"/>
    <col min="31" max="31" width="10.42578125" bestFit="1" customWidth="1"/>
    <col min="32" max="32" width="7.140625" bestFit="1" customWidth="1"/>
    <col min="34" max="34" width="12.28515625" bestFit="1" customWidth="1"/>
    <col min="35" max="35" width="10.42578125" bestFit="1" customWidth="1"/>
    <col min="36" max="36" width="10.85546875" bestFit="1" customWidth="1"/>
    <col min="37" max="37" width="7" bestFit="1" customWidth="1"/>
    <col min="38" max="38" width="9.85546875" bestFit="1" customWidth="1"/>
  </cols>
  <sheetData>
    <row r="1" spans="1:38" x14ac:dyDescent="0.25">
      <c r="A1" s="56" t="s">
        <v>26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  <c r="N1" s="56" t="s">
        <v>27</v>
      </c>
      <c r="O1" s="57"/>
      <c r="P1" s="57"/>
      <c r="Q1" s="57"/>
      <c r="R1" s="57"/>
      <c r="S1" s="57"/>
      <c r="T1" s="57"/>
      <c r="U1" s="57"/>
      <c r="V1" s="57"/>
      <c r="W1" s="57"/>
      <c r="X1" s="57"/>
      <c r="Y1" s="58"/>
      <c r="AA1" s="56" t="s">
        <v>28</v>
      </c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8"/>
    </row>
    <row r="2" spans="1:38" x14ac:dyDescent="0.25">
      <c r="A2" s="59" t="s">
        <v>14</v>
      </c>
      <c r="B2" s="60"/>
      <c r="C2" s="60"/>
      <c r="D2" s="60"/>
      <c r="E2" s="60"/>
      <c r="F2" s="60"/>
      <c r="G2" s="60"/>
      <c r="H2" s="60"/>
      <c r="I2" s="60"/>
      <c r="J2" s="60" t="s">
        <v>25</v>
      </c>
      <c r="K2" s="60"/>
      <c r="L2" s="61"/>
      <c r="N2" s="59" t="s">
        <v>14</v>
      </c>
      <c r="O2" s="60"/>
      <c r="P2" s="60"/>
      <c r="Q2" s="60"/>
      <c r="R2" s="60"/>
      <c r="S2" s="60"/>
      <c r="T2" s="60"/>
      <c r="U2" s="60"/>
      <c r="V2" s="60"/>
      <c r="W2" s="60" t="s">
        <v>25</v>
      </c>
      <c r="X2" s="60"/>
      <c r="Y2" s="61"/>
      <c r="AA2" s="59" t="s">
        <v>14</v>
      </c>
      <c r="AB2" s="60"/>
      <c r="AC2" s="60"/>
      <c r="AD2" s="60"/>
      <c r="AE2" s="60"/>
      <c r="AF2" s="60"/>
      <c r="AG2" s="60"/>
      <c r="AH2" s="60"/>
      <c r="AI2" s="60"/>
      <c r="AJ2" s="60" t="s">
        <v>25</v>
      </c>
      <c r="AK2" s="60"/>
      <c r="AL2" s="61"/>
    </row>
    <row r="3" spans="1:38" x14ac:dyDescent="0.25">
      <c r="A3" s="26"/>
      <c r="B3" s="55" t="s">
        <v>18</v>
      </c>
      <c r="C3" s="55"/>
      <c r="D3" s="55"/>
      <c r="E3" s="55"/>
      <c r="F3" s="55" t="s">
        <v>21</v>
      </c>
      <c r="G3" s="55"/>
      <c r="H3" s="55"/>
      <c r="I3" s="55"/>
      <c r="J3" s="27"/>
      <c r="K3" s="27"/>
      <c r="L3" s="28"/>
      <c r="N3" s="26"/>
      <c r="O3" s="55" t="s">
        <v>18</v>
      </c>
      <c r="P3" s="55"/>
      <c r="Q3" s="55"/>
      <c r="R3" s="55"/>
      <c r="S3" s="55" t="s">
        <v>21</v>
      </c>
      <c r="T3" s="55"/>
      <c r="U3" s="55"/>
      <c r="V3" s="55"/>
      <c r="W3" s="27"/>
      <c r="X3" s="27"/>
      <c r="Y3" s="28"/>
      <c r="AA3" s="26"/>
      <c r="AB3" s="55" t="s">
        <v>18</v>
      </c>
      <c r="AC3" s="55"/>
      <c r="AD3" s="55"/>
      <c r="AE3" s="55"/>
      <c r="AF3" s="55" t="s">
        <v>21</v>
      </c>
      <c r="AG3" s="55"/>
      <c r="AH3" s="55"/>
      <c r="AI3" s="55"/>
      <c r="AJ3" s="27"/>
      <c r="AK3" s="27"/>
      <c r="AL3" s="28"/>
    </row>
    <row r="4" spans="1:38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  <c r="N4" s="29" t="s">
        <v>15</v>
      </c>
      <c r="O4" s="31" t="s">
        <v>16</v>
      </c>
      <c r="P4" s="31" t="s">
        <v>17</v>
      </c>
      <c r="Q4" s="31" t="s">
        <v>19</v>
      </c>
      <c r="R4" s="31" t="s">
        <v>20</v>
      </c>
      <c r="S4" s="31" t="s">
        <v>16</v>
      </c>
      <c r="T4" s="31" t="s">
        <v>17</v>
      </c>
      <c r="U4" s="31" t="s">
        <v>19</v>
      </c>
      <c r="V4" s="31" t="s">
        <v>20</v>
      </c>
      <c r="W4" s="31" t="s">
        <v>22</v>
      </c>
      <c r="X4" s="31" t="s">
        <v>23</v>
      </c>
      <c r="Y4" s="32" t="s">
        <v>24</v>
      </c>
      <c r="AA4" s="29" t="s">
        <v>15</v>
      </c>
      <c r="AB4" s="31" t="s">
        <v>16</v>
      </c>
      <c r="AC4" s="31" t="s">
        <v>17</v>
      </c>
      <c r="AD4" s="31" t="s">
        <v>19</v>
      </c>
      <c r="AE4" s="31" t="s">
        <v>20</v>
      </c>
      <c r="AF4" s="31" t="s">
        <v>16</v>
      </c>
      <c r="AG4" s="31" t="s">
        <v>17</v>
      </c>
      <c r="AH4" s="31" t="s">
        <v>19</v>
      </c>
      <c r="AI4" s="31" t="s">
        <v>20</v>
      </c>
      <c r="AJ4" s="31" t="s">
        <v>22</v>
      </c>
      <c r="AK4" s="31" t="s">
        <v>23</v>
      </c>
      <c r="AL4" s="32" t="s">
        <v>24</v>
      </c>
    </row>
    <row r="5" spans="1:38" x14ac:dyDescent="0.25">
      <c r="A5" s="29">
        <v>3</v>
      </c>
      <c r="B5" s="33">
        <v>217</v>
      </c>
      <c r="C5" s="33">
        <v>468</v>
      </c>
      <c r="D5" s="33">
        <v>16352</v>
      </c>
      <c r="E5" s="33">
        <v>8</v>
      </c>
      <c r="F5" s="34">
        <f>B5/32070</f>
        <v>6.7664483941378235E-3</v>
      </c>
      <c r="G5" s="34">
        <f>C5/128300</f>
        <v>3.647700701480904E-3</v>
      </c>
      <c r="H5" s="34">
        <f>D5/4065280</f>
        <v>4.02235516372796E-3</v>
      </c>
      <c r="I5" s="34">
        <f>E5/87</f>
        <v>9.1954022988505746E-2</v>
      </c>
      <c r="J5" s="35">
        <v>242.01</v>
      </c>
      <c r="K5" s="33">
        <f>(512+A5-1)*(512+A5-1)+4</f>
        <v>264200</v>
      </c>
      <c r="L5" s="36">
        <f>((1/(J5*10000000))*K5)*10000</f>
        <v>1.0916904260154539</v>
      </c>
      <c r="N5" s="29">
        <v>3</v>
      </c>
      <c r="O5" s="33">
        <v>192</v>
      </c>
      <c r="P5" s="33">
        <v>435</v>
      </c>
      <c r="Q5" s="33">
        <v>14308</v>
      </c>
      <c r="R5" s="33">
        <v>8</v>
      </c>
      <c r="S5" s="34">
        <f>O5/32070</f>
        <v>5.9869036482694104E-3</v>
      </c>
      <c r="T5" s="34">
        <f>P5/128300</f>
        <v>3.3904910366328918E-3</v>
      </c>
      <c r="U5" s="34">
        <f>Q5/4065280</f>
        <v>3.5195607682619646E-3</v>
      </c>
      <c r="V5" s="34">
        <f>R5/87</f>
        <v>9.1954022988505746E-2</v>
      </c>
      <c r="W5" s="35">
        <v>267.24</v>
      </c>
      <c r="X5" s="33">
        <f>(512+N5-1)*(512+N5-1)+4</f>
        <v>264200</v>
      </c>
      <c r="Y5" s="36">
        <f>((1/(W5*10000000))*X5)*10000</f>
        <v>0.98862445741655436</v>
      </c>
      <c r="AA5" s="29">
        <v>3</v>
      </c>
      <c r="AB5" s="33">
        <v>187</v>
      </c>
      <c r="AC5" s="33">
        <v>397</v>
      </c>
      <c r="AD5" s="33">
        <v>12264</v>
      </c>
      <c r="AE5" s="33">
        <v>8</v>
      </c>
      <c r="AF5" s="34">
        <f>AB5/32070</f>
        <v>5.8309946990957283E-3</v>
      </c>
      <c r="AG5" s="34">
        <f>AC5/128300</f>
        <v>3.0943102104442712E-3</v>
      </c>
      <c r="AH5" s="34">
        <f>AD5/4065280</f>
        <v>3.0167663727959696E-3</v>
      </c>
      <c r="AI5" s="34">
        <f>AE5/87</f>
        <v>9.1954022988505746E-2</v>
      </c>
      <c r="AJ5" s="35">
        <v>248.32</v>
      </c>
      <c r="AK5" s="33">
        <f>(512+AA5-1)*(512+AA5-1)+4</f>
        <v>264200</v>
      </c>
      <c r="AL5" s="36">
        <f>((1/(AJ5*10000000))*AK5)*10000</f>
        <v>1.0639497422680413</v>
      </c>
    </row>
    <row r="6" spans="1:38" x14ac:dyDescent="0.25">
      <c r="A6" s="29">
        <v>5</v>
      </c>
      <c r="B6" s="33">
        <v>396</v>
      </c>
      <c r="C6" s="33">
        <v>950</v>
      </c>
      <c r="D6" s="33">
        <v>32704</v>
      </c>
      <c r="E6" s="33">
        <v>23</v>
      </c>
      <c r="F6" s="34">
        <f t="shared" ref="F6:F7" si="0">B6/32070</f>
        <v>1.234798877455566E-2</v>
      </c>
      <c r="G6" s="34">
        <f t="shared" ref="G6:G7" si="1">C6/128300</f>
        <v>7.4045206547155105E-3</v>
      </c>
      <c r="H6" s="34">
        <f t="shared" ref="H6:H7" si="2">D6/4065280</f>
        <v>8.0447103274559201E-3</v>
      </c>
      <c r="I6" s="34">
        <f t="shared" ref="I6:I7" si="3">E6/87</f>
        <v>0.26436781609195403</v>
      </c>
      <c r="J6" s="35">
        <v>242.42</v>
      </c>
      <c r="K6" s="33">
        <f t="shared" ref="K6:K7" si="4">(512+A6-1)*(512+A6-1)+4</f>
        <v>266260</v>
      </c>
      <c r="L6" s="36">
        <f t="shared" ref="L6:L7" si="5">((1/(J6*10000000))*K6)*10000</f>
        <v>1.0983417209801172</v>
      </c>
      <c r="N6" s="29">
        <v>5</v>
      </c>
      <c r="O6" s="33">
        <v>362</v>
      </c>
      <c r="P6" s="33">
        <v>852</v>
      </c>
      <c r="Q6" s="33">
        <v>28616</v>
      </c>
      <c r="R6" s="33">
        <v>23</v>
      </c>
      <c r="S6" s="34">
        <f t="shared" ref="S6:S7" si="6">O6/32070</f>
        <v>1.1287807920174617E-2</v>
      </c>
      <c r="T6" s="34">
        <f t="shared" ref="T6:T7" si="7">P6/128300</f>
        <v>6.6406858924395948E-3</v>
      </c>
      <c r="U6" s="34">
        <f t="shared" ref="U6:U7" si="8">Q6/4065280</f>
        <v>7.0391215365239292E-3</v>
      </c>
      <c r="V6" s="34">
        <f t="shared" ref="V6:V7" si="9">R6/87</f>
        <v>0.26436781609195403</v>
      </c>
      <c r="W6" s="35">
        <v>254.26</v>
      </c>
      <c r="X6" s="33">
        <f>(512+N6-1)*(512+N6-1)+4</f>
        <v>266260</v>
      </c>
      <c r="Y6" s="36">
        <f t="shared" ref="Y6:Y7" si="10">((1/(W6*10000000))*X6)*10000</f>
        <v>1.0471957838433099</v>
      </c>
      <c r="AA6" s="29">
        <v>5</v>
      </c>
      <c r="AB6" s="33">
        <v>325</v>
      </c>
      <c r="AC6" s="33">
        <v>758</v>
      </c>
      <c r="AD6" s="33">
        <v>24528</v>
      </c>
      <c r="AE6" s="33">
        <v>23</v>
      </c>
      <c r="AF6" s="34">
        <f t="shared" ref="AF6:AF7" si="11">AB6/32070</f>
        <v>1.0134081696289368E-2</v>
      </c>
      <c r="AG6" s="34">
        <f t="shared" ref="AG6:AG7" si="12">AC6/128300</f>
        <v>5.9080280592361655E-3</v>
      </c>
      <c r="AH6" s="34">
        <f t="shared" ref="AH6:AH7" si="13">AD6/4065280</f>
        <v>6.0335327455919392E-3</v>
      </c>
      <c r="AI6" s="34">
        <f t="shared" ref="AI6:AI7" si="14">AE6/87</f>
        <v>0.26436781609195403</v>
      </c>
      <c r="AJ6" s="35">
        <v>241.14</v>
      </c>
      <c r="AK6" s="33">
        <f>(512+AA6-1)*(512+AA6-1)+4</f>
        <v>266260</v>
      </c>
      <c r="AL6" s="36">
        <f t="shared" ref="AL6:AL7" si="15">((1/(AJ6*10000000))*AK6)*10000</f>
        <v>1.1041718503773741</v>
      </c>
    </row>
    <row r="7" spans="1:38" x14ac:dyDescent="0.25">
      <c r="A7" s="30">
        <v>7</v>
      </c>
      <c r="B7" s="37">
        <v>676</v>
      </c>
      <c r="C7" s="37">
        <v>1702</v>
      </c>
      <c r="D7" s="37">
        <v>49056</v>
      </c>
      <c r="E7" s="37">
        <v>46</v>
      </c>
      <c r="F7" s="38">
        <f t="shared" si="0"/>
        <v>2.1078889928281882E-2</v>
      </c>
      <c r="G7" s="38">
        <f t="shared" si="1"/>
        <v>1.3265783320342946E-2</v>
      </c>
      <c r="H7" s="38">
        <f t="shared" si="2"/>
        <v>1.2067065491183878E-2</v>
      </c>
      <c r="I7" s="38">
        <f t="shared" si="3"/>
        <v>0.52873563218390807</v>
      </c>
      <c r="J7" s="39">
        <v>225.48</v>
      </c>
      <c r="K7" s="37">
        <f t="shared" si="4"/>
        <v>268328</v>
      </c>
      <c r="L7" s="40">
        <f t="shared" si="5"/>
        <v>1.1900301578854</v>
      </c>
      <c r="N7" s="30">
        <v>7</v>
      </c>
      <c r="O7" s="37">
        <v>604</v>
      </c>
      <c r="P7" s="37">
        <v>1518</v>
      </c>
      <c r="Q7" s="37">
        <v>42924</v>
      </c>
      <c r="R7" s="37">
        <v>46</v>
      </c>
      <c r="S7" s="38">
        <f t="shared" si="6"/>
        <v>1.8833801060180854E-2</v>
      </c>
      <c r="T7" s="38">
        <f t="shared" si="7"/>
        <v>1.1831644583008574E-2</v>
      </c>
      <c r="U7" s="38">
        <f t="shared" si="8"/>
        <v>1.0558682304785894E-2</v>
      </c>
      <c r="V7" s="38">
        <f t="shared" si="9"/>
        <v>0.52873563218390807</v>
      </c>
      <c r="W7" s="39">
        <v>238.04</v>
      </c>
      <c r="X7" s="37">
        <f>(512+N7-1)*(512+N7-1)+4</f>
        <v>268328</v>
      </c>
      <c r="Y7" s="40">
        <f t="shared" si="10"/>
        <v>1.1272391194757185</v>
      </c>
      <c r="AA7" s="30">
        <v>7</v>
      </c>
      <c r="AB7" s="37">
        <v>532</v>
      </c>
      <c r="AC7" s="37">
        <v>1325</v>
      </c>
      <c r="AD7" s="37">
        <v>36792</v>
      </c>
      <c r="AE7" s="37">
        <v>46</v>
      </c>
      <c r="AF7" s="38">
        <f t="shared" si="11"/>
        <v>1.6588712192079826E-2</v>
      </c>
      <c r="AG7" s="38">
        <f t="shared" si="12"/>
        <v>1.0327357755261106E-2</v>
      </c>
      <c r="AH7" s="38">
        <f t="shared" si="13"/>
        <v>9.0502991183879101E-3</v>
      </c>
      <c r="AI7" s="38">
        <f t="shared" si="14"/>
        <v>0.52873563218390807</v>
      </c>
      <c r="AJ7" s="39">
        <v>230.52</v>
      </c>
      <c r="AK7" s="37">
        <f>(512+AA7-1)*(512+AA7-1)+4</f>
        <v>268328</v>
      </c>
      <c r="AL7" s="40">
        <f t="shared" si="15"/>
        <v>1.1640117994100294</v>
      </c>
    </row>
  </sheetData>
  <mergeCells count="15">
    <mergeCell ref="AA1:AL1"/>
    <mergeCell ref="AA2:AI2"/>
    <mergeCell ref="AJ2:AL2"/>
    <mergeCell ref="AB3:AE3"/>
    <mergeCell ref="AF3:AI3"/>
    <mergeCell ref="F3:I3"/>
    <mergeCell ref="B3:E3"/>
    <mergeCell ref="N1:Y1"/>
    <mergeCell ref="N2:V2"/>
    <mergeCell ref="W2:Y2"/>
    <mergeCell ref="O3:R3"/>
    <mergeCell ref="S3:V3"/>
    <mergeCell ref="A2:I2"/>
    <mergeCell ref="J2:L2"/>
    <mergeCell ref="A1:L1"/>
  </mergeCells>
  <conditionalFormatting sqref="F5:I7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{14F69937-56DF-4729-81F7-4936422AA226}</x14:id>
        </ext>
      </extLst>
    </cfRule>
  </conditionalFormatting>
  <conditionalFormatting sqref="S5:V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{01C2C581-3201-4A6A-A658-22099120F5C3}</x14:id>
        </ext>
      </extLst>
    </cfRule>
  </conditionalFormatting>
  <conditionalFormatting sqref="AF5:A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{FE0B3B72-1135-4092-AEF5-FB16743EE543}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F69937-56DF-4729-81F7-4936422AA2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  <x14:conditionalFormatting xmlns:xm="http://schemas.microsoft.com/office/excel/2006/main">
          <x14:cfRule type="dataBar" id="{01C2C581-3201-4A6A-A658-22099120F5C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S5:V7</xm:sqref>
        </x14:conditionalFormatting>
        <x14:conditionalFormatting xmlns:xm="http://schemas.microsoft.com/office/excel/2006/main">
          <x14:cfRule type="dataBar" id="{FE0B3B72-1135-4092-AEF5-FB16743EE54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AF5:AI7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0A16-97E5-4B3B-8180-57C6E2637B68}">
  <dimension ref="A1:L7"/>
  <sheetViews>
    <sheetView showGridLines="0" workbookViewId="0">
      <selection activeCell="R11" sqref="R11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56" t="s">
        <v>46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x14ac:dyDescent="0.25">
      <c r="A2" s="59" t="s">
        <v>14</v>
      </c>
      <c r="B2" s="60"/>
      <c r="C2" s="60"/>
      <c r="D2" s="60"/>
      <c r="E2" s="60"/>
      <c r="F2" s="60"/>
      <c r="G2" s="60"/>
      <c r="H2" s="60"/>
      <c r="I2" s="60"/>
      <c r="J2" s="60" t="s">
        <v>25</v>
      </c>
      <c r="K2" s="60"/>
      <c r="L2" s="61"/>
    </row>
    <row r="3" spans="1:12" x14ac:dyDescent="0.25">
      <c r="A3" s="26"/>
      <c r="B3" s="55" t="s">
        <v>18</v>
      </c>
      <c r="C3" s="55"/>
      <c r="D3" s="55"/>
      <c r="E3" s="55"/>
      <c r="F3" s="55" t="s">
        <v>21</v>
      </c>
      <c r="G3" s="55"/>
      <c r="H3" s="55"/>
      <c r="I3" s="55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258</v>
      </c>
      <c r="C5" s="33">
        <v>539</v>
      </c>
      <c r="D5" s="33">
        <v>19418</v>
      </c>
      <c r="E5" s="33">
        <v>3</v>
      </c>
      <c r="F5" s="34">
        <f>B5/32070</f>
        <v>8.0449017773620204E-3</v>
      </c>
      <c r="G5" s="34">
        <f>C5/128300</f>
        <v>4.2010911925175372E-3</v>
      </c>
      <c r="H5" s="34">
        <f>D5/4065280</f>
        <v>4.7765467569269521E-3</v>
      </c>
      <c r="I5" s="34">
        <f>E5/87</f>
        <v>3.4482758620689655E-2</v>
      </c>
      <c r="J5" s="35">
        <v>266.02999999999997</v>
      </c>
      <c r="K5" s="33">
        <f>(512+A5-1)*(512+A5-1)+4</f>
        <v>264200</v>
      </c>
      <c r="L5" s="36">
        <f>((1/(J5*10000000))*K5)*10000</f>
        <v>0.9931210765703119</v>
      </c>
    </row>
    <row r="6" spans="1:12" x14ac:dyDescent="0.25">
      <c r="A6" s="41">
        <v>5</v>
      </c>
      <c r="B6" s="33">
        <v>483</v>
      </c>
      <c r="C6" s="33">
        <v>1168</v>
      </c>
      <c r="D6" s="33">
        <v>38836</v>
      </c>
      <c r="E6" s="33">
        <v>6</v>
      </c>
      <c r="F6" s="34">
        <f t="shared" ref="F6:F7" si="0">B6/32070</f>
        <v>1.5060804490177736E-2</v>
      </c>
      <c r="G6" s="34">
        <f t="shared" ref="G6:G7" si="1">C6/128300</f>
        <v>9.1036632891660172E-3</v>
      </c>
      <c r="H6" s="34">
        <f t="shared" ref="H6:H7" si="2">D6/4065280</f>
        <v>9.5530935138539042E-3</v>
      </c>
      <c r="I6" s="34">
        <f t="shared" ref="I6:I7" si="3">E6/87</f>
        <v>6.8965517241379309E-2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558</v>
      </c>
      <c r="C7" s="37">
        <v>1474</v>
      </c>
      <c r="D7" s="37">
        <v>48545</v>
      </c>
      <c r="E7" s="37">
        <v>6</v>
      </c>
      <c r="F7" s="38">
        <f t="shared" si="0"/>
        <v>1.7399438727782976E-2</v>
      </c>
      <c r="G7" s="38">
        <f t="shared" si="1"/>
        <v>1.1488698363211224E-2</v>
      </c>
      <c r="H7" s="38">
        <f t="shared" si="2"/>
        <v>1.194136689231738E-2</v>
      </c>
      <c r="I7" s="38">
        <f t="shared" si="3"/>
        <v>6.8965517241379309E-2</v>
      </c>
      <c r="J7" s="39">
        <v>240.38</v>
      </c>
      <c r="K7" s="37">
        <f>(512+A7-1)*(512+A7-1)+6</f>
        <v>268330</v>
      </c>
      <c r="L7" s="40">
        <f t="shared" si="4"/>
        <v>1.1162742324652632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{B164887B-ED63-4A33-81C9-704DE770C5EC}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64887B-ED63-4A33-81C9-704DE770C5E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FCDA-42FC-453B-A44E-ABE1C98A5C37}">
  <dimension ref="A1:L7"/>
  <sheetViews>
    <sheetView showGridLines="0" workbookViewId="0">
      <selection activeCell="K9" sqref="K9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</cols>
  <sheetData>
    <row r="1" spans="1:12" x14ac:dyDescent="0.25">
      <c r="A1" s="56" t="s">
        <v>29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8"/>
    </row>
    <row r="2" spans="1:12" x14ac:dyDescent="0.25">
      <c r="A2" s="59" t="s">
        <v>14</v>
      </c>
      <c r="B2" s="60"/>
      <c r="C2" s="60"/>
      <c r="D2" s="60"/>
      <c r="E2" s="60"/>
      <c r="F2" s="60"/>
      <c r="G2" s="60"/>
      <c r="H2" s="60"/>
      <c r="I2" s="60"/>
      <c r="J2" s="60" t="s">
        <v>25</v>
      </c>
      <c r="K2" s="60"/>
      <c r="L2" s="61"/>
    </row>
    <row r="3" spans="1:12" x14ac:dyDescent="0.25">
      <c r="A3" s="26"/>
      <c r="B3" s="55" t="s">
        <v>18</v>
      </c>
      <c r="C3" s="55"/>
      <c r="D3" s="55"/>
      <c r="E3" s="55"/>
      <c r="F3" s="55" t="s">
        <v>21</v>
      </c>
      <c r="G3" s="55"/>
      <c r="H3" s="55"/>
      <c r="I3" s="55"/>
      <c r="J3" s="27"/>
      <c r="K3" s="27"/>
      <c r="L3" s="28"/>
    </row>
    <row r="4" spans="1:12" x14ac:dyDescent="0.25">
      <c r="A4" s="29" t="s">
        <v>15</v>
      </c>
      <c r="B4" s="31" t="s">
        <v>16</v>
      </c>
      <c r="C4" s="31" t="s">
        <v>17</v>
      </c>
      <c r="D4" s="31" t="s">
        <v>19</v>
      </c>
      <c r="E4" s="31" t="s">
        <v>20</v>
      </c>
      <c r="F4" s="31" t="s">
        <v>16</v>
      </c>
      <c r="G4" s="31" t="s">
        <v>17</v>
      </c>
      <c r="H4" s="31" t="s">
        <v>19</v>
      </c>
      <c r="I4" s="31" t="s">
        <v>20</v>
      </c>
      <c r="J4" s="31" t="s">
        <v>22</v>
      </c>
      <c r="K4" s="31" t="s">
        <v>23</v>
      </c>
      <c r="L4" s="32" t="s">
        <v>24</v>
      </c>
    </row>
    <row r="5" spans="1:12" x14ac:dyDescent="0.25">
      <c r="A5" s="41">
        <v>3</v>
      </c>
      <c r="B5" s="33">
        <v>273</v>
      </c>
      <c r="C5" s="33">
        <v>516</v>
      </c>
      <c r="D5" s="33">
        <v>8176</v>
      </c>
      <c r="E5" s="33">
        <v>0</v>
      </c>
      <c r="F5" s="34">
        <f>B5/32070</f>
        <v>8.5126286248830684E-3</v>
      </c>
      <c r="G5" s="34">
        <f>C5/128300</f>
        <v>4.0218238503507402E-3</v>
      </c>
      <c r="H5" s="34">
        <f>D5/4065280</f>
        <v>2.01117758186398E-3</v>
      </c>
      <c r="I5" s="34">
        <f>E5/87</f>
        <v>0</v>
      </c>
      <c r="J5" s="35">
        <v>248.82</v>
      </c>
      <c r="K5" s="33">
        <f>(512+A5-1)*(512+A5-1)+4</f>
        <v>264200</v>
      </c>
      <c r="L5" s="36">
        <f>((1/(J5*10000000))*K5)*10000</f>
        <v>1.0618117514669239</v>
      </c>
    </row>
    <row r="6" spans="1:12" x14ac:dyDescent="0.25">
      <c r="A6" s="41">
        <v>5</v>
      </c>
      <c r="B6" s="33">
        <v>547</v>
      </c>
      <c r="C6" s="33">
        <v>1019</v>
      </c>
      <c r="D6" s="33">
        <v>16352</v>
      </c>
      <c r="E6" s="33">
        <v>0</v>
      </c>
      <c r="F6" s="34">
        <f t="shared" ref="F6:F7" si="0">B6/32070</f>
        <v>1.7056439039600874E-2</v>
      </c>
      <c r="G6" s="34">
        <f t="shared" ref="G6:G7" si="1">C6/128300</f>
        <v>7.9423226812158996E-3</v>
      </c>
      <c r="H6" s="34">
        <f t="shared" ref="H6:H7" si="2">D6/4065280</f>
        <v>4.02235516372796E-3</v>
      </c>
      <c r="I6" s="34">
        <f t="shared" ref="I6:I7" si="3">E6/87</f>
        <v>0</v>
      </c>
      <c r="J6" s="35">
        <v>256.67</v>
      </c>
      <c r="K6" s="33">
        <f>(512+A6-1)*(512+A6-1)+6</f>
        <v>266262</v>
      </c>
      <c r="L6" s="36">
        <f t="shared" ref="L6:L7" si="4">((1/(J6*10000000))*K6)*10000</f>
        <v>1.0373709432345035</v>
      </c>
    </row>
    <row r="7" spans="1:12" x14ac:dyDescent="0.25">
      <c r="A7" s="42">
        <v>7</v>
      </c>
      <c r="B7" s="37">
        <v>547</v>
      </c>
      <c r="C7" s="37">
        <v>1222</v>
      </c>
      <c r="D7" s="37">
        <v>20440</v>
      </c>
      <c r="E7" s="37">
        <v>0</v>
      </c>
      <c r="F7" s="38">
        <f t="shared" si="0"/>
        <v>1.7056439039600874E-2</v>
      </c>
      <c r="G7" s="38">
        <f t="shared" si="1"/>
        <v>9.5245518316445822E-3</v>
      </c>
      <c r="H7" s="38">
        <f t="shared" si="2"/>
        <v>5.02794395465995E-3</v>
      </c>
      <c r="I7" s="38">
        <f t="shared" si="3"/>
        <v>0</v>
      </c>
      <c r="J7" s="39">
        <v>258.45999999999998</v>
      </c>
      <c r="K7" s="37">
        <f>(512+A7-1)*(512+A7-1)+6</f>
        <v>268330</v>
      </c>
      <c r="L7" s="40">
        <f t="shared" si="4"/>
        <v>1.0381877273079005</v>
      </c>
    </row>
  </sheetData>
  <mergeCells count="5">
    <mergeCell ref="A1:L1"/>
    <mergeCell ref="A2:I2"/>
    <mergeCell ref="J2:L2"/>
    <mergeCell ref="B3:E3"/>
    <mergeCell ref="F3:I3"/>
  </mergeCells>
  <conditionalFormatting sqref="F5:I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{8CBF6298-B1E2-4D14-9C87-FCAE0D76C36C}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BF6298-B1E2-4D14-9C87-FCAE0D76C3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F5:I7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5193F-46E4-4DFD-BF85-BE1FEB18D686}">
  <dimension ref="A1:T32"/>
  <sheetViews>
    <sheetView showGridLines="0" tabSelected="1" workbookViewId="0">
      <selection activeCell="R10" sqref="R10"/>
    </sheetView>
  </sheetViews>
  <sheetFormatPr defaultRowHeight="15" x14ac:dyDescent="0.25"/>
  <cols>
    <col min="1" max="1" width="12.5703125" bestFit="1" customWidth="1"/>
    <col min="2" max="2" width="5" bestFit="1" customWidth="1"/>
    <col min="4" max="4" width="12.28515625" bestFit="1" customWidth="1"/>
    <col min="5" max="5" width="10.42578125" bestFit="1" customWidth="1"/>
    <col min="6" max="6" width="7.140625" bestFit="1" customWidth="1"/>
    <col min="8" max="8" width="12.28515625" bestFit="1" customWidth="1"/>
    <col min="9" max="9" width="10.42578125" bestFit="1" customWidth="1"/>
    <col min="10" max="10" width="10.85546875" bestFit="1" customWidth="1"/>
    <col min="11" max="11" width="7" bestFit="1" customWidth="1"/>
    <col min="12" max="12" width="9.85546875" bestFit="1" customWidth="1"/>
    <col min="14" max="14" width="12.42578125" bestFit="1" customWidth="1"/>
    <col min="15" max="15" width="6" bestFit="1" customWidth="1"/>
    <col min="16" max="16" width="28.5703125" bestFit="1" customWidth="1"/>
    <col min="17" max="17" width="18.7109375" bestFit="1" customWidth="1"/>
    <col min="18" max="18" width="21.85546875" bestFit="1" customWidth="1"/>
    <col min="19" max="19" width="5.7109375" bestFit="1" customWidth="1"/>
    <col min="20" max="20" width="19.85546875" bestFit="1" customWidth="1"/>
  </cols>
  <sheetData>
    <row r="1" spans="1:20" x14ac:dyDescent="0.25">
      <c r="A1" s="63" t="s">
        <v>30</v>
      </c>
      <c r="B1" s="63"/>
      <c r="C1" s="63"/>
      <c r="D1" s="63"/>
      <c r="E1" s="63"/>
      <c r="F1" s="63"/>
      <c r="G1" s="63"/>
      <c r="H1" s="63"/>
      <c r="I1" s="63"/>
    </row>
    <row r="2" spans="1:20" x14ac:dyDescent="0.25">
      <c r="A2" s="56" t="s">
        <v>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8"/>
      <c r="N2" s="70" t="s">
        <v>54</v>
      </c>
      <c r="O2" s="68" t="s">
        <v>36</v>
      </c>
      <c r="P2" s="68" t="s">
        <v>35</v>
      </c>
      <c r="Q2" s="68" t="s">
        <v>48</v>
      </c>
      <c r="R2" s="69" t="s">
        <v>37</v>
      </c>
      <c r="S2" s="68" t="s">
        <v>7</v>
      </c>
      <c r="T2" s="68" t="s">
        <v>43</v>
      </c>
    </row>
    <row r="3" spans="1:20" x14ac:dyDescent="0.25">
      <c r="A3" s="59" t="s">
        <v>14</v>
      </c>
      <c r="B3" s="60"/>
      <c r="C3" s="60"/>
      <c r="D3" s="60"/>
      <c r="E3" s="60"/>
      <c r="F3" s="60"/>
      <c r="G3" s="60"/>
      <c r="H3" s="60"/>
      <c r="I3" s="60"/>
      <c r="J3" s="60" t="s">
        <v>25</v>
      </c>
      <c r="K3" s="60"/>
      <c r="L3" s="61"/>
      <c r="N3" s="62">
        <v>3</v>
      </c>
      <c r="O3" s="64" t="s">
        <v>38</v>
      </c>
      <c r="P3" s="64" t="s">
        <v>51</v>
      </c>
      <c r="Q3" s="62" t="s">
        <v>49</v>
      </c>
      <c r="R3" s="62" t="s">
        <v>34</v>
      </c>
      <c r="S3" s="62">
        <v>17.986499999999999</v>
      </c>
      <c r="T3" s="67">
        <v>0.24299999999999999</v>
      </c>
    </row>
    <row r="4" spans="1:20" x14ac:dyDescent="0.25">
      <c r="A4" s="26"/>
      <c r="B4" s="55" t="s">
        <v>18</v>
      </c>
      <c r="C4" s="55"/>
      <c r="D4" s="55"/>
      <c r="E4" s="55"/>
      <c r="F4" s="55" t="s">
        <v>21</v>
      </c>
      <c r="G4" s="55"/>
      <c r="H4" s="55"/>
      <c r="I4" s="55"/>
      <c r="J4" s="27"/>
      <c r="K4" s="27"/>
      <c r="L4" s="28"/>
      <c r="N4" s="62">
        <v>3</v>
      </c>
      <c r="O4" s="64" t="s">
        <v>39</v>
      </c>
      <c r="P4" s="64" t="s">
        <v>40</v>
      </c>
      <c r="Q4" s="62" t="s">
        <v>49</v>
      </c>
      <c r="R4" s="62" t="s">
        <v>52</v>
      </c>
      <c r="S4" s="67">
        <v>16.803000000000001</v>
      </c>
      <c r="T4" s="67">
        <v>0.27848000000000001</v>
      </c>
    </row>
    <row r="5" spans="1:20" x14ac:dyDescent="0.25">
      <c r="A5" s="29" t="s">
        <v>15</v>
      </c>
      <c r="B5" s="31" t="s">
        <v>16</v>
      </c>
      <c r="C5" s="31" t="s">
        <v>17</v>
      </c>
      <c r="D5" s="31" t="s">
        <v>19</v>
      </c>
      <c r="E5" s="31" t="s">
        <v>20</v>
      </c>
      <c r="F5" s="31" t="s">
        <v>16</v>
      </c>
      <c r="G5" s="31" t="s">
        <v>17</v>
      </c>
      <c r="H5" s="31" t="s">
        <v>19</v>
      </c>
      <c r="I5" s="31" t="s">
        <v>20</v>
      </c>
      <c r="J5" s="31" t="s">
        <v>22</v>
      </c>
      <c r="K5" s="31" t="s">
        <v>23</v>
      </c>
      <c r="L5" s="32" t="s">
        <v>24</v>
      </c>
      <c r="N5" s="62">
        <v>3</v>
      </c>
      <c r="O5" s="64" t="s">
        <v>41</v>
      </c>
      <c r="P5" s="64" t="s">
        <v>40</v>
      </c>
      <c r="Q5" s="66" t="s">
        <v>50</v>
      </c>
      <c r="R5" s="62" t="s">
        <v>52</v>
      </c>
      <c r="S5" s="67">
        <v>7.2189177353369898</v>
      </c>
      <c r="T5" s="67">
        <v>0.839547467218833</v>
      </c>
    </row>
    <row r="6" spans="1:20" x14ac:dyDescent="0.25">
      <c r="A6" s="41">
        <v>3</v>
      </c>
      <c r="B6" s="33">
        <v>286</v>
      </c>
      <c r="C6" s="33">
        <v>570</v>
      </c>
      <c r="D6" s="33">
        <v>16352</v>
      </c>
      <c r="E6" s="33">
        <v>0</v>
      </c>
      <c r="F6" s="34">
        <f>B6/32070</f>
        <v>8.9179918927346433E-3</v>
      </c>
      <c r="G6" s="34">
        <f>C6/128300</f>
        <v>4.4427123928293061E-3</v>
      </c>
      <c r="H6" s="34">
        <f>D6/4065280</f>
        <v>4.02235516372796E-3</v>
      </c>
      <c r="I6" s="34">
        <f>E6/87</f>
        <v>0</v>
      </c>
      <c r="J6" s="35">
        <v>152.41999999999999</v>
      </c>
      <c r="K6" s="33">
        <f>(512+A6-1)*(512+A6-1)+4</f>
        <v>264200</v>
      </c>
      <c r="L6" s="36">
        <f>((1/(J6*10000000))*K6)*10000</f>
        <v>1.7333683243668812</v>
      </c>
      <c r="N6" s="62">
        <v>3</v>
      </c>
      <c r="O6" s="64" t="s">
        <v>47</v>
      </c>
      <c r="P6" s="64" t="s">
        <v>42</v>
      </c>
      <c r="Q6" s="66" t="s">
        <v>49</v>
      </c>
      <c r="R6" s="62" t="s">
        <v>52</v>
      </c>
      <c r="S6" s="67">
        <v>16.803000000000001</v>
      </c>
      <c r="T6" s="67">
        <v>0.27848000000000001</v>
      </c>
    </row>
    <row r="7" spans="1:20" x14ac:dyDescent="0.25">
      <c r="A7" s="41">
        <v>5</v>
      </c>
      <c r="B7" s="33"/>
      <c r="C7" s="33"/>
      <c r="D7" s="33"/>
      <c r="E7" s="33"/>
      <c r="F7" s="34">
        <f t="shared" ref="F7:F8" si="0">B7/32070</f>
        <v>0</v>
      </c>
      <c r="G7" s="34">
        <f t="shared" ref="G7:G8" si="1">C7/128300</f>
        <v>0</v>
      </c>
      <c r="H7" s="34">
        <f t="shared" ref="H7:H8" si="2">D7/4065280</f>
        <v>0</v>
      </c>
      <c r="I7" s="34">
        <f t="shared" ref="I7:I8" si="3">E7/87</f>
        <v>0</v>
      </c>
      <c r="J7" s="35"/>
      <c r="K7" s="33">
        <f>(512+A7-1)*(512+A7-1)+6</f>
        <v>266262</v>
      </c>
      <c r="L7" s="36" t="e">
        <f t="shared" ref="L7:L8" si="4">((1/(J7*10000000))*K7)*10000</f>
        <v>#DIV/0!</v>
      </c>
    </row>
    <row r="8" spans="1:20" x14ac:dyDescent="0.25">
      <c r="A8" s="42">
        <v>7</v>
      </c>
      <c r="B8" s="37"/>
      <c r="C8" s="37"/>
      <c r="D8" s="37"/>
      <c r="E8" s="37"/>
      <c r="F8" s="38">
        <f t="shared" si="0"/>
        <v>0</v>
      </c>
      <c r="G8" s="38">
        <f t="shared" si="1"/>
        <v>0</v>
      </c>
      <c r="H8" s="38">
        <f t="shared" si="2"/>
        <v>0</v>
      </c>
      <c r="I8" s="38">
        <f t="shared" si="3"/>
        <v>0</v>
      </c>
      <c r="J8" s="39"/>
      <c r="K8" s="37">
        <f>(512+A8-1)*(512+A8-1)+6</f>
        <v>268330</v>
      </c>
      <c r="L8" s="40" t="e">
        <f t="shared" si="4"/>
        <v>#DIV/0!</v>
      </c>
    </row>
    <row r="10" spans="1:20" x14ac:dyDescent="0.25">
      <c r="A10" s="56" t="s">
        <v>44</v>
      </c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8"/>
    </row>
    <row r="11" spans="1:20" x14ac:dyDescent="0.25">
      <c r="A11" s="59" t="s">
        <v>14</v>
      </c>
      <c r="B11" s="60"/>
      <c r="C11" s="60"/>
      <c r="D11" s="60"/>
      <c r="E11" s="60"/>
      <c r="F11" s="60"/>
      <c r="G11" s="60"/>
      <c r="H11" s="60"/>
      <c r="I11" s="60"/>
      <c r="J11" s="60" t="s">
        <v>25</v>
      </c>
      <c r="K11" s="60"/>
      <c r="L11" s="61"/>
    </row>
    <row r="12" spans="1:20" x14ac:dyDescent="0.25">
      <c r="A12" s="26"/>
      <c r="B12" s="55" t="s">
        <v>18</v>
      </c>
      <c r="C12" s="55"/>
      <c r="D12" s="55"/>
      <c r="E12" s="55"/>
      <c r="F12" s="55" t="s">
        <v>21</v>
      </c>
      <c r="G12" s="55"/>
      <c r="H12" s="55"/>
      <c r="I12" s="55"/>
      <c r="J12" s="27"/>
      <c r="K12" s="27"/>
      <c r="L12" s="28"/>
    </row>
    <row r="13" spans="1:20" x14ac:dyDescent="0.25">
      <c r="A13" s="29" t="s">
        <v>15</v>
      </c>
      <c r="B13" s="31" t="s">
        <v>16</v>
      </c>
      <c r="C13" s="31" t="s">
        <v>17</v>
      </c>
      <c r="D13" s="31" t="s">
        <v>19</v>
      </c>
      <c r="E13" s="31" t="s">
        <v>20</v>
      </c>
      <c r="F13" s="31" t="s">
        <v>16</v>
      </c>
      <c r="G13" s="31" t="s">
        <v>17</v>
      </c>
      <c r="H13" s="31" t="s">
        <v>19</v>
      </c>
      <c r="I13" s="31" t="s">
        <v>20</v>
      </c>
      <c r="J13" s="31" t="s">
        <v>22</v>
      </c>
      <c r="K13" s="31" t="s">
        <v>23</v>
      </c>
      <c r="L13" s="32" t="s">
        <v>24</v>
      </c>
      <c r="P13" s="65"/>
      <c r="Q13" s="65"/>
    </row>
    <row r="14" spans="1:20" x14ac:dyDescent="0.25">
      <c r="A14" s="41">
        <v>3</v>
      </c>
      <c r="B14" s="33">
        <v>199</v>
      </c>
      <c r="C14" s="33">
        <v>444</v>
      </c>
      <c r="D14" s="33">
        <v>16352</v>
      </c>
      <c r="E14" s="33">
        <v>8</v>
      </c>
      <c r="F14" s="34">
        <f>B14/32070</f>
        <v>6.2051761771125665E-3</v>
      </c>
      <c r="G14" s="34">
        <f>C14/128300</f>
        <v>3.4606391270459859E-3</v>
      </c>
      <c r="H14" s="34">
        <f>D14/4065280</f>
        <v>4.02235516372796E-3</v>
      </c>
      <c r="I14" s="34">
        <f>E14/87</f>
        <v>9.1954022988505746E-2</v>
      </c>
      <c r="J14" s="35">
        <v>261.57</v>
      </c>
      <c r="K14" s="33">
        <f>(512+A14-1)*(512+A14-1)+4</f>
        <v>264200</v>
      </c>
      <c r="L14" s="36">
        <f>((1/(J14*10000000))*K14)*10000</f>
        <v>1.0100546698780442</v>
      </c>
    </row>
    <row r="15" spans="1:20" x14ac:dyDescent="0.25">
      <c r="A15" s="41">
        <v>5</v>
      </c>
      <c r="B15" s="33"/>
      <c r="C15" s="33"/>
      <c r="D15" s="33"/>
      <c r="E15" s="33"/>
      <c r="F15" s="34">
        <f t="shared" ref="F15:F16" si="5">B15/32070</f>
        <v>0</v>
      </c>
      <c r="G15" s="34">
        <f t="shared" ref="G15:G16" si="6">C15/128300</f>
        <v>0</v>
      </c>
      <c r="H15" s="34">
        <f t="shared" ref="H15:H16" si="7">D15/4065280</f>
        <v>0</v>
      </c>
      <c r="I15" s="34">
        <f t="shared" ref="I15:I16" si="8">E15/87</f>
        <v>0</v>
      </c>
      <c r="J15" s="35"/>
      <c r="K15" s="33">
        <f>(512+A15-1)*(512+A15-1)+6</f>
        <v>266262</v>
      </c>
      <c r="L15" s="36" t="e">
        <f t="shared" ref="L15:L16" si="9">((1/(J15*10000000))*K15)*10000</f>
        <v>#DIV/0!</v>
      </c>
    </row>
    <row r="16" spans="1:20" x14ac:dyDescent="0.25">
      <c r="A16" s="42">
        <v>7</v>
      </c>
      <c r="B16" s="37"/>
      <c r="C16" s="37"/>
      <c r="D16" s="37"/>
      <c r="E16" s="37"/>
      <c r="F16" s="38">
        <f t="shared" si="5"/>
        <v>0</v>
      </c>
      <c r="G16" s="38">
        <f t="shared" si="6"/>
        <v>0</v>
      </c>
      <c r="H16" s="38">
        <f t="shared" si="7"/>
        <v>0</v>
      </c>
      <c r="I16" s="38">
        <f t="shared" si="8"/>
        <v>0</v>
      </c>
      <c r="J16" s="39"/>
      <c r="K16" s="37">
        <f>(512+A16-1)*(512+A16-1)+6</f>
        <v>268330</v>
      </c>
      <c r="L16" s="40" t="e">
        <f t="shared" si="9"/>
        <v>#DIV/0!</v>
      </c>
    </row>
    <row r="18" spans="1:12" x14ac:dyDescent="0.25">
      <c r="A18" s="56" t="s">
        <v>45</v>
      </c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8"/>
    </row>
    <row r="19" spans="1:12" x14ac:dyDescent="0.25">
      <c r="A19" s="59" t="s">
        <v>14</v>
      </c>
      <c r="B19" s="60"/>
      <c r="C19" s="60"/>
      <c r="D19" s="60"/>
      <c r="E19" s="60"/>
      <c r="F19" s="60"/>
      <c r="G19" s="60"/>
      <c r="H19" s="60"/>
      <c r="I19" s="60"/>
      <c r="J19" s="60" t="s">
        <v>25</v>
      </c>
      <c r="K19" s="60"/>
      <c r="L19" s="61"/>
    </row>
    <row r="20" spans="1:12" x14ac:dyDescent="0.25">
      <c r="A20" s="26"/>
      <c r="B20" s="55" t="s">
        <v>18</v>
      </c>
      <c r="C20" s="55"/>
      <c r="D20" s="55"/>
      <c r="E20" s="55"/>
      <c r="F20" s="55" t="s">
        <v>21</v>
      </c>
      <c r="G20" s="55"/>
      <c r="H20" s="55"/>
      <c r="I20" s="55"/>
      <c r="J20" s="27"/>
      <c r="K20" s="27"/>
      <c r="L20" s="28"/>
    </row>
    <row r="21" spans="1:12" x14ac:dyDescent="0.25">
      <c r="A21" s="29" t="s">
        <v>15</v>
      </c>
      <c r="B21" s="31" t="s">
        <v>16</v>
      </c>
      <c r="C21" s="31" t="s">
        <v>17</v>
      </c>
      <c r="D21" s="31" t="s">
        <v>19</v>
      </c>
      <c r="E21" s="31" t="s">
        <v>20</v>
      </c>
      <c r="F21" s="31" t="s">
        <v>16</v>
      </c>
      <c r="G21" s="31" t="s">
        <v>17</v>
      </c>
      <c r="H21" s="31" t="s">
        <v>19</v>
      </c>
      <c r="I21" s="31" t="s">
        <v>20</v>
      </c>
      <c r="J21" s="31" t="s">
        <v>22</v>
      </c>
      <c r="K21" s="31" t="s">
        <v>23</v>
      </c>
      <c r="L21" s="32" t="s">
        <v>24</v>
      </c>
    </row>
    <row r="22" spans="1:12" x14ac:dyDescent="0.25">
      <c r="A22" s="41">
        <v>3</v>
      </c>
      <c r="B22" s="33">
        <v>215</v>
      </c>
      <c r="C22" s="33">
        <v>471</v>
      </c>
      <c r="D22" s="33">
        <v>16352</v>
      </c>
      <c r="E22" s="33">
        <v>3</v>
      </c>
      <c r="F22" s="34">
        <f>B22/32070</f>
        <v>6.7040848144683503E-3</v>
      </c>
      <c r="G22" s="34">
        <f>C22/128300</f>
        <v>3.6710833982852688E-3</v>
      </c>
      <c r="H22" s="34">
        <f>D22/4065280</f>
        <v>4.02235516372796E-3</v>
      </c>
      <c r="I22" s="34">
        <f>E22/87</f>
        <v>3.4482758620689655E-2</v>
      </c>
      <c r="J22" s="35">
        <v>266.67</v>
      </c>
      <c r="K22" s="33">
        <f>(512+A22-1)*(512+A22-1)+4</f>
        <v>264200</v>
      </c>
      <c r="L22" s="36">
        <f>((1/(J22*10000000))*K22)*10000</f>
        <v>0.99073761577980279</v>
      </c>
    </row>
    <row r="23" spans="1:12" x14ac:dyDescent="0.25">
      <c r="A23" s="41">
        <v>5</v>
      </c>
      <c r="B23" s="33"/>
      <c r="C23" s="33"/>
      <c r="D23" s="33"/>
      <c r="E23" s="33"/>
      <c r="F23" s="34">
        <f t="shared" ref="F23:F24" si="10">B23/32070</f>
        <v>0</v>
      </c>
      <c r="G23" s="34">
        <f t="shared" ref="G23:G24" si="11">C23/128300</f>
        <v>0</v>
      </c>
      <c r="H23" s="34">
        <f t="shared" ref="H23:H24" si="12">D23/4065280</f>
        <v>0</v>
      </c>
      <c r="I23" s="34">
        <f t="shared" ref="I23:I24" si="13">E23/87</f>
        <v>0</v>
      </c>
      <c r="J23" s="35"/>
      <c r="K23" s="33">
        <f>(512+A23-1)*(512+A23-1)+6</f>
        <v>266262</v>
      </c>
      <c r="L23" s="36" t="e">
        <f t="shared" ref="L23:L24" si="14">((1/(J23*10000000))*K23)*10000</f>
        <v>#DIV/0!</v>
      </c>
    </row>
    <row r="24" spans="1:12" x14ac:dyDescent="0.25">
      <c r="A24" s="42">
        <v>7</v>
      </c>
      <c r="B24" s="37"/>
      <c r="C24" s="37"/>
      <c r="D24" s="37"/>
      <c r="E24" s="37"/>
      <c r="F24" s="38">
        <f t="shared" si="10"/>
        <v>0</v>
      </c>
      <c r="G24" s="38">
        <f t="shared" si="11"/>
        <v>0</v>
      </c>
      <c r="H24" s="38">
        <f t="shared" si="12"/>
        <v>0</v>
      </c>
      <c r="I24" s="38">
        <f t="shared" si="13"/>
        <v>0</v>
      </c>
      <c r="J24" s="39"/>
      <c r="K24" s="37">
        <f>(512+A24-1)*(512+A24-1)+6</f>
        <v>268330</v>
      </c>
      <c r="L24" s="40" t="e">
        <f t="shared" si="14"/>
        <v>#DIV/0!</v>
      </c>
    </row>
    <row r="26" spans="1:12" x14ac:dyDescent="0.25">
      <c r="A26" s="56" t="s">
        <v>53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8"/>
    </row>
    <row r="27" spans="1:12" x14ac:dyDescent="0.25">
      <c r="A27" s="59" t="s">
        <v>14</v>
      </c>
      <c r="B27" s="60"/>
      <c r="C27" s="60"/>
      <c r="D27" s="60"/>
      <c r="E27" s="60"/>
      <c r="F27" s="60"/>
      <c r="G27" s="60"/>
      <c r="H27" s="60"/>
      <c r="I27" s="60"/>
      <c r="J27" s="60" t="s">
        <v>25</v>
      </c>
      <c r="K27" s="60"/>
      <c r="L27" s="61"/>
    </row>
    <row r="28" spans="1:12" x14ac:dyDescent="0.25">
      <c r="A28" s="26"/>
      <c r="B28" s="55" t="s">
        <v>18</v>
      </c>
      <c r="C28" s="55"/>
      <c r="D28" s="55"/>
      <c r="E28" s="55"/>
      <c r="F28" s="55" t="s">
        <v>21</v>
      </c>
      <c r="G28" s="55"/>
      <c r="H28" s="55"/>
      <c r="I28" s="55"/>
      <c r="J28" s="27"/>
      <c r="K28" s="27"/>
      <c r="L28" s="28"/>
    </row>
    <row r="29" spans="1:12" x14ac:dyDescent="0.25">
      <c r="A29" s="29" t="s">
        <v>15</v>
      </c>
      <c r="B29" s="31" t="s">
        <v>16</v>
      </c>
      <c r="C29" s="31" t="s">
        <v>17</v>
      </c>
      <c r="D29" s="31" t="s">
        <v>19</v>
      </c>
      <c r="E29" s="31" t="s">
        <v>20</v>
      </c>
      <c r="F29" s="31" t="s">
        <v>16</v>
      </c>
      <c r="G29" s="31" t="s">
        <v>17</v>
      </c>
      <c r="H29" s="31" t="s">
        <v>19</v>
      </c>
      <c r="I29" s="31" t="s">
        <v>20</v>
      </c>
      <c r="J29" s="31" t="s">
        <v>22</v>
      </c>
      <c r="K29" s="31" t="s">
        <v>23</v>
      </c>
      <c r="L29" s="32" t="s">
        <v>24</v>
      </c>
    </row>
    <row r="30" spans="1:12" x14ac:dyDescent="0.25">
      <c r="A30" s="41">
        <v>3</v>
      </c>
      <c r="B30" s="33">
        <v>266</v>
      </c>
      <c r="C30" s="33">
        <v>479</v>
      </c>
      <c r="D30" s="33">
        <v>8176</v>
      </c>
      <c r="E30" s="33">
        <v>0</v>
      </c>
      <c r="F30" s="34">
        <f>B30/32070</f>
        <v>8.2943560960399131E-3</v>
      </c>
      <c r="G30" s="34">
        <f>C30/128300</f>
        <v>3.7334372564302417E-3</v>
      </c>
      <c r="H30" s="34">
        <f>D30/4065280</f>
        <v>2.01117758186398E-3</v>
      </c>
      <c r="I30" s="34">
        <f>E30/87</f>
        <v>0</v>
      </c>
      <c r="J30" s="35">
        <v>279.10000000000002</v>
      </c>
      <c r="K30" s="33">
        <f>(512+A30-1)*(512+A30-1)+4</f>
        <v>264200</v>
      </c>
      <c r="L30" s="36">
        <f>((1/(J30*10000000))*K30)*10000</f>
        <v>0.94661411680401286</v>
      </c>
    </row>
    <row r="31" spans="1:12" x14ac:dyDescent="0.25">
      <c r="A31" s="41">
        <v>5</v>
      </c>
      <c r="B31" s="33"/>
      <c r="C31" s="33"/>
      <c r="D31" s="33"/>
      <c r="E31" s="33"/>
      <c r="F31" s="34">
        <f t="shared" ref="F31:F32" si="15">B31/32070</f>
        <v>0</v>
      </c>
      <c r="G31" s="34">
        <f t="shared" ref="G31:G32" si="16">C31/128300</f>
        <v>0</v>
      </c>
      <c r="H31" s="34">
        <f t="shared" ref="H31:H32" si="17">D31/4065280</f>
        <v>0</v>
      </c>
      <c r="I31" s="34">
        <f t="shared" ref="I31:I32" si="18">E31/87</f>
        <v>0</v>
      </c>
      <c r="J31" s="35"/>
      <c r="K31" s="33">
        <f>(512+A31-1)*(512+A31-1)+6</f>
        <v>266262</v>
      </c>
      <c r="L31" s="36" t="e">
        <f t="shared" ref="L31:L32" si="19">((1/(J31*10000000))*K31)*10000</f>
        <v>#DIV/0!</v>
      </c>
    </row>
    <row r="32" spans="1:12" x14ac:dyDescent="0.25">
      <c r="A32" s="42">
        <v>7</v>
      </c>
      <c r="B32" s="37"/>
      <c r="C32" s="37"/>
      <c r="D32" s="37"/>
      <c r="E32" s="37"/>
      <c r="F32" s="38">
        <f t="shared" si="15"/>
        <v>0</v>
      </c>
      <c r="G32" s="38">
        <f t="shared" si="16"/>
        <v>0</v>
      </c>
      <c r="H32" s="38">
        <f t="shared" si="17"/>
        <v>0</v>
      </c>
      <c r="I32" s="38">
        <f t="shared" si="18"/>
        <v>0</v>
      </c>
      <c r="J32" s="39"/>
      <c r="K32" s="37">
        <f>(512+A32-1)*(512+A32-1)+6</f>
        <v>268330</v>
      </c>
      <c r="L32" s="40" t="e">
        <f t="shared" si="19"/>
        <v>#DIV/0!</v>
      </c>
    </row>
  </sheetData>
  <mergeCells count="21">
    <mergeCell ref="B28:E28"/>
    <mergeCell ref="F28:I28"/>
    <mergeCell ref="A19:I19"/>
    <mergeCell ref="J19:L19"/>
    <mergeCell ref="B20:E20"/>
    <mergeCell ref="F20:I20"/>
    <mergeCell ref="A26:L26"/>
    <mergeCell ref="A27:I27"/>
    <mergeCell ref="J27:L27"/>
    <mergeCell ref="A10:L10"/>
    <mergeCell ref="A11:I11"/>
    <mergeCell ref="J11:L11"/>
    <mergeCell ref="B12:E12"/>
    <mergeCell ref="F12:I12"/>
    <mergeCell ref="A18:L18"/>
    <mergeCell ref="A1:I1"/>
    <mergeCell ref="A2:L2"/>
    <mergeCell ref="A3:I3"/>
    <mergeCell ref="J3:L3"/>
    <mergeCell ref="B4:E4"/>
    <mergeCell ref="F4:I4"/>
  </mergeCells>
  <conditionalFormatting sqref="F6:I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{49A8F500-C8F3-4423-9094-1EE1070AD53F}</x14:id>
        </ext>
      </extLst>
    </cfRule>
  </conditionalFormatting>
  <conditionalFormatting sqref="F14:I1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{0BFB7261-4162-41A9-B7EE-9F6B9B3756CB}</x14:id>
        </ext>
      </extLst>
    </cfRule>
  </conditionalFormatting>
  <conditionalFormatting sqref="F22:I2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{F6E836C5-0BA2-4EFE-86C1-8968FD81A99C}</x14:id>
        </ext>
      </extLst>
    </cfRule>
  </conditionalFormatting>
  <conditionalFormatting sqref="F30:I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{06EA3E92-EDCA-45CA-825E-562C02CB708B}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8F500-C8F3-4423-9094-1EE1070AD53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F6:I8</xm:sqref>
        </x14:conditionalFormatting>
        <x14:conditionalFormatting xmlns:xm="http://schemas.microsoft.com/office/excel/2006/main">
          <x14:cfRule type="dataBar" id="{0BFB7261-4162-41A9-B7EE-9F6B9B3756C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F14:I16</xm:sqref>
        </x14:conditionalFormatting>
        <x14:conditionalFormatting xmlns:xm="http://schemas.microsoft.com/office/excel/2006/main">
          <x14:cfRule type="dataBar" id="{F6E836C5-0BA2-4EFE-86C1-8968FD81A99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F22:I24</xm:sqref>
        </x14:conditionalFormatting>
        <x14:conditionalFormatting xmlns:xm="http://schemas.microsoft.com/office/excel/2006/main">
          <x14:cfRule type="dataBar" id="{06EA3E92-EDCA-45CA-825E-562C02CB708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F30:I32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Virtual Board</vt:lpstr>
      <vt:lpstr>Fixed-Float SW</vt:lpstr>
      <vt:lpstr>Gaussian 2D</vt:lpstr>
      <vt:lpstr>Special Gaussian 2D</vt:lpstr>
      <vt:lpstr>LUTs - 2D</vt:lpstr>
      <vt:lpstr>APX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Mariano Sborz</dc:creator>
  <cp:lastModifiedBy>Guilherme Augusto Mariano Sborz</cp:lastModifiedBy>
  <dcterms:created xsi:type="dcterms:W3CDTF">2019-07-30T14:33:40Z</dcterms:created>
  <dcterms:modified xsi:type="dcterms:W3CDTF">2019-08-14T20:29:09Z</dcterms:modified>
</cp:coreProperties>
</file>