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27951\Documents\Univali\TTC\TTCIII\Project\Architecture-of-FPGA-based-Systems-for-Digital-Image-Processing\Results\"/>
    </mc:Choice>
  </mc:AlternateContent>
  <xr:revisionPtr revIDLastSave="0" documentId="13_ncr:1_{A2A99D37-0E07-4FFD-9D71-85389EF08048}" xr6:coauthVersionLast="41" xr6:coauthVersionMax="41" xr10:uidLastSave="{00000000-0000-0000-0000-000000000000}"/>
  <bookViews>
    <workbookView xWindow="-120" yWindow="-120" windowWidth="20730" windowHeight="11310" activeTab="2" xr2:uid="{6520BC44-3547-42BA-B099-3EF3D97F4FD6}"/>
  </bookViews>
  <sheets>
    <sheet name="Virtual Board" sheetId="1" r:id="rId1"/>
    <sheet name="Fixed-Float SW" sheetId="2" r:id="rId2"/>
    <sheet name="HW Sim-Gaussian 2D-FX" sheetId="3" r:id="rId3"/>
  </sheets>
  <definedNames>
    <definedName name="_xlchart.v1.0" hidden="1">('HW Sim-Gaussian 2D-FX'!$B$5,'HW Sim-Gaussian 2D-FX'!$O$5,'HW Sim-Gaussian 2D-FX'!$AB$5)</definedName>
    <definedName name="_xlchart.v1.1" hidden="1">('HW Sim-Gaussian 2D-FX'!$B$5,'HW Sim-Gaussian 2D-FX'!$O$5,'HW Sim-Gaussian 2D-FX'!$AB$5)</definedName>
    <definedName name="_xlchart.v1.2" hidden="1">('HW Sim-Gaussian 2D-FX'!$B$5,'HW Sim-Gaussian 2D-FX'!$O$5,'HW Sim-Gaussian 2D-FX'!$AB$5)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7" i="3" l="1"/>
  <c r="AL7" i="3" s="1"/>
  <c r="AI7" i="3"/>
  <c r="AH7" i="3"/>
  <c r="AG7" i="3"/>
  <c r="AF7" i="3"/>
  <c r="AK6" i="3"/>
  <c r="AL6" i="3" s="1"/>
  <c r="AI6" i="3"/>
  <c r="AH6" i="3"/>
  <c r="AG6" i="3"/>
  <c r="AF6" i="3"/>
  <c r="AK5" i="3"/>
  <c r="AL5" i="3" s="1"/>
  <c r="AI5" i="3"/>
  <c r="AH5" i="3"/>
  <c r="AG5" i="3"/>
  <c r="AF5" i="3"/>
  <c r="K6" i="3"/>
  <c r="K7" i="3"/>
  <c r="K5" i="3"/>
  <c r="L5" i="3" s="1"/>
  <c r="X5" i="3"/>
  <c r="Y5" i="3" s="1"/>
  <c r="X6" i="3"/>
  <c r="Y6" i="3" s="1"/>
  <c r="X7" i="3"/>
  <c r="Y7" i="3" s="1"/>
  <c r="V7" i="3"/>
  <c r="U7" i="3"/>
  <c r="T7" i="3"/>
  <c r="S7" i="3"/>
  <c r="V6" i="3"/>
  <c r="U6" i="3"/>
  <c r="T6" i="3"/>
  <c r="S6" i="3"/>
  <c r="V5" i="3"/>
  <c r="U5" i="3"/>
  <c r="T5" i="3"/>
  <c r="S5" i="3"/>
  <c r="F6" i="3"/>
  <c r="G6" i="3"/>
  <c r="H6" i="3"/>
  <c r="I6" i="3"/>
  <c r="L6" i="3"/>
  <c r="F7" i="3"/>
  <c r="G7" i="3"/>
  <c r="H7" i="3"/>
  <c r="I7" i="3"/>
  <c r="L7" i="3"/>
  <c r="I5" i="3"/>
  <c r="H5" i="3"/>
  <c r="G5" i="3"/>
  <c r="F5" i="3"/>
</calcChain>
</file>

<file path=xl/sharedStrings.xml><?xml version="1.0" encoding="utf-8"?>
<sst xmlns="http://schemas.openxmlformats.org/spreadsheetml/2006/main" count="118" uniqueCount="30">
  <si>
    <t>Black</t>
  </si>
  <si>
    <t>White</t>
  </si>
  <si>
    <t>Repeat column</t>
  </si>
  <si>
    <t>3x3</t>
  </si>
  <si>
    <t>5x5</t>
  </si>
  <si>
    <t>7x7</t>
  </si>
  <si>
    <t>NRMSE</t>
  </si>
  <si>
    <t>PSNR</t>
  </si>
  <si>
    <t>Lena</t>
  </si>
  <si>
    <t>Barbara</t>
  </si>
  <si>
    <t>Baboon</t>
  </si>
  <si>
    <t>VB Approach</t>
  </si>
  <si>
    <t>Virtual Board Comparison - Implemented Floating Point Gaussian Blur and OpenCV Gaussian Blur (sigma = 1)</t>
  </si>
  <si>
    <t>Fract bits</t>
  </si>
  <si>
    <t>Comparison Between Fixed-Point Gaussian and Floating-Point Gaussian with Virtual Board 0 Approach</t>
  </si>
  <si>
    <t>Silicon Costs</t>
  </si>
  <si>
    <t>Window Size</t>
  </si>
  <si>
    <t>ALM</t>
  </si>
  <si>
    <t>Registers</t>
  </si>
  <si>
    <t>Absolute</t>
  </si>
  <si>
    <t>Memory Bits</t>
  </si>
  <si>
    <t>DSP blocks</t>
  </si>
  <si>
    <t>Relative (%)</t>
  </si>
  <si>
    <t>Freq (MHz)</t>
  </si>
  <si>
    <t>Cycles</t>
  </si>
  <si>
    <t>Time (ms)</t>
  </si>
  <si>
    <t>Timing</t>
  </si>
  <si>
    <t>Gaussian Simulation - Fixed Point - 16 bits (8.8)</t>
  </si>
  <si>
    <t>Gaussian Simulation - Fixed Point - 14 bits (8.6)</t>
  </si>
  <si>
    <t>Gaussian Simulation - Fixed Point - 12 bits (8.4)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</si>
</sst>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9" formatCode="0.00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60">
    <xf numFmtId="0" fontId="0" fillId="0" borderId="0" xfId="0"/>
    <xf numFmtId="0" fontId="0" fillId="2" borderId="9" xfId="0" applyFill="1" applyBorder="1"/>
    <xf numFmtId="0" fontId="2" fillId="2" borderId="9" xfId="0" applyFont="1" applyFill="1" applyBorder="1" applyAlignment="1">
      <alignment horizontal="center"/>
    </xf>
    <xf numFmtId="0" fontId="4" fillId="2" borderId="9" xfId="0" applyFont="1" applyFill="1" applyBorder="1"/>
    <xf numFmtId="0" fontId="4" fillId="2" borderId="9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164" fontId="6" fillId="0" borderId="2" xfId="0" applyNumberFormat="1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164" fontId="6" fillId="0" borderId="5" xfId="0" applyNumberFormat="1" applyFon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0" borderId="2" xfId="0" applyNumberForma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6" borderId="9" xfId="0" applyFill="1" applyBorder="1"/>
    <xf numFmtId="0" fontId="1" fillId="6" borderId="0" xfId="0" applyFont="1" applyFill="1" applyBorder="1" applyAlignment="1">
      <alignment horizontal="center"/>
    </xf>
    <xf numFmtId="0" fontId="0" fillId="6" borderId="0" xfId="0" applyFill="1" applyBorder="1"/>
    <xf numFmtId="0" fontId="0" fillId="6" borderId="2" xfId="0" applyFill="1" applyBorder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9" fontId="0" fillId="0" borderId="0" xfId="1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9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Custo</a:t>
            </a:r>
            <a:r>
              <a:rPr lang="pt-BR" baseline="0"/>
              <a:t> de Silício - Filtro Gaussiano - Ponto Fixo 16 bits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('HW Sim-Gaussian 2D-FX'!$A$5,'HW Sim-Gaussian 2D-FX'!$A$6,'HW Sim-Gaussian 2D-FX'!$A$7)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7</c:v>
                </c:pt>
              </c:numCache>
            </c:numRef>
          </c:cat>
          <c:val>
            <c:numRef>
              <c:f>'HW Sim-Gaussian 2D-FX'!$F$5:$F$7</c:f>
              <c:numCache>
                <c:formatCode>0.000%</c:formatCode>
                <c:ptCount val="3"/>
                <c:pt idx="0">
                  <c:v>6.7664483941378235E-3</c:v>
                </c:pt>
                <c:pt idx="1">
                  <c:v>1.234798877455566E-2</c:v>
                </c:pt>
                <c:pt idx="2">
                  <c:v>2.1078889928281882E-2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C3-4B3C-B4AA-AC803CF5DBFB}"/>
            </c:ext>
          </c:extLst>
        </c:ser>
        <c:ser>
          <c:idx val="1"/>
          <c:order val="1"/>
          <c:tx>
            <c:strRef>
              <c:f>'HW Sim-Gaussian 2D-FX'!$G$4</c:f>
              <c:strCache>
                <c:ptCount val="1"/>
                <c:pt idx="0">
                  <c:v>Registers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('HW Sim-Gaussian 2D-FX'!$A$5,'HW Sim-Gaussian 2D-FX'!$A$6,'HW Sim-Gaussian 2D-FX'!$A$7)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7</c:v>
                </c:pt>
              </c:numCache>
            </c:numRef>
          </c:cat>
          <c:val>
            <c:numRef>
              <c:f>'HW Sim-Gaussian 2D-FX'!$G$5:$G$7</c:f>
              <c:numCache>
                <c:formatCode>0.000%</c:formatCode>
                <c:ptCount val="3"/>
                <c:pt idx="0">
                  <c:v>3.647700701480904E-3</c:v>
                </c:pt>
                <c:pt idx="1">
                  <c:v>7.4045206547155105E-3</c:v>
                </c:pt>
                <c:pt idx="2">
                  <c:v>1.3265783320342946E-2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C3-4B3C-B4AA-AC803CF5DBFB}"/>
            </c:ext>
          </c:extLst>
        </c:ser>
        <c:ser>
          <c:idx val="2"/>
          <c:order val="2"/>
          <c:tx>
            <c:strRef>
              <c:f>'HW Sim-Gaussian 2D-FX'!$H$4</c:f>
              <c:strCache>
                <c:ptCount val="1"/>
                <c:pt idx="0">
                  <c:v>Memory Bits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('HW Sim-Gaussian 2D-FX'!$A$5,'HW Sim-Gaussian 2D-FX'!$A$6,'HW Sim-Gaussian 2D-FX'!$A$7)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7</c:v>
                </c:pt>
              </c:numCache>
            </c:numRef>
          </c:cat>
          <c:val>
            <c:numRef>
              <c:f>'HW Sim-Gaussian 2D-FX'!$H$5:$H$7</c:f>
              <c:numCache>
                <c:formatCode>0.000%</c:formatCode>
                <c:ptCount val="3"/>
                <c:pt idx="0">
                  <c:v>4.02235516372796E-3</c:v>
                </c:pt>
                <c:pt idx="1">
                  <c:v>8.0447103274559201E-3</c:v>
                </c:pt>
                <c:pt idx="2">
                  <c:v>1.2067065491183878E-2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C3-4B3C-B4AA-AC803CF5DBFB}"/>
            </c:ext>
          </c:extLst>
        </c:ser>
        <c:ser>
          <c:idx val="3"/>
          <c:order val="3"/>
          <c:tx>
            <c:strRef>
              <c:f>'HW Sim-Gaussian 2D-FX'!$I$4</c:f>
              <c:strCache>
                <c:ptCount val="1"/>
                <c:pt idx="0">
                  <c:v>DSP blocks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('HW Sim-Gaussian 2D-FX'!$A$5,'HW Sim-Gaussian 2D-FX'!$A$6,'HW Sim-Gaussian 2D-FX'!$A$7)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7</c:v>
                </c:pt>
              </c:numCache>
            </c:numRef>
          </c:cat>
          <c:val>
            <c:numRef>
              <c:f>'HW Sim-Gaussian 2D-FX'!$I$5:$I$7</c:f>
              <c:numCache>
                <c:formatCode>0.000%</c:formatCode>
                <c:ptCount val="3"/>
                <c:pt idx="0">
                  <c:v>9.1954022988505746E-2</c:v>
                </c:pt>
                <c:pt idx="1">
                  <c:v>0.26436781609195403</c:v>
                </c:pt>
                <c:pt idx="2">
                  <c:v>0.52873563218390807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C3-4B3C-B4AA-AC803CF5DBFB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402024"/>
        <c:axId val="501399728"/>
      </c:lineChart>
      <c:catAx>
        <c:axId val="501402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Altura da Janela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1399728"/>
        <c:crosses val="autoZero"/>
        <c:auto val="1"/>
        <c:lblAlgn val="ctr"/>
        <c:lblOffset val="100"/>
        <c:noMultiLvlLbl val="0"/>
      </c:catAx>
      <c:valAx>
        <c:axId val="50139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 de Utilização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1402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Utilização de ALMs por Dimensão</a:t>
            </a:r>
            <a:r>
              <a:rPr lang="pt-BR" baseline="0"/>
              <a:t> de Janela e Número de Bits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v>7x7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3"/>
              <c:pt idx="0">
                <c:v>676</c:v>
              </c:pt>
              <c:pt idx="1">
                <c:v>604</c:v>
              </c:pt>
              <c:pt idx="2">
                <c:v>532</c:v>
              </c:pt>
            </c:numLit>
          </c:val>
          <c:extLst>
            <c:ext xmlns:c16="http://schemas.microsoft.com/office/drawing/2014/chart" uri="{C3380CC4-5D6E-409C-BE32-E72D297353CC}">
              <c16:uniqueId val="{00000006-B27F-4B81-A952-DA0227FBA0FB}"/>
            </c:ext>
          </c:extLst>
        </c:ser>
        <c:ser>
          <c:idx val="1"/>
          <c:order val="1"/>
          <c:tx>
            <c:v>5x5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3"/>
              <c:pt idx="0">
                <c:v>396</c:v>
              </c:pt>
              <c:pt idx="1">
                <c:v>362</c:v>
              </c:pt>
              <c:pt idx="2">
                <c:v>325</c:v>
              </c:pt>
            </c:numLit>
          </c:val>
          <c:extLst>
            <c:ext xmlns:c16="http://schemas.microsoft.com/office/drawing/2014/chart" uri="{C3380CC4-5D6E-409C-BE32-E72D297353CC}">
              <c16:uniqueId val="{00000005-B27F-4B81-A952-DA0227FBA0FB}"/>
            </c:ext>
          </c:extLst>
        </c:ser>
        <c:ser>
          <c:idx val="0"/>
          <c:order val="2"/>
          <c:tx>
            <c:v>3x3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3"/>
              <c:pt idx="0">
                <c:v>16</c:v>
              </c:pt>
              <c:pt idx="1">
                <c:v>14</c:v>
              </c:pt>
              <c:pt idx="2">
                <c:v>12</c:v>
              </c:pt>
            </c:numLit>
          </c:cat>
          <c:val>
            <c:numRef>
              <c:f>('HW Sim-Gaussian 2D-FX'!$B$5,'HW Sim-Gaussian 2D-FX'!$O$5,'HW Sim-Gaussian 2D-FX'!$AB$5)</c:f>
              <c:numCache>
                <c:formatCode>General</c:formatCode>
                <c:ptCount val="3"/>
                <c:pt idx="0">
                  <c:v>217</c:v>
                </c:pt>
                <c:pt idx="1">
                  <c:v>192</c:v>
                </c:pt>
                <c:pt idx="2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7F-4B81-A952-DA0227FBA0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1872096"/>
        <c:axId val="501871768"/>
      </c:barChart>
      <c:catAx>
        <c:axId val="501872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de Bits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1871768"/>
        <c:crosses val="autoZero"/>
        <c:auto val="1"/>
        <c:lblAlgn val="ctr"/>
        <c:lblOffset val="100"/>
        <c:noMultiLvlLbl val="0"/>
      </c:catAx>
      <c:valAx>
        <c:axId val="5018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187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8</xdr:row>
      <xdr:rowOff>100011</xdr:rowOff>
    </xdr:from>
    <xdr:to>
      <xdr:col>9</xdr:col>
      <xdr:colOff>342899</xdr:colOff>
      <xdr:row>24</xdr:row>
      <xdr:rowOff>66674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8E54C79-1458-4979-A040-1AC1F1775F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609600</xdr:colOff>
      <xdr:row>8</xdr:row>
      <xdr:rowOff>52386</xdr:rowOff>
    </xdr:from>
    <xdr:to>
      <xdr:col>18</xdr:col>
      <xdr:colOff>171450</xdr:colOff>
      <xdr:row>24</xdr:row>
      <xdr:rowOff>57149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0FDBD89-8D8A-4A1D-BFCA-F250647529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AE42-882F-49F5-AE51-577743FADD32}">
  <dimension ref="A1:S7"/>
  <sheetViews>
    <sheetView showGridLines="0" workbookViewId="0">
      <selection activeCell="D9" sqref="D9"/>
    </sheetView>
  </sheetViews>
  <sheetFormatPr defaultRowHeight="15" x14ac:dyDescent="0.25"/>
  <cols>
    <col min="1" max="1" width="15.85546875" bestFit="1" customWidth="1"/>
    <col min="2" max="2" width="7.5703125" bestFit="1" customWidth="1"/>
    <col min="3" max="3" width="6.7109375" bestFit="1" customWidth="1"/>
    <col min="4" max="4" width="7.42578125" bestFit="1" customWidth="1"/>
    <col min="5" max="5" width="6.5703125" bestFit="1" customWidth="1"/>
    <col min="6" max="6" width="7.42578125" bestFit="1" customWidth="1"/>
    <col min="7" max="7" width="6.5703125" bestFit="1" customWidth="1"/>
    <col min="8" max="8" width="7.5703125" bestFit="1" customWidth="1"/>
    <col min="9" max="9" width="6.7109375" bestFit="1" customWidth="1"/>
    <col min="10" max="10" width="7.5703125" bestFit="1" customWidth="1"/>
    <col min="11" max="11" width="6.7109375" bestFit="1" customWidth="1"/>
    <col min="12" max="12" width="7.5703125" bestFit="1" customWidth="1"/>
    <col min="13" max="13" width="6.7109375" bestFit="1" customWidth="1"/>
    <col min="14" max="14" width="7.5703125" bestFit="1" customWidth="1"/>
    <col min="15" max="15" width="6.7109375" bestFit="1" customWidth="1"/>
    <col min="16" max="16" width="7.5703125" bestFit="1" customWidth="1"/>
    <col min="17" max="17" width="6.5703125" bestFit="1" customWidth="1"/>
    <col min="18" max="18" width="7.5703125" bestFit="1" customWidth="1"/>
    <col min="19" max="19" width="6.5703125" bestFit="1" customWidth="1"/>
  </cols>
  <sheetData>
    <row r="1" spans="1:19" ht="15.75" x14ac:dyDescent="0.25">
      <c r="A1" s="30" t="s">
        <v>12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2"/>
    </row>
    <row r="2" spans="1:19" ht="15.75" x14ac:dyDescent="0.25">
      <c r="A2" s="1"/>
      <c r="B2" s="35" t="s">
        <v>8</v>
      </c>
      <c r="C2" s="35"/>
      <c r="D2" s="35"/>
      <c r="E2" s="35"/>
      <c r="F2" s="35"/>
      <c r="G2" s="35"/>
      <c r="H2" s="36" t="s">
        <v>9</v>
      </c>
      <c r="I2" s="36"/>
      <c r="J2" s="36"/>
      <c r="K2" s="36"/>
      <c r="L2" s="36"/>
      <c r="M2" s="36"/>
      <c r="N2" s="26" t="s">
        <v>10</v>
      </c>
      <c r="O2" s="26"/>
      <c r="P2" s="26"/>
      <c r="Q2" s="26"/>
      <c r="R2" s="26"/>
      <c r="S2" s="27"/>
    </row>
    <row r="3" spans="1:19" x14ac:dyDescent="0.25">
      <c r="A3" s="2"/>
      <c r="B3" s="33" t="s">
        <v>3</v>
      </c>
      <c r="C3" s="34"/>
      <c r="D3" s="33" t="s">
        <v>4</v>
      </c>
      <c r="E3" s="34"/>
      <c r="F3" s="33" t="s">
        <v>5</v>
      </c>
      <c r="G3" s="34"/>
      <c r="H3" s="33" t="s">
        <v>3</v>
      </c>
      <c r="I3" s="34"/>
      <c r="J3" s="33" t="s">
        <v>4</v>
      </c>
      <c r="K3" s="34"/>
      <c r="L3" s="33" t="s">
        <v>5</v>
      </c>
      <c r="M3" s="34"/>
      <c r="N3" s="28" t="s">
        <v>3</v>
      </c>
      <c r="O3" s="29"/>
      <c r="P3" s="28" t="s">
        <v>4</v>
      </c>
      <c r="Q3" s="29"/>
      <c r="R3" s="28" t="s">
        <v>5</v>
      </c>
      <c r="S3" s="29"/>
    </row>
    <row r="4" spans="1:19" ht="15.75" x14ac:dyDescent="0.25">
      <c r="A4" s="3" t="s">
        <v>11</v>
      </c>
      <c r="B4" s="6" t="s">
        <v>6</v>
      </c>
      <c r="C4" s="7" t="s">
        <v>7</v>
      </c>
      <c r="D4" s="6" t="s">
        <v>6</v>
      </c>
      <c r="E4" s="7" t="s">
        <v>7</v>
      </c>
      <c r="F4" s="6" t="s">
        <v>6</v>
      </c>
      <c r="G4" s="7" t="s">
        <v>7</v>
      </c>
      <c r="H4" s="6" t="s">
        <v>6</v>
      </c>
      <c r="I4" s="7" t="s">
        <v>7</v>
      </c>
      <c r="J4" s="6" t="s">
        <v>6</v>
      </c>
      <c r="K4" s="7" t="s">
        <v>7</v>
      </c>
      <c r="L4" s="6" t="s">
        <v>6</v>
      </c>
      <c r="M4" s="7" t="s">
        <v>7</v>
      </c>
      <c r="N4" s="12" t="s">
        <v>6</v>
      </c>
      <c r="O4" s="13" t="s">
        <v>7</v>
      </c>
      <c r="P4" s="12" t="s">
        <v>6</v>
      </c>
      <c r="Q4" s="13" t="s">
        <v>7</v>
      </c>
      <c r="R4" s="12" t="s">
        <v>6</v>
      </c>
      <c r="S4" s="13" t="s">
        <v>7</v>
      </c>
    </row>
    <row r="5" spans="1:19" ht="15.75" x14ac:dyDescent="0.25">
      <c r="A5" s="4" t="s">
        <v>0</v>
      </c>
      <c r="B5" s="8">
        <v>2.3898320000000001E-2</v>
      </c>
      <c r="C5" s="9">
        <v>38.098382790899997</v>
      </c>
      <c r="D5" s="8">
        <v>2.76439243256195E-2</v>
      </c>
      <c r="E5" s="9">
        <v>36.773520928268198</v>
      </c>
      <c r="F5" s="8">
        <v>2.6208755886750802E-2</v>
      </c>
      <c r="G5" s="9">
        <v>37.305213423117998</v>
      </c>
      <c r="H5" s="8">
        <v>2.3732640995002399E-2</v>
      </c>
      <c r="I5" s="9">
        <v>38.448851109696903</v>
      </c>
      <c r="J5" s="8">
        <v>2.7934891184225399E-2</v>
      </c>
      <c r="K5" s="9">
        <v>36.976005493981702</v>
      </c>
      <c r="L5" s="8">
        <v>2.6494794601688899E-2</v>
      </c>
      <c r="M5" s="9">
        <v>37.504609901602898</v>
      </c>
      <c r="N5" s="14">
        <v>2.36813554647946E-2</v>
      </c>
      <c r="O5" s="15">
        <v>38.041242886519001</v>
      </c>
      <c r="P5" s="14">
        <v>2.78529183845262E-2</v>
      </c>
      <c r="Q5" s="15">
        <v>36.580348747836901</v>
      </c>
      <c r="R5" s="14">
        <v>2.6450441118724102E-2</v>
      </c>
      <c r="S5" s="15">
        <v>37.098326303282597</v>
      </c>
    </row>
    <row r="6" spans="1:19" ht="15.75" x14ac:dyDescent="0.25">
      <c r="A6" s="4" t="s">
        <v>1</v>
      </c>
      <c r="B6" s="8">
        <v>2.65567627E-2</v>
      </c>
      <c r="C6" s="9">
        <v>37.182228971723298</v>
      </c>
      <c r="D6" s="8">
        <v>2.91576294501068E-2</v>
      </c>
      <c r="E6" s="9">
        <v>36.3104705884042</v>
      </c>
      <c r="F6" s="8">
        <v>2.9169442956940201E-2</v>
      </c>
      <c r="G6" s="9">
        <v>36.3755788267786</v>
      </c>
      <c r="H6" s="8">
        <v>2.82757845713426E-2</v>
      </c>
      <c r="I6" s="9">
        <v>36.927479219763498</v>
      </c>
      <c r="J6" s="8">
        <v>3.1471151359617401E-2</v>
      </c>
      <c r="K6" s="9">
        <v>35.940692539604498</v>
      </c>
      <c r="L6" s="8">
        <v>3.1573575364681E-2</v>
      </c>
      <c r="M6" s="9">
        <v>35.981345766103303</v>
      </c>
      <c r="N6" s="14">
        <v>2.4199329546811501E-2</v>
      </c>
      <c r="O6" s="15">
        <v>37.853307345044897</v>
      </c>
      <c r="P6" s="14">
        <v>2.70488096903653E-2</v>
      </c>
      <c r="Q6" s="15">
        <v>36.834799713333702</v>
      </c>
      <c r="R6" s="14">
        <v>2.6982863029084699E-2</v>
      </c>
      <c r="S6" s="15">
        <v>36.925224112117</v>
      </c>
    </row>
    <row r="7" spans="1:19" ht="15.75" x14ac:dyDescent="0.25">
      <c r="A7" s="5" t="s">
        <v>2</v>
      </c>
      <c r="B7" s="10">
        <v>2.3301844526046902E-3</v>
      </c>
      <c r="C7" s="11">
        <v>58.317925641619901</v>
      </c>
      <c r="D7" s="10">
        <v>8.0777752928278095E-3</v>
      </c>
      <c r="E7" s="11">
        <v>47.459679480515703</v>
      </c>
      <c r="F7" s="10">
        <v>2.26511625533664E-3</v>
      </c>
      <c r="G7" s="11">
        <v>58.572331603114698</v>
      </c>
      <c r="H7" s="10">
        <v>3.10293663003673E-3</v>
      </c>
      <c r="I7" s="11">
        <v>56.120314378162</v>
      </c>
      <c r="J7" s="10">
        <v>8.4674966348984599E-3</v>
      </c>
      <c r="K7" s="11">
        <v>47.343844519076598</v>
      </c>
      <c r="L7" s="10">
        <v>3.44146011356955E-3</v>
      </c>
      <c r="M7" s="11">
        <v>55.232966233208202</v>
      </c>
      <c r="N7" s="16">
        <v>1.2618448576075299E-2</v>
      </c>
      <c r="O7" s="17">
        <v>43.509254778013101</v>
      </c>
      <c r="P7" s="16">
        <v>1.61924307151891E-2</v>
      </c>
      <c r="Q7" s="17">
        <v>41.291521930356303</v>
      </c>
      <c r="R7" s="16">
        <v>1.4127585289801001E-2</v>
      </c>
      <c r="S7" s="17">
        <v>42.5456259308081</v>
      </c>
    </row>
  </sheetData>
  <mergeCells count="13">
    <mergeCell ref="N2:S2"/>
    <mergeCell ref="N3:O3"/>
    <mergeCell ref="P3:Q3"/>
    <mergeCell ref="R3:S3"/>
    <mergeCell ref="A1:S1"/>
    <mergeCell ref="B3:C3"/>
    <mergeCell ref="D3:E3"/>
    <mergeCell ref="F3:G3"/>
    <mergeCell ref="B2:G2"/>
    <mergeCell ref="H2:M2"/>
    <mergeCell ref="H3:I3"/>
    <mergeCell ref="J3:K3"/>
    <mergeCell ref="L3:M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A4AD1-F16F-4A97-9130-DD46CA139F38}">
  <dimension ref="A1:S7"/>
  <sheetViews>
    <sheetView showGridLines="0" workbookViewId="0">
      <selection activeCell="U4" sqref="U4"/>
    </sheetView>
  </sheetViews>
  <sheetFormatPr defaultRowHeight="15" x14ac:dyDescent="0.25"/>
  <cols>
    <col min="1" max="1" width="10" bestFit="1" customWidth="1"/>
    <col min="2" max="2" width="7.42578125" bestFit="1" customWidth="1"/>
    <col min="3" max="3" width="7.5703125" bestFit="1" customWidth="1"/>
    <col min="4" max="4" width="7.42578125" bestFit="1" customWidth="1"/>
    <col min="5" max="5" width="7.5703125" bestFit="1" customWidth="1"/>
    <col min="6" max="6" width="7.42578125" bestFit="1" customWidth="1"/>
    <col min="7" max="7" width="7.5703125" bestFit="1" customWidth="1"/>
    <col min="8" max="8" width="7.42578125" bestFit="1" customWidth="1"/>
    <col min="9" max="9" width="7.5703125" bestFit="1" customWidth="1"/>
    <col min="10" max="10" width="7.42578125" bestFit="1" customWidth="1"/>
    <col min="11" max="11" width="7.5703125" bestFit="1" customWidth="1"/>
    <col min="12" max="12" width="7.42578125" bestFit="1" customWidth="1"/>
    <col min="13" max="13" width="7.5703125" bestFit="1" customWidth="1"/>
    <col min="14" max="14" width="7.42578125" bestFit="1" customWidth="1"/>
    <col min="15" max="15" width="7.5703125" bestFit="1" customWidth="1"/>
    <col min="16" max="16" width="7.42578125" bestFit="1" customWidth="1"/>
    <col min="17" max="17" width="7.5703125" bestFit="1" customWidth="1"/>
    <col min="18" max="18" width="7.42578125" bestFit="1" customWidth="1"/>
    <col min="19" max="19" width="7.5703125" bestFit="1" customWidth="1"/>
  </cols>
  <sheetData>
    <row r="1" spans="1:19" ht="15.75" x14ac:dyDescent="0.25">
      <c r="A1" s="30" t="s">
        <v>14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2"/>
    </row>
    <row r="2" spans="1:19" ht="15.75" x14ac:dyDescent="0.25">
      <c r="A2" s="1"/>
      <c r="B2" s="37" t="s">
        <v>8</v>
      </c>
      <c r="C2" s="35"/>
      <c r="D2" s="35"/>
      <c r="E2" s="35"/>
      <c r="F2" s="35"/>
      <c r="G2" s="35"/>
      <c r="H2" s="36" t="s">
        <v>9</v>
      </c>
      <c r="I2" s="36"/>
      <c r="J2" s="36"/>
      <c r="K2" s="36"/>
      <c r="L2" s="36"/>
      <c r="M2" s="36"/>
      <c r="N2" s="26" t="s">
        <v>10</v>
      </c>
      <c r="O2" s="26"/>
      <c r="P2" s="26"/>
      <c r="Q2" s="26"/>
      <c r="R2" s="26"/>
      <c r="S2" s="27"/>
    </row>
    <row r="3" spans="1:19" x14ac:dyDescent="0.25">
      <c r="A3" s="2"/>
      <c r="B3" s="33" t="s">
        <v>3</v>
      </c>
      <c r="C3" s="34"/>
      <c r="D3" s="33" t="s">
        <v>4</v>
      </c>
      <c r="E3" s="34"/>
      <c r="F3" s="33" t="s">
        <v>5</v>
      </c>
      <c r="G3" s="34"/>
      <c r="H3" s="33" t="s">
        <v>3</v>
      </c>
      <c r="I3" s="34"/>
      <c r="J3" s="33" t="s">
        <v>4</v>
      </c>
      <c r="K3" s="34"/>
      <c r="L3" s="33" t="s">
        <v>5</v>
      </c>
      <c r="M3" s="34"/>
      <c r="N3" s="28" t="s">
        <v>3</v>
      </c>
      <c r="O3" s="29"/>
      <c r="P3" s="28" t="s">
        <v>4</v>
      </c>
      <c r="Q3" s="29"/>
      <c r="R3" s="28" t="s">
        <v>5</v>
      </c>
      <c r="S3" s="29"/>
    </row>
    <row r="4" spans="1:19" ht="15.75" x14ac:dyDescent="0.25">
      <c r="A4" s="3" t="s">
        <v>13</v>
      </c>
      <c r="B4" s="6" t="s">
        <v>6</v>
      </c>
      <c r="C4" s="7" t="s">
        <v>7</v>
      </c>
      <c r="D4" s="6" t="s">
        <v>6</v>
      </c>
      <c r="E4" s="7" t="s">
        <v>7</v>
      </c>
      <c r="F4" s="6" t="s">
        <v>6</v>
      </c>
      <c r="G4" s="7" t="s">
        <v>7</v>
      </c>
      <c r="H4" s="6" t="s">
        <v>6</v>
      </c>
      <c r="I4" s="7" t="s">
        <v>7</v>
      </c>
      <c r="J4" s="6" t="s">
        <v>6</v>
      </c>
      <c r="K4" s="7" t="s">
        <v>7</v>
      </c>
      <c r="L4" s="6" t="s">
        <v>6</v>
      </c>
      <c r="M4" s="7" t="s">
        <v>7</v>
      </c>
      <c r="N4" s="12" t="s">
        <v>6</v>
      </c>
      <c r="O4" s="13" t="s">
        <v>7</v>
      </c>
      <c r="P4" s="12" t="s">
        <v>6</v>
      </c>
      <c r="Q4" s="13" t="s">
        <v>7</v>
      </c>
      <c r="R4" s="12" t="s">
        <v>6</v>
      </c>
      <c r="S4" s="13" t="s">
        <v>7</v>
      </c>
    </row>
    <row r="5" spans="1:19" ht="15.75" x14ac:dyDescent="0.25">
      <c r="A5" s="4">
        <v>4</v>
      </c>
      <c r="B5" s="18">
        <v>6.24328488249907E-2</v>
      </c>
      <c r="C5" s="19">
        <v>29.806451532821399</v>
      </c>
      <c r="D5" s="18">
        <v>6.22047424238601E-2</v>
      </c>
      <c r="E5" s="19">
        <v>29.850070612916699</v>
      </c>
      <c r="F5" s="18">
        <v>6.2236136628961901E-2</v>
      </c>
      <c r="G5" s="19">
        <v>29.847346999427302</v>
      </c>
      <c r="H5" s="18">
        <v>6.2419029653738203E-2</v>
      </c>
      <c r="I5" s="19">
        <v>30.0987311261195</v>
      </c>
      <c r="J5" s="18">
        <v>6.3197749317954605E-2</v>
      </c>
      <c r="K5" s="19">
        <v>30.006350744827198</v>
      </c>
      <c r="L5" s="18">
        <v>6.3273997830548503E-2</v>
      </c>
      <c r="M5" s="19">
        <v>29.9977335029198</v>
      </c>
      <c r="N5" s="20">
        <v>6.2418019268688001E-2</v>
      </c>
      <c r="O5" s="21">
        <v>29.670245886255401</v>
      </c>
      <c r="P5" s="20">
        <v>6.4169193778878406E-2</v>
      </c>
      <c r="Q5" s="21">
        <v>29.450233917087498</v>
      </c>
      <c r="R5" s="20">
        <v>6.4472119797697194E-2</v>
      </c>
      <c r="S5" s="21">
        <v>29.411539629982599</v>
      </c>
    </row>
    <row r="6" spans="1:19" ht="15.75" x14ac:dyDescent="0.25">
      <c r="A6" s="4">
        <v>6</v>
      </c>
      <c r="B6" s="18">
        <v>1.5597642543923601E-2</v>
      </c>
      <c r="C6" s="19">
        <v>41.853535314472097</v>
      </c>
      <c r="D6" s="18">
        <v>3.1231509815837898E-2</v>
      </c>
      <c r="E6" s="19">
        <v>35.8346809408268</v>
      </c>
      <c r="F6" s="18">
        <v>3.10873932346203E-2</v>
      </c>
      <c r="G6" s="19">
        <v>35.876513375305898</v>
      </c>
      <c r="H6" s="18">
        <v>1.55950641438989E-2</v>
      </c>
      <c r="I6" s="19">
        <v>42.145328077913803</v>
      </c>
      <c r="J6" s="18">
        <v>3.1248781776468101E-2</v>
      </c>
      <c r="K6" s="19">
        <v>36.123721158927196</v>
      </c>
      <c r="L6" s="18">
        <v>3.1098582342080901E-2</v>
      </c>
      <c r="M6" s="19">
        <v>36.1674271734</v>
      </c>
      <c r="N6" s="20">
        <v>1.5592061875617701E-2</v>
      </c>
      <c r="O6" s="21">
        <v>41.718374553665001</v>
      </c>
      <c r="P6" s="20">
        <v>3.1298597757026099E-2</v>
      </c>
      <c r="Q6" s="21">
        <v>35.686267960633401</v>
      </c>
      <c r="R6" s="20">
        <v>3.11493936082929E-2</v>
      </c>
      <c r="S6" s="21">
        <v>37.729986693273197</v>
      </c>
    </row>
    <row r="7" spans="1:19" ht="15.75" x14ac:dyDescent="0.25">
      <c r="A7" s="5">
        <v>8</v>
      </c>
      <c r="B7" s="22">
        <v>9.1099583176323695E-5</v>
      </c>
      <c r="C7" s="23">
        <v>86.524386782097693</v>
      </c>
      <c r="D7" s="22">
        <v>1.17150775344403E-2</v>
      </c>
      <c r="E7" s="23">
        <v>44.351637189953301</v>
      </c>
      <c r="F7" s="22">
        <v>1.16011291747098E-2</v>
      </c>
      <c r="G7" s="23">
        <v>44.438194259541199</v>
      </c>
      <c r="H7" s="22">
        <v>1.6731987363879E-4</v>
      </c>
      <c r="I7" s="23">
        <v>81.534120827168394</v>
      </c>
      <c r="J7" s="22">
        <v>1.17186253759935E-2</v>
      </c>
      <c r="K7" s="23">
        <v>44.642849565703699</v>
      </c>
      <c r="L7" s="22">
        <v>1.16018737436418E-2</v>
      </c>
      <c r="M7" s="23">
        <v>44.731676308845302</v>
      </c>
      <c r="N7" s="24">
        <v>2.8127739436782401E-4</v>
      </c>
      <c r="O7" s="25">
        <v>76.593748939133505</v>
      </c>
      <c r="P7" s="24">
        <v>1.17272098952665E-2</v>
      </c>
      <c r="Q7" s="25">
        <v>44.212871608450101</v>
      </c>
      <c r="R7" s="24">
        <v>1.16612230471264E-2</v>
      </c>
      <c r="S7" s="25">
        <v>44.264096579018997</v>
      </c>
    </row>
  </sheetData>
  <mergeCells count="13">
    <mergeCell ref="N3:O3"/>
    <mergeCell ref="P3:Q3"/>
    <mergeCell ref="R3:S3"/>
    <mergeCell ref="A1:S1"/>
    <mergeCell ref="B2:G2"/>
    <mergeCell ref="H2:M2"/>
    <mergeCell ref="N2:S2"/>
    <mergeCell ref="B3:C3"/>
    <mergeCell ref="D3:E3"/>
    <mergeCell ref="F3:G3"/>
    <mergeCell ref="H3:I3"/>
    <mergeCell ref="J3:K3"/>
    <mergeCell ref="L3:M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E3E8-E749-4A59-9466-92E0E94C8F86}">
  <dimension ref="A1:AL7"/>
  <sheetViews>
    <sheetView showGridLines="0" tabSelected="1" workbookViewId="0">
      <selection activeCell="T10" sqref="T10"/>
    </sheetView>
  </sheetViews>
  <sheetFormatPr defaultRowHeight="15" x14ac:dyDescent="0.25"/>
  <cols>
    <col min="1" max="1" width="12.5703125" bestFit="1" customWidth="1"/>
    <col min="2" max="2" width="5" bestFit="1" customWidth="1"/>
    <col min="4" max="4" width="12.28515625" bestFit="1" customWidth="1"/>
    <col min="5" max="5" width="10.42578125" bestFit="1" customWidth="1"/>
    <col min="6" max="6" width="7.140625" bestFit="1" customWidth="1"/>
    <col min="7" max="7" width="9.140625" bestFit="1" customWidth="1"/>
    <col min="8" max="8" width="12.28515625" bestFit="1" customWidth="1"/>
    <col min="9" max="9" width="10.42578125" bestFit="1" customWidth="1"/>
    <col min="10" max="10" width="10.85546875" bestFit="1" customWidth="1"/>
    <col min="11" max="11" width="7" bestFit="1" customWidth="1"/>
    <col min="12" max="12" width="9.85546875" bestFit="1" customWidth="1"/>
    <col min="13" max="13" width="2.85546875" customWidth="1"/>
    <col min="14" max="14" width="12.5703125" bestFit="1" customWidth="1"/>
    <col min="15" max="15" width="5" bestFit="1" customWidth="1"/>
    <col min="17" max="17" width="12.28515625" bestFit="1" customWidth="1"/>
    <col min="18" max="18" width="10.42578125" bestFit="1" customWidth="1"/>
    <col min="19" max="19" width="7.140625" bestFit="1" customWidth="1"/>
    <col min="21" max="21" width="12.28515625" bestFit="1" customWidth="1"/>
    <col min="22" max="22" width="10.42578125" bestFit="1" customWidth="1"/>
    <col min="23" max="23" width="10.85546875" bestFit="1" customWidth="1"/>
    <col min="24" max="24" width="7" bestFit="1" customWidth="1"/>
    <col min="25" max="25" width="9.85546875" bestFit="1" customWidth="1"/>
    <col min="26" max="26" width="2.85546875" customWidth="1"/>
    <col min="27" max="27" width="12.5703125" bestFit="1" customWidth="1"/>
    <col min="28" max="28" width="5" bestFit="1" customWidth="1"/>
    <col min="30" max="30" width="12.28515625" bestFit="1" customWidth="1"/>
    <col min="31" max="31" width="10.42578125" bestFit="1" customWidth="1"/>
    <col min="32" max="32" width="7.140625" bestFit="1" customWidth="1"/>
    <col min="34" max="34" width="12.28515625" bestFit="1" customWidth="1"/>
    <col min="35" max="35" width="10.42578125" bestFit="1" customWidth="1"/>
    <col min="36" max="36" width="10.85546875" bestFit="1" customWidth="1"/>
    <col min="37" max="37" width="7" bestFit="1" customWidth="1"/>
    <col min="38" max="38" width="9.85546875" bestFit="1" customWidth="1"/>
  </cols>
  <sheetData>
    <row r="1" spans="1:38" x14ac:dyDescent="0.25">
      <c r="A1" s="38" t="s">
        <v>27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  <c r="N1" s="38" t="s">
        <v>28</v>
      </c>
      <c r="O1" s="39"/>
      <c r="P1" s="39"/>
      <c r="Q1" s="39"/>
      <c r="R1" s="39"/>
      <c r="S1" s="39"/>
      <c r="T1" s="39"/>
      <c r="U1" s="39"/>
      <c r="V1" s="39"/>
      <c r="W1" s="39"/>
      <c r="X1" s="39"/>
      <c r="Y1" s="40"/>
      <c r="AA1" s="38" t="s">
        <v>29</v>
      </c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40"/>
    </row>
    <row r="2" spans="1:38" x14ac:dyDescent="0.25">
      <c r="A2" s="41" t="s">
        <v>15</v>
      </c>
      <c r="B2" s="42"/>
      <c r="C2" s="42"/>
      <c r="D2" s="42"/>
      <c r="E2" s="42"/>
      <c r="F2" s="42"/>
      <c r="G2" s="42"/>
      <c r="H2" s="42"/>
      <c r="I2" s="42"/>
      <c r="J2" s="42" t="s">
        <v>26</v>
      </c>
      <c r="K2" s="42"/>
      <c r="L2" s="43"/>
      <c r="N2" s="41" t="s">
        <v>15</v>
      </c>
      <c r="O2" s="42"/>
      <c r="P2" s="42"/>
      <c r="Q2" s="42"/>
      <c r="R2" s="42"/>
      <c r="S2" s="42"/>
      <c r="T2" s="42"/>
      <c r="U2" s="42"/>
      <c r="V2" s="42"/>
      <c r="W2" s="42" t="s">
        <v>26</v>
      </c>
      <c r="X2" s="42"/>
      <c r="Y2" s="43"/>
      <c r="AA2" s="41" t="s">
        <v>15</v>
      </c>
      <c r="AB2" s="42"/>
      <c r="AC2" s="42"/>
      <c r="AD2" s="42"/>
      <c r="AE2" s="42"/>
      <c r="AF2" s="42"/>
      <c r="AG2" s="42"/>
      <c r="AH2" s="42"/>
      <c r="AI2" s="42"/>
      <c r="AJ2" s="42" t="s">
        <v>26</v>
      </c>
      <c r="AK2" s="42"/>
      <c r="AL2" s="43"/>
    </row>
    <row r="3" spans="1:38" x14ac:dyDescent="0.25">
      <c r="A3" s="44"/>
      <c r="B3" s="45" t="s">
        <v>19</v>
      </c>
      <c r="C3" s="45"/>
      <c r="D3" s="45"/>
      <c r="E3" s="45"/>
      <c r="F3" s="45" t="s">
        <v>22</v>
      </c>
      <c r="G3" s="45"/>
      <c r="H3" s="45"/>
      <c r="I3" s="45"/>
      <c r="J3" s="46"/>
      <c r="K3" s="46"/>
      <c r="L3" s="47"/>
      <c r="N3" s="44"/>
      <c r="O3" s="45" t="s">
        <v>19</v>
      </c>
      <c r="P3" s="45"/>
      <c r="Q3" s="45"/>
      <c r="R3" s="45"/>
      <c r="S3" s="45" t="s">
        <v>22</v>
      </c>
      <c r="T3" s="45"/>
      <c r="U3" s="45"/>
      <c r="V3" s="45"/>
      <c r="W3" s="46"/>
      <c r="X3" s="46"/>
      <c r="Y3" s="47"/>
      <c r="AA3" s="44"/>
      <c r="AB3" s="45" t="s">
        <v>19</v>
      </c>
      <c r="AC3" s="45"/>
      <c r="AD3" s="45"/>
      <c r="AE3" s="45"/>
      <c r="AF3" s="45" t="s">
        <v>22</v>
      </c>
      <c r="AG3" s="45"/>
      <c r="AH3" s="45"/>
      <c r="AI3" s="45"/>
      <c r="AJ3" s="46"/>
      <c r="AK3" s="46"/>
      <c r="AL3" s="47"/>
    </row>
    <row r="4" spans="1:38" x14ac:dyDescent="0.25">
      <c r="A4" s="48" t="s">
        <v>16</v>
      </c>
      <c r="B4" s="50" t="s">
        <v>17</v>
      </c>
      <c r="C4" s="50" t="s">
        <v>18</v>
      </c>
      <c r="D4" s="50" t="s">
        <v>20</v>
      </c>
      <c r="E4" s="50" t="s">
        <v>21</v>
      </c>
      <c r="F4" s="50" t="s">
        <v>17</v>
      </c>
      <c r="G4" s="50" t="s">
        <v>18</v>
      </c>
      <c r="H4" s="50" t="s">
        <v>20</v>
      </c>
      <c r="I4" s="50" t="s">
        <v>21</v>
      </c>
      <c r="J4" s="50" t="s">
        <v>23</v>
      </c>
      <c r="K4" s="50" t="s">
        <v>24</v>
      </c>
      <c r="L4" s="51" t="s">
        <v>25</v>
      </c>
      <c r="N4" s="48" t="s">
        <v>16</v>
      </c>
      <c r="O4" s="50" t="s">
        <v>17</v>
      </c>
      <c r="P4" s="50" t="s">
        <v>18</v>
      </c>
      <c r="Q4" s="50" t="s">
        <v>20</v>
      </c>
      <c r="R4" s="50" t="s">
        <v>21</v>
      </c>
      <c r="S4" s="50" t="s">
        <v>17</v>
      </c>
      <c r="T4" s="50" t="s">
        <v>18</v>
      </c>
      <c r="U4" s="50" t="s">
        <v>20</v>
      </c>
      <c r="V4" s="50" t="s">
        <v>21</v>
      </c>
      <c r="W4" s="50" t="s">
        <v>23</v>
      </c>
      <c r="X4" s="50" t="s">
        <v>24</v>
      </c>
      <c r="Y4" s="51" t="s">
        <v>25</v>
      </c>
      <c r="AA4" s="48" t="s">
        <v>16</v>
      </c>
      <c r="AB4" s="50" t="s">
        <v>17</v>
      </c>
      <c r="AC4" s="50" t="s">
        <v>18</v>
      </c>
      <c r="AD4" s="50" t="s">
        <v>20</v>
      </c>
      <c r="AE4" s="50" t="s">
        <v>21</v>
      </c>
      <c r="AF4" s="50" t="s">
        <v>17</v>
      </c>
      <c r="AG4" s="50" t="s">
        <v>18</v>
      </c>
      <c r="AH4" s="50" t="s">
        <v>20</v>
      </c>
      <c r="AI4" s="50" t="s">
        <v>21</v>
      </c>
      <c r="AJ4" s="50" t="s">
        <v>23</v>
      </c>
      <c r="AK4" s="50" t="s">
        <v>24</v>
      </c>
      <c r="AL4" s="51" t="s">
        <v>25</v>
      </c>
    </row>
    <row r="5" spans="1:38" x14ac:dyDescent="0.25">
      <c r="A5" s="48">
        <v>3</v>
      </c>
      <c r="B5" s="52">
        <v>217</v>
      </c>
      <c r="C5" s="52">
        <v>468</v>
      </c>
      <c r="D5" s="52">
        <v>16352</v>
      </c>
      <c r="E5" s="52">
        <v>8</v>
      </c>
      <c r="F5" s="53">
        <f>B5/32070</f>
        <v>6.7664483941378235E-3</v>
      </c>
      <c r="G5" s="53">
        <f>C5/128300</f>
        <v>3.647700701480904E-3</v>
      </c>
      <c r="H5" s="53">
        <f>D5/4065280</f>
        <v>4.02235516372796E-3</v>
      </c>
      <c r="I5" s="53">
        <f>E5/87</f>
        <v>9.1954022988505746E-2</v>
      </c>
      <c r="J5" s="54">
        <v>242.01</v>
      </c>
      <c r="K5" s="52">
        <f>(512+A5-1)*(512+A5-1)+4</f>
        <v>264200</v>
      </c>
      <c r="L5" s="55">
        <f>((1/(J5*10000000))*K5)*10000</f>
        <v>1.0916904260154539</v>
      </c>
      <c r="N5" s="48">
        <v>3</v>
      </c>
      <c r="O5" s="52">
        <v>192</v>
      </c>
      <c r="P5" s="52">
        <v>435</v>
      </c>
      <c r="Q5" s="52">
        <v>14308</v>
      </c>
      <c r="R5" s="52">
        <v>8</v>
      </c>
      <c r="S5" s="53">
        <f>O5/32070</f>
        <v>5.9869036482694104E-3</v>
      </c>
      <c r="T5" s="53">
        <f>P5/128300</f>
        <v>3.3904910366328918E-3</v>
      </c>
      <c r="U5" s="53">
        <f>Q5/4065280</f>
        <v>3.5195607682619646E-3</v>
      </c>
      <c r="V5" s="53">
        <f>R5/87</f>
        <v>9.1954022988505746E-2</v>
      </c>
      <c r="W5" s="54">
        <v>267.24</v>
      </c>
      <c r="X5" s="52">
        <f>(512+N5-1)*(512+N5-1)+4</f>
        <v>264200</v>
      </c>
      <c r="Y5" s="55">
        <f>((1/(W5*10000000))*X5)*10000</f>
        <v>0.98862445741655436</v>
      </c>
      <c r="AA5" s="48">
        <v>3</v>
      </c>
      <c r="AB5" s="52">
        <v>187</v>
      </c>
      <c r="AC5" s="52">
        <v>397</v>
      </c>
      <c r="AD5" s="52">
        <v>12264</v>
      </c>
      <c r="AE5" s="52">
        <v>8</v>
      </c>
      <c r="AF5" s="53">
        <f>AB5/32070</f>
        <v>5.8309946990957283E-3</v>
      </c>
      <c r="AG5" s="53">
        <f>AC5/128300</f>
        <v>3.0943102104442712E-3</v>
      </c>
      <c r="AH5" s="53">
        <f>AD5/4065280</f>
        <v>3.0167663727959696E-3</v>
      </c>
      <c r="AI5" s="53">
        <f>AE5/87</f>
        <v>9.1954022988505746E-2</v>
      </c>
      <c r="AJ5" s="54">
        <v>248.32</v>
      </c>
      <c r="AK5" s="52">
        <f>(512+AA5-1)*(512+AA5-1)+4</f>
        <v>264200</v>
      </c>
      <c r="AL5" s="55">
        <f>((1/(AJ5*10000000))*AK5)*10000</f>
        <v>1.0639497422680413</v>
      </c>
    </row>
    <row r="6" spans="1:38" x14ac:dyDescent="0.25">
      <c r="A6" s="48">
        <v>5</v>
      </c>
      <c r="B6" s="52">
        <v>396</v>
      </c>
      <c r="C6" s="52">
        <v>950</v>
      </c>
      <c r="D6" s="52">
        <v>32704</v>
      </c>
      <c r="E6" s="52">
        <v>23</v>
      </c>
      <c r="F6" s="53">
        <f t="shared" ref="F6:F7" si="0">B6/32070</f>
        <v>1.234798877455566E-2</v>
      </c>
      <c r="G6" s="53">
        <f t="shared" ref="G6:G7" si="1">C6/128300</f>
        <v>7.4045206547155105E-3</v>
      </c>
      <c r="H6" s="53">
        <f t="shared" ref="H6:H7" si="2">D6/4065280</f>
        <v>8.0447103274559201E-3</v>
      </c>
      <c r="I6" s="53">
        <f t="shared" ref="I6:I7" si="3">E6/87</f>
        <v>0.26436781609195403</v>
      </c>
      <c r="J6" s="54">
        <v>242.42</v>
      </c>
      <c r="K6" s="52">
        <f t="shared" ref="K6:K7" si="4">(512+A6-1)*(512+A6-1)+4</f>
        <v>266260</v>
      </c>
      <c r="L6" s="55">
        <f t="shared" ref="L6:L7" si="5">((1/(J6*10000000))*K6)*10000</f>
        <v>1.0983417209801172</v>
      </c>
      <c r="N6" s="48">
        <v>5</v>
      </c>
      <c r="O6" s="52">
        <v>362</v>
      </c>
      <c r="P6" s="52">
        <v>852</v>
      </c>
      <c r="Q6" s="52">
        <v>28616</v>
      </c>
      <c r="R6" s="52">
        <v>23</v>
      </c>
      <c r="S6" s="53">
        <f t="shared" ref="S6:S7" si="6">O6/32070</f>
        <v>1.1287807920174617E-2</v>
      </c>
      <c r="T6" s="53">
        <f t="shared" ref="T6:T7" si="7">P6/128300</f>
        <v>6.6406858924395948E-3</v>
      </c>
      <c r="U6" s="53">
        <f t="shared" ref="U6:U7" si="8">Q6/4065280</f>
        <v>7.0391215365239292E-3</v>
      </c>
      <c r="V6" s="53">
        <f t="shared" ref="V6:V7" si="9">R6/87</f>
        <v>0.26436781609195403</v>
      </c>
      <c r="W6" s="54">
        <v>254.26</v>
      </c>
      <c r="X6" s="52">
        <f>(512+N6-1)*(512+N6-1)+4</f>
        <v>266260</v>
      </c>
      <c r="Y6" s="55">
        <f t="shared" ref="Y6:Y7" si="10">((1/(W6*10000000))*X6)*10000</f>
        <v>1.0471957838433099</v>
      </c>
      <c r="AA6" s="48">
        <v>5</v>
      </c>
      <c r="AB6" s="52">
        <v>325</v>
      </c>
      <c r="AC6" s="52">
        <v>758</v>
      </c>
      <c r="AD6" s="52">
        <v>24528</v>
      </c>
      <c r="AE6" s="52">
        <v>23</v>
      </c>
      <c r="AF6" s="53">
        <f t="shared" ref="AF6:AF7" si="11">AB6/32070</f>
        <v>1.0134081696289368E-2</v>
      </c>
      <c r="AG6" s="53">
        <f t="shared" ref="AG6:AG7" si="12">AC6/128300</f>
        <v>5.9080280592361655E-3</v>
      </c>
      <c r="AH6" s="53">
        <f t="shared" ref="AH6:AH7" si="13">AD6/4065280</f>
        <v>6.0335327455919392E-3</v>
      </c>
      <c r="AI6" s="53">
        <f t="shared" ref="AI6:AI7" si="14">AE6/87</f>
        <v>0.26436781609195403</v>
      </c>
      <c r="AJ6" s="54">
        <v>241.14</v>
      </c>
      <c r="AK6" s="52">
        <f>(512+AA6-1)*(512+AA6-1)+4</f>
        <v>266260</v>
      </c>
      <c r="AL6" s="55">
        <f t="shared" ref="AL6:AL7" si="15">((1/(AJ6*10000000))*AK6)*10000</f>
        <v>1.1041718503773741</v>
      </c>
    </row>
    <row r="7" spans="1:38" x14ac:dyDescent="0.25">
      <c r="A7" s="49">
        <v>7</v>
      </c>
      <c r="B7" s="56">
        <v>676</v>
      </c>
      <c r="C7" s="56">
        <v>1702</v>
      </c>
      <c r="D7" s="56">
        <v>49056</v>
      </c>
      <c r="E7" s="56">
        <v>46</v>
      </c>
      <c r="F7" s="57">
        <f t="shared" si="0"/>
        <v>2.1078889928281882E-2</v>
      </c>
      <c r="G7" s="57">
        <f t="shared" si="1"/>
        <v>1.3265783320342946E-2</v>
      </c>
      <c r="H7" s="57">
        <f t="shared" si="2"/>
        <v>1.2067065491183878E-2</v>
      </c>
      <c r="I7" s="57">
        <f t="shared" si="3"/>
        <v>0.52873563218390807</v>
      </c>
      <c r="J7" s="58">
        <v>225.48</v>
      </c>
      <c r="K7" s="56">
        <f t="shared" si="4"/>
        <v>268328</v>
      </c>
      <c r="L7" s="59">
        <f t="shared" si="5"/>
        <v>1.1900301578854</v>
      </c>
      <c r="N7" s="49">
        <v>7</v>
      </c>
      <c r="O7" s="56">
        <v>604</v>
      </c>
      <c r="P7" s="56">
        <v>1518</v>
      </c>
      <c r="Q7" s="56">
        <v>42924</v>
      </c>
      <c r="R7" s="56">
        <v>46</v>
      </c>
      <c r="S7" s="57">
        <f t="shared" si="6"/>
        <v>1.8833801060180854E-2</v>
      </c>
      <c r="T7" s="57">
        <f t="shared" si="7"/>
        <v>1.1831644583008574E-2</v>
      </c>
      <c r="U7" s="57">
        <f t="shared" si="8"/>
        <v>1.0558682304785894E-2</v>
      </c>
      <c r="V7" s="57">
        <f t="shared" si="9"/>
        <v>0.52873563218390807</v>
      </c>
      <c r="W7" s="58">
        <v>238.04</v>
      </c>
      <c r="X7" s="56">
        <f>(512+N7-1)*(512+N7-1)+4</f>
        <v>268328</v>
      </c>
      <c r="Y7" s="59">
        <f t="shared" si="10"/>
        <v>1.1272391194757185</v>
      </c>
      <c r="AA7" s="49">
        <v>7</v>
      </c>
      <c r="AB7" s="56">
        <v>532</v>
      </c>
      <c r="AC7" s="56">
        <v>1325</v>
      </c>
      <c r="AD7" s="56">
        <v>36792</v>
      </c>
      <c r="AE7" s="56">
        <v>46</v>
      </c>
      <c r="AF7" s="57">
        <f t="shared" si="11"/>
        <v>1.6588712192079826E-2</v>
      </c>
      <c r="AG7" s="57">
        <f t="shared" si="12"/>
        <v>1.0327357755261106E-2</v>
      </c>
      <c r="AH7" s="57">
        <f t="shared" si="13"/>
        <v>9.0502991183879101E-3</v>
      </c>
      <c r="AI7" s="57">
        <f t="shared" si="14"/>
        <v>0.52873563218390807</v>
      </c>
      <c r="AJ7" s="58">
        <v>230.52</v>
      </c>
      <c r="AK7" s="56">
        <f>(512+AA7-1)*(512+AA7-1)+4</f>
        <v>268328</v>
      </c>
      <c r="AL7" s="59">
        <f t="shared" si="15"/>
        <v>1.1640117994100294</v>
      </c>
    </row>
  </sheetData>
  <mergeCells count="15">
    <mergeCell ref="AA1:AL1"/>
    <mergeCell ref="AA2:AI2"/>
    <mergeCell ref="AJ2:AL2"/>
    <mergeCell ref="AB3:AE3"/>
    <mergeCell ref="AF3:AI3"/>
    <mergeCell ref="F3:I3"/>
    <mergeCell ref="B3:E3"/>
    <mergeCell ref="N1:Y1"/>
    <mergeCell ref="N2:V2"/>
    <mergeCell ref="W2:Y2"/>
    <mergeCell ref="O3:R3"/>
    <mergeCell ref="S3:V3"/>
    <mergeCell ref="A2:I2"/>
    <mergeCell ref="J2:L2"/>
    <mergeCell ref="A1:L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Virtual Board</vt:lpstr>
      <vt:lpstr>Fixed-Float SW</vt:lpstr>
      <vt:lpstr>HW Sim-Gaussian 2D-FX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Augusto Mariano Sborz</dc:creator>
  <cp:lastModifiedBy>Guilherme Augusto Mariano Sborz</cp:lastModifiedBy>
  <dcterms:created xsi:type="dcterms:W3CDTF">2019-07-30T14:33:40Z</dcterms:created>
  <dcterms:modified xsi:type="dcterms:W3CDTF">2019-08-01T17:46:47Z</dcterms:modified>
</cp:coreProperties>
</file>