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ictures\"/>
    </mc:Choice>
  </mc:AlternateContent>
  <bookViews>
    <workbookView xWindow="0" yWindow="0" windowWidth="20490" windowHeight="7020"/>
  </bookViews>
  <sheets>
    <sheet name="perubahan 22" sheetId="1" r:id="rId1"/>
  </sheets>
  <definedNames>
    <definedName name="_xlnm.Print_Area" localSheetId="0">'perubahan 22'!$B$2:$N$131</definedName>
    <definedName name="_xlnm.Print_Titles" localSheetId="0">'perubahan 22'!$10:$12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5" i="1" l="1"/>
  <c r="J105" i="1"/>
  <c r="I105" i="1"/>
  <c r="H105" i="1"/>
  <c r="G105" i="1"/>
  <c r="K105" i="1" s="1"/>
  <c r="M105" i="1" s="1"/>
  <c r="N105" i="1" s="1"/>
  <c r="K103" i="1"/>
  <c r="L103" i="1" s="1"/>
  <c r="M103" i="1" s="1"/>
  <c r="N103" i="1" s="1"/>
  <c r="K102" i="1"/>
  <c r="L102" i="1" s="1"/>
  <c r="J101" i="1"/>
  <c r="I101" i="1"/>
  <c r="H101" i="1"/>
  <c r="G101" i="1"/>
  <c r="K101" i="1" s="1"/>
  <c r="K100" i="1"/>
  <c r="L100" i="1" s="1"/>
  <c r="K99" i="1"/>
  <c r="J99" i="1"/>
  <c r="I99" i="1"/>
  <c r="H99" i="1"/>
  <c r="G99" i="1"/>
  <c r="G16" i="1" s="1"/>
  <c r="N98" i="1"/>
  <c r="M98" i="1"/>
  <c r="K97" i="1"/>
  <c r="M97" i="1" s="1"/>
  <c r="M96" i="1" s="1"/>
  <c r="N96" i="1" s="1"/>
  <c r="L96" i="1"/>
  <c r="J96" i="1"/>
  <c r="I96" i="1"/>
  <c r="H96" i="1"/>
  <c r="G96" i="1"/>
  <c r="M95" i="1"/>
  <c r="K95" i="1"/>
  <c r="M94" i="1"/>
  <c r="N94" i="1" s="1"/>
  <c r="L94" i="1"/>
  <c r="K94" i="1"/>
  <c r="M93" i="1"/>
  <c r="N93" i="1" s="1"/>
  <c r="L93" i="1"/>
  <c r="K93" i="1"/>
  <c r="M92" i="1"/>
  <c r="N92" i="1" s="1"/>
  <c r="L92" i="1"/>
  <c r="K92" i="1"/>
  <c r="M91" i="1"/>
  <c r="N91" i="1" s="1"/>
  <c r="L91" i="1"/>
  <c r="K91" i="1"/>
  <c r="M90" i="1"/>
  <c r="N90" i="1" s="1"/>
  <c r="L90" i="1"/>
  <c r="J90" i="1"/>
  <c r="I90" i="1"/>
  <c r="H90" i="1"/>
  <c r="G90" i="1"/>
  <c r="M89" i="1"/>
  <c r="N89" i="1" s="1"/>
  <c r="L89" i="1"/>
  <c r="K89" i="1"/>
  <c r="M88" i="1"/>
  <c r="N88" i="1" s="1"/>
  <c r="L88" i="1"/>
  <c r="K88" i="1"/>
  <c r="M87" i="1"/>
  <c r="N87" i="1" s="1"/>
  <c r="L87" i="1"/>
  <c r="K87" i="1"/>
  <c r="M86" i="1"/>
  <c r="N86" i="1" s="1"/>
  <c r="L86" i="1"/>
  <c r="K86" i="1"/>
  <c r="L85" i="1"/>
  <c r="J85" i="1"/>
  <c r="I85" i="1"/>
  <c r="H85" i="1"/>
  <c r="G85" i="1"/>
  <c r="K85" i="1" s="1"/>
  <c r="M85" i="1" s="1"/>
  <c r="N85" i="1" s="1"/>
  <c r="M84" i="1"/>
  <c r="N84" i="1" s="1"/>
  <c r="L84" i="1"/>
  <c r="K84" i="1"/>
  <c r="M83" i="1"/>
  <c r="N83" i="1" s="1"/>
  <c r="L83" i="1"/>
  <c r="K83" i="1"/>
  <c r="M82" i="1"/>
  <c r="N82" i="1" s="1"/>
  <c r="L82" i="1"/>
  <c r="K82" i="1"/>
  <c r="M81" i="1"/>
  <c r="N81" i="1" s="1"/>
  <c r="L81" i="1"/>
  <c r="K81" i="1"/>
  <c r="M80" i="1"/>
  <c r="N80" i="1" s="1"/>
  <c r="L80" i="1"/>
  <c r="K80" i="1"/>
  <c r="M79" i="1"/>
  <c r="N79" i="1" s="1"/>
  <c r="L79" i="1"/>
  <c r="K79" i="1"/>
  <c r="M78" i="1"/>
  <c r="N78" i="1" s="1"/>
  <c r="L78" i="1"/>
  <c r="K78" i="1"/>
  <c r="M77" i="1"/>
  <c r="N77" i="1" s="1"/>
  <c r="L77" i="1"/>
  <c r="K77" i="1"/>
  <c r="M76" i="1"/>
  <c r="N76" i="1" s="1"/>
  <c r="L76" i="1"/>
  <c r="K76" i="1"/>
  <c r="M75" i="1"/>
  <c r="N75" i="1" s="1"/>
  <c r="L75" i="1"/>
  <c r="K75" i="1"/>
  <c r="M74" i="1"/>
  <c r="N74" i="1" s="1"/>
  <c r="L74" i="1"/>
  <c r="K74" i="1"/>
  <c r="M73" i="1"/>
  <c r="N73" i="1" s="1"/>
  <c r="L73" i="1"/>
  <c r="K73" i="1"/>
  <c r="L72" i="1"/>
  <c r="J72" i="1"/>
  <c r="I72" i="1"/>
  <c r="H72" i="1"/>
  <c r="G72" i="1"/>
  <c r="M71" i="1"/>
  <c r="N71" i="1" s="1"/>
  <c r="L71" i="1"/>
  <c r="K71" i="1"/>
  <c r="M70" i="1"/>
  <c r="N70" i="1" s="1"/>
  <c r="L70" i="1"/>
  <c r="K70" i="1"/>
  <c r="M69" i="1"/>
  <c r="N69" i="1" s="1"/>
  <c r="L69" i="1"/>
  <c r="K69" i="1"/>
  <c r="M68" i="1"/>
  <c r="N68" i="1" s="1"/>
  <c r="L68" i="1"/>
  <c r="K68" i="1"/>
  <c r="L67" i="1"/>
  <c r="J67" i="1"/>
  <c r="I67" i="1"/>
  <c r="H67" i="1"/>
  <c r="G67" i="1"/>
  <c r="K67" i="1" s="1"/>
  <c r="M67" i="1" s="1"/>
  <c r="N67" i="1" s="1"/>
  <c r="M66" i="1"/>
  <c r="N66" i="1" s="1"/>
  <c r="L66" i="1"/>
  <c r="K66" i="1"/>
  <c r="M65" i="1"/>
  <c r="N65" i="1" s="1"/>
  <c r="L65" i="1"/>
  <c r="K65" i="1"/>
  <c r="M64" i="1"/>
  <c r="N64" i="1" s="1"/>
  <c r="L64" i="1"/>
  <c r="K64" i="1"/>
  <c r="J64" i="1"/>
  <c r="I64" i="1"/>
  <c r="H64" i="1"/>
  <c r="G64" i="1"/>
  <c r="M63" i="1"/>
  <c r="N63" i="1" s="1"/>
  <c r="L63" i="1"/>
  <c r="K63" i="1"/>
  <c r="M62" i="1"/>
  <c r="N62" i="1" s="1"/>
  <c r="L62" i="1"/>
  <c r="K62" i="1"/>
  <c r="M61" i="1"/>
  <c r="N61" i="1" s="1"/>
  <c r="L61" i="1"/>
  <c r="K61" i="1"/>
  <c r="L60" i="1"/>
  <c r="J60" i="1"/>
  <c r="I60" i="1"/>
  <c r="H60" i="1"/>
  <c r="G60" i="1"/>
  <c r="N59" i="1"/>
  <c r="M59" i="1"/>
  <c r="L59" i="1"/>
  <c r="K59" i="1"/>
  <c r="L58" i="1"/>
  <c r="J58" i="1"/>
  <c r="I58" i="1"/>
  <c r="H58" i="1"/>
  <c r="G58" i="1"/>
  <c r="M57" i="1"/>
  <c r="N57" i="1" s="1"/>
  <c r="L57" i="1"/>
  <c r="K57" i="1"/>
  <c r="M56" i="1"/>
  <c r="N56" i="1" s="1"/>
  <c r="L56" i="1"/>
  <c r="K56" i="1"/>
  <c r="L55" i="1"/>
  <c r="J55" i="1"/>
  <c r="I55" i="1"/>
  <c r="H55" i="1"/>
  <c r="G55" i="1"/>
  <c r="N54" i="1"/>
  <c r="M54" i="1"/>
  <c r="L54" i="1"/>
  <c r="K54" i="1"/>
  <c r="L53" i="1"/>
  <c r="J53" i="1"/>
  <c r="I53" i="1"/>
  <c r="H53" i="1"/>
  <c r="G53" i="1"/>
  <c r="K53" i="1" s="1"/>
  <c r="M53" i="1" s="1"/>
  <c r="N53" i="1" s="1"/>
  <c r="M52" i="1"/>
  <c r="N52" i="1" s="1"/>
  <c r="L52" i="1"/>
  <c r="K52" i="1"/>
  <c r="L51" i="1"/>
  <c r="J51" i="1"/>
  <c r="I51" i="1"/>
  <c r="H51" i="1"/>
  <c r="G51" i="1"/>
  <c r="N50" i="1"/>
  <c r="M50" i="1"/>
  <c r="L50" i="1"/>
  <c r="K50" i="1"/>
  <c r="N49" i="1"/>
  <c r="M49" i="1"/>
  <c r="L49" i="1"/>
  <c r="K49" i="1"/>
  <c r="L48" i="1"/>
  <c r="J48" i="1"/>
  <c r="I48" i="1"/>
  <c r="H48" i="1"/>
  <c r="G48" i="1"/>
  <c r="M47" i="1"/>
  <c r="N47" i="1" s="1"/>
  <c r="L47" i="1"/>
  <c r="K47" i="1"/>
  <c r="L46" i="1"/>
  <c r="J46" i="1"/>
  <c r="I46" i="1"/>
  <c r="H46" i="1"/>
  <c r="G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0" i="1"/>
  <c r="M40" i="1" s="1"/>
  <c r="N40" i="1" s="1"/>
  <c r="K40" i="1"/>
  <c r="L39" i="1"/>
  <c r="M39" i="1" s="1"/>
  <c r="N39" i="1" s="1"/>
  <c r="K39" i="1"/>
  <c r="L38" i="1"/>
  <c r="M38" i="1" s="1"/>
  <c r="N38" i="1" s="1"/>
  <c r="K38" i="1"/>
  <c r="J37" i="1"/>
  <c r="I37" i="1"/>
  <c r="H37" i="1"/>
  <c r="G37" i="1"/>
  <c r="K37" i="1" s="1"/>
  <c r="L36" i="1"/>
  <c r="M36" i="1" s="1"/>
  <c r="N36" i="1" s="1"/>
  <c r="K36" i="1"/>
  <c r="H35" i="1"/>
  <c r="I35" i="1" s="1"/>
  <c r="J35" i="1" s="1"/>
  <c r="K34" i="1"/>
  <c r="L34" i="1" s="1"/>
  <c r="M34" i="1" s="1"/>
  <c r="N34" i="1" s="1"/>
  <c r="I34" i="1"/>
  <c r="H34" i="1"/>
  <c r="H33" i="1"/>
  <c r="P32" i="1"/>
  <c r="H32" i="1"/>
  <c r="P31" i="1"/>
  <c r="H31" i="1"/>
  <c r="G31" i="1"/>
  <c r="P30" i="1"/>
  <c r="K30" i="1"/>
  <c r="M30" i="1" s="1"/>
  <c r="N30" i="1" s="1"/>
  <c r="I30" i="1"/>
  <c r="H30" i="1"/>
  <c r="H29" i="1"/>
  <c r="H28" i="1"/>
  <c r="J27" i="1"/>
  <c r="K27" i="1" s="1"/>
  <c r="L27" i="1" s="1"/>
  <c r="M27" i="1" s="1"/>
  <c r="N27" i="1" s="1"/>
  <c r="I27" i="1"/>
  <c r="H27" i="1"/>
  <c r="I26" i="1"/>
  <c r="J26" i="1" s="1"/>
  <c r="H26" i="1"/>
  <c r="I25" i="1"/>
  <c r="J25" i="1" s="1"/>
  <c r="H25" i="1"/>
  <c r="L24" i="1"/>
  <c r="M24" i="1" s="1"/>
  <c r="N24" i="1" s="1"/>
  <c r="K24" i="1"/>
  <c r="L23" i="1"/>
  <c r="M23" i="1" s="1"/>
  <c r="N23" i="1" s="1"/>
  <c r="K23" i="1"/>
  <c r="H23" i="1"/>
  <c r="L22" i="1"/>
  <c r="M22" i="1" s="1"/>
  <c r="N22" i="1" s="1"/>
  <c r="K22" i="1"/>
  <c r="I22" i="1"/>
  <c r="M21" i="1"/>
  <c r="N21" i="1" s="1"/>
  <c r="L21" i="1"/>
  <c r="K21" i="1"/>
  <c r="H20" i="1"/>
  <c r="H19" i="1"/>
  <c r="J18" i="1"/>
  <c r="K18" i="1" s="1"/>
  <c r="I18" i="1"/>
  <c r="H18" i="1"/>
  <c r="G17" i="1"/>
  <c r="N15" i="1"/>
  <c r="M15" i="1"/>
  <c r="P105" i="1" s="1"/>
  <c r="K15" i="1"/>
  <c r="L18" i="1" l="1"/>
  <c r="G106" i="1"/>
  <c r="G14" i="1"/>
  <c r="K33" i="1"/>
  <c r="L33" i="1" s="1"/>
  <c r="M33" i="1" s="1"/>
  <c r="N33" i="1" s="1"/>
  <c r="I19" i="1"/>
  <c r="H17" i="1"/>
  <c r="H16" i="1" s="1"/>
  <c r="I20" i="1"/>
  <c r="K20" i="1" s="1"/>
  <c r="L20" i="1" s="1"/>
  <c r="M20" i="1" s="1"/>
  <c r="N20" i="1" s="1"/>
  <c r="K25" i="1"/>
  <c r="L25" i="1" s="1"/>
  <c r="M25" i="1" s="1"/>
  <c r="N25" i="1" s="1"/>
  <c r="K26" i="1"/>
  <c r="L26" i="1" s="1"/>
  <c r="M26" i="1" s="1"/>
  <c r="N26" i="1" s="1"/>
  <c r="I33" i="1"/>
  <c r="J33" i="1" s="1"/>
  <c r="J31" i="1" s="1"/>
  <c r="K35" i="1"/>
  <c r="L35" i="1" s="1"/>
  <c r="M35" i="1" s="1"/>
  <c r="N35" i="1" s="1"/>
  <c r="K51" i="1"/>
  <c r="M51" i="1" s="1"/>
  <c r="N51" i="1" s="1"/>
  <c r="K60" i="1"/>
  <c r="M60" i="1" s="1"/>
  <c r="N60" i="1" s="1"/>
  <c r="L99" i="1"/>
  <c r="M99" i="1" s="1"/>
  <c r="N99" i="1" s="1"/>
  <c r="M100" i="1"/>
  <c r="N100" i="1" s="1"/>
  <c r="K32" i="1"/>
  <c r="L32" i="1" s="1"/>
  <c r="I32" i="1"/>
  <c r="L37" i="1"/>
  <c r="M37" i="1" s="1"/>
  <c r="N37" i="1" s="1"/>
  <c r="K48" i="1"/>
  <c r="M48" i="1" s="1"/>
  <c r="N48" i="1" s="1"/>
  <c r="K58" i="1"/>
  <c r="M58" i="1" s="1"/>
  <c r="N58" i="1" s="1"/>
  <c r="K29" i="1"/>
  <c r="L29" i="1" s="1"/>
  <c r="M29" i="1" s="1"/>
  <c r="N29" i="1" s="1"/>
  <c r="I28" i="1"/>
  <c r="K28" i="1" s="1"/>
  <c r="L28" i="1" s="1"/>
  <c r="M28" i="1" s="1"/>
  <c r="N28" i="1" s="1"/>
  <c r="I29" i="1"/>
  <c r="P28" i="1" s="1"/>
  <c r="K46" i="1"/>
  <c r="M46" i="1" s="1"/>
  <c r="N46" i="1" s="1"/>
  <c r="K55" i="1"/>
  <c r="M55" i="1" s="1"/>
  <c r="N55" i="1" s="1"/>
  <c r="K72" i="1"/>
  <c r="M72" i="1" s="1"/>
  <c r="N72" i="1" s="1"/>
  <c r="K90" i="1"/>
  <c r="K96" i="1"/>
  <c r="M102" i="1"/>
  <c r="N102" i="1" s="1"/>
  <c r="L101" i="1"/>
  <c r="M101" i="1" s="1"/>
  <c r="M32" i="1" l="1"/>
  <c r="N32" i="1" s="1"/>
  <c r="L31" i="1"/>
  <c r="H106" i="1"/>
  <c r="H14" i="1"/>
  <c r="H107" i="1" s="1"/>
  <c r="N101" i="1"/>
  <c r="I31" i="1"/>
  <c r="K31" i="1" s="1"/>
  <c r="J19" i="1"/>
  <c r="J17" i="1" s="1"/>
  <c r="J16" i="1" s="1"/>
  <c r="I17" i="1"/>
  <c r="I16" i="1" s="1"/>
  <c r="K19" i="1"/>
  <c r="G107" i="1"/>
  <c r="M18" i="1"/>
  <c r="N18" i="1" s="1"/>
  <c r="I106" i="1" l="1"/>
  <c r="K106" i="1" s="1"/>
  <c r="I14" i="1"/>
  <c r="M31" i="1"/>
  <c r="J106" i="1"/>
  <c r="J14" i="1"/>
  <c r="J107" i="1" s="1"/>
  <c r="L19" i="1"/>
  <c r="K17" i="1"/>
  <c r="K16" i="1"/>
  <c r="N31" i="1" l="1"/>
  <c r="M19" i="1"/>
  <c r="N19" i="1" s="1"/>
  <c r="L17" i="1"/>
  <c r="I107" i="1"/>
  <c r="K14" i="1"/>
  <c r="K107" i="1" s="1"/>
  <c r="M17" i="1" l="1"/>
  <c r="L16" i="1"/>
  <c r="L106" i="1" l="1"/>
  <c r="M106" i="1" s="1"/>
  <c r="N106" i="1" s="1"/>
  <c r="M16" i="1"/>
  <c r="N16" i="1" s="1"/>
  <c r="L14" i="1"/>
  <c r="P17" i="1"/>
  <c r="N17" i="1"/>
  <c r="P103" i="1"/>
  <c r="L107" i="1" l="1"/>
  <c r="M107" i="1" s="1"/>
  <c r="N107" i="1" s="1"/>
  <c r="M14" i="1"/>
  <c r="N14" i="1" s="1"/>
</calcChain>
</file>

<file path=xl/sharedStrings.xml><?xml version="1.0" encoding="utf-8"?>
<sst xmlns="http://schemas.openxmlformats.org/spreadsheetml/2006/main" count="433" uniqueCount="263">
  <si>
    <t>DOKUMEN PELAKSANAAN ANGGARAN</t>
  </si>
  <si>
    <t xml:space="preserve">FORMULIR </t>
  </si>
  <si>
    <t>SATUAN KERJA PERANGKAT DAERAH</t>
  </si>
  <si>
    <t>Kabupaten Wonosobo</t>
  </si>
  <si>
    <t>DPPPA - SKPD 2.2</t>
  </si>
  <si>
    <t>Tahun Anggaran 2018</t>
  </si>
  <si>
    <t>URUSAN PEMERINTAHAN</t>
  </si>
  <si>
    <t>:  1.03</t>
  </si>
  <si>
    <t>PEKERJAAN UMUM</t>
  </si>
  <si>
    <t>ORGANISASI</t>
  </si>
  <si>
    <t>:  1.03.01</t>
  </si>
  <si>
    <t>DINAS PEKERJAAN UMUM DAN PENATAAN RUANG</t>
  </si>
  <si>
    <t>SUB UNIT ORGANISASI</t>
  </si>
  <si>
    <t>:  1.03.01.01</t>
  </si>
  <si>
    <t>REKAPITULASI BELANJA LANGSUNG BERDASARKAN PROGRAM DAN KEGIATAN SATUAN KERJA PERANGKAT DAERAH</t>
  </si>
  <si>
    <t>Kode</t>
  </si>
  <si>
    <t>URAIAN</t>
  </si>
  <si>
    <t>Lokasi Kegiatan</t>
  </si>
  <si>
    <t>Target Kinerja Kuantitatif</t>
  </si>
  <si>
    <t>Sumber Dana</t>
  </si>
  <si>
    <t>T r i w u l a n</t>
  </si>
  <si>
    <t xml:space="preserve">Jumlah </t>
  </si>
  <si>
    <t>BERTAMBAH / BERKURANG</t>
  </si>
  <si>
    <t>Program/Kegiatan</t>
  </si>
  <si>
    <t>I</t>
  </si>
  <si>
    <t>II</t>
  </si>
  <si>
    <t>III</t>
  </si>
  <si>
    <t>IV</t>
  </si>
  <si>
    <t>SEBELUM PERUBAHAN PENJABARN</t>
  </si>
  <si>
    <t>SETELAH PERUBAHAN PENJABARAN</t>
  </si>
  <si>
    <t>Rp.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</si>
  <si>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</si>
  <si>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</si>
  <si>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</si>
  <si>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</si>
  <si>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</si>
  <si>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</si>
  <si>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</si>
  <si>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</si>
  <si>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</si>
  <si>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</si>
  <si>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1.03.1.03.01.00.00.5</t>
  </si>
  <si>
    <t>BELANJA DAERAH</t>
  </si>
  <si>
    <t>1.03.1.03.01.00.00.5.1</t>
  </si>
  <si>
    <t>BELANJA TIDAK LANGSUNG</t>
  </si>
  <si>
    <t>1.03.1.03.01.00.00.5.2</t>
  </si>
  <si>
    <t>BELANJA LANGSUNG</t>
  </si>
  <si>
    <t>1.03.1.03.01.01</t>
  </si>
  <si>
    <t>PROGRAM PELAYANAN ADMINISTRASI PERKANTORAN</t>
  </si>
  <si>
    <t>1.03.1.03.01.01.01</t>
  </si>
  <si>
    <t>PENYEDIAAN JASA SURAT MENYURAT</t>
  </si>
  <si>
    <t>12 Bulan</t>
  </si>
  <si>
    <t>APBD II</t>
  </si>
  <si>
    <t>1.03.1.03.01.01.02</t>
  </si>
  <si>
    <t>PENYEDIAAN JASA KOMUNIKASI, SUMBERDAYA AIR DAN LISTRIK</t>
  </si>
  <si>
    <t>1.03.1.03.01.01.07</t>
  </si>
  <si>
    <t>PENYEDIAAN JASA ADMINISTRASI PERKANTORAN</t>
  </si>
  <si>
    <t>10 Bulan</t>
  </si>
  <si>
    <t>1.03.1.03.01.01.10</t>
  </si>
  <si>
    <t>PENYEDIAAN ALAT TULIS KANTOR</t>
  </si>
  <si>
    <t>9 Bulan</t>
  </si>
  <si>
    <t>1.03.1.03.01.01.11</t>
  </si>
  <si>
    <t>PENYEDIAAN BARANG CETAKAN  DAN PENGGANDAAN</t>
  </si>
  <si>
    <t>1.03.1.03.01.01.12</t>
  </si>
  <si>
    <t>PENYEDIAAN KOMPONEN INSTALASI LISTRIK/PENERANGAN BANGUNAN KANTOR</t>
  </si>
  <si>
    <t>1.03.1.03.01.01.13</t>
  </si>
  <si>
    <t>PENYEDIAAN PERALATAN DAN PERLENGKAPAN KANTOR</t>
  </si>
  <si>
    <t>1.03.1.03.01.01.15</t>
  </si>
  <si>
    <t>PENYEDIAAN BAHAN BACAAN DAN PERATURAN PERUNDANG-UNDANGAN</t>
  </si>
  <si>
    <t>1.03.1.03.01.01.17</t>
  </si>
  <si>
    <t>PENYEDIAAN MAKANAN DAN MINUMAN</t>
  </si>
  <si>
    <t>1.03.1.03.01.01.18</t>
  </si>
  <si>
    <t>RAPAT-RAPAT KOORDINASI DAN KONSULTASI KE LUAR DAERAH</t>
  </si>
  <si>
    <t>1.03.1.03.01.01.19</t>
  </si>
  <si>
    <t>RAPAT-RAPAT KOORDINASI DAN KONSULTASI DALAM  DAERAH</t>
  </si>
  <si>
    <t>1.03.1.03.01.01.24</t>
  </si>
  <si>
    <t>PENYEDIAAN JASA KEBERSIHAN DAN KEAMANAN</t>
  </si>
  <si>
    <t>1.03.1.03.01.01.26</t>
  </si>
  <si>
    <t>PENYEDIAAN JASA PELAYANAN UMUM PEMERINTAHAN</t>
  </si>
  <si>
    <t>1.03.1.03.01.02</t>
  </si>
  <si>
    <t>PROGRAM PENINGKATAN SARANA DAN PRASARANA APARATUR</t>
  </si>
  <si>
    <t>1.03.1.03.01.02.22</t>
  </si>
  <si>
    <t>PEMELIHARAAN RUTIN / BERKALA GEDUNG KANTOR</t>
  </si>
  <si>
    <t>1.03.1.03.01.02.24</t>
  </si>
  <si>
    <t>PEMELIHARAAN RUTIN/BERKALA KENDARAAN OPERASIONAL/OPERASIONAL</t>
  </si>
  <si>
    <t>1.03.1.03.01.02.30</t>
  </si>
  <si>
    <t>PEMELIHARAAN RUTIN / BERKALA PERALATAN KANTOR</t>
  </si>
  <si>
    <t>1.03.1.03.01.02.33</t>
  </si>
  <si>
    <t>PEMELIHARAAN RUTIN / BERKALA ALAT-ALAT BERAT, PERBENGKELAN &amp; PRASARANA UMUM</t>
  </si>
  <si>
    <t>1.03.1.03.01.02.42</t>
  </si>
  <si>
    <t>REHABILITASI SEDANG/BERAT GEDUNG KANTOR</t>
  </si>
  <si>
    <t>1 Paket</t>
  </si>
  <si>
    <t>1.03.1.03.01.15</t>
  </si>
  <si>
    <t>PROGRAM PEMBANGUNAN JALAN DAN JEMBATAN</t>
  </si>
  <si>
    <t>1.03.1.03.01.15.01</t>
  </si>
  <si>
    <t>PERENCANAAN PEMBANGUNAN JALAN</t>
  </si>
  <si>
    <t>4 Paket</t>
  </si>
  <si>
    <t>1.03.1.03.01.15.07</t>
  </si>
  <si>
    <t>PENINGKATAN JALAN ( DAK )</t>
  </si>
  <si>
    <t>1.03.1.03.01.15.17</t>
  </si>
  <si>
    <t>PENATAAN PEDESTRIAN JALAN</t>
  </si>
  <si>
    <t>1.03.1.03.01.15.18</t>
  </si>
  <si>
    <t>PENINGKATAN JALAN ( BANTUAN Provinsi )</t>
  </si>
  <si>
    <t>1.03.1.03.01.15.19</t>
  </si>
  <si>
    <t>PENINGKATAN JALAN DAN JEMBATAN</t>
  </si>
  <si>
    <t>25 Paket</t>
  </si>
  <si>
    <t>1.03.1.03.01.15.25</t>
  </si>
  <si>
    <t>PENINGKATAN JALAN</t>
  </si>
  <si>
    <t>1.03.1.03.01.15.26</t>
  </si>
  <si>
    <t>PEMBANGUNAN JEMBATAN ( DBHCHT )</t>
  </si>
  <si>
    <t>22 Paket</t>
  </si>
  <si>
    <t>1.03.1.03.01.15.27</t>
  </si>
  <si>
    <t>PEMBANGUNAN SENDERAN JALAN</t>
  </si>
  <si>
    <t>12  Paket</t>
  </si>
  <si>
    <t>1.04.1.03.01.15</t>
  </si>
  <si>
    <t>PROGRAM PENGEMBANGAN PERUMAHAN</t>
  </si>
  <si>
    <t>1.04.1.03.01.15.16</t>
  </si>
  <si>
    <t>PENYUSUNAN KEBIJAKAN/REGULASI PENERBITAN SERTIFIKAT KEPEMILIKAN BANGUNAN GEDUNG ( SKBG )</t>
  </si>
  <si>
    <t>4 Kegiatan</t>
  </si>
  <si>
    <t>1.03.1.03.01.16</t>
  </si>
  <si>
    <t>PROGRAM PEMBANGUAN SALURAN DRAINASE / GORONG-GORONG</t>
  </si>
  <si>
    <t>1.03.1.03.01.16.03</t>
  </si>
  <si>
    <t>PEMBANGUNAN SALURAN DRAINASE/GORONG-GORONG</t>
  </si>
  <si>
    <t>1.03.1.03.01.16.05</t>
  </si>
  <si>
    <t>PEMELIHARAAN RUTIN SALURAN DRAINASE PERKOTAAN</t>
  </si>
  <si>
    <t>2.04.1.03.01.16</t>
  </si>
  <si>
    <t>PROGRAM PENATAAN PENGUASAAN, PEMILIKAN, PENGGUNAAN DAN PEMANFAATAN TANAH</t>
  </si>
  <si>
    <t>2.04.1.03.01.16.10</t>
  </si>
  <si>
    <t>FASILITASI PENSERTIFIKATAN TANAH JALAN KEWENANGAN KABUPATEN</t>
  </si>
  <si>
    <t>4.03.1.03.01.16</t>
  </si>
  <si>
    <t>PROGRAM KERJASAMA PEMBANGUNAN</t>
  </si>
  <si>
    <t>4.03.1.03.01.16.02</t>
  </si>
  <si>
    <t>KOORDINASI KERJASAMA PEMBANGUNAN ANTAR DAERAH</t>
  </si>
  <si>
    <t>1.03.1.03.01.18</t>
  </si>
  <si>
    <t>PROGRAM REHABILITASI / PEMELIHARAAN JALAN DAN JEMBATAN</t>
  </si>
  <si>
    <t>1.03.1.03.01.18.03</t>
  </si>
  <si>
    <t>REHABILITASI / PEMELIHARAAN JALAN</t>
  </si>
  <si>
    <t>40 Kegiatan</t>
  </si>
  <si>
    <t>1.03.1.03.01.18.04</t>
  </si>
  <si>
    <t>REHABILITASI / PEMELIHARAAN JEMBATAN</t>
  </si>
  <si>
    <t>10 Kegiatan</t>
  </si>
  <si>
    <t>2.10.1.03.01.19</t>
  </si>
  <si>
    <t>PROGRAM OPTIMALISASI PEMANFAATAN TEKNOLOGI INFORMASI</t>
  </si>
  <si>
    <t>2.10.1.03.01.19.13</t>
  </si>
  <si>
    <t>PENGEMBANGAN SISTEM INFORMASI PENGENDALIAN INTERNAL PELAKSANAAN KEGIATAN PERKANTORAN</t>
  </si>
  <si>
    <t>1.03.1.03.01.20</t>
  </si>
  <si>
    <t>PROGRAM INSPEKSI KONDISI JALAN DAN JEMBATAN</t>
  </si>
  <si>
    <t>1.03.1.03.01.20.01</t>
  </si>
  <si>
    <t>INSPEKSI KONDISI JALAN</t>
  </si>
  <si>
    <t>1.03.1.03.01.20.02</t>
  </si>
  <si>
    <t>INSPEKSI KONDISI JEMBATAN</t>
  </si>
  <si>
    <t>1.03.1.03.01.20.04</t>
  </si>
  <si>
    <t>PEMBUATAN LEGER JALAN</t>
  </si>
  <si>
    <t>1.03.1.03.01.23</t>
  </si>
  <si>
    <t>PROGRAM PENINGKATAN SARANA DAN PRASARANA KEBINAMARGAAN</t>
  </si>
  <si>
    <t>1.03.1.03.01.23.04</t>
  </si>
  <si>
    <t>PENGADAAN ALAT-ALAT BERAT</t>
  </si>
  <si>
    <t>1.03.1.03.01.23.06</t>
  </si>
  <si>
    <t>PENGADAAN ALAT-ALAT UKUR DAN BAHAN LABORATORIUM KEBINAMARGAAN</t>
  </si>
  <si>
    <t>1.03.1.03.01.24</t>
  </si>
  <si>
    <t>PROGRAM PENGEMBANGAN DAN PENGELOLAAN JARINGAN IRIGASI, RAWA DAN JARINGAN PENGAIRAN LAINNYA</t>
  </si>
  <si>
    <t>1.03.1.03.01.24.01</t>
  </si>
  <si>
    <t>PERENCANAAN PEMBANGUNAN JARINGAN IRIGASI</t>
  </si>
  <si>
    <t>1.03.1.03.01.24.10</t>
  </si>
  <si>
    <t>PEMBANGUNAN / REHABILITASI JARINGAN IRIGASI</t>
  </si>
  <si>
    <t>20 Unit</t>
  </si>
  <si>
    <t>1.03.1.03.01.24.18</t>
  </si>
  <si>
    <t>PEMELIHARAAN RUTIN JARINGAN IRIGASI</t>
  </si>
  <si>
    <t>1.03.1.03.01.24.19</t>
  </si>
  <si>
    <t>REHABILITASI / PENINGKATAN JARINGAN IRIGASI ( DAK )</t>
  </si>
  <si>
    <t>27 Paket</t>
  </si>
  <si>
    <t>1.03.1.03.01.27</t>
  </si>
  <si>
    <t>PROGRAM PENGEMBANGAN KINERJA PENGELOLAAN AIR MINUM DAN AIR LIMBAH</t>
  </si>
  <si>
    <t>1.03.1.03.01.27.01</t>
  </si>
  <si>
    <t>PENYEDIAAN PRASARANA DAN SARANA AIR MINUM BAGI MASYARAKAT BERPENGHASILAN RENDAH</t>
  </si>
  <si>
    <t>3 Lokasi</t>
  </si>
  <si>
    <t>1.03.1.03.01.27.05</t>
  </si>
  <si>
    <t>FASILITASI PEMBINAAN TEKNIK PENGOLAHAN AIR MINUM</t>
  </si>
  <si>
    <t>1.03.1.03.01.27.11</t>
  </si>
  <si>
    <t>PENUNJANG KEGIATAN PAMSIMAS ( PAJAK ROKOK )</t>
  </si>
  <si>
    <t>12 Desa</t>
  </si>
  <si>
    <t>1.03.1.03.01.27.14</t>
  </si>
  <si>
    <t>FASILITASI BPSPAM ( BADAN PEMBINA SARANA PENYEDIA AIR MINUM ) PEDESAAN</t>
  </si>
  <si>
    <t>113 BPSPAM</t>
  </si>
  <si>
    <t>1.03.1.03.01.27.15</t>
  </si>
  <si>
    <t>PEMBINAAN KELOMPOK PENGELOLAAN AIR LIMBAH ( PAJAK ROKOK )</t>
  </si>
  <si>
    <t>38 KPP</t>
  </si>
  <si>
    <t>1.03.1.03.01.27.16</t>
  </si>
  <si>
    <t>PEMBANGUNAN IPAL</t>
  </si>
  <si>
    <t>1.03.1.03.01.27.18</t>
  </si>
  <si>
    <t>PENGADAAN SARANA  AIR MINUM</t>
  </si>
  <si>
    <t>1.03.1.03.01.27.19</t>
  </si>
  <si>
    <t>PEMBUATAN PRASARANA SANITASI ( DAK REGULER )</t>
  </si>
  <si>
    <t>1.03.1.03.01.27.20</t>
  </si>
  <si>
    <t>PEMBUATAN PRASARANA SANITASI ( DAK PENUGASAN )</t>
  </si>
  <si>
    <t>1.03.1.03.01.27.21</t>
  </si>
  <si>
    <t>PENINGKATAN AKSES AIR LIMBAH SETEMPAT KABUPATEN WONOSOBO</t>
  </si>
  <si>
    <t>1.03.1.03.01.27.22</t>
  </si>
  <si>
    <t>PEMBANGUNAN SPAM ( DAK REGULER )</t>
  </si>
  <si>
    <t>1.03.1.03.01.27.23</t>
  </si>
  <si>
    <t>PEMBANGUNAN SPAM ( DAK PENUGASAN )</t>
  </si>
  <si>
    <t>1.03.1.03.01.29</t>
  </si>
  <si>
    <t>PROGRAM PENGEMBANGAN WILAYAH STRATEGIS DAN CEPAT TUMBUH</t>
  </si>
  <si>
    <t>1.03.1.03.01.29.02</t>
  </si>
  <si>
    <t>PEMBANGUNAN / PENINGKATAN INFRASTRUKTUR</t>
  </si>
  <si>
    <t>5 paket</t>
  </si>
  <si>
    <t>1.03.1.03.01.29.08</t>
  </si>
  <si>
    <t>PERENCANAAN T - 1 BIDANG KECIPTAKARYAAN</t>
  </si>
  <si>
    <t>1.03.1.03.01.29.16</t>
  </si>
  <si>
    <t>FASILITASI PENYELENGGARAAN PEMBANGUNAN GEDUNG</t>
  </si>
  <si>
    <t>1.03.1.03.01.29.19</t>
  </si>
  <si>
    <t>PENINGKATAN RTP</t>
  </si>
  <si>
    <t>1.03.1.03.01.31</t>
  </si>
  <si>
    <t>PROGRAM PENINGKATAN KAPASITAS KELEMBAGAAN INFRASTRUKTUR</t>
  </si>
  <si>
    <t>1.03.1.03.01.31.08</t>
  </si>
  <si>
    <t>PENDAMPING TENAGA TEKNIS AHSP</t>
  </si>
  <si>
    <t>1.03.1.03.01.31.09</t>
  </si>
  <si>
    <t>MONEV BIDANG IFRASTRUKTUR</t>
  </si>
  <si>
    <t>1.03.1.03.01.31.10</t>
  </si>
  <si>
    <t>PENINGKATAN KAPASITAS PERENCANAAN BANGUNAN DENGAN STANDAR AKSESIBILITAS BANGUNAN</t>
  </si>
  <si>
    <t>1.03.1.03.01.31.11</t>
  </si>
  <si>
    <t>FASILITASI PERENCANAAN DAN PELAPORAN</t>
  </si>
  <si>
    <t>1.03.1.03.01.31.13</t>
  </si>
  <si>
    <t>FASILITASI BANKEU</t>
  </si>
  <si>
    <t>1.03.1.03.1.34</t>
  </si>
  <si>
    <t>PROGRAM PERENCANAAN TATA RUANG</t>
  </si>
  <si>
    <t>1.03.1.03.1.34.19</t>
  </si>
  <si>
    <t>PENYUSUNAN RTBL KAWASAN KHUSUS ( PUSAKA )</t>
  </si>
  <si>
    <t>1.03.1.03.1.34.20</t>
  </si>
  <si>
    <t>FASILITASI KOTA PUSAKA</t>
  </si>
  <si>
    <t>1.03.1.03.1.35</t>
  </si>
  <si>
    <t>PROGRAM PEMANFAATAN RUANG</t>
  </si>
  <si>
    <t>1.03.1.03.1.35.05</t>
  </si>
  <si>
    <t>SURVEY DAN PEMETAAN</t>
  </si>
  <si>
    <t>1.03.1.03.1.36</t>
  </si>
  <si>
    <t>PROGRAM PENGENDALIAN PEMANFAATAN RUANG</t>
  </si>
  <si>
    <t>1.03.1.03.1.36.10</t>
  </si>
  <si>
    <t>PENINGKATAN PENERBITAN PERIJINAN ( IMB )</t>
  </si>
  <si>
    <t>1.03.1.03.1.36.11</t>
  </si>
  <si>
    <t>OPTIMALISASI LAYANAN INFORMASI DAN KONSULTASI PENATAAN RUANG</t>
  </si>
  <si>
    <t>JUMLAH BELANJA TIDAK LANGSUNG</t>
  </si>
  <si>
    <t>JUMLAH BELANJA LANGSUNG</t>
  </si>
  <si>
    <t>JUMLAH BELANJA DAERAH</t>
  </si>
  <si>
    <t>Wonosobo,                              Januari 2018</t>
  </si>
  <si>
    <t xml:space="preserve">Wonosobo,                              </t>
  </si>
  <si>
    <t>KEPALA DINAS PEKERJAAN UMUM DAN PENATAAN RUANG</t>
  </si>
  <si>
    <t>KABUPATEN WONOSOBO</t>
  </si>
  <si>
    <t>Ir. WIDI PURWANTO,MT</t>
  </si>
  <si>
    <t>Pembina Tingkat I</t>
  </si>
  <si>
    <t>Ir. SUPRIYANTO, MM</t>
  </si>
  <si>
    <t>NIP.19620717 199102 1 001</t>
  </si>
  <si>
    <t>Paraf Tim Penelitiaan DPA - SKPD</t>
  </si>
  <si>
    <t>1. BPPKAD</t>
  </si>
  <si>
    <t>: S U G I T  O</t>
  </si>
  <si>
    <t>1...................</t>
  </si>
  <si>
    <t>MENGESAHKAN</t>
  </si>
  <si>
    <t>PEJABAT PENGELOLA KEUANGAN DAERAH</t>
  </si>
  <si>
    <t>2. BPPKAD</t>
  </si>
  <si>
    <t>: SUMARTINI</t>
  </si>
  <si>
    <t>2............</t>
  </si>
  <si>
    <t>Drs. M. KRISTIJADI,M.Si</t>
  </si>
  <si>
    <t>Pembina Utama Muda</t>
  </si>
  <si>
    <t>NIP. 19681226 199403 1 005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</si>
</sst>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auto="1"/>
      </right>
      <top/>
      <bottom style="hair">
        <color indexed="64"/>
      </bottom>
      <diagonal/>
    </border>
    <border>
      <left style="thin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auto="1"/>
      </right>
      <top style="hair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Font="1"/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9" xfId="0" applyBorder="1"/>
    <xf numFmtId="0" fontId="1" fillId="0" borderId="9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quotePrefix="1" applyFont="1" applyBorder="1" applyAlignment="1">
      <alignment horizontal="center" vertical="center"/>
    </xf>
    <xf numFmtId="0" fontId="4" fillId="0" borderId="28" xfId="0" quotePrefix="1" applyFont="1" applyBorder="1" applyAlignment="1">
      <alignment horizontal="center" vertical="center"/>
    </xf>
    <xf numFmtId="0" fontId="5" fillId="0" borderId="26" xfId="0" quotePrefix="1" applyFont="1" applyBorder="1" applyAlignment="1">
      <alignment horizontal="center" vertical="center"/>
    </xf>
    <xf numFmtId="0" fontId="4" fillId="0" borderId="26" xfId="0" quotePrefix="1" applyFont="1" applyBorder="1" applyAlignment="1">
      <alignment horizontal="center" vertical="center"/>
    </xf>
    <xf numFmtId="0" fontId="4" fillId="0" borderId="13" xfId="0" quotePrefix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" fillId="0" borderId="27" xfId="0" applyFont="1" applyFill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4" fillId="0" borderId="32" xfId="0" quotePrefix="1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164" fontId="7" fillId="0" borderId="33" xfId="1" applyFont="1" applyBorder="1" applyAlignment="1">
      <alignment vertical="center"/>
    </xf>
    <xf numFmtId="165" fontId="7" fillId="0" borderId="34" xfId="1" applyNumberFormat="1" applyFont="1" applyBorder="1" applyAlignment="1">
      <alignment vertical="center"/>
    </xf>
    <xf numFmtId="165" fontId="7" fillId="0" borderId="33" xfId="1" applyNumberFormat="1" applyFont="1" applyBorder="1" applyAlignment="1">
      <alignment vertical="center"/>
    </xf>
    <xf numFmtId="43" fontId="0" fillId="0" borderId="35" xfId="0" applyNumberFormat="1" applyBorder="1" applyAlignment="1">
      <alignment vertical="center"/>
    </xf>
    <xf numFmtId="2" fontId="0" fillId="0" borderId="36" xfId="0" applyNumberFormat="1" applyBorder="1" applyAlignment="1">
      <alignment vertical="center"/>
    </xf>
    <xf numFmtId="0" fontId="4" fillId="0" borderId="33" xfId="0" applyFont="1" applyBorder="1" applyAlignment="1">
      <alignment vertical="center"/>
    </xf>
    <xf numFmtId="164" fontId="4" fillId="0" borderId="33" xfId="1" applyFont="1" applyBorder="1" applyAlignment="1">
      <alignment vertical="center"/>
    </xf>
    <xf numFmtId="165" fontId="4" fillId="0" borderId="34" xfId="1" applyNumberFormat="1" applyFont="1" applyBorder="1" applyAlignment="1">
      <alignment vertical="center"/>
    </xf>
    <xf numFmtId="165" fontId="4" fillId="0" borderId="33" xfId="1" applyNumberFormat="1" applyFont="1" applyBorder="1" applyAlignment="1">
      <alignment vertical="center"/>
    </xf>
    <xf numFmtId="43" fontId="1" fillId="0" borderId="33" xfId="0" applyNumberFormat="1" applyFont="1" applyBorder="1" applyAlignment="1">
      <alignment vertical="center"/>
    </xf>
    <xf numFmtId="2" fontId="1" fillId="0" borderId="37" xfId="0" applyNumberFormat="1" applyFont="1" applyBorder="1" applyAlignment="1">
      <alignment vertical="center"/>
    </xf>
    <xf numFmtId="0" fontId="1" fillId="0" borderId="0" xfId="0" applyFont="1"/>
    <xf numFmtId="0" fontId="4" fillId="2" borderId="32" xfId="0" quotePrefix="1" applyFont="1" applyFill="1" applyBorder="1" applyAlignment="1">
      <alignment vertical="center"/>
    </xf>
    <xf numFmtId="0" fontId="4" fillId="2" borderId="33" xfId="0" applyFont="1" applyFill="1" applyBorder="1" applyAlignment="1">
      <alignment vertical="center"/>
    </xf>
    <xf numFmtId="164" fontId="4" fillId="2" borderId="33" xfId="0" applyNumberFormat="1" applyFont="1" applyFill="1" applyBorder="1" applyAlignment="1">
      <alignment vertical="center"/>
    </xf>
    <xf numFmtId="165" fontId="4" fillId="2" borderId="33" xfId="0" applyNumberFormat="1" applyFont="1" applyFill="1" applyBorder="1" applyAlignment="1">
      <alignment vertical="center"/>
    </xf>
    <xf numFmtId="165" fontId="4" fillId="2" borderId="34" xfId="0" applyNumberFormat="1" applyFont="1" applyFill="1" applyBorder="1" applyAlignment="1">
      <alignment vertical="center"/>
    </xf>
    <xf numFmtId="0" fontId="5" fillId="2" borderId="33" xfId="0" applyFont="1" applyFill="1" applyBorder="1" applyAlignment="1">
      <alignment horizontal="left" vertical="center" wrapText="1"/>
    </xf>
    <xf numFmtId="0" fontId="7" fillId="2" borderId="33" xfId="0" applyFont="1" applyFill="1" applyBorder="1" applyAlignment="1">
      <alignment vertical="center"/>
    </xf>
    <xf numFmtId="9" fontId="8" fillId="2" borderId="33" xfId="0" applyNumberFormat="1" applyFont="1" applyFill="1" applyBorder="1" applyAlignment="1">
      <alignment horizontal="center" vertical="center"/>
    </xf>
    <xf numFmtId="2" fontId="0" fillId="0" borderId="37" xfId="0" applyNumberFormat="1" applyBorder="1" applyAlignment="1">
      <alignment vertical="center"/>
    </xf>
    <xf numFmtId="43" fontId="0" fillId="0" borderId="0" xfId="0" applyNumberFormat="1"/>
    <xf numFmtId="0" fontId="7" fillId="2" borderId="32" xfId="0" quotePrefix="1" applyFont="1" applyFill="1" applyBorder="1" applyAlignment="1">
      <alignment vertical="center"/>
    </xf>
    <xf numFmtId="0" fontId="8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left" vertical="center" wrapText="1"/>
    </xf>
    <xf numFmtId="164" fontId="7" fillId="2" borderId="33" xfId="1" applyFont="1" applyFill="1" applyBorder="1" applyAlignment="1">
      <alignment vertical="center"/>
    </xf>
    <xf numFmtId="165" fontId="7" fillId="2" borderId="33" xfId="1" applyNumberFormat="1" applyFont="1" applyFill="1" applyBorder="1" applyAlignment="1">
      <alignment vertical="center"/>
    </xf>
    <xf numFmtId="165" fontId="7" fillId="2" borderId="34" xfId="1" applyNumberFormat="1" applyFont="1" applyFill="1" applyBorder="1" applyAlignment="1">
      <alignment vertical="center"/>
    </xf>
    <xf numFmtId="0" fontId="0" fillId="0" borderId="33" xfId="0" applyNumberFormat="1" applyBorder="1" applyAlignment="1">
      <alignment vertical="center"/>
    </xf>
    <xf numFmtId="0" fontId="8" fillId="2" borderId="33" xfId="0" applyFont="1" applyFill="1" applyBorder="1" applyAlignment="1">
      <alignment horizontal="left" vertical="center" wrapText="1"/>
    </xf>
    <xf numFmtId="165" fontId="0" fillId="0" borderId="0" xfId="1" applyNumberFormat="1" applyFont="1"/>
    <xf numFmtId="164" fontId="0" fillId="0" borderId="33" xfId="1" applyFont="1" applyBorder="1" applyAlignment="1">
      <alignment vertical="center"/>
    </xf>
    <xf numFmtId="164" fontId="4" fillId="2" borderId="33" xfId="1" applyFont="1" applyFill="1" applyBorder="1" applyAlignment="1">
      <alignment vertical="center"/>
    </xf>
    <xf numFmtId="165" fontId="4" fillId="2" borderId="33" xfId="1" applyNumberFormat="1" applyFont="1" applyFill="1" applyBorder="1" applyAlignment="1">
      <alignment vertical="center"/>
    </xf>
    <xf numFmtId="165" fontId="4" fillId="2" borderId="34" xfId="1" applyNumberFormat="1" applyFont="1" applyFill="1" applyBorder="1" applyAlignment="1">
      <alignment vertical="center"/>
    </xf>
    <xf numFmtId="1" fontId="0" fillId="0" borderId="0" xfId="0" applyNumberFormat="1"/>
    <xf numFmtId="165" fontId="0" fillId="0" borderId="33" xfId="1" applyNumberFormat="1" applyFont="1" applyBorder="1" applyAlignment="1">
      <alignment vertical="center"/>
    </xf>
    <xf numFmtId="0" fontId="7" fillId="2" borderId="33" xfId="0" applyFont="1" applyFill="1" applyBorder="1" applyAlignment="1">
      <alignment vertical="center" wrapText="1"/>
    </xf>
    <xf numFmtId="9" fontId="8" fillId="2" borderId="33" xfId="0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 wrapText="1"/>
    </xf>
    <xf numFmtId="9" fontId="4" fillId="2" borderId="33" xfId="0" applyNumberFormat="1" applyFont="1" applyFill="1" applyBorder="1" applyAlignment="1">
      <alignment horizontal="center" vertical="center"/>
    </xf>
    <xf numFmtId="165" fontId="1" fillId="0" borderId="33" xfId="1" applyNumberFormat="1" applyFont="1" applyBorder="1" applyAlignment="1">
      <alignment vertical="center"/>
    </xf>
    <xf numFmtId="0" fontId="8" fillId="2" borderId="38" xfId="0" applyFont="1" applyFill="1" applyBorder="1" applyAlignment="1">
      <alignment horizontal="left" vertical="center" wrapText="1"/>
    </xf>
    <xf numFmtId="164" fontId="7" fillId="2" borderId="38" xfId="1" applyFont="1" applyFill="1" applyBorder="1" applyAlignment="1">
      <alignment vertical="center"/>
    </xf>
    <xf numFmtId="165" fontId="7" fillId="2" borderId="38" xfId="1" applyNumberFormat="1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38" xfId="0" applyFont="1" applyFill="1" applyBorder="1" applyAlignment="1">
      <alignment horizontal="left" vertical="center" wrapText="1"/>
    </xf>
    <xf numFmtId="0" fontId="4" fillId="2" borderId="38" xfId="0" applyFont="1" applyFill="1" applyBorder="1" applyAlignment="1">
      <alignment vertical="center" wrapText="1"/>
    </xf>
    <xf numFmtId="164" fontId="4" fillId="2" borderId="38" xfId="1" applyFont="1" applyFill="1" applyBorder="1" applyAlignment="1">
      <alignment vertical="center"/>
    </xf>
    <xf numFmtId="165" fontId="4" fillId="2" borderId="38" xfId="1" applyNumberFormat="1" applyFont="1" applyFill="1" applyBorder="1" applyAlignment="1">
      <alignment vertical="center"/>
    </xf>
    <xf numFmtId="165" fontId="4" fillId="2" borderId="40" xfId="1" applyNumberFormat="1" applyFont="1" applyFill="1" applyBorder="1" applyAlignment="1">
      <alignment vertical="center"/>
    </xf>
    <xf numFmtId="164" fontId="0" fillId="0" borderId="33" xfId="0" applyNumberFormat="1" applyBorder="1" applyAlignment="1">
      <alignment vertical="center"/>
    </xf>
    <xf numFmtId="0" fontId="7" fillId="2" borderId="39" xfId="0" applyFont="1" applyFill="1" applyBorder="1" applyAlignment="1">
      <alignment vertical="center"/>
    </xf>
    <xf numFmtId="165" fontId="7" fillId="2" borderId="40" xfId="1" applyNumberFormat="1" applyFont="1" applyFill="1" applyBorder="1" applyAlignment="1">
      <alignment vertical="center"/>
    </xf>
    <xf numFmtId="0" fontId="5" fillId="2" borderId="38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vertical="center"/>
    </xf>
    <xf numFmtId="0" fontId="5" fillId="2" borderId="25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vertical="center" wrapText="1"/>
    </xf>
    <xf numFmtId="164" fontId="4" fillId="2" borderId="25" xfId="1" applyFont="1" applyFill="1" applyBorder="1" applyAlignment="1">
      <alignment vertical="center"/>
    </xf>
    <xf numFmtId="165" fontId="4" fillId="2" borderId="25" xfId="1" applyNumberFormat="1" applyFont="1" applyFill="1" applyBorder="1" applyAlignment="1">
      <alignment vertical="center"/>
    </xf>
    <xf numFmtId="165" fontId="4" fillId="2" borderId="8" xfId="1" applyNumberFormat="1" applyFont="1" applyFill="1" applyBorder="1" applyAlignment="1">
      <alignment vertical="center"/>
    </xf>
    <xf numFmtId="0" fontId="0" fillId="0" borderId="38" xfId="0" applyNumberFormat="1" applyBorder="1" applyAlignment="1">
      <alignment vertical="center"/>
    </xf>
    <xf numFmtId="2" fontId="0" fillId="0" borderId="41" xfId="0" applyNumberFormat="1" applyBorder="1" applyAlignment="1">
      <alignment vertical="center"/>
    </xf>
    <xf numFmtId="0" fontId="7" fillId="2" borderId="38" xfId="0" applyFont="1" applyFill="1" applyBorder="1" applyAlignment="1">
      <alignment vertical="center" wrapText="1"/>
    </xf>
    <xf numFmtId="9" fontId="8" fillId="2" borderId="38" xfId="0" applyNumberFormat="1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vertical="center"/>
    </xf>
    <xf numFmtId="0" fontId="0" fillId="0" borderId="7" xfId="0" applyNumberFormat="1" applyBorder="1"/>
    <xf numFmtId="2" fontId="0" fillId="0" borderId="42" xfId="0" applyNumberFormat="1" applyBorder="1"/>
    <xf numFmtId="0" fontId="0" fillId="2" borderId="43" xfId="0" applyFill="1" applyBorder="1" applyAlignment="1">
      <alignment vertical="center"/>
    </xf>
    <xf numFmtId="0" fontId="0" fillId="2" borderId="44" xfId="0" applyFont="1" applyFill="1" applyBorder="1" applyAlignment="1">
      <alignment vertical="center"/>
    </xf>
    <xf numFmtId="0" fontId="0" fillId="2" borderId="44" xfId="0" applyFill="1" applyBorder="1" applyAlignment="1">
      <alignment vertical="center"/>
    </xf>
    <xf numFmtId="164" fontId="4" fillId="2" borderId="26" xfId="1" applyFont="1" applyFill="1" applyBorder="1" applyAlignment="1">
      <alignment vertical="center"/>
    </xf>
    <xf numFmtId="165" fontId="4" fillId="2" borderId="26" xfId="1" applyNumberFormat="1" applyFont="1" applyFill="1" applyBorder="1" applyAlignment="1">
      <alignment vertical="center"/>
    </xf>
    <xf numFmtId="165" fontId="4" fillId="2" borderId="45" xfId="1" applyNumberFormat="1" applyFont="1" applyFill="1" applyBorder="1" applyAlignment="1">
      <alignment vertical="center"/>
    </xf>
    <xf numFmtId="165" fontId="1" fillId="0" borderId="26" xfId="1" applyNumberFormat="1" applyFont="1" applyBorder="1" applyAlignment="1">
      <alignment vertical="center"/>
    </xf>
    <xf numFmtId="2" fontId="1" fillId="0" borderId="27" xfId="0" applyNumberFormat="1" applyFont="1" applyBorder="1" applyAlignment="1">
      <alignment vertical="center"/>
    </xf>
    <xf numFmtId="0" fontId="0" fillId="0" borderId="43" xfId="0" applyBorder="1"/>
    <xf numFmtId="0" fontId="0" fillId="0" borderId="44" xfId="0" applyFont="1" applyBorder="1"/>
    <xf numFmtId="0" fontId="0" fillId="0" borderId="44" xfId="0" applyBorder="1" applyAlignment="1">
      <alignment vertical="center"/>
    </xf>
    <xf numFmtId="0" fontId="0" fillId="0" borderId="44" xfId="0" applyBorder="1"/>
    <xf numFmtId="165" fontId="4" fillId="0" borderId="26" xfId="0" applyNumberFormat="1" applyFont="1" applyBorder="1" applyAlignment="1">
      <alignment vertical="center"/>
    </xf>
    <xf numFmtId="165" fontId="4" fillId="0" borderId="45" xfId="1" applyNumberFormat="1" applyFont="1" applyBorder="1" applyAlignment="1">
      <alignment vertical="center"/>
    </xf>
    <xf numFmtId="165" fontId="4" fillId="0" borderId="26" xfId="1" applyNumberFormat="1" applyFont="1" applyBorder="1" applyAlignment="1">
      <alignment vertical="center"/>
    </xf>
    <xf numFmtId="0" fontId="0" fillId="0" borderId="15" xfId="0" applyBorder="1"/>
    <xf numFmtId="0" fontId="0" fillId="0" borderId="16" xfId="0" applyFont="1" applyBorder="1"/>
    <xf numFmtId="0" fontId="0" fillId="0" borderId="16" xfId="0" applyBorder="1" applyAlignment="1">
      <alignment vertical="center"/>
    </xf>
    <xf numFmtId="0" fontId="0" fillId="0" borderId="16" xfId="0" applyBorder="1"/>
    <xf numFmtId="164" fontId="4" fillId="0" borderId="46" xfId="0" applyNumberFormat="1" applyFont="1" applyBorder="1" applyAlignment="1">
      <alignment vertical="center"/>
    </xf>
    <xf numFmtId="165" fontId="4" fillId="0" borderId="46" xfId="0" applyNumberFormat="1" applyFont="1" applyBorder="1" applyAlignment="1">
      <alignment vertical="center"/>
    </xf>
    <xf numFmtId="165" fontId="4" fillId="0" borderId="47" xfId="0" applyNumberFormat="1" applyFont="1" applyBorder="1" applyAlignment="1">
      <alignment vertical="center"/>
    </xf>
    <xf numFmtId="165" fontId="1" fillId="0" borderId="48" xfId="1" applyNumberFormat="1" applyFont="1" applyBorder="1" applyAlignment="1">
      <alignment vertical="center"/>
    </xf>
    <xf numFmtId="2" fontId="1" fillId="0" borderId="49" xfId="0" applyNumberFormat="1" applyFont="1" applyBorder="1" applyAlignment="1">
      <alignment vertical="center"/>
    </xf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Font="1" applyBorder="1"/>
    <xf numFmtId="0" fontId="1" fillId="0" borderId="0" xfId="0" applyFont="1" applyBorder="1"/>
    <xf numFmtId="0" fontId="1" fillId="0" borderId="6" xfId="0" applyFont="1" applyBorder="1"/>
    <xf numFmtId="0" fontId="9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/>
    <xf numFmtId="0" fontId="1" fillId="0" borderId="44" xfId="0" applyFont="1" applyBorder="1"/>
    <xf numFmtId="0" fontId="1" fillId="0" borderId="44" xfId="0" applyFont="1" applyBorder="1" applyAlignment="1">
      <alignment horizontal="center"/>
    </xf>
    <xf numFmtId="0" fontId="0" fillId="0" borderId="50" xfId="0" applyBorder="1"/>
    <xf numFmtId="0" fontId="1" fillId="0" borderId="8" xfId="0" applyFont="1" applyBorder="1"/>
    <xf numFmtId="0" fontId="1" fillId="0" borderId="6" xfId="0" applyFont="1" applyBorder="1" applyAlignment="1">
      <alignment horizontal="center"/>
    </xf>
    <xf numFmtId="0" fontId="9" fillId="0" borderId="0" xfId="0" quotePrefix="1" applyFont="1" applyBorder="1"/>
    <xf numFmtId="0" fontId="1" fillId="0" borderId="0" xfId="0" quotePrefix="1" applyFont="1" applyBorder="1"/>
    <xf numFmtId="0" fontId="1" fillId="0" borderId="15" xfId="0" applyFont="1" applyBorder="1"/>
    <xf numFmtId="0" fontId="9" fillId="0" borderId="16" xfId="0" applyFont="1" applyBorder="1"/>
    <xf numFmtId="0" fontId="1" fillId="0" borderId="16" xfId="0" applyFont="1" applyBorder="1"/>
    <xf numFmtId="0" fontId="1" fillId="0" borderId="46" xfId="0" applyFont="1" applyBorder="1"/>
    <xf numFmtId="0" fontId="1" fillId="0" borderId="16" xfId="0" applyFont="1" applyBorder="1" applyAlignment="1">
      <alignment horizontal="center"/>
    </xf>
    <xf numFmtId="0" fontId="0" fillId="0" borderId="17" xfId="0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138"/>
  <sheetViews>
    <sheetView tabSelected="1" view="pageBreakPreview" topLeftCell="A103" zoomScale="91" zoomScaleNormal="100" zoomScaleSheetLayoutView="91" workbookViewId="0">
      <selection activeCell="P99" sqref="P99"/>
    </sheetView>
  </sheetViews>
  <sheetFormatPr defaultRowHeight="15" x14ac:dyDescent="0.25"/>
  <cols>
    <col min="1" max="1" width="1.85546875" customWidth="1"/>
    <col min="2" max="2" width="23" customWidth="1"/>
    <col min="3" max="3" width="42.5703125" style="1" customWidth="1"/>
    <col min="4" max="4" width="12.5703125" customWidth="1"/>
    <col min="5" max="5" width="11.140625" style="1" customWidth="1"/>
    <col min="6" max="6" width="12.5703125" customWidth="1"/>
    <col min="7" max="7" width="0.28515625" hidden="1" customWidth="1"/>
    <col min="8" max="10" width="20.5703125" hidden="1" customWidth="1"/>
    <col min="11" max="11" width="20.5703125" customWidth="1"/>
    <col min="12" max="12" width="20.42578125" customWidth="1"/>
    <col min="13" max="13" width="19.42578125" customWidth="1"/>
    <col min="14" max="14" width="12.140625" customWidth="1"/>
    <col min="16" max="16" width="24.5703125" customWidth="1"/>
  </cols>
  <sheetData>
    <row r="1" spans="2:14" ht="15.75" thickBot="1" x14ac:dyDescent="0.3">
      <c r="J1" s="2"/>
      <c r="K1" s="2"/>
    </row>
    <row r="2" spans="2:14" ht="21" x14ac:dyDescent="0.25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6" t="s">
        <v>1</v>
      </c>
      <c r="N2" s="7"/>
    </row>
    <row r="3" spans="2:14" ht="21" x14ac:dyDescent="0.25">
      <c r="B3" s="8" t="s">
        <v>2</v>
      </c>
      <c r="C3" s="9"/>
      <c r="D3" s="9"/>
      <c r="E3" s="9"/>
      <c r="F3" s="9"/>
      <c r="G3" s="9"/>
      <c r="H3" s="9"/>
      <c r="I3" s="9"/>
      <c r="J3" s="9"/>
      <c r="K3" s="9"/>
      <c r="L3" s="10"/>
      <c r="M3" s="11"/>
      <c r="N3" s="12"/>
    </row>
    <row r="4" spans="2:14" ht="15.75" x14ac:dyDescent="0.25">
      <c r="B4" s="13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5"/>
      <c r="M4" s="11" t="s">
        <v>4</v>
      </c>
      <c r="N4" s="12"/>
    </row>
    <row r="5" spans="2:14" ht="15.75" x14ac:dyDescent="0.25">
      <c r="B5" s="16" t="s">
        <v>5</v>
      </c>
      <c r="C5" s="17"/>
      <c r="D5" s="17"/>
      <c r="E5" s="17"/>
      <c r="F5" s="17"/>
      <c r="G5" s="17"/>
      <c r="H5" s="17"/>
      <c r="I5" s="17"/>
      <c r="J5" s="17"/>
      <c r="K5" s="17"/>
      <c r="L5" s="18"/>
      <c r="M5" s="19"/>
      <c r="N5" s="20"/>
    </row>
    <row r="6" spans="2:14" ht="15.75" x14ac:dyDescent="0.25">
      <c r="B6" s="21"/>
      <c r="C6" s="22" t="s">
        <v>6</v>
      </c>
      <c r="D6" s="23" t="s">
        <v>7</v>
      </c>
      <c r="E6" s="22" t="s">
        <v>8</v>
      </c>
      <c r="F6" s="24"/>
      <c r="G6" s="24"/>
      <c r="H6" s="24"/>
      <c r="I6" s="24"/>
      <c r="J6" s="25"/>
      <c r="K6" s="25"/>
      <c r="L6" s="2"/>
      <c r="M6" s="2"/>
      <c r="N6" s="26"/>
    </row>
    <row r="7" spans="2:14" ht="15.75" x14ac:dyDescent="0.25">
      <c r="B7" s="21"/>
      <c r="C7" s="22" t="s">
        <v>9</v>
      </c>
      <c r="D7" s="23" t="s">
        <v>10</v>
      </c>
      <c r="E7" s="22" t="s">
        <v>11</v>
      </c>
      <c r="F7" s="24"/>
      <c r="G7" s="24"/>
      <c r="H7" s="24"/>
      <c r="I7" s="24"/>
      <c r="J7" s="25"/>
      <c r="K7" s="27"/>
      <c r="L7" s="2"/>
      <c r="M7" s="2"/>
      <c r="N7" s="26"/>
    </row>
    <row r="8" spans="2:14" ht="15.75" x14ac:dyDescent="0.25">
      <c r="B8" s="21"/>
      <c r="C8" s="22" t="s">
        <v>12</v>
      </c>
      <c r="D8" s="23" t="s">
        <v>13</v>
      </c>
      <c r="E8" s="22" t="s">
        <v>11</v>
      </c>
      <c r="F8" s="24"/>
      <c r="G8" s="24"/>
      <c r="H8" s="24"/>
      <c r="I8" s="24"/>
      <c r="J8" s="25"/>
      <c r="K8" s="27"/>
      <c r="L8" s="2"/>
      <c r="M8" s="2"/>
      <c r="N8" s="26"/>
    </row>
    <row r="9" spans="2:14" ht="25.5" customHeight="1" thickBot="1" x14ac:dyDescent="0.3">
      <c r="B9" s="28" t="s">
        <v>14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0"/>
    </row>
    <row r="10" spans="2:14" ht="15.75" x14ac:dyDescent="0.25">
      <c r="B10" s="31" t="s">
        <v>15</v>
      </c>
      <c r="C10" s="32" t="s">
        <v>16</v>
      </c>
      <c r="D10" s="33" t="s">
        <v>17</v>
      </c>
      <c r="E10" s="32" t="s">
        <v>18</v>
      </c>
      <c r="F10" s="33" t="s">
        <v>19</v>
      </c>
      <c r="G10" s="34" t="s">
        <v>20</v>
      </c>
      <c r="H10" s="34"/>
      <c r="I10" s="34"/>
      <c r="J10" s="34"/>
      <c r="K10" s="34" t="s">
        <v>21</v>
      </c>
      <c r="L10" s="34"/>
      <c r="M10" s="35" t="s">
        <v>22</v>
      </c>
      <c r="N10" s="36"/>
    </row>
    <row r="11" spans="2:14" ht="30" x14ac:dyDescent="0.25">
      <c r="B11" s="37" t="s">
        <v>23</v>
      </c>
      <c r="C11" s="38"/>
      <c r="D11" s="39"/>
      <c r="E11" s="38"/>
      <c r="F11" s="39"/>
      <c r="G11" s="40" t="s">
        <v>24</v>
      </c>
      <c r="H11" s="40" t="s">
        <v>25</v>
      </c>
      <c r="I11" s="40" t="s">
        <v>26</v>
      </c>
      <c r="J11" s="40" t="s">
        <v>27</v>
      </c>
      <c r="K11" s="41" t="s">
        <v>28</v>
      </c>
      <c r="L11" s="42" t="s">
        <v>29</v>
      </c>
      <c r="M11" s="43" t="s">
        <v>30</v>
      </c>
      <c r="N11" s="44" t="s">
        <v>31</v>
      </c>
    </row>
    <row r="12" spans="2:14" ht="15.75" x14ac:dyDescent="0.25">
      <c r="B12" s="45" t="s">
        <v>32</v>
      </c>
      <c r="C12" s="46" t="s">
        <v>33</v>
      </c>
      <c r="D12" s="47" t="s">
        <v>34</v>
      </c>
      <c r="E12" s="46" t="s">
        <v>35</v>
      </c>
      <c r="F12" s="47" t="s">
        <v>36</v>
      </c>
      <c r="G12" s="47" t="s">
        <v>37</v>
      </c>
      <c r="H12" s="47" t="s">
        <v>38</v>
      </c>
      <c r="I12" s="47" t="s">
        <v>39</v>
      </c>
      <c r="J12" s="47" t="s">
        <v>40</v>
      </c>
      <c r="K12" s="48">
        <v>6</v>
      </c>
      <c r="L12" s="49">
        <v>7</v>
      </c>
      <c r="M12" s="49">
        <v>8</v>
      </c>
      <c r="N12" s="50">
        <v>9</v>
      </c>
    </row>
    <row r="13" spans="2:14" ht="3" customHeight="1" x14ac:dyDescent="0.25">
      <c r="B13" s="51"/>
      <c r="C13" s="52"/>
      <c r="D13" s="53"/>
      <c r="E13" s="52"/>
      <c r="F13" s="53"/>
      <c r="G13" s="53"/>
      <c r="H13" s="53"/>
      <c r="I13" s="53"/>
      <c r="J13" s="53"/>
      <c r="K13" s="54"/>
      <c r="M13" s="2"/>
      <c r="N13" s="26"/>
    </row>
    <row r="14" spans="2:14" ht="27.75" customHeight="1" x14ac:dyDescent="0.25">
      <c r="B14" s="55" t="s">
        <v>41</v>
      </c>
      <c r="C14" s="56" t="s">
        <v>42</v>
      </c>
      <c r="D14" s="57"/>
      <c r="E14" s="58"/>
      <c r="F14" s="57"/>
      <c r="G14" s="59">
        <f>G15+G16</f>
        <v>3922096442.6599998</v>
      </c>
      <c r="H14" s="59">
        <f t="shared" ref="H14:J14" si="0">H15+H16</f>
        <v>33141749350.669998</v>
      </c>
      <c r="I14" s="59">
        <f t="shared" si="0"/>
        <v>50003563600.669998</v>
      </c>
      <c r="J14" s="59">
        <f t="shared" si="0"/>
        <v>6464512604</v>
      </c>
      <c r="K14" s="60">
        <f>G14+H14+I14+J14</f>
        <v>93531921998</v>
      </c>
      <c r="L14" s="61">
        <f>L15+L16</f>
        <v>130713454395</v>
      </c>
      <c r="M14" s="62">
        <f>L14-K14</f>
        <v>37181532397</v>
      </c>
      <c r="N14" s="63">
        <f>M14/L14*100</f>
        <v>28.445069078078205</v>
      </c>
    </row>
    <row r="15" spans="2:14" s="70" customFormat="1" ht="24" customHeight="1" x14ac:dyDescent="0.25">
      <c r="B15" s="55" t="s">
        <v>43</v>
      </c>
      <c r="C15" s="64" t="s">
        <v>44</v>
      </c>
      <c r="D15" s="64"/>
      <c r="E15" s="64"/>
      <c r="F15" s="64"/>
      <c r="G15" s="65">
        <v>2028285476</v>
      </c>
      <c r="H15" s="65">
        <v>2704380635</v>
      </c>
      <c r="I15" s="65">
        <v>2704380635</v>
      </c>
      <c r="J15" s="65">
        <v>2028285477</v>
      </c>
      <c r="K15" s="66">
        <f>+G15+H15+I15+J15</f>
        <v>9465332223</v>
      </c>
      <c r="L15" s="67">
        <v>10226948120</v>
      </c>
      <c r="M15" s="68">
        <f>L15-K15</f>
        <v>761615897</v>
      </c>
      <c r="N15" s="69">
        <f t="shared" ref="N15:N29" si="1">M15/L15*100</f>
        <v>7.4471473607123375</v>
      </c>
    </row>
    <row r="16" spans="2:14" s="70" customFormat="1" ht="25.5" customHeight="1" x14ac:dyDescent="0.25">
      <c r="B16" s="71" t="s">
        <v>45</v>
      </c>
      <c r="C16" s="72" t="s">
        <v>46</v>
      </c>
      <c r="D16" s="72"/>
      <c r="E16" s="72"/>
      <c r="F16" s="72"/>
      <c r="G16" s="73">
        <f>G17+G31+G37+G46+G48+G51+G53+G55+G58+G60+G64+G67+G72+G85+G90+G96+G99+G101</f>
        <v>1893810966.6600001</v>
      </c>
      <c r="H16" s="74">
        <f>H17+H31+H37+H46+H48+H51+H53+H55+H58+H60+H64+H67+H72+H85+H90+H96+H99+H101</f>
        <v>30437368715.669998</v>
      </c>
      <c r="I16" s="74">
        <f>I17+I31+I37+I46+I48+I51+I53+I55+I58+I60+I64+I67+I72+I85+I90+I96+I99+I101</f>
        <v>47299182965.669998</v>
      </c>
      <c r="J16" s="73">
        <f>J17+J31+J37+J46+J48+J51+J53+J55+J58+J60+J64+J67+J72+J85+J90+J96+J99+J101</f>
        <v>4436227127</v>
      </c>
      <c r="K16" s="75">
        <f>G16+H16+I16+J16</f>
        <v>84066589775</v>
      </c>
      <c r="L16" s="74">
        <f>L17+L31+L37+L46+L48+L51+L53+L55+L58+L60+L64+L67+L72+L85+L90+L96+L99+L101</f>
        <v>120486506275</v>
      </c>
      <c r="M16" s="68">
        <f t="shared" ref="M16:M79" si="2">L16-K16</f>
        <v>36419916500</v>
      </c>
      <c r="N16" s="69">
        <f t="shared" si="1"/>
        <v>30.2273819915358</v>
      </c>
    </row>
    <row r="17" spans="2:16" ht="30" customHeight="1" x14ac:dyDescent="0.25">
      <c r="B17" s="71" t="s">
        <v>47</v>
      </c>
      <c r="C17" s="76" t="s">
        <v>48</v>
      </c>
      <c r="D17" s="77"/>
      <c r="E17" s="78">
        <v>1</v>
      </c>
      <c r="F17" s="77"/>
      <c r="G17" s="73">
        <f>SUM(G18:G30)</f>
        <v>511056916.66000003</v>
      </c>
      <c r="H17" s="74">
        <f t="shared" ref="H17:J17" si="3">SUM(H18:H30)</f>
        <v>517656915.67000002</v>
      </c>
      <c r="I17" s="74">
        <f t="shared" si="3"/>
        <v>517263415.67000002</v>
      </c>
      <c r="J17" s="73">
        <f t="shared" si="3"/>
        <v>80831527</v>
      </c>
      <c r="K17" s="75">
        <f>SUM(K18:K30)</f>
        <v>1626808775</v>
      </c>
      <c r="L17" s="74">
        <f>SUM(L18:L30)</f>
        <v>1627808775</v>
      </c>
      <c r="M17" s="68">
        <f t="shared" si="2"/>
        <v>1000000</v>
      </c>
      <c r="N17" s="79">
        <f t="shared" si="1"/>
        <v>6.1432277264877141E-2</v>
      </c>
      <c r="P17" s="80">
        <f>120486506275-L16</f>
        <v>0</v>
      </c>
    </row>
    <row r="18" spans="2:16" ht="30" customHeight="1" x14ac:dyDescent="0.25">
      <c r="B18" s="81" t="s">
        <v>49</v>
      </c>
      <c r="C18" s="82" t="s">
        <v>50</v>
      </c>
      <c r="D18" s="83" t="s">
        <v>3</v>
      </c>
      <c r="E18" s="78" t="s">
        <v>51</v>
      </c>
      <c r="F18" s="77" t="s">
        <v>52</v>
      </c>
      <c r="G18" s="84">
        <v>1375000</v>
      </c>
      <c r="H18" s="85">
        <f t="shared" ref="H18:J19" si="4">G18</f>
        <v>1375000</v>
      </c>
      <c r="I18" s="85">
        <f t="shared" si="4"/>
        <v>1375000</v>
      </c>
      <c r="J18" s="84">
        <f t="shared" si="4"/>
        <v>1375000</v>
      </c>
      <c r="K18" s="86">
        <f t="shared" ref="K18:K36" si="5">SUM(G18:J18)</f>
        <v>5500000</v>
      </c>
      <c r="L18" s="85">
        <f>K18</f>
        <v>5500000</v>
      </c>
      <c r="M18" s="87">
        <f t="shared" si="2"/>
        <v>0</v>
      </c>
      <c r="N18" s="79">
        <f t="shared" si="1"/>
        <v>0</v>
      </c>
    </row>
    <row r="19" spans="2:16" ht="30" customHeight="1" x14ac:dyDescent="0.25">
      <c r="B19" s="81" t="s">
        <v>53</v>
      </c>
      <c r="C19" s="88" t="s">
        <v>54</v>
      </c>
      <c r="D19" s="83" t="s">
        <v>3</v>
      </c>
      <c r="E19" s="78" t="s">
        <v>51</v>
      </c>
      <c r="F19" s="77" t="s">
        <v>52</v>
      </c>
      <c r="G19" s="84">
        <v>14175000</v>
      </c>
      <c r="H19" s="85">
        <f t="shared" si="4"/>
        <v>14175000</v>
      </c>
      <c r="I19" s="85">
        <f t="shared" si="4"/>
        <v>14175000</v>
      </c>
      <c r="J19" s="84">
        <f t="shared" si="4"/>
        <v>14175000</v>
      </c>
      <c r="K19" s="86">
        <f t="shared" si="5"/>
        <v>56700000</v>
      </c>
      <c r="L19" s="85">
        <f t="shared" ref="L19:L28" si="6">K19</f>
        <v>56700000</v>
      </c>
      <c r="M19" s="87">
        <f t="shared" si="2"/>
        <v>0</v>
      </c>
      <c r="N19" s="79">
        <f t="shared" si="1"/>
        <v>0</v>
      </c>
    </row>
    <row r="20" spans="2:16" ht="30" customHeight="1" x14ac:dyDescent="0.25">
      <c r="B20" s="81" t="s">
        <v>55</v>
      </c>
      <c r="C20" s="88" t="s">
        <v>56</v>
      </c>
      <c r="D20" s="83" t="s">
        <v>3</v>
      </c>
      <c r="E20" s="78" t="s">
        <v>57</v>
      </c>
      <c r="F20" s="77" t="s">
        <v>52</v>
      </c>
      <c r="G20" s="84">
        <v>35000000</v>
      </c>
      <c r="H20" s="85">
        <f>G20</f>
        <v>35000000</v>
      </c>
      <c r="I20" s="85">
        <f>H20</f>
        <v>35000000</v>
      </c>
      <c r="J20" s="84">
        <v>2760000</v>
      </c>
      <c r="K20" s="86">
        <f t="shared" si="5"/>
        <v>107760000</v>
      </c>
      <c r="L20" s="85">
        <f t="shared" si="6"/>
        <v>107760000</v>
      </c>
      <c r="M20" s="87">
        <f t="shared" si="2"/>
        <v>0</v>
      </c>
      <c r="N20" s="79">
        <f t="shared" si="1"/>
        <v>0</v>
      </c>
    </row>
    <row r="21" spans="2:16" ht="30" customHeight="1" x14ac:dyDescent="0.25">
      <c r="B21" s="81" t="s">
        <v>58</v>
      </c>
      <c r="C21" s="88" t="s">
        <v>59</v>
      </c>
      <c r="D21" s="83" t="s">
        <v>3</v>
      </c>
      <c r="E21" s="78" t="s">
        <v>60</v>
      </c>
      <c r="F21" s="77" t="s">
        <v>52</v>
      </c>
      <c r="G21" s="84">
        <v>11000000</v>
      </c>
      <c r="H21" s="85">
        <v>12000000</v>
      </c>
      <c r="I21" s="85">
        <v>11000000</v>
      </c>
      <c r="J21" s="84">
        <v>0</v>
      </c>
      <c r="K21" s="86">
        <f t="shared" si="5"/>
        <v>34000000</v>
      </c>
      <c r="L21" s="85">
        <f t="shared" si="6"/>
        <v>34000000</v>
      </c>
      <c r="M21" s="87">
        <f t="shared" si="2"/>
        <v>0</v>
      </c>
      <c r="N21" s="79">
        <f t="shared" si="1"/>
        <v>0</v>
      </c>
    </row>
    <row r="22" spans="2:16" ht="30" customHeight="1" x14ac:dyDescent="0.25">
      <c r="B22" s="81" t="s">
        <v>61</v>
      </c>
      <c r="C22" s="88" t="s">
        <v>62</v>
      </c>
      <c r="D22" s="83" t="s">
        <v>3</v>
      </c>
      <c r="E22" s="78" t="s">
        <v>51</v>
      </c>
      <c r="F22" s="77" t="s">
        <v>52</v>
      </c>
      <c r="G22" s="84">
        <v>12000000</v>
      </c>
      <c r="H22" s="85">
        <v>17099999</v>
      </c>
      <c r="I22" s="85">
        <f>H22</f>
        <v>17099999</v>
      </c>
      <c r="J22" s="84">
        <v>5099277</v>
      </c>
      <c r="K22" s="86">
        <f t="shared" si="5"/>
        <v>51299275</v>
      </c>
      <c r="L22" s="85">
        <f t="shared" si="6"/>
        <v>51299275</v>
      </c>
      <c r="M22" s="87">
        <f t="shared" si="2"/>
        <v>0</v>
      </c>
      <c r="N22" s="79">
        <f t="shared" si="1"/>
        <v>0</v>
      </c>
    </row>
    <row r="23" spans="2:16" ht="30" customHeight="1" x14ac:dyDescent="0.25">
      <c r="B23" s="81" t="s">
        <v>63</v>
      </c>
      <c r="C23" s="88" t="s">
        <v>64</v>
      </c>
      <c r="D23" s="83" t="s">
        <v>3</v>
      </c>
      <c r="E23" s="78" t="s">
        <v>60</v>
      </c>
      <c r="F23" s="77" t="s">
        <v>52</v>
      </c>
      <c r="G23" s="84">
        <v>6000000</v>
      </c>
      <c r="H23" s="85">
        <f t="shared" ref="H23:J30" si="7">G23</f>
        <v>6000000</v>
      </c>
      <c r="I23" s="85">
        <v>6500000</v>
      </c>
      <c r="J23" s="84">
        <v>0</v>
      </c>
      <c r="K23" s="86">
        <f t="shared" si="5"/>
        <v>18500000</v>
      </c>
      <c r="L23" s="85">
        <f t="shared" si="6"/>
        <v>18500000</v>
      </c>
      <c r="M23" s="87">
        <f t="shared" si="2"/>
        <v>0</v>
      </c>
      <c r="N23" s="79">
        <f t="shared" si="1"/>
        <v>0</v>
      </c>
    </row>
    <row r="24" spans="2:16" ht="30" customHeight="1" x14ac:dyDescent="0.25">
      <c r="B24" s="81" t="s">
        <v>65</v>
      </c>
      <c r="C24" s="88" t="s">
        <v>66</v>
      </c>
      <c r="D24" s="83" t="s">
        <v>3</v>
      </c>
      <c r="E24" s="78" t="s">
        <v>60</v>
      </c>
      <c r="F24" s="77" t="s">
        <v>52</v>
      </c>
      <c r="G24" s="84">
        <v>8000000</v>
      </c>
      <c r="H24" s="85">
        <v>8500000</v>
      </c>
      <c r="I24" s="85">
        <v>8606500</v>
      </c>
      <c r="J24" s="84">
        <v>0</v>
      </c>
      <c r="K24" s="86">
        <f t="shared" si="5"/>
        <v>25106500</v>
      </c>
      <c r="L24" s="85">
        <f t="shared" si="6"/>
        <v>25106500</v>
      </c>
      <c r="M24" s="87">
        <f t="shared" si="2"/>
        <v>0</v>
      </c>
      <c r="N24" s="79">
        <f t="shared" si="1"/>
        <v>0</v>
      </c>
    </row>
    <row r="25" spans="2:16" ht="30" customHeight="1" x14ac:dyDescent="0.25">
      <c r="B25" s="81" t="s">
        <v>67</v>
      </c>
      <c r="C25" s="88" t="s">
        <v>68</v>
      </c>
      <c r="D25" s="83" t="s">
        <v>3</v>
      </c>
      <c r="E25" s="78" t="s">
        <v>51</v>
      </c>
      <c r="F25" s="77" t="s">
        <v>52</v>
      </c>
      <c r="G25" s="84">
        <v>771000</v>
      </c>
      <c r="H25" s="85">
        <f t="shared" si="7"/>
        <v>771000</v>
      </c>
      <c r="I25" s="85">
        <f t="shared" si="7"/>
        <v>771000</v>
      </c>
      <c r="J25" s="84">
        <f t="shared" si="7"/>
        <v>771000</v>
      </c>
      <c r="K25" s="86">
        <f t="shared" si="5"/>
        <v>3084000</v>
      </c>
      <c r="L25" s="85">
        <f t="shared" si="6"/>
        <v>3084000</v>
      </c>
      <c r="M25" s="87">
        <f t="shared" si="2"/>
        <v>0</v>
      </c>
      <c r="N25" s="79">
        <f t="shared" si="1"/>
        <v>0</v>
      </c>
    </row>
    <row r="26" spans="2:16" ht="30" customHeight="1" x14ac:dyDescent="0.25">
      <c r="B26" s="81" t="s">
        <v>69</v>
      </c>
      <c r="C26" s="88" t="s">
        <v>70</v>
      </c>
      <c r="D26" s="83" t="s">
        <v>3</v>
      </c>
      <c r="E26" s="78" t="s">
        <v>51</v>
      </c>
      <c r="F26" s="77" t="s">
        <v>52</v>
      </c>
      <c r="G26" s="84">
        <v>2575250</v>
      </c>
      <c r="H26" s="85">
        <f t="shared" si="7"/>
        <v>2575250</v>
      </c>
      <c r="I26" s="85">
        <f t="shared" si="7"/>
        <v>2575250</v>
      </c>
      <c r="J26" s="84">
        <f t="shared" si="7"/>
        <v>2575250</v>
      </c>
      <c r="K26" s="86">
        <f t="shared" si="5"/>
        <v>10301000</v>
      </c>
      <c r="L26" s="85">
        <f t="shared" si="6"/>
        <v>10301000</v>
      </c>
      <c r="M26" s="87">
        <f t="shared" si="2"/>
        <v>0</v>
      </c>
      <c r="N26" s="79">
        <f t="shared" si="1"/>
        <v>0</v>
      </c>
    </row>
    <row r="27" spans="2:16" ht="30" customHeight="1" x14ac:dyDescent="0.25">
      <c r="B27" s="81" t="s">
        <v>71</v>
      </c>
      <c r="C27" s="88" t="s">
        <v>72</v>
      </c>
      <c r="D27" s="83" t="s">
        <v>3</v>
      </c>
      <c r="E27" s="78" t="s">
        <v>51</v>
      </c>
      <c r="F27" s="77" t="s">
        <v>52</v>
      </c>
      <c r="G27" s="84">
        <v>47940000</v>
      </c>
      <c r="H27" s="85">
        <f t="shared" si="7"/>
        <v>47940000</v>
      </c>
      <c r="I27" s="85">
        <f t="shared" si="7"/>
        <v>47940000</v>
      </c>
      <c r="J27" s="84">
        <f t="shared" si="7"/>
        <v>47940000</v>
      </c>
      <c r="K27" s="86">
        <f t="shared" si="5"/>
        <v>191760000</v>
      </c>
      <c r="L27" s="85">
        <f t="shared" si="6"/>
        <v>191760000</v>
      </c>
      <c r="M27" s="87">
        <f t="shared" si="2"/>
        <v>0</v>
      </c>
      <c r="N27" s="79">
        <f t="shared" si="1"/>
        <v>0</v>
      </c>
      <c r="P27" s="89">
        <v>270220666</v>
      </c>
    </row>
    <row r="28" spans="2:16" ht="30" customHeight="1" x14ac:dyDescent="0.25">
      <c r="B28" s="81" t="s">
        <v>73</v>
      </c>
      <c r="C28" s="88" t="s">
        <v>74</v>
      </c>
      <c r="D28" s="83" t="s">
        <v>3</v>
      </c>
      <c r="E28" s="78" t="s">
        <v>51</v>
      </c>
      <c r="F28" s="77" t="s">
        <v>52</v>
      </c>
      <c r="G28" s="84">
        <v>2000000</v>
      </c>
      <c r="H28" s="85">
        <f t="shared" si="7"/>
        <v>2000000</v>
      </c>
      <c r="I28" s="85">
        <f>H28</f>
        <v>2000000</v>
      </c>
      <c r="J28" s="84">
        <v>2075000</v>
      </c>
      <c r="K28" s="86">
        <f>SUM(G28:J28)</f>
        <v>8075000</v>
      </c>
      <c r="L28" s="85">
        <f t="shared" si="6"/>
        <v>8075000</v>
      </c>
      <c r="M28" s="87">
        <f t="shared" si="2"/>
        <v>0</v>
      </c>
      <c r="N28" s="79">
        <f t="shared" si="1"/>
        <v>0</v>
      </c>
      <c r="P28" s="80">
        <f>G29+H29+I29</f>
        <v>810662000</v>
      </c>
    </row>
    <row r="29" spans="2:16" ht="30" customHeight="1" x14ac:dyDescent="0.25">
      <c r="B29" s="81" t="s">
        <v>75</v>
      </c>
      <c r="C29" s="88" t="s">
        <v>76</v>
      </c>
      <c r="D29" s="83" t="s">
        <v>3</v>
      </c>
      <c r="E29" s="78" t="s">
        <v>57</v>
      </c>
      <c r="F29" s="77" t="s">
        <v>52</v>
      </c>
      <c r="G29" s="85">
        <v>270220666.66000003</v>
      </c>
      <c r="H29" s="85">
        <f>G29+0.01</f>
        <v>270220666.67000002</v>
      </c>
      <c r="I29" s="85">
        <f>H29</f>
        <v>270220666.67000002</v>
      </c>
      <c r="J29" s="85">
        <v>0</v>
      </c>
      <c r="K29" s="86">
        <f>SUM(G29:J29)</f>
        <v>810662000</v>
      </c>
      <c r="L29" s="85">
        <f>K29</f>
        <v>810662000</v>
      </c>
      <c r="M29" s="87">
        <f t="shared" si="2"/>
        <v>0</v>
      </c>
      <c r="N29" s="79">
        <f t="shared" si="1"/>
        <v>0</v>
      </c>
      <c r="P29" s="89">
        <v>810662000.00999999</v>
      </c>
    </row>
    <row r="30" spans="2:16" ht="30" customHeight="1" x14ac:dyDescent="0.25">
      <c r="B30" s="81" t="s">
        <v>77</v>
      </c>
      <c r="C30" s="88" t="s">
        <v>78</v>
      </c>
      <c r="D30" s="83" t="s">
        <v>3</v>
      </c>
      <c r="E30" s="78" t="s">
        <v>57</v>
      </c>
      <c r="F30" s="77" t="s">
        <v>52</v>
      </c>
      <c r="G30" s="84">
        <v>100000000</v>
      </c>
      <c r="H30" s="85">
        <f t="shared" si="7"/>
        <v>100000000</v>
      </c>
      <c r="I30" s="85">
        <f>H30</f>
        <v>100000000</v>
      </c>
      <c r="J30" s="84">
        <v>4061000</v>
      </c>
      <c r="K30" s="86">
        <f t="shared" si="5"/>
        <v>304061000</v>
      </c>
      <c r="L30" s="85">
        <v>305061000</v>
      </c>
      <c r="M30" s="90">
        <f t="shared" si="2"/>
        <v>1000000</v>
      </c>
      <c r="N30" s="79">
        <f>M30/L30*100</f>
        <v>0.32780329180065626</v>
      </c>
      <c r="P30" s="80">
        <f>P27*3</f>
        <v>810661998</v>
      </c>
    </row>
    <row r="31" spans="2:16" ht="30" customHeight="1" x14ac:dyDescent="0.25">
      <c r="B31" s="71" t="s">
        <v>79</v>
      </c>
      <c r="C31" s="76" t="s">
        <v>80</v>
      </c>
      <c r="D31" s="77"/>
      <c r="E31" s="78">
        <v>1</v>
      </c>
      <c r="F31" s="77"/>
      <c r="G31" s="91">
        <f>SUM(G32:G36)</f>
        <v>143362500</v>
      </c>
      <c r="H31" s="92">
        <f>SUM(H32:H36)</f>
        <v>383362500</v>
      </c>
      <c r="I31" s="92">
        <f>SUM(I32:I36)</f>
        <v>473362500</v>
      </c>
      <c r="J31" s="91">
        <f>SUM(J32:J36)</f>
        <v>151862500</v>
      </c>
      <c r="K31" s="93">
        <f t="shared" si="5"/>
        <v>1151950000</v>
      </c>
      <c r="L31" s="92">
        <f>SUM(L32:L36)</f>
        <v>1151950000</v>
      </c>
      <c r="M31" s="87">
        <f t="shared" si="2"/>
        <v>0</v>
      </c>
      <c r="N31" s="79">
        <f t="shared" ref="N31:N94" si="8">M31/L31*100</f>
        <v>0</v>
      </c>
      <c r="P31" s="89">
        <f>810662000/3</f>
        <v>270220666.66666669</v>
      </c>
    </row>
    <row r="32" spans="2:16" ht="30" customHeight="1" x14ac:dyDescent="0.25">
      <c r="B32" s="81" t="s">
        <v>81</v>
      </c>
      <c r="C32" s="88" t="s">
        <v>82</v>
      </c>
      <c r="D32" s="83" t="s">
        <v>3</v>
      </c>
      <c r="E32" s="78" t="s">
        <v>60</v>
      </c>
      <c r="F32" s="77" t="s">
        <v>52</v>
      </c>
      <c r="G32" s="84">
        <v>15000000</v>
      </c>
      <c r="H32" s="85">
        <f t="shared" ref="H32:J35" si="9">G32</f>
        <v>15000000</v>
      </c>
      <c r="I32" s="85">
        <f t="shared" si="9"/>
        <v>15000000</v>
      </c>
      <c r="J32" s="84">
        <v>0</v>
      </c>
      <c r="K32" s="86">
        <f t="shared" si="5"/>
        <v>45000000</v>
      </c>
      <c r="L32" s="85">
        <f>K32</f>
        <v>45000000</v>
      </c>
      <c r="M32" s="87">
        <f t="shared" si="2"/>
        <v>0</v>
      </c>
      <c r="N32" s="79">
        <f t="shared" si="8"/>
        <v>0</v>
      </c>
      <c r="P32">
        <f>0.67*3</f>
        <v>2.0100000000000002</v>
      </c>
    </row>
    <row r="33" spans="2:15" ht="30" customHeight="1" x14ac:dyDescent="0.25">
      <c r="B33" s="81" t="s">
        <v>83</v>
      </c>
      <c r="C33" s="88" t="s">
        <v>84</v>
      </c>
      <c r="D33" s="83" t="s">
        <v>3</v>
      </c>
      <c r="E33" s="78" t="s">
        <v>51</v>
      </c>
      <c r="F33" s="77" t="s">
        <v>52</v>
      </c>
      <c r="G33" s="84">
        <v>76862500</v>
      </c>
      <c r="H33" s="85">
        <f t="shared" si="9"/>
        <v>76862500</v>
      </c>
      <c r="I33" s="85">
        <f t="shared" si="9"/>
        <v>76862500</v>
      </c>
      <c r="J33" s="84">
        <f t="shared" si="9"/>
        <v>76862500</v>
      </c>
      <c r="K33" s="86">
        <f t="shared" si="5"/>
        <v>307450000</v>
      </c>
      <c r="L33" s="85">
        <f t="shared" ref="L33:L36" si="10">K33</f>
        <v>307450000</v>
      </c>
      <c r="M33" s="87">
        <f t="shared" si="2"/>
        <v>0</v>
      </c>
      <c r="N33" s="79">
        <f t="shared" si="8"/>
        <v>0</v>
      </c>
    </row>
    <row r="34" spans="2:15" ht="30" customHeight="1" x14ac:dyDescent="0.25">
      <c r="B34" s="81" t="s">
        <v>85</v>
      </c>
      <c r="C34" s="88" t="s">
        <v>86</v>
      </c>
      <c r="D34" s="83" t="s">
        <v>3</v>
      </c>
      <c r="E34" s="78" t="s">
        <v>60</v>
      </c>
      <c r="F34" s="77" t="s">
        <v>52</v>
      </c>
      <c r="G34" s="84">
        <v>6500000</v>
      </c>
      <c r="H34" s="85">
        <f t="shared" si="9"/>
        <v>6500000</v>
      </c>
      <c r="I34" s="85">
        <f t="shared" si="9"/>
        <v>6500000</v>
      </c>
      <c r="J34" s="84">
        <v>0</v>
      </c>
      <c r="K34" s="86">
        <f t="shared" si="5"/>
        <v>19500000</v>
      </c>
      <c r="L34" s="85">
        <f t="shared" si="10"/>
        <v>19500000</v>
      </c>
      <c r="M34" s="87">
        <f t="shared" si="2"/>
        <v>0</v>
      </c>
      <c r="N34" s="79">
        <f t="shared" si="8"/>
        <v>0</v>
      </c>
    </row>
    <row r="35" spans="2:15" ht="30" customHeight="1" x14ac:dyDescent="0.25">
      <c r="B35" s="81" t="s">
        <v>87</v>
      </c>
      <c r="C35" s="88" t="s">
        <v>88</v>
      </c>
      <c r="D35" s="83" t="s">
        <v>3</v>
      </c>
      <c r="E35" s="78" t="s">
        <v>51</v>
      </c>
      <c r="F35" s="77" t="s">
        <v>52</v>
      </c>
      <c r="G35" s="84">
        <v>45000000</v>
      </c>
      <c r="H35" s="85">
        <f t="shared" si="9"/>
        <v>45000000</v>
      </c>
      <c r="I35" s="85">
        <f t="shared" si="9"/>
        <v>45000000</v>
      </c>
      <c r="J35" s="84">
        <f t="shared" si="9"/>
        <v>45000000</v>
      </c>
      <c r="K35" s="86">
        <f t="shared" si="5"/>
        <v>180000000</v>
      </c>
      <c r="L35" s="85">
        <f t="shared" si="10"/>
        <v>180000000</v>
      </c>
      <c r="M35" s="87">
        <f t="shared" si="2"/>
        <v>0</v>
      </c>
      <c r="N35" s="79">
        <f t="shared" si="8"/>
        <v>0</v>
      </c>
    </row>
    <row r="36" spans="2:15" ht="30" customHeight="1" x14ac:dyDescent="0.25">
      <c r="B36" s="81" t="s">
        <v>89</v>
      </c>
      <c r="C36" s="88" t="s">
        <v>90</v>
      </c>
      <c r="D36" s="83" t="s">
        <v>3</v>
      </c>
      <c r="E36" s="78" t="s">
        <v>91</v>
      </c>
      <c r="F36" s="77" t="s">
        <v>52</v>
      </c>
      <c r="G36" s="84">
        <v>0</v>
      </c>
      <c r="H36" s="85">
        <v>240000000</v>
      </c>
      <c r="I36" s="85">
        <v>330000000</v>
      </c>
      <c r="J36" s="84">
        <v>30000000</v>
      </c>
      <c r="K36" s="86">
        <f t="shared" si="5"/>
        <v>600000000</v>
      </c>
      <c r="L36" s="85">
        <f t="shared" si="10"/>
        <v>600000000</v>
      </c>
      <c r="M36" s="87">
        <f t="shared" si="2"/>
        <v>0</v>
      </c>
      <c r="N36" s="79">
        <f t="shared" si="8"/>
        <v>0</v>
      </c>
    </row>
    <row r="37" spans="2:15" ht="30" customHeight="1" x14ac:dyDescent="0.25">
      <c r="B37" s="71" t="s">
        <v>92</v>
      </c>
      <c r="C37" s="76" t="s">
        <v>93</v>
      </c>
      <c r="D37" s="77"/>
      <c r="E37" s="78"/>
      <c r="F37" s="77"/>
      <c r="G37" s="91">
        <f>SUM(G38:G45)</f>
        <v>0</v>
      </c>
      <c r="H37" s="92">
        <f>SUM(H38:H45)</f>
        <v>15989200000</v>
      </c>
      <c r="I37" s="92">
        <f>SUM(I38:I45)</f>
        <v>21985150000</v>
      </c>
      <c r="J37" s="91">
        <f>SUM(J38:J45)</f>
        <v>1998650000</v>
      </c>
      <c r="K37" s="93">
        <f>SUM(G37:J37)</f>
        <v>39973000000</v>
      </c>
      <c r="L37" s="92">
        <f>SUM(L38:L45)</f>
        <v>77176916500</v>
      </c>
      <c r="M37" s="67">
        <f t="shared" si="2"/>
        <v>37203916500</v>
      </c>
      <c r="N37" s="79">
        <f>M37/L37*100</f>
        <v>48.206015719739206</v>
      </c>
      <c r="O37" s="94"/>
    </row>
    <row r="38" spans="2:15" ht="30" customHeight="1" x14ac:dyDescent="0.25">
      <c r="B38" s="81" t="s">
        <v>94</v>
      </c>
      <c r="C38" s="88" t="s">
        <v>95</v>
      </c>
      <c r="D38" s="83" t="s">
        <v>3</v>
      </c>
      <c r="E38" s="78" t="s">
        <v>96</v>
      </c>
      <c r="F38" s="77" t="s">
        <v>52</v>
      </c>
      <c r="G38" s="84">
        <v>0</v>
      </c>
      <c r="H38" s="85">
        <v>80000000</v>
      </c>
      <c r="I38" s="85">
        <v>110000000</v>
      </c>
      <c r="J38" s="84">
        <v>10000000</v>
      </c>
      <c r="K38" s="86">
        <f t="shared" ref="K38:K47" si="11">SUM(G38:J38)</f>
        <v>200000000</v>
      </c>
      <c r="L38" s="85">
        <f>K38</f>
        <v>200000000</v>
      </c>
      <c r="M38" s="87">
        <f t="shared" si="2"/>
        <v>0</v>
      </c>
      <c r="N38" s="79">
        <f t="shared" si="8"/>
        <v>0</v>
      </c>
    </row>
    <row r="39" spans="2:15" ht="30" customHeight="1" x14ac:dyDescent="0.25">
      <c r="B39" s="81" t="s">
        <v>97</v>
      </c>
      <c r="C39" s="88" t="s">
        <v>98</v>
      </c>
      <c r="D39" s="83" t="s">
        <v>3</v>
      </c>
      <c r="E39" s="78" t="s">
        <v>91</v>
      </c>
      <c r="F39" s="77" t="s">
        <v>52</v>
      </c>
      <c r="G39" s="84">
        <v>0</v>
      </c>
      <c r="H39" s="85">
        <v>7589200000</v>
      </c>
      <c r="I39" s="85">
        <v>10435150000</v>
      </c>
      <c r="J39" s="84">
        <v>948650000</v>
      </c>
      <c r="K39" s="86">
        <f t="shared" si="11"/>
        <v>18973000000</v>
      </c>
      <c r="L39" s="85">
        <f t="shared" ref="L39:L45" si="12">K39</f>
        <v>18973000000</v>
      </c>
      <c r="M39" s="87">
        <f t="shared" si="2"/>
        <v>0</v>
      </c>
      <c r="N39" s="79">
        <f t="shared" si="8"/>
        <v>0</v>
      </c>
    </row>
    <row r="40" spans="2:15" ht="30" customHeight="1" x14ac:dyDescent="0.25">
      <c r="B40" s="81" t="s">
        <v>99</v>
      </c>
      <c r="C40" s="88" t="s">
        <v>100</v>
      </c>
      <c r="D40" s="83" t="s">
        <v>3</v>
      </c>
      <c r="E40" s="78" t="s">
        <v>91</v>
      </c>
      <c r="F40" s="77" t="s">
        <v>52</v>
      </c>
      <c r="G40" s="84">
        <v>0</v>
      </c>
      <c r="H40" s="85">
        <v>400000000</v>
      </c>
      <c r="I40" s="85">
        <v>550000000</v>
      </c>
      <c r="J40" s="84">
        <v>50000000</v>
      </c>
      <c r="K40" s="86">
        <f t="shared" si="11"/>
        <v>1000000000</v>
      </c>
      <c r="L40" s="85">
        <f t="shared" si="12"/>
        <v>1000000000</v>
      </c>
      <c r="M40" s="87">
        <f t="shared" si="2"/>
        <v>0</v>
      </c>
      <c r="N40" s="79">
        <f t="shared" si="8"/>
        <v>0</v>
      </c>
    </row>
    <row r="41" spans="2:15" ht="30" customHeight="1" x14ac:dyDescent="0.25">
      <c r="B41" s="81" t="s">
        <v>101</v>
      </c>
      <c r="C41" s="88" t="s">
        <v>102</v>
      </c>
      <c r="D41" s="83" t="s">
        <v>3</v>
      </c>
      <c r="E41" s="78"/>
      <c r="F41" s="77"/>
      <c r="G41" s="84"/>
      <c r="H41" s="85"/>
      <c r="I41" s="85"/>
      <c r="J41" s="84"/>
      <c r="K41" s="86">
        <v>0</v>
      </c>
      <c r="L41" s="85">
        <v>37203916500</v>
      </c>
      <c r="M41" s="95">
        <f t="shared" si="2"/>
        <v>37203916500</v>
      </c>
      <c r="N41" s="79">
        <f t="shared" si="8"/>
        <v>100</v>
      </c>
    </row>
    <row r="42" spans="2:15" ht="30" customHeight="1" x14ac:dyDescent="0.25">
      <c r="B42" s="81" t="s">
        <v>103</v>
      </c>
      <c r="C42" s="88" t="s">
        <v>104</v>
      </c>
      <c r="D42" s="83" t="s">
        <v>3</v>
      </c>
      <c r="E42" s="78" t="s">
        <v>105</v>
      </c>
      <c r="F42" s="77" t="s">
        <v>52</v>
      </c>
      <c r="G42" s="84">
        <v>0</v>
      </c>
      <c r="H42" s="85">
        <v>4500000000</v>
      </c>
      <c r="I42" s="85">
        <v>6187500000</v>
      </c>
      <c r="J42" s="84">
        <v>562500000</v>
      </c>
      <c r="K42" s="86">
        <f t="shared" si="11"/>
        <v>11250000000</v>
      </c>
      <c r="L42" s="85">
        <f t="shared" si="12"/>
        <v>11250000000</v>
      </c>
      <c r="M42" s="87">
        <f t="shared" si="2"/>
        <v>0</v>
      </c>
      <c r="N42" s="79">
        <f t="shared" si="8"/>
        <v>0</v>
      </c>
    </row>
    <row r="43" spans="2:15" ht="30" customHeight="1" x14ac:dyDescent="0.25">
      <c r="B43" s="81" t="s">
        <v>106</v>
      </c>
      <c r="C43" s="88" t="s">
        <v>107</v>
      </c>
      <c r="D43" s="83" t="s">
        <v>3</v>
      </c>
      <c r="E43" s="78" t="s">
        <v>96</v>
      </c>
      <c r="F43" s="77" t="s">
        <v>52</v>
      </c>
      <c r="G43" s="84">
        <v>0</v>
      </c>
      <c r="H43" s="85">
        <v>2060000000</v>
      </c>
      <c r="I43" s="85">
        <v>2832500000</v>
      </c>
      <c r="J43" s="84">
        <v>257500000</v>
      </c>
      <c r="K43" s="86">
        <f t="shared" si="11"/>
        <v>5150000000</v>
      </c>
      <c r="L43" s="85">
        <f t="shared" si="12"/>
        <v>5150000000</v>
      </c>
      <c r="M43" s="87">
        <f t="shared" si="2"/>
        <v>0</v>
      </c>
      <c r="N43" s="79">
        <f t="shared" si="8"/>
        <v>0</v>
      </c>
    </row>
    <row r="44" spans="2:15" ht="30" customHeight="1" x14ac:dyDescent="0.25">
      <c r="B44" s="81" t="s">
        <v>108</v>
      </c>
      <c r="C44" s="88" t="s">
        <v>109</v>
      </c>
      <c r="D44" s="83" t="s">
        <v>3</v>
      </c>
      <c r="E44" s="78" t="s">
        <v>110</v>
      </c>
      <c r="F44" s="77" t="s">
        <v>52</v>
      </c>
      <c r="G44" s="84">
        <v>0</v>
      </c>
      <c r="H44" s="85">
        <v>400000000</v>
      </c>
      <c r="I44" s="85">
        <v>550000000</v>
      </c>
      <c r="J44" s="84">
        <v>50000000</v>
      </c>
      <c r="K44" s="86">
        <f t="shared" si="11"/>
        <v>1000000000</v>
      </c>
      <c r="L44" s="85">
        <f t="shared" si="12"/>
        <v>1000000000</v>
      </c>
      <c r="M44" s="87">
        <f t="shared" si="2"/>
        <v>0</v>
      </c>
      <c r="N44" s="79">
        <f t="shared" si="8"/>
        <v>0</v>
      </c>
    </row>
    <row r="45" spans="2:15" ht="36" customHeight="1" x14ac:dyDescent="0.25">
      <c r="B45" s="81" t="s">
        <v>111</v>
      </c>
      <c r="C45" s="88" t="s">
        <v>112</v>
      </c>
      <c r="D45" s="83" t="s">
        <v>3</v>
      </c>
      <c r="E45" s="78" t="s">
        <v>113</v>
      </c>
      <c r="F45" s="77" t="s">
        <v>52</v>
      </c>
      <c r="G45" s="84">
        <v>0</v>
      </c>
      <c r="H45" s="85">
        <v>960000000</v>
      </c>
      <c r="I45" s="85">
        <v>1320000000</v>
      </c>
      <c r="J45" s="84">
        <v>120000000</v>
      </c>
      <c r="K45" s="86">
        <f t="shared" si="11"/>
        <v>2400000000</v>
      </c>
      <c r="L45" s="85">
        <f t="shared" si="12"/>
        <v>2400000000</v>
      </c>
      <c r="M45" s="87">
        <f t="shared" si="2"/>
        <v>0</v>
      </c>
      <c r="N45" s="79">
        <f t="shared" si="8"/>
        <v>0</v>
      </c>
    </row>
    <row r="46" spans="2:15" ht="30" customHeight="1" x14ac:dyDescent="0.25">
      <c r="B46" s="71" t="s">
        <v>114</v>
      </c>
      <c r="C46" s="76" t="s">
        <v>115</v>
      </c>
      <c r="D46" s="77"/>
      <c r="E46" s="78"/>
      <c r="F46" s="77"/>
      <c r="G46" s="91">
        <f>G47</f>
        <v>0</v>
      </c>
      <c r="H46" s="92">
        <f t="shared" ref="H46:J46" si="13">H47</f>
        <v>20000000</v>
      </c>
      <c r="I46" s="92">
        <f t="shared" si="13"/>
        <v>27500000</v>
      </c>
      <c r="J46" s="91">
        <f t="shared" si="13"/>
        <v>2500000</v>
      </c>
      <c r="K46" s="93">
        <f t="shared" si="11"/>
        <v>50000000</v>
      </c>
      <c r="L46" s="92">
        <f>SUM(L47)</f>
        <v>50000000</v>
      </c>
      <c r="M46" s="87">
        <f t="shared" si="2"/>
        <v>0</v>
      </c>
      <c r="N46" s="79">
        <f t="shared" si="8"/>
        <v>0</v>
      </c>
    </row>
    <row r="47" spans="2:15" ht="63.75" customHeight="1" x14ac:dyDescent="0.25">
      <c r="B47" s="81" t="s">
        <v>116</v>
      </c>
      <c r="C47" s="88" t="s">
        <v>117</v>
      </c>
      <c r="D47" s="83" t="s">
        <v>3</v>
      </c>
      <c r="E47" s="78" t="s">
        <v>118</v>
      </c>
      <c r="F47" s="77" t="s">
        <v>52</v>
      </c>
      <c r="G47" s="84">
        <v>0</v>
      </c>
      <c r="H47" s="85">
        <v>20000000</v>
      </c>
      <c r="I47" s="85">
        <v>27500000</v>
      </c>
      <c r="J47" s="84">
        <v>2500000</v>
      </c>
      <c r="K47" s="86">
        <f t="shared" si="11"/>
        <v>50000000</v>
      </c>
      <c r="L47" s="85">
        <f>K47</f>
        <v>50000000</v>
      </c>
      <c r="M47" s="87">
        <f t="shared" si="2"/>
        <v>0</v>
      </c>
      <c r="N47" s="79">
        <f t="shared" si="8"/>
        <v>0</v>
      </c>
    </row>
    <row r="48" spans="2:15" ht="30" customHeight="1" x14ac:dyDescent="0.25">
      <c r="B48" s="71" t="s">
        <v>119</v>
      </c>
      <c r="C48" s="76" t="s">
        <v>120</v>
      </c>
      <c r="D48" s="77"/>
      <c r="E48" s="78"/>
      <c r="F48" s="77"/>
      <c r="G48" s="91">
        <f>SUM(G49:G50)</f>
        <v>0</v>
      </c>
      <c r="H48" s="92">
        <f>SUM(H49:H50)</f>
        <v>380000000</v>
      </c>
      <c r="I48" s="92">
        <f>SUM(I49:I50)</f>
        <v>522500000</v>
      </c>
      <c r="J48" s="91">
        <f>SUM(J49:J50)</f>
        <v>47500000</v>
      </c>
      <c r="K48" s="93">
        <f>SUM(G48:J48)</f>
        <v>950000000</v>
      </c>
      <c r="L48" s="92">
        <f>SUM(L49:L50)</f>
        <v>950000000</v>
      </c>
      <c r="M48" s="87">
        <f t="shared" si="2"/>
        <v>0</v>
      </c>
      <c r="N48" s="79">
        <f t="shared" si="8"/>
        <v>0</v>
      </c>
    </row>
    <row r="49" spans="2:14" ht="51" customHeight="1" x14ac:dyDescent="0.25">
      <c r="B49" s="81" t="s">
        <v>121</v>
      </c>
      <c r="C49" s="88" t="s">
        <v>122</v>
      </c>
      <c r="D49" s="83" t="s">
        <v>3</v>
      </c>
      <c r="E49" s="78" t="s">
        <v>118</v>
      </c>
      <c r="F49" s="77" t="s">
        <v>52</v>
      </c>
      <c r="G49" s="84">
        <v>0</v>
      </c>
      <c r="H49" s="85">
        <v>320000000</v>
      </c>
      <c r="I49" s="85">
        <v>440000000</v>
      </c>
      <c r="J49" s="84">
        <v>40000000</v>
      </c>
      <c r="K49" s="86">
        <f t="shared" ref="K49:K54" si="14">SUM(G49:J49)</f>
        <v>800000000</v>
      </c>
      <c r="L49" s="85">
        <f>K49</f>
        <v>800000000</v>
      </c>
      <c r="M49" s="87">
        <f t="shared" si="2"/>
        <v>0</v>
      </c>
      <c r="N49" s="79">
        <f t="shared" si="8"/>
        <v>0</v>
      </c>
    </row>
    <row r="50" spans="2:14" ht="38.25" customHeight="1" x14ac:dyDescent="0.25">
      <c r="B50" s="81" t="s">
        <v>123</v>
      </c>
      <c r="C50" s="88" t="s">
        <v>124</v>
      </c>
      <c r="D50" s="83" t="s">
        <v>3</v>
      </c>
      <c r="E50" s="78" t="s">
        <v>91</v>
      </c>
      <c r="F50" s="77" t="s">
        <v>52</v>
      </c>
      <c r="G50" s="84">
        <v>0</v>
      </c>
      <c r="H50" s="85">
        <v>60000000</v>
      </c>
      <c r="I50" s="85">
        <v>82500000</v>
      </c>
      <c r="J50" s="84">
        <v>7500000</v>
      </c>
      <c r="K50" s="86">
        <f t="shared" si="14"/>
        <v>150000000</v>
      </c>
      <c r="L50" s="85">
        <f>K50</f>
        <v>150000000</v>
      </c>
      <c r="M50" s="87">
        <f t="shared" si="2"/>
        <v>0</v>
      </c>
      <c r="N50" s="79">
        <f t="shared" si="8"/>
        <v>0</v>
      </c>
    </row>
    <row r="51" spans="2:14" ht="65.25" customHeight="1" x14ac:dyDescent="0.25">
      <c r="B51" s="71" t="s">
        <v>125</v>
      </c>
      <c r="C51" s="76" t="s">
        <v>126</v>
      </c>
      <c r="D51" s="77"/>
      <c r="E51" s="78"/>
      <c r="F51" s="77"/>
      <c r="G51" s="91">
        <f>G52</f>
        <v>0</v>
      </c>
      <c r="H51" s="92">
        <f t="shared" ref="H51:J51" si="15">H52</f>
        <v>80000000</v>
      </c>
      <c r="I51" s="92">
        <f t="shared" si="15"/>
        <v>100000000</v>
      </c>
      <c r="J51" s="91">
        <f t="shared" si="15"/>
        <v>20000000</v>
      </c>
      <c r="K51" s="93">
        <f t="shared" si="14"/>
        <v>200000000</v>
      </c>
      <c r="L51" s="92">
        <f>SUM(L52)</f>
        <v>200000000</v>
      </c>
      <c r="M51" s="87">
        <f t="shared" si="2"/>
        <v>0</v>
      </c>
      <c r="N51" s="79">
        <f t="shared" si="8"/>
        <v>0</v>
      </c>
    </row>
    <row r="52" spans="2:14" ht="43.5" customHeight="1" x14ac:dyDescent="0.25">
      <c r="B52" s="81" t="s">
        <v>127</v>
      </c>
      <c r="C52" s="88" t="s">
        <v>128</v>
      </c>
      <c r="D52" s="83" t="s">
        <v>3</v>
      </c>
      <c r="E52" s="78" t="s">
        <v>118</v>
      </c>
      <c r="F52" s="77" t="s">
        <v>52</v>
      </c>
      <c r="G52" s="84">
        <v>0</v>
      </c>
      <c r="H52" s="85">
        <v>80000000</v>
      </c>
      <c r="I52" s="85">
        <v>100000000</v>
      </c>
      <c r="J52" s="84">
        <v>20000000</v>
      </c>
      <c r="K52" s="86">
        <f t="shared" si="14"/>
        <v>200000000</v>
      </c>
      <c r="L52" s="85">
        <f>K52</f>
        <v>200000000</v>
      </c>
      <c r="M52" s="87">
        <f t="shared" si="2"/>
        <v>0</v>
      </c>
      <c r="N52" s="79">
        <f t="shared" si="8"/>
        <v>0</v>
      </c>
    </row>
    <row r="53" spans="2:14" ht="36" customHeight="1" x14ac:dyDescent="0.25">
      <c r="B53" s="71" t="s">
        <v>129</v>
      </c>
      <c r="C53" s="76" t="s">
        <v>130</v>
      </c>
      <c r="D53" s="77"/>
      <c r="E53" s="78"/>
      <c r="F53" s="77"/>
      <c r="G53" s="91">
        <f>G54</f>
        <v>0</v>
      </c>
      <c r="H53" s="92">
        <f t="shared" ref="H53:J53" si="16">H54</f>
        <v>60000000</v>
      </c>
      <c r="I53" s="92">
        <f t="shared" si="16"/>
        <v>75000000</v>
      </c>
      <c r="J53" s="91">
        <f t="shared" si="16"/>
        <v>15000000</v>
      </c>
      <c r="K53" s="93">
        <f t="shared" si="14"/>
        <v>150000000</v>
      </c>
      <c r="L53" s="92">
        <f>SUM(L54)</f>
        <v>150000000</v>
      </c>
      <c r="M53" s="87">
        <f t="shared" si="2"/>
        <v>0</v>
      </c>
      <c r="N53" s="79">
        <f t="shared" si="8"/>
        <v>0</v>
      </c>
    </row>
    <row r="54" spans="2:14" ht="41.25" customHeight="1" x14ac:dyDescent="0.25">
      <c r="B54" s="81" t="s">
        <v>131</v>
      </c>
      <c r="C54" s="88" t="s">
        <v>132</v>
      </c>
      <c r="D54" s="83" t="s">
        <v>3</v>
      </c>
      <c r="E54" s="78" t="s">
        <v>118</v>
      </c>
      <c r="F54" s="77" t="s">
        <v>52</v>
      </c>
      <c r="G54" s="84">
        <v>0</v>
      </c>
      <c r="H54" s="85">
        <v>60000000</v>
      </c>
      <c r="I54" s="85">
        <v>75000000</v>
      </c>
      <c r="J54" s="84">
        <v>15000000</v>
      </c>
      <c r="K54" s="86">
        <f t="shared" si="14"/>
        <v>150000000</v>
      </c>
      <c r="L54" s="85">
        <f>K54</f>
        <v>150000000</v>
      </c>
      <c r="M54" s="87">
        <f t="shared" si="2"/>
        <v>0</v>
      </c>
      <c r="N54" s="79">
        <f t="shared" si="8"/>
        <v>0</v>
      </c>
    </row>
    <row r="55" spans="2:14" ht="44.25" customHeight="1" x14ac:dyDescent="0.25">
      <c r="B55" s="71" t="s">
        <v>133</v>
      </c>
      <c r="C55" s="76" t="s">
        <v>134</v>
      </c>
      <c r="D55" s="77"/>
      <c r="E55" s="78"/>
      <c r="F55" s="77"/>
      <c r="G55" s="91">
        <f>SUM(G56:G57)</f>
        <v>712500000</v>
      </c>
      <c r="H55" s="92">
        <f>SUM(H56:H57)</f>
        <v>855000000</v>
      </c>
      <c r="I55" s="92">
        <f>SUM(I56:I57)</f>
        <v>1140000000</v>
      </c>
      <c r="J55" s="91">
        <f>SUM(J56:J57)</f>
        <v>142500000</v>
      </c>
      <c r="K55" s="93">
        <f>SUM(G55:J55)</f>
        <v>2850000000</v>
      </c>
      <c r="L55" s="92">
        <f>SUM(L56:L57)</f>
        <v>2850000000</v>
      </c>
      <c r="M55" s="87">
        <f t="shared" si="2"/>
        <v>0</v>
      </c>
      <c r="N55" s="79">
        <f t="shared" si="8"/>
        <v>0</v>
      </c>
    </row>
    <row r="56" spans="2:14" ht="30" customHeight="1" x14ac:dyDescent="0.25">
      <c r="B56" s="81" t="s">
        <v>135</v>
      </c>
      <c r="C56" s="88" t="s">
        <v>136</v>
      </c>
      <c r="D56" s="96" t="s">
        <v>3</v>
      </c>
      <c r="E56" s="78" t="s">
        <v>137</v>
      </c>
      <c r="F56" s="77" t="s">
        <v>52</v>
      </c>
      <c r="G56" s="84">
        <v>625000000</v>
      </c>
      <c r="H56" s="85">
        <v>750000000</v>
      </c>
      <c r="I56" s="85">
        <v>1000000000</v>
      </c>
      <c r="J56" s="84">
        <v>125000000</v>
      </c>
      <c r="K56" s="86">
        <f t="shared" ref="K56:K57" si="17">SUM(G56:J56)</f>
        <v>2500000000</v>
      </c>
      <c r="L56" s="85">
        <f>K56</f>
        <v>2500000000</v>
      </c>
      <c r="M56" s="87">
        <f t="shared" si="2"/>
        <v>0</v>
      </c>
      <c r="N56" s="79">
        <f t="shared" si="8"/>
        <v>0</v>
      </c>
    </row>
    <row r="57" spans="2:14" ht="30" customHeight="1" x14ac:dyDescent="0.25">
      <c r="B57" s="81" t="s">
        <v>138</v>
      </c>
      <c r="C57" s="88" t="s">
        <v>139</v>
      </c>
      <c r="D57" s="96" t="s">
        <v>3</v>
      </c>
      <c r="E57" s="97" t="s">
        <v>140</v>
      </c>
      <c r="F57" s="77" t="s">
        <v>52</v>
      </c>
      <c r="G57" s="84">
        <v>87500000</v>
      </c>
      <c r="H57" s="85">
        <v>105000000</v>
      </c>
      <c r="I57" s="85">
        <v>140000000</v>
      </c>
      <c r="J57" s="84">
        <v>17500000</v>
      </c>
      <c r="K57" s="86">
        <f t="shared" si="17"/>
        <v>350000000</v>
      </c>
      <c r="L57" s="85">
        <f>K57</f>
        <v>350000000</v>
      </c>
      <c r="M57" s="87">
        <f t="shared" si="2"/>
        <v>0</v>
      </c>
      <c r="N57" s="79">
        <f t="shared" si="8"/>
        <v>0</v>
      </c>
    </row>
    <row r="58" spans="2:14" ht="47.25" customHeight="1" x14ac:dyDescent="0.25">
      <c r="B58" s="71" t="s">
        <v>141</v>
      </c>
      <c r="C58" s="76" t="s">
        <v>142</v>
      </c>
      <c r="D58" s="77"/>
      <c r="E58" s="78"/>
      <c r="F58" s="77"/>
      <c r="G58" s="91">
        <f>SUM(G59:G59)</f>
        <v>0</v>
      </c>
      <c r="H58" s="92">
        <f>SUM(H59:H59)</f>
        <v>84000000</v>
      </c>
      <c r="I58" s="92">
        <f>SUM(I59:I59)</f>
        <v>105000000</v>
      </c>
      <c r="J58" s="91">
        <f>SUM(J59:J59)</f>
        <v>21000000</v>
      </c>
      <c r="K58" s="93">
        <f>SUM(G58:J58)</f>
        <v>210000000</v>
      </c>
      <c r="L58" s="92">
        <f>SUM(L59)</f>
        <v>210000000</v>
      </c>
      <c r="M58" s="87">
        <f t="shared" si="2"/>
        <v>0</v>
      </c>
      <c r="N58" s="79">
        <f t="shared" si="8"/>
        <v>0</v>
      </c>
    </row>
    <row r="59" spans="2:14" ht="64.5" customHeight="1" x14ac:dyDescent="0.25">
      <c r="B59" s="81" t="s">
        <v>143</v>
      </c>
      <c r="C59" s="88" t="s">
        <v>144</v>
      </c>
      <c r="D59" s="96" t="s">
        <v>3</v>
      </c>
      <c r="E59" s="78"/>
      <c r="F59" s="77" t="s">
        <v>52</v>
      </c>
      <c r="G59" s="84">
        <v>0</v>
      </c>
      <c r="H59" s="85">
        <v>84000000</v>
      </c>
      <c r="I59" s="85">
        <v>105000000</v>
      </c>
      <c r="J59" s="84">
        <v>21000000</v>
      </c>
      <c r="K59" s="86">
        <f t="shared" ref="K59" si="18">SUM(G59:J59)</f>
        <v>210000000</v>
      </c>
      <c r="L59" s="85">
        <f>K59</f>
        <v>210000000</v>
      </c>
      <c r="M59" s="87">
        <f t="shared" si="2"/>
        <v>0</v>
      </c>
      <c r="N59" s="79">
        <f t="shared" si="8"/>
        <v>0</v>
      </c>
    </row>
    <row r="60" spans="2:14" ht="36.75" customHeight="1" x14ac:dyDescent="0.25">
      <c r="B60" s="71" t="s">
        <v>145</v>
      </c>
      <c r="C60" s="76" t="s">
        <v>146</v>
      </c>
      <c r="D60" s="77"/>
      <c r="E60" s="78"/>
      <c r="F60" s="77"/>
      <c r="G60" s="91">
        <f>SUM(G61:G63)</f>
        <v>0</v>
      </c>
      <c r="H60" s="92">
        <f t="shared" ref="H60:J60" si="19">SUM(H61:H63)</f>
        <v>120000000</v>
      </c>
      <c r="I60" s="92">
        <f t="shared" si="19"/>
        <v>165000000</v>
      </c>
      <c r="J60" s="91">
        <f t="shared" si="19"/>
        <v>15000000</v>
      </c>
      <c r="K60" s="93">
        <f>SUM(G60:J60)</f>
        <v>300000000</v>
      </c>
      <c r="L60" s="92">
        <f>SUM(L61:L63)</f>
        <v>300000000</v>
      </c>
      <c r="M60" s="87">
        <f t="shared" si="2"/>
        <v>0</v>
      </c>
      <c r="N60" s="79">
        <f t="shared" si="8"/>
        <v>0</v>
      </c>
    </row>
    <row r="61" spans="2:14" ht="30" customHeight="1" x14ac:dyDescent="0.25">
      <c r="B61" s="81" t="s">
        <v>147</v>
      </c>
      <c r="C61" s="88" t="s">
        <v>148</v>
      </c>
      <c r="D61" s="96" t="s">
        <v>3</v>
      </c>
      <c r="E61" s="78">
        <v>1</v>
      </c>
      <c r="F61" s="77" t="s">
        <v>52</v>
      </c>
      <c r="G61" s="84">
        <v>0</v>
      </c>
      <c r="H61" s="85">
        <v>30000000</v>
      </c>
      <c r="I61" s="85">
        <v>41250000</v>
      </c>
      <c r="J61" s="84">
        <v>3750000</v>
      </c>
      <c r="K61" s="86">
        <f t="shared" ref="K61:K63" si="20">SUM(G61:J61)</f>
        <v>75000000</v>
      </c>
      <c r="L61" s="85">
        <f>K61</f>
        <v>75000000</v>
      </c>
      <c r="M61" s="87">
        <f t="shared" si="2"/>
        <v>0</v>
      </c>
      <c r="N61" s="79">
        <f t="shared" si="8"/>
        <v>0</v>
      </c>
    </row>
    <row r="62" spans="2:14" ht="30" customHeight="1" x14ac:dyDescent="0.25">
      <c r="B62" s="81" t="s">
        <v>149</v>
      </c>
      <c r="C62" s="88" t="s">
        <v>150</v>
      </c>
      <c r="D62" s="96" t="s">
        <v>3</v>
      </c>
      <c r="E62" s="78">
        <v>1</v>
      </c>
      <c r="F62" s="77" t="s">
        <v>52</v>
      </c>
      <c r="G62" s="84">
        <v>0</v>
      </c>
      <c r="H62" s="85">
        <v>20000000</v>
      </c>
      <c r="I62" s="85">
        <v>27500000</v>
      </c>
      <c r="J62" s="84">
        <v>2500000</v>
      </c>
      <c r="K62" s="86">
        <f t="shared" si="20"/>
        <v>50000000</v>
      </c>
      <c r="L62" s="85">
        <f t="shared" ref="L62:L63" si="21">K62</f>
        <v>50000000</v>
      </c>
      <c r="M62" s="87">
        <f t="shared" si="2"/>
        <v>0</v>
      </c>
      <c r="N62" s="79">
        <f t="shared" si="8"/>
        <v>0</v>
      </c>
    </row>
    <row r="63" spans="2:14" ht="39" customHeight="1" x14ac:dyDescent="0.25">
      <c r="B63" s="81" t="s">
        <v>151</v>
      </c>
      <c r="C63" s="88" t="s">
        <v>152</v>
      </c>
      <c r="D63" s="96" t="s">
        <v>3</v>
      </c>
      <c r="E63" s="78">
        <v>1</v>
      </c>
      <c r="F63" s="77" t="s">
        <v>52</v>
      </c>
      <c r="G63" s="84">
        <v>0</v>
      </c>
      <c r="H63" s="85">
        <v>70000000</v>
      </c>
      <c r="I63" s="85">
        <v>96250000</v>
      </c>
      <c r="J63" s="84">
        <v>8750000</v>
      </c>
      <c r="K63" s="86">
        <f t="shared" si="20"/>
        <v>175000000</v>
      </c>
      <c r="L63" s="85">
        <f t="shared" si="21"/>
        <v>175000000</v>
      </c>
      <c r="M63" s="87">
        <f t="shared" si="2"/>
        <v>0</v>
      </c>
      <c r="N63" s="79">
        <f t="shared" si="8"/>
        <v>0</v>
      </c>
    </row>
    <row r="64" spans="2:14" ht="50.25" customHeight="1" x14ac:dyDescent="0.25">
      <c r="B64" s="71" t="s">
        <v>153</v>
      </c>
      <c r="C64" s="76" t="s">
        <v>154</v>
      </c>
      <c r="D64" s="77"/>
      <c r="E64" s="78"/>
      <c r="F64" s="77"/>
      <c r="G64" s="91">
        <f>SUM(G65:G66)</f>
        <v>0</v>
      </c>
      <c r="H64" s="92">
        <f t="shared" ref="H64:K64" si="22">SUM(H65:H66)</f>
        <v>380000000</v>
      </c>
      <c r="I64" s="92">
        <f t="shared" si="22"/>
        <v>475000000</v>
      </c>
      <c r="J64" s="91">
        <f t="shared" si="22"/>
        <v>95000000</v>
      </c>
      <c r="K64" s="93">
        <f t="shared" si="22"/>
        <v>950000000</v>
      </c>
      <c r="L64" s="92">
        <f>SUM(L65:L66)</f>
        <v>950000000</v>
      </c>
      <c r="M64" s="87">
        <f t="shared" si="2"/>
        <v>0</v>
      </c>
      <c r="N64" s="79">
        <f t="shared" si="8"/>
        <v>0</v>
      </c>
    </row>
    <row r="65" spans="2:14" ht="30" customHeight="1" x14ac:dyDescent="0.25">
      <c r="B65" s="81" t="s">
        <v>155</v>
      </c>
      <c r="C65" s="88" t="s">
        <v>156</v>
      </c>
      <c r="D65" s="96" t="s">
        <v>3</v>
      </c>
      <c r="E65" s="78">
        <v>1</v>
      </c>
      <c r="F65" s="77" t="s">
        <v>52</v>
      </c>
      <c r="G65" s="84">
        <v>0</v>
      </c>
      <c r="H65" s="85">
        <v>340000000</v>
      </c>
      <c r="I65" s="85">
        <v>425000000</v>
      </c>
      <c r="J65" s="84">
        <v>85000000</v>
      </c>
      <c r="K65" s="86">
        <f t="shared" ref="K65:K71" si="23">SUM(G65:J65)</f>
        <v>850000000</v>
      </c>
      <c r="L65" s="85">
        <f>K65</f>
        <v>850000000</v>
      </c>
      <c r="M65" s="87">
        <f t="shared" si="2"/>
        <v>0</v>
      </c>
      <c r="N65" s="79">
        <f t="shared" si="8"/>
        <v>0</v>
      </c>
    </row>
    <row r="66" spans="2:14" ht="51.75" customHeight="1" x14ac:dyDescent="0.25">
      <c r="B66" s="81" t="s">
        <v>157</v>
      </c>
      <c r="C66" s="88" t="s">
        <v>158</v>
      </c>
      <c r="D66" s="96" t="s">
        <v>3</v>
      </c>
      <c r="E66" s="78">
        <v>1</v>
      </c>
      <c r="F66" s="77" t="s">
        <v>52</v>
      </c>
      <c r="G66" s="84">
        <v>0</v>
      </c>
      <c r="H66" s="85">
        <v>40000000</v>
      </c>
      <c r="I66" s="85">
        <v>50000000</v>
      </c>
      <c r="J66" s="84">
        <v>10000000</v>
      </c>
      <c r="K66" s="86">
        <f t="shared" si="23"/>
        <v>100000000</v>
      </c>
      <c r="L66" s="85">
        <f>K66</f>
        <v>100000000</v>
      </c>
      <c r="M66" s="87">
        <f t="shared" si="2"/>
        <v>0</v>
      </c>
      <c r="N66" s="79">
        <f t="shared" si="8"/>
        <v>0</v>
      </c>
    </row>
    <row r="67" spans="2:14" ht="66" customHeight="1" x14ac:dyDescent="0.25">
      <c r="B67" s="71" t="s">
        <v>159</v>
      </c>
      <c r="C67" s="76" t="s">
        <v>160</v>
      </c>
      <c r="D67" s="77"/>
      <c r="E67" s="78"/>
      <c r="F67" s="77"/>
      <c r="G67" s="91">
        <f>SUM(G68:G71)</f>
        <v>476891550</v>
      </c>
      <c r="H67" s="92">
        <f>SUM(H68:H71)</f>
        <v>2901349300</v>
      </c>
      <c r="I67" s="92">
        <f>SUM(I68:I71)</f>
        <v>10105807050</v>
      </c>
      <c r="J67" s="91">
        <f>SUM(J68:J71)</f>
        <v>653783100</v>
      </c>
      <c r="K67" s="93">
        <f t="shared" si="23"/>
        <v>14137831000</v>
      </c>
      <c r="L67" s="92">
        <f>SUM(L68:L71)</f>
        <v>14137831000</v>
      </c>
      <c r="M67" s="87">
        <f t="shared" si="2"/>
        <v>0</v>
      </c>
      <c r="N67" s="79">
        <f t="shared" si="8"/>
        <v>0</v>
      </c>
    </row>
    <row r="68" spans="2:14" ht="47.25" customHeight="1" x14ac:dyDescent="0.25">
      <c r="B68" s="81" t="s">
        <v>161</v>
      </c>
      <c r="C68" s="88" t="s">
        <v>162</v>
      </c>
      <c r="D68" s="96" t="s">
        <v>3</v>
      </c>
      <c r="E68" s="78">
        <v>1</v>
      </c>
      <c r="F68" s="77" t="s">
        <v>52</v>
      </c>
      <c r="G68" s="84">
        <v>0</v>
      </c>
      <c r="H68" s="85">
        <v>200000000</v>
      </c>
      <c r="I68" s="85">
        <v>0</v>
      </c>
      <c r="J68" s="84">
        <v>0</v>
      </c>
      <c r="K68" s="86">
        <f t="shared" si="23"/>
        <v>200000000</v>
      </c>
      <c r="L68" s="85">
        <f>K68</f>
        <v>200000000</v>
      </c>
      <c r="M68" s="87">
        <f t="shared" si="2"/>
        <v>0</v>
      </c>
      <c r="N68" s="79">
        <f t="shared" si="8"/>
        <v>0</v>
      </c>
    </row>
    <row r="69" spans="2:14" ht="37.5" customHeight="1" x14ac:dyDescent="0.25">
      <c r="B69" s="81" t="s">
        <v>163</v>
      </c>
      <c r="C69" s="88" t="s">
        <v>164</v>
      </c>
      <c r="D69" s="96" t="s">
        <v>3</v>
      </c>
      <c r="E69" s="78" t="s">
        <v>165</v>
      </c>
      <c r="F69" s="77" t="s">
        <v>52</v>
      </c>
      <c r="G69" s="84">
        <v>0</v>
      </c>
      <c r="H69" s="85">
        <v>740000000</v>
      </c>
      <c r="I69" s="85">
        <v>6660000000</v>
      </c>
      <c r="J69" s="84">
        <v>0</v>
      </c>
      <c r="K69" s="86">
        <f t="shared" si="23"/>
        <v>7400000000</v>
      </c>
      <c r="L69" s="85">
        <f t="shared" ref="L69:L71" si="24">K69</f>
        <v>7400000000</v>
      </c>
      <c r="M69" s="87">
        <f t="shared" si="2"/>
        <v>0</v>
      </c>
      <c r="N69" s="79">
        <f t="shared" si="8"/>
        <v>0</v>
      </c>
    </row>
    <row r="70" spans="2:14" ht="46.5" customHeight="1" x14ac:dyDescent="0.25">
      <c r="B70" s="81" t="s">
        <v>166</v>
      </c>
      <c r="C70" s="88" t="s">
        <v>167</v>
      </c>
      <c r="D70" s="96" t="s">
        <v>3</v>
      </c>
      <c r="E70" s="78">
        <v>1</v>
      </c>
      <c r="F70" s="77" t="s">
        <v>52</v>
      </c>
      <c r="G70" s="84">
        <v>187500000</v>
      </c>
      <c r="H70" s="85">
        <v>225000000</v>
      </c>
      <c r="I70" s="85">
        <v>262500000</v>
      </c>
      <c r="J70" s="84">
        <v>75000000</v>
      </c>
      <c r="K70" s="86">
        <f t="shared" si="23"/>
        <v>750000000</v>
      </c>
      <c r="L70" s="85">
        <f t="shared" si="24"/>
        <v>750000000</v>
      </c>
      <c r="M70" s="87">
        <f t="shared" si="2"/>
        <v>0</v>
      </c>
      <c r="N70" s="79">
        <f t="shared" si="8"/>
        <v>0</v>
      </c>
    </row>
    <row r="71" spans="2:14" ht="43.5" customHeight="1" x14ac:dyDescent="0.25">
      <c r="B71" s="81" t="s">
        <v>168</v>
      </c>
      <c r="C71" s="88" t="s">
        <v>169</v>
      </c>
      <c r="D71" s="96" t="s">
        <v>3</v>
      </c>
      <c r="E71" s="78" t="s">
        <v>170</v>
      </c>
      <c r="F71" s="77" t="s">
        <v>52</v>
      </c>
      <c r="G71" s="84">
        <v>289391550</v>
      </c>
      <c r="H71" s="85">
        <v>1736349300</v>
      </c>
      <c r="I71" s="85">
        <v>3183307050</v>
      </c>
      <c r="J71" s="84">
        <v>578783100</v>
      </c>
      <c r="K71" s="86">
        <f t="shared" si="23"/>
        <v>5787831000</v>
      </c>
      <c r="L71" s="85">
        <f t="shared" si="24"/>
        <v>5787831000</v>
      </c>
      <c r="M71" s="87">
        <f t="shared" si="2"/>
        <v>0</v>
      </c>
      <c r="N71" s="79">
        <f t="shared" si="8"/>
        <v>0</v>
      </c>
    </row>
    <row r="72" spans="2:14" ht="54" customHeight="1" x14ac:dyDescent="0.25">
      <c r="B72" s="71" t="s">
        <v>171</v>
      </c>
      <c r="C72" s="76" t="s">
        <v>172</v>
      </c>
      <c r="D72" s="77"/>
      <c r="E72" s="78"/>
      <c r="F72" s="77"/>
      <c r="G72" s="91">
        <f>SUM(G73:G84)</f>
        <v>0</v>
      </c>
      <c r="H72" s="92">
        <f>SUM(H73:H84)</f>
        <v>6252800000</v>
      </c>
      <c r="I72" s="92">
        <f>SUM(I73:I84)</f>
        <v>8597600000</v>
      </c>
      <c r="J72" s="91">
        <f>SUM(J73:J84)</f>
        <v>781600000</v>
      </c>
      <c r="K72" s="93">
        <f>+G72+H72+I72+J72</f>
        <v>15632000000</v>
      </c>
      <c r="L72" s="92">
        <f>SUM(L73:L84)</f>
        <v>15632000000</v>
      </c>
      <c r="M72" s="87">
        <f t="shared" si="2"/>
        <v>0</v>
      </c>
      <c r="N72" s="79">
        <f t="shared" si="8"/>
        <v>0</v>
      </c>
    </row>
    <row r="73" spans="2:14" ht="56.25" customHeight="1" x14ac:dyDescent="0.25">
      <c r="B73" s="81" t="s">
        <v>173</v>
      </c>
      <c r="C73" s="88" t="s">
        <v>174</v>
      </c>
      <c r="D73" s="96" t="s">
        <v>3</v>
      </c>
      <c r="E73" s="78" t="s">
        <v>175</v>
      </c>
      <c r="F73" s="77" t="s">
        <v>52</v>
      </c>
      <c r="G73" s="84">
        <v>0</v>
      </c>
      <c r="H73" s="85">
        <v>200000000</v>
      </c>
      <c r="I73" s="85">
        <v>275000000</v>
      </c>
      <c r="J73" s="84">
        <v>25000000</v>
      </c>
      <c r="K73" s="86">
        <f t="shared" ref="K73:K84" si="25">SUM(G73:J73)</f>
        <v>500000000</v>
      </c>
      <c r="L73" s="85">
        <f>K73</f>
        <v>500000000</v>
      </c>
      <c r="M73" s="87">
        <f t="shared" si="2"/>
        <v>0</v>
      </c>
      <c r="N73" s="79">
        <f t="shared" si="8"/>
        <v>0</v>
      </c>
    </row>
    <row r="74" spans="2:14" ht="38.25" customHeight="1" x14ac:dyDescent="0.25">
      <c r="B74" s="81" t="s">
        <v>176</v>
      </c>
      <c r="C74" s="88" t="s">
        <v>177</v>
      </c>
      <c r="D74" s="96" t="s">
        <v>3</v>
      </c>
      <c r="E74" s="78" t="s">
        <v>175</v>
      </c>
      <c r="F74" s="77" t="s">
        <v>52</v>
      </c>
      <c r="G74" s="84">
        <v>0</v>
      </c>
      <c r="H74" s="85">
        <v>10000000</v>
      </c>
      <c r="I74" s="85">
        <v>13750000</v>
      </c>
      <c r="J74" s="84">
        <v>1250000</v>
      </c>
      <c r="K74" s="86">
        <f t="shared" si="25"/>
        <v>25000000</v>
      </c>
      <c r="L74" s="85">
        <f t="shared" ref="L74:L84" si="26">K74</f>
        <v>25000000</v>
      </c>
      <c r="M74" s="87">
        <f t="shared" si="2"/>
        <v>0</v>
      </c>
      <c r="N74" s="79">
        <f t="shared" si="8"/>
        <v>0</v>
      </c>
    </row>
    <row r="75" spans="2:14" ht="42" customHeight="1" x14ac:dyDescent="0.25">
      <c r="B75" s="81" t="s">
        <v>178</v>
      </c>
      <c r="C75" s="88" t="s">
        <v>179</v>
      </c>
      <c r="D75" s="96" t="s">
        <v>3</v>
      </c>
      <c r="E75" s="78" t="s">
        <v>180</v>
      </c>
      <c r="F75" s="77" t="s">
        <v>52</v>
      </c>
      <c r="G75" s="84">
        <v>0</v>
      </c>
      <c r="H75" s="85">
        <v>60000000</v>
      </c>
      <c r="I75" s="85">
        <v>82500000</v>
      </c>
      <c r="J75" s="84">
        <v>7500000</v>
      </c>
      <c r="K75" s="86">
        <f t="shared" si="25"/>
        <v>150000000</v>
      </c>
      <c r="L75" s="85">
        <f t="shared" si="26"/>
        <v>150000000</v>
      </c>
      <c r="M75" s="87">
        <f t="shared" si="2"/>
        <v>0</v>
      </c>
      <c r="N75" s="79">
        <f t="shared" si="8"/>
        <v>0</v>
      </c>
    </row>
    <row r="76" spans="2:14" ht="58.5" customHeight="1" x14ac:dyDescent="0.25">
      <c r="B76" s="81" t="s">
        <v>181</v>
      </c>
      <c r="C76" s="88" t="s">
        <v>182</v>
      </c>
      <c r="D76" s="96" t="s">
        <v>3</v>
      </c>
      <c r="E76" s="78" t="s">
        <v>183</v>
      </c>
      <c r="F76" s="77" t="s">
        <v>52</v>
      </c>
      <c r="G76" s="84">
        <v>0</v>
      </c>
      <c r="H76" s="85">
        <v>70000000</v>
      </c>
      <c r="I76" s="85">
        <v>96250000</v>
      </c>
      <c r="J76" s="84">
        <v>8750000</v>
      </c>
      <c r="K76" s="86">
        <f t="shared" si="25"/>
        <v>175000000</v>
      </c>
      <c r="L76" s="85">
        <f t="shared" si="26"/>
        <v>175000000</v>
      </c>
      <c r="M76" s="87">
        <f t="shared" si="2"/>
        <v>0</v>
      </c>
      <c r="N76" s="79">
        <f t="shared" si="8"/>
        <v>0</v>
      </c>
    </row>
    <row r="77" spans="2:14" ht="39.75" customHeight="1" x14ac:dyDescent="0.25">
      <c r="B77" s="81" t="s">
        <v>184</v>
      </c>
      <c r="C77" s="88" t="s">
        <v>185</v>
      </c>
      <c r="D77" s="96" t="s">
        <v>3</v>
      </c>
      <c r="E77" s="78" t="s">
        <v>186</v>
      </c>
      <c r="F77" s="77" t="s">
        <v>52</v>
      </c>
      <c r="G77" s="84">
        <v>0</v>
      </c>
      <c r="H77" s="85">
        <v>100000000</v>
      </c>
      <c r="I77" s="85">
        <v>137500000</v>
      </c>
      <c r="J77" s="84">
        <v>12500000</v>
      </c>
      <c r="K77" s="86">
        <f t="shared" si="25"/>
        <v>250000000</v>
      </c>
      <c r="L77" s="85">
        <f t="shared" si="26"/>
        <v>250000000</v>
      </c>
      <c r="M77" s="87">
        <f t="shared" si="2"/>
        <v>0</v>
      </c>
      <c r="N77" s="79">
        <f t="shared" si="8"/>
        <v>0</v>
      </c>
    </row>
    <row r="78" spans="2:14" ht="24.75" customHeight="1" x14ac:dyDescent="0.25">
      <c r="B78" s="81" t="s">
        <v>187</v>
      </c>
      <c r="C78" s="88" t="s">
        <v>188</v>
      </c>
      <c r="D78" s="96" t="s">
        <v>3</v>
      </c>
      <c r="E78" s="78">
        <v>0.03</v>
      </c>
      <c r="F78" s="77" t="s">
        <v>52</v>
      </c>
      <c r="G78" s="84"/>
      <c r="H78" s="85">
        <v>240000000</v>
      </c>
      <c r="I78" s="85">
        <v>330000000</v>
      </c>
      <c r="J78" s="84">
        <v>30000000</v>
      </c>
      <c r="K78" s="86">
        <f t="shared" si="25"/>
        <v>600000000</v>
      </c>
      <c r="L78" s="85">
        <f t="shared" si="26"/>
        <v>600000000</v>
      </c>
      <c r="M78" s="87">
        <f t="shared" si="2"/>
        <v>0</v>
      </c>
      <c r="N78" s="79">
        <f t="shared" si="8"/>
        <v>0</v>
      </c>
    </row>
    <row r="79" spans="2:14" ht="36.75" customHeight="1" x14ac:dyDescent="0.25">
      <c r="B79" s="81" t="s">
        <v>189</v>
      </c>
      <c r="C79" s="88" t="s">
        <v>190</v>
      </c>
      <c r="D79" s="96" t="s">
        <v>3</v>
      </c>
      <c r="E79" s="78"/>
      <c r="F79" s="77" t="s">
        <v>52</v>
      </c>
      <c r="G79" s="84">
        <v>0</v>
      </c>
      <c r="H79" s="85">
        <v>240000000</v>
      </c>
      <c r="I79" s="85">
        <v>330000000</v>
      </c>
      <c r="J79" s="84">
        <v>30000000</v>
      </c>
      <c r="K79" s="86">
        <f t="shared" si="25"/>
        <v>600000000</v>
      </c>
      <c r="L79" s="85">
        <f t="shared" si="26"/>
        <v>600000000</v>
      </c>
      <c r="M79" s="87">
        <f t="shared" si="2"/>
        <v>0</v>
      </c>
      <c r="N79" s="79">
        <f t="shared" si="8"/>
        <v>0</v>
      </c>
    </row>
    <row r="80" spans="2:14" ht="36" customHeight="1" x14ac:dyDescent="0.25">
      <c r="B80" s="81" t="s">
        <v>191</v>
      </c>
      <c r="C80" s="88" t="s">
        <v>192</v>
      </c>
      <c r="D80" s="96" t="s">
        <v>3</v>
      </c>
      <c r="E80" s="78"/>
      <c r="F80" s="77" t="s">
        <v>52</v>
      </c>
      <c r="G80" s="84">
        <v>0</v>
      </c>
      <c r="H80" s="85">
        <v>581200000</v>
      </c>
      <c r="I80" s="85">
        <v>799150000</v>
      </c>
      <c r="J80" s="84">
        <v>72650000</v>
      </c>
      <c r="K80" s="86">
        <f t="shared" si="25"/>
        <v>1453000000</v>
      </c>
      <c r="L80" s="85">
        <f t="shared" si="26"/>
        <v>1453000000</v>
      </c>
      <c r="M80" s="87">
        <f t="shared" ref="M80:M109" si="27">L80-K80</f>
        <v>0</v>
      </c>
      <c r="N80" s="79">
        <f t="shared" si="8"/>
        <v>0</v>
      </c>
    </row>
    <row r="81" spans="2:14" ht="45.75" customHeight="1" x14ac:dyDescent="0.25">
      <c r="B81" s="81" t="s">
        <v>193</v>
      </c>
      <c r="C81" s="88" t="s">
        <v>194</v>
      </c>
      <c r="D81" s="96" t="s">
        <v>3</v>
      </c>
      <c r="E81" s="78"/>
      <c r="F81" s="77">
        <v>0</v>
      </c>
      <c r="G81" s="84">
        <v>0</v>
      </c>
      <c r="H81" s="85">
        <v>1954000000</v>
      </c>
      <c r="I81" s="85">
        <v>2686750000</v>
      </c>
      <c r="J81" s="84">
        <v>244250000</v>
      </c>
      <c r="K81" s="86">
        <f t="shared" si="25"/>
        <v>4885000000</v>
      </c>
      <c r="L81" s="85">
        <f t="shared" si="26"/>
        <v>4885000000</v>
      </c>
      <c r="M81" s="87">
        <f t="shared" si="27"/>
        <v>0</v>
      </c>
      <c r="N81" s="79">
        <f t="shared" si="8"/>
        <v>0</v>
      </c>
    </row>
    <row r="82" spans="2:14" ht="43.5" customHeight="1" x14ac:dyDescent="0.25">
      <c r="B82" s="81" t="s">
        <v>195</v>
      </c>
      <c r="C82" s="88" t="s">
        <v>196</v>
      </c>
      <c r="D82" s="96" t="s">
        <v>3</v>
      </c>
      <c r="E82" s="78"/>
      <c r="F82" s="77" t="s">
        <v>52</v>
      </c>
      <c r="G82" s="84">
        <v>0</v>
      </c>
      <c r="H82" s="85">
        <v>1000000000</v>
      </c>
      <c r="I82" s="85">
        <v>1375000000</v>
      </c>
      <c r="J82" s="84">
        <v>125000000</v>
      </c>
      <c r="K82" s="86">
        <f t="shared" si="25"/>
        <v>2500000000</v>
      </c>
      <c r="L82" s="85">
        <f t="shared" si="26"/>
        <v>2500000000</v>
      </c>
      <c r="M82" s="87">
        <f t="shared" si="27"/>
        <v>0</v>
      </c>
      <c r="N82" s="79">
        <f t="shared" si="8"/>
        <v>0</v>
      </c>
    </row>
    <row r="83" spans="2:14" ht="34.5" customHeight="1" x14ac:dyDescent="0.25">
      <c r="B83" s="81" t="s">
        <v>197</v>
      </c>
      <c r="C83" s="88" t="s">
        <v>198</v>
      </c>
      <c r="D83" s="96" t="s">
        <v>3</v>
      </c>
      <c r="E83" s="78"/>
      <c r="F83" s="77" t="s">
        <v>52</v>
      </c>
      <c r="G83" s="84">
        <v>0</v>
      </c>
      <c r="H83" s="85">
        <v>1101200000</v>
      </c>
      <c r="I83" s="85">
        <v>1514150000</v>
      </c>
      <c r="J83" s="84">
        <v>137650000</v>
      </c>
      <c r="K83" s="86">
        <f t="shared" si="25"/>
        <v>2753000000</v>
      </c>
      <c r="L83" s="85">
        <f t="shared" si="26"/>
        <v>2753000000</v>
      </c>
      <c r="M83" s="87">
        <f t="shared" si="27"/>
        <v>0</v>
      </c>
      <c r="N83" s="79">
        <f t="shared" si="8"/>
        <v>0</v>
      </c>
    </row>
    <row r="84" spans="2:14" ht="36" customHeight="1" x14ac:dyDescent="0.25">
      <c r="B84" s="81" t="s">
        <v>199</v>
      </c>
      <c r="C84" s="88" t="s">
        <v>200</v>
      </c>
      <c r="D84" s="96" t="s">
        <v>3</v>
      </c>
      <c r="E84" s="78"/>
      <c r="F84" s="77" t="s">
        <v>52</v>
      </c>
      <c r="G84" s="84">
        <v>0</v>
      </c>
      <c r="H84" s="85">
        <v>696400000</v>
      </c>
      <c r="I84" s="85">
        <v>957550000</v>
      </c>
      <c r="J84" s="84">
        <v>87050000</v>
      </c>
      <c r="K84" s="86">
        <f t="shared" si="25"/>
        <v>1741000000</v>
      </c>
      <c r="L84" s="85">
        <f t="shared" si="26"/>
        <v>1741000000</v>
      </c>
      <c r="M84" s="87">
        <f t="shared" si="27"/>
        <v>0</v>
      </c>
      <c r="N84" s="79">
        <f t="shared" si="8"/>
        <v>0</v>
      </c>
    </row>
    <row r="85" spans="2:14" ht="39.75" customHeight="1" x14ac:dyDescent="0.25">
      <c r="B85" s="71" t="s">
        <v>201</v>
      </c>
      <c r="C85" s="76" t="s">
        <v>202</v>
      </c>
      <c r="D85" s="77"/>
      <c r="E85" s="78"/>
      <c r="F85" s="77"/>
      <c r="G85" s="91">
        <f>SUM(G86:G89)</f>
        <v>0</v>
      </c>
      <c r="H85" s="92">
        <f>SUM(H86:H89)</f>
        <v>1520000000</v>
      </c>
      <c r="I85" s="92">
        <f>SUM(I86:I89)</f>
        <v>2090000000</v>
      </c>
      <c r="J85" s="91">
        <f>SUM(J86:J89)</f>
        <v>190000000</v>
      </c>
      <c r="K85" s="93">
        <f>+G85+H85+I85+J85</f>
        <v>3800000000</v>
      </c>
      <c r="L85" s="92">
        <f>SUM(L86:L89)</f>
        <v>3800000000</v>
      </c>
      <c r="M85" s="87">
        <f t="shared" si="27"/>
        <v>0</v>
      </c>
      <c r="N85" s="79">
        <f t="shared" si="8"/>
        <v>0</v>
      </c>
    </row>
    <row r="86" spans="2:14" ht="38.25" customHeight="1" x14ac:dyDescent="0.25">
      <c r="B86" s="81" t="s">
        <v>203</v>
      </c>
      <c r="C86" s="88" t="s">
        <v>204</v>
      </c>
      <c r="D86" s="96" t="s">
        <v>3</v>
      </c>
      <c r="E86" s="78" t="s">
        <v>205</v>
      </c>
      <c r="F86" s="77" t="s">
        <v>52</v>
      </c>
      <c r="G86" s="84">
        <v>0</v>
      </c>
      <c r="H86" s="85">
        <v>1160000000</v>
      </c>
      <c r="I86" s="85">
        <v>1595000000</v>
      </c>
      <c r="J86" s="84">
        <v>145000000</v>
      </c>
      <c r="K86" s="86">
        <f>G86+H86+I86+J86</f>
        <v>2900000000</v>
      </c>
      <c r="L86" s="85">
        <f>K86</f>
        <v>2900000000</v>
      </c>
      <c r="M86" s="87">
        <f t="shared" si="27"/>
        <v>0</v>
      </c>
      <c r="N86" s="79">
        <f t="shared" si="8"/>
        <v>0</v>
      </c>
    </row>
    <row r="87" spans="2:14" ht="36" customHeight="1" x14ac:dyDescent="0.25">
      <c r="B87" s="81" t="s">
        <v>206</v>
      </c>
      <c r="C87" s="88" t="s">
        <v>207</v>
      </c>
      <c r="D87" s="96" t="s">
        <v>3</v>
      </c>
      <c r="E87" s="78" t="s">
        <v>96</v>
      </c>
      <c r="F87" s="77" t="s">
        <v>52</v>
      </c>
      <c r="G87" s="84">
        <v>0</v>
      </c>
      <c r="H87" s="85">
        <v>80000000</v>
      </c>
      <c r="I87" s="85">
        <v>110000000</v>
      </c>
      <c r="J87" s="84">
        <v>10000000</v>
      </c>
      <c r="K87" s="86">
        <f t="shared" ref="K87:K89" si="28">G87+H87+I87+J87</f>
        <v>200000000</v>
      </c>
      <c r="L87" s="85">
        <f t="shared" ref="L87:L89" si="29">K87</f>
        <v>200000000</v>
      </c>
      <c r="M87" s="87">
        <f t="shared" si="27"/>
        <v>0</v>
      </c>
      <c r="N87" s="79">
        <f t="shared" si="8"/>
        <v>0</v>
      </c>
    </row>
    <row r="88" spans="2:14" ht="30" customHeight="1" x14ac:dyDescent="0.25">
      <c r="B88" s="81" t="s">
        <v>208</v>
      </c>
      <c r="C88" s="88" t="s">
        <v>209</v>
      </c>
      <c r="D88" s="96" t="s">
        <v>3</v>
      </c>
      <c r="E88" s="78">
        <v>1</v>
      </c>
      <c r="F88" s="77" t="s">
        <v>52</v>
      </c>
      <c r="G88" s="84">
        <v>0</v>
      </c>
      <c r="H88" s="85">
        <v>40000000</v>
      </c>
      <c r="I88" s="85">
        <v>55000000</v>
      </c>
      <c r="J88" s="84">
        <v>5000000</v>
      </c>
      <c r="K88" s="86">
        <f t="shared" si="28"/>
        <v>100000000</v>
      </c>
      <c r="L88" s="85">
        <f t="shared" si="29"/>
        <v>100000000</v>
      </c>
      <c r="M88" s="87">
        <f t="shared" si="27"/>
        <v>0</v>
      </c>
      <c r="N88" s="79">
        <f t="shared" si="8"/>
        <v>0</v>
      </c>
    </row>
    <row r="89" spans="2:14" ht="21.75" customHeight="1" x14ac:dyDescent="0.25">
      <c r="B89" s="81" t="s">
        <v>210</v>
      </c>
      <c r="C89" s="88" t="s">
        <v>211</v>
      </c>
      <c r="D89" s="96" t="s">
        <v>3</v>
      </c>
      <c r="E89" s="78" t="s">
        <v>91</v>
      </c>
      <c r="F89" s="77" t="s">
        <v>52</v>
      </c>
      <c r="G89" s="84">
        <v>0</v>
      </c>
      <c r="H89" s="85">
        <v>240000000</v>
      </c>
      <c r="I89" s="85">
        <v>330000000</v>
      </c>
      <c r="J89" s="84">
        <v>30000000</v>
      </c>
      <c r="K89" s="86">
        <f t="shared" si="28"/>
        <v>600000000</v>
      </c>
      <c r="L89" s="85">
        <f t="shared" si="29"/>
        <v>600000000</v>
      </c>
      <c r="M89" s="87">
        <f t="shared" si="27"/>
        <v>0</v>
      </c>
      <c r="N89" s="79">
        <f t="shared" si="8"/>
        <v>0</v>
      </c>
    </row>
    <row r="90" spans="2:14" s="70" customFormat="1" ht="36.75" customHeight="1" x14ac:dyDescent="0.25">
      <c r="B90" s="71" t="s">
        <v>212</v>
      </c>
      <c r="C90" s="98" t="s">
        <v>213</v>
      </c>
      <c r="D90" s="72"/>
      <c r="E90" s="99"/>
      <c r="F90" s="72"/>
      <c r="G90" s="91">
        <f>SUM(G91:G95)</f>
        <v>0</v>
      </c>
      <c r="H90" s="92">
        <f>SUM(H91:H95)</f>
        <v>614000000</v>
      </c>
      <c r="I90" s="92">
        <f t="shared" ref="I90:J90" si="30">SUM(I91:I95)</f>
        <v>767500000</v>
      </c>
      <c r="J90" s="91">
        <f t="shared" si="30"/>
        <v>153500000</v>
      </c>
      <c r="K90" s="93">
        <f>+G90+H90+I90+J90</f>
        <v>1535000000</v>
      </c>
      <c r="L90" s="92">
        <f>SUM(L91:L95)</f>
        <v>750000000</v>
      </c>
      <c r="M90" s="100">
        <f>SUM(M91:M95)</f>
        <v>-785000000</v>
      </c>
      <c r="N90" s="69">
        <f t="shared" si="8"/>
        <v>-104.66666666666666</v>
      </c>
    </row>
    <row r="91" spans="2:14" ht="24" customHeight="1" x14ac:dyDescent="0.25">
      <c r="B91" s="81" t="s">
        <v>214</v>
      </c>
      <c r="C91" s="88" t="s">
        <v>215</v>
      </c>
      <c r="D91" s="96" t="s">
        <v>3</v>
      </c>
      <c r="E91" s="78">
        <v>1</v>
      </c>
      <c r="F91" s="77" t="s">
        <v>52</v>
      </c>
      <c r="G91" s="84">
        <v>0</v>
      </c>
      <c r="H91" s="85">
        <v>40000000</v>
      </c>
      <c r="I91" s="85">
        <v>50000000</v>
      </c>
      <c r="J91" s="84">
        <v>10000000</v>
      </c>
      <c r="K91" s="86">
        <f t="shared" ref="K91:K97" si="31">G91+H91+I91+J91</f>
        <v>100000000</v>
      </c>
      <c r="L91" s="85">
        <f>K91</f>
        <v>100000000</v>
      </c>
      <c r="M91" s="87">
        <f t="shared" si="27"/>
        <v>0</v>
      </c>
      <c r="N91" s="79">
        <f t="shared" si="8"/>
        <v>0</v>
      </c>
    </row>
    <row r="92" spans="2:14" ht="22.5" customHeight="1" x14ac:dyDescent="0.25">
      <c r="B92" s="81" t="s">
        <v>216</v>
      </c>
      <c r="C92" s="88" t="s">
        <v>217</v>
      </c>
      <c r="D92" s="96" t="s">
        <v>3</v>
      </c>
      <c r="E92" s="78">
        <v>1</v>
      </c>
      <c r="F92" s="77" t="s">
        <v>52</v>
      </c>
      <c r="G92" s="84">
        <v>0</v>
      </c>
      <c r="H92" s="85">
        <v>40000000</v>
      </c>
      <c r="I92" s="85">
        <v>50000000</v>
      </c>
      <c r="J92" s="84">
        <v>10000000</v>
      </c>
      <c r="K92" s="86">
        <f t="shared" si="31"/>
        <v>100000000</v>
      </c>
      <c r="L92" s="85">
        <f t="shared" ref="L92:L93" si="32">K92</f>
        <v>100000000</v>
      </c>
      <c r="M92" s="87">
        <f t="shared" si="27"/>
        <v>0</v>
      </c>
      <c r="N92" s="79">
        <f t="shared" si="8"/>
        <v>0</v>
      </c>
    </row>
    <row r="93" spans="2:14" ht="54.75" customHeight="1" x14ac:dyDescent="0.25">
      <c r="B93" s="81" t="s">
        <v>218</v>
      </c>
      <c r="C93" s="101" t="s">
        <v>219</v>
      </c>
      <c r="D93" s="96" t="s">
        <v>3</v>
      </c>
      <c r="E93" s="78">
        <v>1</v>
      </c>
      <c r="F93" s="77" t="s">
        <v>52</v>
      </c>
      <c r="G93" s="102"/>
      <c r="H93" s="103">
        <v>60000000</v>
      </c>
      <c r="I93" s="103">
        <v>75000000</v>
      </c>
      <c r="J93" s="102">
        <v>15000000</v>
      </c>
      <c r="K93" s="86">
        <f t="shared" si="31"/>
        <v>150000000</v>
      </c>
      <c r="L93" s="85">
        <f t="shared" si="32"/>
        <v>150000000</v>
      </c>
      <c r="M93" s="87">
        <f t="shared" si="27"/>
        <v>0</v>
      </c>
      <c r="N93" s="79">
        <f t="shared" si="8"/>
        <v>0</v>
      </c>
    </row>
    <row r="94" spans="2:14" ht="30" customHeight="1" x14ac:dyDescent="0.25">
      <c r="B94" s="81" t="s">
        <v>220</v>
      </c>
      <c r="C94" s="101" t="s">
        <v>221</v>
      </c>
      <c r="D94" s="96" t="s">
        <v>3</v>
      </c>
      <c r="E94" s="78">
        <v>1</v>
      </c>
      <c r="F94" s="77" t="s">
        <v>52</v>
      </c>
      <c r="G94" s="102"/>
      <c r="H94" s="103">
        <v>160000000</v>
      </c>
      <c r="I94" s="103">
        <v>200000000</v>
      </c>
      <c r="J94" s="102">
        <v>40000000</v>
      </c>
      <c r="K94" s="86">
        <f t="shared" si="31"/>
        <v>400000000</v>
      </c>
      <c r="L94" s="85">
        <f>K94</f>
        <v>400000000</v>
      </c>
      <c r="M94" s="87">
        <f t="shared" si="27"/>
        <v>0</v>
      </c>
      <c r="N94" s="79">
        <f t="shared" si="8"/>
        <v>0</v>
      </c>
    </row>
    <row r="95" spans="2:14" ht="26.25" customHeight="1" x14ac:dyDescent="0.25">
      <c r="B95" s="81" t="s">
        <v>222</v>
      </c>
      <c r="C95" s="101" t="s">
        <v>223</v>
      </c>
      <c r="D95" s="96" t="s">
        <v>3</v>
      </c>
      <c r="E95" s="78">
        <v>1</v>
      </c>
      <c r="F95" s="77" t="s">
        <v>52</v>
      </c>
      <c r="G95" s="102"/>
      <c r="H95" s="103">
        <v>314000000</v>
      </c>
      <c r="I95" s="103">
        <v>392500000</v>
      </c>
      <c r="J95" s="102">
        <v>78500000</v>
      </c>
      <c r="K95" s="86">
        <f t="shared" si="31"/>
        <v>785000000</v>
      </c>
      <c r="L95" s="85">
        <v>0</v>
      </c>
      <c r="M95" s="95">
        <f t="shared" si="27"/>
        <v>-785000000</v>
      </c>
      <c r="N95" s="79"/>
    </row>
    <row r="96" spans="2:14" s="70" customFormat="1" ht="30" customHeight="1" x14ac:dyDescent="0.25">
      <c r="B96" s="104" t="s">
        <v>224</v>
      </c>
      <c r="C96" s="105" t="s">
        <v>225</v>
      </c>
      <c r="D96" s="106"/>
      <c r="E96" s="99">
        <v>1</v>
      </c>
      <c r="F96" s="72" t="s">
        <v>52</v>
      </c>
      <c r="G96" s="107">
        <f>SUM(G97)</f>
        <v>0</v>
      </c>
      <c r="H96" s="108">
        <f t="shared" ref="H96:J96" si="33">SUM(H97)</f>
        <v>60000000</v>
      </c>
      <c r="I96" s="108">
        <f t="shared" si="33"/>
        <v>75000000</v>
      </c>
      <c r="J96" s="107">
        <f t="shared" si="33"/>
        <v>15000000</v>
      </c>
      <c r="K96" s="109">
        <f>SUM(K97:K98)</f>
        <v>150000000</v>
      </c>
      <c r="L96" s="109">
        <f>SUM(L97:L98)</f>
        <v>150000000</v>
      </c>
      <c r="M96" s="110">
        <f>SUM(M97:M98)</f>
        <v>0</v>
      </c>
      <c r="N96" s="69">
        <f>M96/L96*100</f>
        <v>0</v>
      </c>
    </row>
    <row r="97" spans="1:16" ht="30" customHeight="1" x14ac:dyDescent="0.25">
      <c r="B97" s="111" t="s">
        <v>226</v>
      </c>
      <c r="C97" s="101" t="s">
        <v>227</v>
      </c>
      <c r="D97" s="96" t="s">
        <v>3</v>
      </c>
      <c r="E97" s="78">
        <v>1</v>
      </c>
      <c r="F97" s="77" t="s">
        <v>52</v>
      </c>
      <c r="G97" s="102">
        <v>0</v>
      </c>
      <c r="H97" s="103">
        <v>60000000</v>
      </c>
      <c r="I97" s="103">
        <v>75000000</v>
      </c>
      <c r="J97" s="102">
        <v>15000000</v>
      </c>
      <c r="K97" s="86">
        <f t="shared" si="31"/>
        <v>150000000</v>
      </c>
      <c r="L97" s="85">
        <v>0</v>
      </c>
      <c r="M97" s="90">
        <f t="shared" si="27"/>
        <v>-150000000</v>
      </c>
      <c r="N97" s="79"/>
    </row>
    <row r="98" spans="1:16" ht="30" customHeight="1" x14ac:dyDescent="0.25">
      <c r="B98" s="111" t="s">
        <v>228</v>
      </c>
      <c r="C98" s="101" t="s">
        <v>229</v>
      </c>
      <c r="D98" s="96" t="s">
        <v>3</v>
      </c>
      <c r="E98" s="78">
        <v>1</v>
      </c>
      <c r="F98" s="77" t="s">
        <v>52</v>
      </c>
      <c r="G98" s="102"/>
      <c r="H98" s="103"/>
      <c r="I98" s="103"/>
      <c r="J98" s="102"/>
      <c r="K98" s="112">
        <v>0</v>
      </c>
      <c r="L98" s="103">
        <v>150000000</v>
      </c>
      <c r="M98" s="90">
        <f t="shared" si="27"/>
        <v>150000000</v>
      </c>
      <c r="N98" s="79">
        <f>M98/L98*100</f>
        <v>100</v>
      </c>
    </row>
    <row r="99" spans="1:16" ht="27" customHeight="1" x14ac:dyDescent="0.25">
      <c r="B99" s="111" t="s">
        <v>230</v>
      </c>
      <c r="C99" s="113" t="s">
        <v>231</v>
      </c>
      <c r="D99" s="106"/>
      <c r="E99" s="78">
        <v>1</v>
      </c>
      <c r="F99" s="77" t="s">
        <v>52</v>
      </c>
      <c r="G99" s="107">
        <f>SUM(G100)</f>
        <v>0</v>
      </c>
      <c r="H99" s="108">
        <f t="shared" ref="H99:J99" si="34">SUM(H100)</f>
        <v>150000000</v>
      </c>
      <c r="I99" s="108">
        <f t="shared" si="34"/>
        <v>0</v>
      </c>
      <c r="J99" s="107">
        <f t="shared" si="34"/>
        <v>0</v>
      </c>
      <c r="K99" s="109">
        <f>SUM(G99:J99)</f>
        <v>150000000</v>
      </c>
      <c r="L99" s="108">
        <f>SUM(L100)</f>
        <v>150000000</v>
      </c>
      <c r="M99" s="87">
        <f t="shared" si="27"/>
        <v>0</v>
      </c>
      <c r="N99" s="79">
        <f t="shared" ref="N99:N112" si="35">M99/L99*100</f>
        <v>0</v>
      </c>
    </row>
    <row r="100" spans="1:16" ht="24" customHeight="1" x14ac:dyDescent="0.25">
      <c r="B100" s="111" t="s">
        <v>232</v>
      </c>
      <c r="C100" s="101" t="s">
        <v>233</v>
      </c>
      <c r="D100" s="96" t="s">
        <v>3</v>
      </c>
      <c r="E100" s="78">
        <v>1</v>
      </c>
      <c r="F100" s="77" t="s">
        <v>52</v>
      </c>
      <c r="G100" s="102">
        <v>0</v>
      </c>
      <c r="H100" s="103">
        <v>150000000</v>
      </c>
      <c r="I100" s="103">
        <v>0</v>
      </c>
      <c r="J100" s="102">
        <v>0</v>
      </c>
      <c r="K100" s="86">
        <f t="shared" ref="K100" si="36">G100+H100+I100+J100</f>
        <v>150000000</v>
      </c>
      <c r="L100" s="85">
        <f>K100</f>
        <v>150000000</v>
      </c>
      <c r="M100" s="87">
        <f t="shared" si="27"/>
        <v>0</v>
      </c>
      <c r="N100" s="79">
        <f t="shared" si="35"/>
        <v>0</v>
      </c>
    </row>
    <row r="101" spans="1:16" ht="30" customHeight="1" x14ac:dyDescent="0.25">
      <c r="B101" s="114" t="s">
        <v>234</v>
      </c>
      <c r="C101" s="115" t="s">
        <v>235</v>
      </c>
      <c r="D101" s="116"/>
      <c r="E101" s="78">
        <v>1</v>
      </c>
      <c r="F101" s="77" t="s">
        <v>52</v>
      </c>
      <c r="G101" s="117">
        <f>SUM(G102:G103)</f>
        <v>50000000</v>
      </c>
      <c r="H101" s="118">
        <f t="shared" ref="H101:J101" si="37">SUM(H102:H103)</f>
        <v>70000000</v>
      </c>
      <c r="I101" s="118">
        <f t="shared" si="37"/>
        <v>77500000</v>
      </c>
      <c r="J101" s="117">
        <f t="shared" si="37"/>
        <v>52500000</v>
      </c>
      <c r="K101" s="119">
        <f>SUM(G101:J101)</f>
        <v>250000000</v>
      </c>
      <c r="L101" s="118">
        <f>SUM(L102:L103)</f>
        <v>250000000</v>
      </c>
      <c r="M101" s="87">
        <f t="shared" si="27"/>
        <v>0</v>
      </c>
      <c r="N101" s="79">
        <f t="shared" si="35"/>
        <v>0</v>
      </c>
    </row>
    <row r="102" spans="1:16" ht="30" customHeight="1" x14ac:dyDescent="0.25">
      <c r="B102" s="111" t="s">
        <v>236</v>
      </c>
      <c r="C102" s="101" t="s">
        <v>237</v>
      </c>
      <c r="D102" s="96" t="s">
        <v>3</v>
      </c>
      <c r="E102" s="78">
        <v>1</v>
      </c>
      <c r="F102" s="77" t="s">
        <v>52</v>
      </c>
      <c r="G102" s="102"/>
      <c r="H102" s="103">
        <v>20000000</v>
      </c>
      <c r="I102" s="103">
        <v>27500000</v>
      </c>
      <c r="J102" s="102">
        <v>2500000</v>
      </c>
      <c r="K102" s="86">
        <f t="shared" ref="K102:K103" si="38">G102+H102+I102+J102</f>
        <v>50000000</v>
      </c>
      <c r="L102" s="85">
        <f>K102</f>
        <v>50000000</v>
      </c>
      <c r="M102" s="87">
        <f t="shared" si="27"/>
        <v>0</v>
      </c>
      <c r="N102" s="79">
        <f t="shared" si="35"/>
        <v>0</v>
      </c>
    </row>
    <row r="103" spans="1:16" ht="33.75" customHeight="1" x14ac:dyDescent="0.25">
      <c r="B103" s="111" t="s">
        <v>238</v>
      </c>
      <c r="C103" s="101" t="s">
        <v>239</v>
      </c>
      <c r="D103" s="96" t="s">
        <v>3</v>
      </c>
      <c r="E103" s="78">
        <v>1</v>
      </c>
      <c r="F103" s="77" t="s">
        <v>52</v>
      </c>
      <c r="G103" s="102">
        <v>50000000</v>
      </c>
      <c r="H103" s="103">
        <v>50000000</v>
      </c>
      <c r="I103" s="103">
        <v>50000000</v>
      </c>
      <c r="J103" s="102">
        <v>50000000</v>
      </c>
      <c r="K103" s="86">
        <f t="shared" si="38"/>
        <v>200000000</v>
      </c>
      <c r="L103" s="85">
        <f>K103</f>
        <v>200000000</v>
      </c>
      <c r="M103" s="120">
        <f t="shared" si="27"/>
        <v>0</v>
      </c>
      <c r="N103" s="121">
        <f t="shared" si="35"/>
        <v>0</v>
      </c>
      <c r="P103" s="80">
        <f>M101+M99+M96+M90+M85+M72+M67+M64+M60+M58+M55+M53+M51+M48+M46+M37+M31+M17</f>
        <v>36419916500</v>
      </c>
    </row>
    <row r="104" spans="1:16" ht="4.5" customHeight="1" x14ac:dyDescent="0.25">
      <c r="B104" s="111"/>
      <c r="C104" s="101"/>
      <c r="D104" s="122"/>
      <c r="E104" s="123"/>
      <c r="F104" s="124"/>
      <c r="G104" s="102"/>
      <c r="H104" s="103"/>
      <c r="I104" s="103"/>
      <c r="J104" s="102"/>
      <c r="K104" s="112"/>
      <c r="L104" s="103"/>
      <c r="M104" s="125"/>
      <c r="N104" s="126"/>
    </row>
    <row r="105" spans="1:16" ht="15.75" customHeight="1" x14ac:dyDescent="0.25">
      <c r="B105" s="127"/>
      <c r="C105" s="128"/>
      <c r="D105" s="129" t="s">
        <v>240</v>
      </c>
      <c r="E105" s="128"/>
      <c r="F105" s="129"/>
      <c r="G105" s="130">
        <f t="shared" ref="G105:J106" si="39">G15</f>
        <v>2028285476</v>
      </c>
      <c r="H105" s="131">
        <f t="shared" si="39"/>
        <v>2704380635</v>
      </c>
      <c r="I105" s="131">
        <f t="shared" si="39"/>
        <v>2704380635</v>
      </c>
      <c r="J105" s="130">
        <f t="shared" si="39"/>
        <v>2028285477</v>
      </c>
      <c r="K105" s="132">
        <f>SUM(G105:J105)</f>
        <v>9465332223</v>
      </c>
      <c r="L105" s="131">
        <f>L15</f>
        <v>10226948120</v>
      </c>
      <c r="M105" s="133">
        <f t="shared" si="27"/>
        <v>761615897</v>
      </c>
      <c r="N105" s="134">
        <f t="shared" si="35"/>
        <v>7.4471473607123375</v>
      </c>
      <c r="P105" s="80">
        <f>M15</f>
        <v>761615897</v>
      </c>
    </row>
    <row r="106" spans="1:16" ht="15.75" customHeight="1" x14ac:dyDescent="0.25">
      <c r="A106" s="2"/>
      <c r="B106" s="135"/>
      <c r="C106" s="136"/>
      <c r="D106" s="137" t="s">
        <v>241</v>
      </c>
      <c r="E106" s="136"/>
      <c r="F106" s="138"/>
      <c r="G106" s="139">
        <f t="shared" si="39"/>
        <v>1893810966.6600001</v>
      </c>
      <c r="H106" s="139">
        <f t="shared" si="39"/>
        <v>30437368715.669998</v>
      </c>
      <c r="I106" s="139">
        <f t="shared" si="39"/>
        <v>47299182965.669998</v>
      </c>
      <c r="J106" s="139">
        <f t="shared" si="39"/>
        <v>4436227127</v>
      </c>
      <c r="K106" s="140">
        <f>SUM(G106:J106)</f>
        <v>84066589775</v>
      </c>
      <c r="L106" s="141">
        <f>L16</f>
        <v>120486506275</v>
      </c>
      <c r="M106" s="133">
        <f t="shared" si="27"/>
        <v>36419916500</v>
      </c>
      <c r="N106" s="134">
        <f t="shared" si="35"/>
        <v>30.2273819915358</v>
      </c>
    </row>
    <row r="107" spans="1:16" ht="15.75" customHeight="1" thickBot="1" x14ac:dyDescent="0.3">
      <c r="A107" s="2"/>
      <c r="B107" s="142"/>
      <c r="C107" s="143"/>
      <c r="D107" s="144" t="s">
        <v>242</v>
      </c>
      <c r="E107" s="143"/>
      <c r="F107" s="145"/>
      <c r="G107" s="146">
        <f t="shared" ref="G107:L107" si="40">G14</f>
        <v>3922096442.6599998</v>
      </c>
      <c r="H107" s="147">
        <f t="shared" si="40"/>
        <v>33141749350.669998</v>
      </c>
      <c r="I107" s="147">
        <f t="shared" si="40"/>
        <v>50003563600.669998</v>
      </c>
      <c r="J107" s="146">
        <f t="shared" si="40"/>
        <v>6464512604</v>
      </c>
      <c r="K107" s="147">
        <f t="shared" si="40"/>
        <v>93531921998</v>
      </c>
      <c r="L107" s="148">
        <f t="shared" si="40"/>
        <v>130713454395</v>
      </c>
      <c r="M107" s="149">
        <f t="shared" si="27"/>
        <v>37181532397</v>
      </c>
      <c r="N107" s="150">
        <f t="shared" si="35"/>
        <v>28.445069078078205</v>
      </c>
    </row>
    <row r="108" spans="1:16" x14ac:dyDescent="0.25">
      <c r="A108" s="2"/>
      <c r="B108" s="151"/>
      <c r="C108" s="152"/>
      <c r="D108" s="153"/>
      <c r="E108" s="152"/>
      <c r="F108" s="153"/>
      <c r="G108" s="153"/>
      <c r="H108" s="153"/>
      <c r="I108" s="153"/>
      <c r="J108" s="153"/>
      <c r="K108" s="153"/>
      <c r="L108" s="153"/>
      <c r="M108" s="153"/>
      <c r="N108" s="154"/>
    </row>
    <row r="109" spans="1:16" x14ac:dyDescent="0.25">
      <c r="A109" s="2"/>
      <c r="B109" s="155"/>
      <c r="C109" s="156"/>
      <c r="D109" s="2"/>
      <c r="E109" s="156"/>
      <c r="F109" s="2"/>
      <c r="G109" s="2"/>
      <c r="H109" s="157" t="s">
        <v>243</v>
      </c>
      <c r="I109" s="2"/>
      <c r="J109" s="2"/>
      <c r="K109" s="2"/>
      <c r="L109" s="157" t="s">
        <v>244</v>
      </c>
      <c r="M109" s="2"/>
      <c r="N109" s="26"/>
    </row>
    <row r="110" spans="1:16" x14ac:dyDescent="0.25">
      <c r="A110" s="2"/>
      <c r="B110" s="155"/>
      <c r="C110" s="156"/>
      <c r="D110" s="2"/>
      <c r="E110" s="156"/>
      <c r="F110" s="2"/>
      <c r="G110" s="2"/>
      <c r="H110" s="2"/>
      <c r="I110" s="2"/>
      <c r="J110" s="2"/>
      <c r="K110" s="2"/>
      <c r="L110" s="2"/>
      <c r="M110" s="2"/>
      <c r="N110" s="26"/>
    </row>
    <row r="111" spans="1:16" x14ac:dyDescent="0.25">
      <c r="A111" s="2"/>
      <c r="B111" s="158"/>
      <c r="C111" s="159"/>
      <c r="D111" s="157"/>
      <c r="E111" s="159"/>
      <c r="F111" s="157"/>
      <c r="G111" s="157"/>
      <c r="H111" s="157"/>
      <c r="I111" s="160" t="s">
        <v>245</v>
      </c>
      <c r="J111" s="157"/>
      <c r="K111" s="161" t="s">
        <v>245</v>
      </c>
      <c r="L111" s="161"/>
      <c r="M111" s="161"/>
      <c r="N111" s="162"/>
    </row>
    <row r="112" spans="1:16" x14ac:dyDescent="0.25">
      <c r="A112" s="2"/>
      <c r="B112" s="158"/>
      <c r="C112" s="159"/>
      <c r="D112" s="157"/>
      <c r="E112" s="159"/>
      <c r="F112" s="157"/>
      <c r="G112" s="157"/>
      <c r="H112" s="157"/>
      <c r="I112" s="160" t="s">
        <v>246</v>
      </c>
      <c r="J112" s="157"/>
      <c r="K112" s="161" t="s">
        <v>246</v>
      </c>
      <c r="L112" s="161"/>
      <c r="M112" s="161"/>
      <c r="N112" s="26"/>
    </row>
    <row r="113" spans="1:14" x14ac:dyDescent="0.25">
      <c r="A113" s="2"/>
      <c r="B113" s="158"/>
      <c r="C113" s="159"/>
      <c r="D113" s="157"/>
      <c r="E113" s="159"/>
      <c r="F113" s="157"/>
      <c r="G113" s="157"/>
      <c r="H113" s="157"/>
      <c r="I113" s="160"/>
      <c r="J113" s="157"/>
      <c r="K113" s="2"/>
      <c r="L113" s="2"/>
      <c r="M113" s="2"/>
      <c r="N113" s="26"/>
    </row>
    <row r="114" spans="1:14" x14ac:dyDescent="0.25">
      <c r="A114" s="2"/>
      <c r="B114" s="158"/>
      <c r="C114" s="159"/>
      <c r="D114" s="157"/>
      <c r="E114" s="159"/>
      <c r="F114" s="157"/>
      <c r="G114" s="157"/>
      <c r="H114" s="157"/>
      <c r="I114" s="160"/>
      <c r="J114" s="157"/>
      <c r="K114" s="2"/>
      <c r="L114" s="2"/>
      <c r="M114" s="2"/>
      <c r="N114" s="26"/>
    </row>
    <row r="115" spans="1:14" x14ac:dyDescent="0.25">
      <c r="A115" s="2"/>
      <c r="B115" s="158"/>
      <c r="C115" s="159"/>
      <c r="D115" s="157"/>
      <c r="E115" s="159"/>
      <c r="F115" s="157"/>
      <c r="G115" s="157"/>
      <c r="H115" s="157"/>
      <c r="I115" s="160"/>
      <c r="J115" s="157"/>
      <c r="K115" s="2"/>
      <c r="L115" s="2"/>
      <c r="M115" s="2"/>
      <c r="N115" s="26"/>
    </row>
    <row r="116" spans="1:14" x14ac:dyDescent="0.25">
      <c r="A116" s="2"/>
      <c r="B116" s="158"/>
      <c r="C116" s="159"/>
      <c r="D116" s="157"/>
      <c r="E116" s="159"/>
      <c r="F116" s="157"/>
      <c r="G116" s="157"/>
      <c r="H116" s="157"/>
      <c r="I116" s="160"/>
      <c r="J116" s="157"/>
      <c r="K116" s="163" t="s">
        <v>247</v>
      </c>
      <c r="L116" s="163"/>
      <c r="M116" s="163"/>
      <c r="N116" s="26"/>
    </row>
    <row r="117" spans="1:14" x14ac:dyDescent="0.25">
      <c r="A117" s="2"/>
      <c r="B117" s="158"/>
      <c r="C117" s="159"/>
      <c r="D117" s="157"/>
      <c r="E117" s="159"/>
      <c r="F117" s="157"/>
      <c r="G117" s="157"/>
      <c r="H117" s="157"/>
      <c r="I117" s="160"/>
      <c r="J117" s="157"/>
      <c r="K117" s="164"/>
      <c r="L117" s="160" t="s">
        <v>248</v>
      </c>
      <c r="M117" s="164"/>
      <c r="N117" s="26"/>
    </row>
    <row r="118" spans="1:14" x14ac:dyDescent="0.25">
      <c r="A118" s="2"/>
      <c r="B118" s="158"/>
      <c r="C118" s="159"/>
      <c r="D118" s="157"/>
      <c r="E118" s="159"/>
      <c r="F118" s="157"/>
      <c r="G118" s="157"/>
      <c r="H118" s="157"/>
      <c r="I118" s="164" t="s">
        <v>249</v>
      </c>
      <c r="J118" s="157"/>
      <c r="K118" s="161" t="s">
        <v>250</v>
      </c>
      <c r="L118" s="161"/>
      <c r="M118" s="161"/>
      <c r="N118" s="26"/>
    </row>
    <row r="119" spans="1:14" x14ac:dyDescent="0.25">
      <c r="A119" s="2"/>
      <c r="B119" s="158"/>
      <c r="C119" s="159"/>
      <c r="D119" s="157"/>
      <c r="E119" s="159"/>
      <c r="F119" s="157"/>
      <c r="G119" s="157"/>
      <c r="H119" s="157"/>
      <c r="I119" s="160"/>
      <c r="J119" s="157"/>
      <c r="K119" s="2"/>
      <c r="L119" s="2"/>
      <c r="M119" s="2"/>
      <c r="N119" s="26"/>
    </row>
    <row r="120" spans="1:14" x14ac:dyDescent="0.25">
      <c r="A120" s="2"/>
      <c r="B120" s="165" t="s">
        <v>251</v>
      </c>
      <c r="C120" s="166"/>
      <c r="D120" s="166"/>
      <c r="E120" s="166"/>
      <c r="F120" s="166"/>
      <c r="G120" s="167"/>
      <c r="H120" s="168"/>
      <c r="I120" s="169"/>
      <c r="J120" s="168"/>
      <c r="K120" s="138"/>
      <c r="L120" s="138"/>
      <c r="M120" s="138"/>
      <c r="N120" s="170"/>
    </row>
    <row r="121" spans="1:14" x14ac:dyDescent="0.25">
      <c r="A121" s="2"/>
      <c r="B121" s="158"/>
      <c r="C121" s="159"/>
      <c r="D121" s="157"/>
      <c r="E121" s="159"/>
      <c r="F121" s="157"/>
      <c r="G121" s="171"/>
      <c r="H121" s="157"/>
      <c r="I121" s="157"/>
      <c r="J121" s="157"/>
      <c r="K121" s="2"/>
      <c r="L121" s="2"/>
      <c r="M121" s="2"/>
      <c r="N121" s="26"/>
    </row>
    <row r="122" spans="1:14" x14ac:dyDescent="0.25">
      <c r="A122" s="2"/>
      <c r="B122" s="172"/>
      <c r="C122" s="159"/>
      <c r="D122" s="157"/>
      <c r="E122" s="159"/>
      <c r="F122" s="157"/>
      <c r="G122" s="171"/>
      <c r="H122" s="157"/>
      <c r="I122" s="157"/>
      <c r="J122" s="157"/>
      <c r="K122" s="2"/>
      <c r="L122" s="157"/>
      <c r="M122" s="157"/>
      <c r="N122" s="26"/>
    </row>
    <row r="123" spans="1:14" x14ac:dyDescent="0.25">
      <c r="A123" s="2"/>
      <c r="B123" s="172" t="s">
        <v>252</v>
      </c>
      <c r="C123" s="173" t="s">
        <v>253</v>
      </c>
      <c r="D123" s="174" t="s">
        <v>254</v>
      </c>
      <c r="E123" s="159"/>
      <c r="F123" s="157"/>
      <c r="G123" s="171"/>
      <c r="H123" s="157"/>
      <c r="I123" s="160" t="s">
        <v>255</v>
      </c>
      <c r="J123" s="157"/>
      <c r="K123" s="161" t="s">
        <v>255</v>
      </c>
      <c r="L123" s="161"/>
      <c r="M123" s="161"/>
      <c r="N123" s="26"/>
    </row>
    <row r="124" spans="1:14" x14ac:dyDescent="0.25">
      <c r="A124" s="2"/>
      <c r="B124" s="172"/>
      <c r="C124" s="173"/>
      <c r="D124" s="157"/>
      <c r="E124" s="173"/>
      <c r="F124" s="157"/>
      <c r="G124" s="171"/>
      <c r="H124" s="157"/>
      <c r="I124" s="160" t="s">
        <v>256</v>
      </c>
      <c r="J124" s="157"/>
      <c r="K124" s="161" t="s">
        <v>256</v>
      </c>
      <c r="L124" s="161"/>
      <c r="M124" s="161"/>
      <c r="N124" s="26"/>
    </row>
    <row r="125" spans="1:14" x14ac:dyDescent="0.25">
      <c r="A125" s="2"/>
      <c r="B125" s="158"/>
      <c r="C125" s="159"/>
      <c r="D125" s="157"/>
      <c r="E125" s="159"/>
      <c r="F125" s="157"/>
      <c r="G125" s="171"/>
      <c r="H125" s="157"/>
      <c r="I125" s="160"/>
      <c r="J125" s="157"/>
      <c r="K125" s="2"/>
      <c r="L125" s="157"/>
      <c r="M125" s="160"/>
      <c r="N125" s="26"/>
    </row>
    <row r="126" spans="1:14" x14ac:dyDescent="0.25">
      <c r="A126" s="2"/>
      <c r="B126" s="172" t="s">
        <v>257</v>
      </c>
      <c r="C126" s="173" t="s">
        <v>258</v>
      </c>
      <c r="D126" s="157"/>
      <c r="E126" s="173" t="s">
        <v>259</v>
      </c>
      <c r="F126" s="157"/>
      <c r="G126" s="171"/>
      <c r="H126" s="157"/>
      <c r="I126" s="160"/>
      <c r="J126" s="157"/>
      <c r="K126" s="2"/>
      <c r="L126" s="157"/>
      <c r="M126" s="160"/>
      <c r="N126" s="26"/>
    </row>
    <row r="127" spans="1:14" x14ac:dyDescent="0.25">
      <c r="A127" s="2"/>
      <c r="B127" s="172"/>
      <c r="C127" s="173"/>
      <c r="D127" s="157"/>
      <c r="E127" s="173"/>
      <c r="F127" s="157"/>
      <c r="G127" s="171"/>
      <c r="H127" s="157"/>
      <c r="I127" s="160"/>
      <c r="J127" s="157"/>
      <c r="K127" s="2"/>
      <c r="L127" s="157"/>
      <c r="M127" s="160"/>
      <c r="N127" s="26"/>
    </row>
    <row r="128" spans="1:14" x14ac:dyDescent="0.25">
      <c r="A128" s="2"/>
      <c r="B128" s="158"/>
      <c r="C128" s="159"/>
      <c r="D128" s="157"/>
      <c r="E128" s="159"/>
      <c r="F128" s="157"/>
      <c r="G128" s="171"/>
      <c r="H128" s="157"/>
      <c r="I128" s="160"/>
      <c r="J128" s="157"/>
      <c r="K128" s="163" t="s">
        <v>260</v>
      </c>
      <c r="L128" s="163"/>
      <c r="M128" s="163"/>
      <c r="N128" s="26"/>
    </row>
    <row r="129" spans="1:14" x14ac:dyDescent="0.25">
      <c r="A129" s="2"/>
      <c r="B129" s="158"/>
      <c r="C129" s="159"/>
      <c r="D129" s="157"/>
      <c r="E129" s="159"/>
      <c r="F129" s="157"/>
      <c r="G129" s="171"/>
      <c r="H129" s="157"/>
      <c r="I129" s="164" t="s">
        <v>260</v>
      </c>
      <c r="J129" s="157"/>
      <c r="K129" s="161" t="s">
        <v>261</v>
      </c>
      <c r="L129" s="161"/>
      <c r="M129" s="161"/>
      <c r="N129" s="26"/>
    </row>
    <row r="130" spans="1:14" x14ac:dyDescent="0.25">
      <c r="A130" s="2"/>
      <c r="B130" s="158"/>
      <c r="C130" s="159"/>
      <c r="D130" s="157"/>
      <c r="E130" s="159"/>
      <c r="F130" s="157"/>
      <c r="G130" s="171"/>
      <c r="H130" s="157"/>
      <c r="I130" s="160" t="s">
        <v>261</v>
      </c>
      <c r="J130" s="157"/>
      <c r="K130" s="161" t="s">
        <v>262</v>
      </c>
      <c r="L130" s="161"/>
      <c r="M130" s="161"/>
      <c r="N130" s="26"/>
    </row>
    <row r="131" spans="1:14" ht="15.75" thickBot="1" x14ac:dyDescent="0.3">
      <c r="A131" s="2"/>
      <c r="B131" s="175"/>
      <c r="C131" s="176"/>
      <c r="D131" s="177"/>
      <c r="E131" s="176"/>
      <c r="F131" s="177"/>
      <c r="G131" s="178"/>
      <c r="H131" s="177"/>
      <c r="I131" s="179" t="s">
        <v>262</v>
      </c>
      <c r="J131" s="177"/>
      <c r="K131" s="145"/>
      <c r="L131" s="145"/>
      <c r="M131" s="145"/>
      <c r="N131" s="180"/>
    </row>
    <row r="134" spans="1:14" ht="33.75" customHeight="1" x14ac:dyDescent="0.25"/>
    <row r="135" spans="1:14" ht="24" customHeight="1" x14ac:dyDescent="0.25"/>
    <row r="136" spans="1:14" ht="34.5" customHeight="1" x14ac:dyDescent="0.25"/>
    <row r="137" spans="1:14" ht="24.75" customHeight="1" x14ac:dyDescent="0.25"/>
    <row r="138" spans="1:14" ht="36" customHeight="1" x14ac:dyDescent="0.25"/>
  </sheetData>
  <mergeCells count="24">
    <mergeCell ref="K124:M124"/>
    <mergeCell ref="K128:M128"/>
    <mergeCell ref="K129:M129"/>
    <mergeCell ref="K130:M130"/>
    <mergeCell ref="K111:M111"/>
    <mergeCell ref="K112:M112"/>
    <mergeCell ref="K116:M116"/>
    <mergeCell ref="K118:M118"/>
    <mergeCell ref="B120:F120"/>
    <mergeCell ref="K123:M123"/>
    <mergeCell ref="B9:N9"/>
    <mergeCell ref="C10:C11"/>
    <mergeCell ref="D10:D11"/>
    <mergeCell ref="E10:E11"/>
    <mergeCell ref="F10:F11"/>
    <mergeCell ref="G10:J10"/>
    <mergeCell ref="K10:L10"/>
    <mergeCell ref="M10:N10"/>
    <mergeCell ref="B2:L2"/>
    <mergeCell ref="M2:N3"/>
    <mergeCell ref="B3:L3"/>
    <mergeCell ref="B4:L4"/>
    <mergeCell ref="M4:N5"/>
    <mergeCell ref="B5:L5"/>
  </mergeCells>
  <printOptions horizontalCentered="1"/>
  <pageMargins left="0.59055118110236227" right="0.59055118110236227" top="0.74803149606299213" bottom="0.74803149606299213" header="0.31496062992125984" footer="0.31496062992125984"/>
  <pageSetup paperSize="5" scale="85" orientation="landscape" horizontalDpi="4294967293" r:id="rId1"/>
  <rowBreaks count="7" manualBreakCount="7">
    <brk id="26" min="1" max="13" man="1"/>
    <brk id="44" min="1" max="13" man="1"/>
    <brk id="57" min="1" max="13" man="1"/>
    <brk id="68" min="1" max="13" man="1"/>
    <brk id="77" min="1" max="13" man="1"/>
    <brk id="89" min="1" max="13" man="1"/>
    <brk id="102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perubahan 22</vt:lpstr>
      <vt:lpstr>'perubahan 22'!Print_Area</vt:lpstr>
      <vt:lpstr>'perubahan 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2018-10-11T02:21:36Z</dcterms:created>
  <dcterms:modified xsi:type="dcterms:W3CDTF">2018-10-11T02:22:13Z</dcterms:modified>
</cp:coreProperties>
</file>