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vas\Downloads\"/>
    </mc:Choice>
  </mc:AlternateContent>
  <xr:revisionPtr revIDLastSave="0" documentId="13_ncr:1_{CFC8440B-C845-439B-AEB1-6D7FA1F34D2E}" xr6:coauthVersionLast="47" xr6:coauthVersionMax="47" xr10:uidLastSave="{00000000-0000-0000-0000-000000000000}"/>
  <bookViews>
    <workbookView xWindow="-120" yWindow="-120" windowWidth="20730" windowHeight="11040" xr2:uid="{D9D29E1F-9450-4DF4-9C09-6B7B81586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 a="1"/>
  <c r="G25" i="1" s="1"/>
  <c r="G18" i="1" a="1"/>
  <c r="G18" i="1" s="1"/>
  <c r="B20" i="1" a="1"/>
  <c r="B20" i="1" s="1"/>
  <c r="J28" i="1"/>
  <c r="H17" i="1"/>
  <c r="H18" i="1" s="1"/>
  <c r="G26" i="1" a="1"/>
  <c r="G26" i="1" s="1"/>
  <c r="G28" i="1" a="1"/>
  <c r="G28" i="1" s="1"/>
  <c r="G27" i="1" a="1"/>
  <c r="G27" i="1" s="1"/>
  <c r="G20" i="1" a="1"/>
  <c r="G20" i="1" s="1"/>
  <c r="B28" i="1" a="1"/>
  <c r="B28" i="1" s="1"/>
  <c r="B17" i="1" a="1"/>
  <c r="B17" i="1" s="1"/>
  <c r="C26" i="1"/>
  <c r="C28" i="1" s="1"/>
  <c r="B26" i="1" a="1"/>
  <c r="B26" i="1" s="1"/>
  <c r="B25" i="1" a="1"/>
  <c r="B25" i="1" s="1"/>
  <c r="B27" i="1" a="1"/>
  <c r="B27" i="1" s="1"/>
  <c r="B18" i="1" a="1"/>
  <c r="B18" i="1" s="1"/>
  <c r="C27" i="1"/>
  <c r="E17" i="1"/>
  <c r="E18" i="1" s="1"/>
  <c r="E19" i="1" s="1"/>
  <c r="E20" i="1" s="1"/>
  <c r="G17" i="1" a="1"/>
  <c r="G17" i="1" s="1"/>
  <c r="H16" i="1"/>
  <c r="G16" i="1" a="1"/>
  <c r="G16" i="1" s="1"/>
  <c r="G19" i="1" a="1"/>
  <c r="G19" i="1" s="1"/>
  <c r="B19" i="1" a="1"/>
  <c r="B19" i="1" s="1"/>
  <c r="B16" i="1" a="1"/>
  <c r="B16" i="1" s="1"/>
  <c r="H19" i="1" l="1"/>
  <c r="H20" i="1" s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<sst xmlns="http://schemas.openxmlformats.org/spreadsheetml/2006/main" count="59" uniqueCount="36">
  <si>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Molaridad</t>
  </si>
  <si>
    <t>Cantidad de moles</t>
  </si>
  <si>
    <t>Volumen(L)</t>
  </si>
  <si>
    <t>Calculadora de Molaridad</t>
  </si>
  <si>
    <t>Valores</t>
  </si>
  <si>
    <t>Base</t>
  </si>
  <si>
    <t>Ácido</t>
  </si>
  <si>
    <t>Constante de acidez</t>
  </si>
  <si>
    <t>Constante Basicidad</t>
  </si>
  <si>
    <t>*10^ -</t>
  </si>
  <si>
    <t>Calculadora De Iones</t>
  </si>
  <si>
    <t>*10^-</t>
  </si>
  <si>
    <t>Calculadora de Constante</t>
  </si>
  <si>
    <t>Tipo de constante</t>
  </si>
  <si>
    <t>Basicidad</t>
  </si>
  <si>
    <t>Acidez</t>
  </si>
  <si>
    <t>INSTRUCCIONES</t>
  </si>
  <si>
    <t>SE PUEDE EDITAR</t>
  </si>
  <si>
    <t>NO SE PUEDE EDITAR</t>
  </si>
  <si>
    <t>DE ESTE COLOR</t>
  </si>
  <si>
    <t>pOH</t>
  </si>
  <si>
    <t>Concentración del ácido</t>
  </si>
  <si>
    <t>Concentración de la base</t>
  </si>
  <si>
    <t>Concentración de [A-]</t>
  </si>
  <si>
    <t>Concentración de [H+]</t>
  </si>
  <si>
    <t>Concentración de [BH+]</t>
  </si>
  <si>
    <t>Concentración de [OH-]</t>
  </si>
  <si>
    <t>Elija tipo de solución</t>
  </si>
  <si>
    <t>Constante de ácidez</t>
  </si>
  <si>
    <t>pH</t>
  </si>
  <si>
    <t>MIENTRAS LA CELDA DE LA IZQUIERDA SEA DE ESTE COLOR</t>
  </si>
  <si>
    <t>EXCEPTUANDO ESTAS CELDAS, QUE LO IDEAL SERÍA NO EDITARLAS</t>
  </si>
  <si>
    <t>Tipo de solución</t>
  </si>
  <si>
    <t>ÁCIDOS Y BASES FUERTES</t>
  </si>
  <si>
    <t>ÁCIDOS Y BASES DEBILES</t>
  </si>
  <si>
    <t>Calculadora De pH/pOH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</si>
</sst>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 applyAlignment="1">
      <alignment horizontal="left"/>
    </xf>
    <xf numFmtId="0" fontId="0" fillId="3" borderId="3" xfId="0" applyFill="1" applyBorder="1"/>
    <xf numFmtId="0" fontId="0" fillId="3" borderId="2" xfId="0" applyFill="1" applyBorder="1"/>
    <xf numFmtId="0" fontId="0" fillId="3" borderId="8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9" xfId="0" applyFill="1" applyBorder="1"/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9CE8"/>
      <color rgb="FFE9C6F2"/>
      <color rgb="FFF0C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FE8B-ADD9-4EA3-AFD0-9F17AC7018CD}">
  <dimension ref="B1:AT28"/>
  <sheetViews>
    <sheetView tabSelected="1" topLeftCell="A8" workbookViewId="0">
      <selection activeCell="E26" sqref="E26"/>
    </sheetView>
  </sheetViews>
  <sheetFormatPr defaultColWidth="11.42578125" defaultRowHeight="15" x14ac:dyDescent="0.25"/>
  <cols>
    <col min="2" max="2" width="22" customWidth="1"/>
    <col min="3" max="3" width="12.42578125" customWidth="1"/>
    <col min="4" max="4" width="5.7109375" customWidth="1"/>
    <col min="5" max="5" width="10.85546875" customWidth="1"/>
    <col min="7" max="7" width="21.28515625" customWidth="1"/>
    <col min="8" max="8" width="6.7109375" customWidth="1"/>
    <col min="9" max="9" width="9.5703125" customWidth="1"/>
    <col min="10" max="10" width="12.140625" customWidth="1"/>
    <col min="16" max="16" width="21.7109375" customWidth="1"/>
    <col min="17" max="17" width="10.7109375" customWidth="1"/>
  </cols>
  <sheetData>
    <row r="1" spans="2:46" ht="25.15" customHeight="1" x14ac:dyDescent="0.25"/>
    <row r="2" spans="2:46" x14ac:dyDescent="0.25">
      <c r="P2" t="s">
        <v>6</v>
      </c>
      <c r="R2" t="s">
        <v>29</v>
      </c>
    </row>
    <row r="3" spans="2:46" ht="24" x14ac:dyDescent="0.4">
      <c r="B3" s="29" t="s">
        <v>16</v>
      </c>
      <c r="C3" s="30"/>
      <c r="P3" t="s">
        <v>5</v>
      </c>
      <c r="R3" t="s">
        <v>20</v>
      </c>
    </row>
    <row r="4" spans="2:46" ht="45" x14ac:dyDescent="0.25">
      <c r="B4" s="22" t="s">
        <v>30</v>
      </c>
      <c r="C4" s="21" t="s">
        <v>17</v>
      </c>
      <c r="P4" t="s">
        <v>28</v>
      </c>
    </row>
    <row r="5" spans="2:46" ht="45" x14ac:dyDescent="0.25">
      <c r="B5" s="20" t="s">
        <v>30</v>
      </c>
      <c r="C5" s="21" t="s">
        <v>18</v>
      </c>
      <c r="F5" s="4"/>
      <c r="P5" t="s">
        <v>8</v>
      </c>
      <c r="AR5" t="s">
        <v>27</v>
      </c>
    </row>
    <row r="6" spans="2:46" ht="45" x14ac:dyDescent="0.25">
      <c r="B6" s="22" t="s">
        <v>31</v>
      </c>
      <c r="C6" s="24" t="s">
        <v>19</v>
      </c>
      <c r="AR6" t="s">
        <v>24</v>
      </c>
    </row>
    <row r="7" spans="2:46" x14ac:dyDescent="0.25">
      <c r="AR7" t="s">
        <v>26</v>
      </c>
    </row>
    <row r="8" spans="2:46" x14ac:dyDescent="0.25">
      <c r="B8" s="5" t="s">
        <v>3</v>
      </c>
      <c r="C8" s="1" t="s">
        <v>4</v>
      </c>
    </row>
    <row r="9" spans="2:46" ht="12.6" customHeight="1" x14ac:dyDescent="0.25">
      <c r="B9" s="3" t="s">
        <v>1</v>
      </c>
      <c r="C9" s="2">
        <v>1</v>
      </c>
      <c r="AR9" t="s">
        <v>6</v>
      </c>
      <c r="AT9" t="s">
        <v>29</v>
      </c>
    </row>
    <row r="10" spans="2:46" ht="13.9" customHeight="1" x14ac:dyDescent="0.25">
      <c r="B10" s="3" t="s">
        <v>2</v>
      </c>
      <c r="C10" s="2">
        <v>1</v>
      </c>
      <c r="AR10" t="s">
        <v>5</v>
      </c>
      <c r="AT10" t="s">
        <v>20</v>
      </c>
    </row>
    <row r="11" spans="2:46" ht="14.45" customHeight="1" x14ac:dyDescent="0.25">
      <c r="B11" s="1" t="s">
        <v>0</v>
      </c>
      <c r="C11" s="2">
        <f>C9/(C10)</f>
        <v>1</v>
      </c>
      <c r="AR11" t="s">
        <v>7</v>
      </c>
    </row>
    <row r="12" spans="2:46" x14ac:dyDescent="0.25">
      <c r="AR12" t="s">
        <v>8</v>
      </c>
    </row>
    <row r="13" spans="2:46" x14ac:dyDescent="0.25">
      <c r="B13" s="6" t="s">
        <v>35</v>
      </c>
      <c r="C13" s="31" t="s">
        <v>34</v>
      </c>
      <c r="D13" s="32"/>
      <c r="E13" s="33"/>
      <c r="G13" s="6" t="s">
        <v>35</v>
      </c>
      <c r="H13" s="31" t="s">
        <v>33</v>
      </c>
      <c r="I13" s="32"/>
      <c r="J13" s="33"/>
      <c r="AR13" t="s">
        <v>27</v>
      </c>
    </row>
    <row r="14" spans="2:46" x14ac:dyDescent="0.25">
      <c r="B14" s="3" t="s">
        <v>32</v>
      </c>
      <c r="C14" s="26" t="s">
        <v>6</v>
      </c>
      <c r="D14" s="27"/>
      <c r="E14" s="28"/>
      <c r="G14" s="3" t="s">
        <v>32</v>
      </c>
      <c r="H14" s="26" t="s">
        <v>5</v>
      </c>
      <c r="I14" s="27"/>
      <c r="J14" s="28"/>
      <c r="AR14" t="s">
        <v>24</v>
      </c>
    </row>
    <row r="15" spans="2:46" x14ac:dyDescent="0.25">
      <c r="B15" s="3" t="s">
        <v>0</v>
      </c>
      <c r="C15" s="7"/>
      <c r="D15" s="9"/>
      <c r="E15" s="10">
        <v>1</v>
      </c>
      <c r="G15" s="3" t="s">
        <v>0</v>
      </c>
      <c r="H15" s="18">
        <v>1</v>
      </c>
      <c r="I15" s="23" t="s">
        <v>11</v>
      </c>
      <c r="J15" s="14">
        <v>1</v>
      </c>
      <c r="AR15" t="s">
        <v>26</v>
      </c>
    </row>
    <row r="16" spans="2:46" x14ac:dyDescent="0.25">
      <c r="B16" s="17" t="str" cm="1">
        <f t="array" ref="B16">_xlfn.IFS(C14=P2, P4,C14=P3,P5,C14="",AR5)</f>
        <v>Constante de ácidez</v>
      </c>
      <c r="C16" s="16">
        <v>1</v>
      </c>
      <c r="D16" s="25" t="s">
        <v>9</v>
      </c>
      <c r="E16" s="11">
        <v>1</v>
      </c>
      <c r="G16" s="1" t="str" cm="1">
        <f t="array" ref="G16">_xlfn.IFS(H14=AR9, AR11,H14=AR10,AR12,H14="",AR13)</f>
        <v>Constante Basicidad</v>
      </c>
      <c r="H16" s="26">
        <f>1</f>
        <v>1</v>
      </c>
      <c r="I16" s="27"/>
      <c r="J16" s="28"/>
    </row>
    <row r="17" spans="2:44" ht="13.15" customHeight="1" x14ac:dyDescent="0.25">
      <c r="B17" s="1" t="str" cm="1">
        <f t="array" ref="B17">_xlfn.IFS(C14=P2, AR6,C14=P3,AR7)</f>
        <v>Concentración de [H+]</v>
      </c>
      <c r="C17" s="13"/>
      <c r="D17" s="7"/>
      <c r="E17" s="12">
        <f>SQRT((C16*(10^(-E16))*E15))</f>
        <v>0.31622776601683794</v>
      </c>
      <c r="G17" s="1" t="str" cm="1">
        <f t="array" ref="G17">_xlfn.IFS(H14=AR9, AR14,H14=AR10,AR15)</f>
        <v>Concentración de [OH-]</v>
      </c>
      <c r="H17" s="26">
        <f>H15*(10^(-J15))</f>
        <v>0.1</v>
      </c>
      <c r="I17" s="27"/>
      <c r="J17" s="28"/>
      <c r="AR17" t="s">
        <v>15</v>
      </c>
    </row>
    <row r="18" spans="2:44" ht="28.15" customHeight="1" x14ac:dyDescent="0.25">
      <c r="B18" s="1" t="str" cm="1">
        <f t="array" ref="B18">_xlfn.IFS(C14=P2, R2,C14=P3,R3)</f>
        <v>pH</v>
      </c>
      <c r="C18" s="15"/>
      <c r="D18" s="7"/>
      <c r="E18" s="8">
        <f>-LOG10(E17)</f>
        <v>0.5</v>
      </c>
      <c r="G18" s="1" t="str" cm="1">
        <f t="array" ref="G18">_xlfn.IFS(H14=AR9, AT9,H14=AR10,AT10)</f>
        <v>pOH</v>
      </c>
      <c r="H18" s="26">
        <f>-LOG10(H17)</f>
        <v>1</v>
      </c>
      <c r="I18" s="27"/>
      <c r="J18" s="28"/>
      <c r="AR18" t="s">
        <v>14</v>
      </c>
    </row>
    <row r="19" spans="2:44" ht="16.899999999999999" customHeight="1" x14ac:dyDescent="0.25">
      <c r="B19" s="1" t="str" cm="1">
        <f t="array" ref="B19">_xlfn.IFS(C14=P2, R3,C14=P3,R2)</f>
        <v>pOH</v>
      </c>
      <c r="C19" s="13"/>
      <c r="D19" s="7"/>
      <c r="E19" s="10">
        <f>14-E18</f>
        <v>13.5</v>
      </c>
      <c r="G19" s="1" t="str" cm="1">
        <f t="array" ref="G19">_xlfn.IFS(H14=AR9, AT10,H14=AR10,AT9)</f>
        <v>pH</v>
      </c>
      <c r="H19" s="26">
        <f>14-H18</f>
        <v>13</v>
      </c>
      <c r="I19" s="27"/>
      <c r="J19" s="28"/>
      <c r="AR19" t="s">
        <v>21</v>
      </c>
    </row>
    <row r="20" spans="2:44" ht="18.600000000000001" customHeight="1" x14ac:dyDescent="0.25">
      <c r="B20" s="1" t="str" cm="1">
        <f t="array" ref="B20">_xlfn.IFS(C14=P3, AR6,C14=P2,AR7)</f>
        <v>Concentración de [OH-]</v>
      </c>
      <c r="C20" s="7"/>
      <c r="D20" s="7"/>
      <c r="E20" s="8">
        <f>POWER(10,-E19)</f>
        <v>3.1622776601683714E-14</v>
      </c>
      <c r="G20" s="1" t="str" cm="1">
        <f t="array" ref="G20">_xlfn.IFS(H14=P3, AR6,H14=P2,AR7)</f>
        <v>Concentración de [H+]</v>
      </c>
      <c r="H20" s="26">
        <f>POWER(10,-H19)</f>
        <v>1E-13</v>
      </c>
      <c r="I20" s="27"/>
      <c r="J20" s="28"/>
      <c r="AR20" t="s">
        <v>22</v>
      </c>
    </row>
    <row r="21" spans="2:44" ht="13.9" customHeight="1" x14ac:dyDescent="0.25">
      <c r="AR21" t="s">
        <v>23</v>
      </c>
    </row>
    <row r="22" spans="2:44" ht="15.6" customHeight="1" x14ac:dyDescent="0.25">
      <c r="AR22" t="s">
        <v>24</v>
      </c>
    </row>
    <row r="23" spans="2:44" ht="18.75" x14ac:dyDescent="0.25">
      <c r="B23" s="34" t="s">
        <v>10</v>
      </c>
      <c r="C23" s="36"/>
      <c r="G23" s="34" t="s">
        <v>12</v>
      </c>
      <c r="H23" s="35"/>
      <c r="I23" s="35"/>
      <c r="J23" s="36"/>
      <c r="AR23" t="s">
        <v>25</v>
      </c>
    </row>
    <row r="24" spans="2:44" x14ac:dyDescent="0.25">
      <c r="B24" s="3" t="s">
        <v>32</v>
      </c>
      <c r="C24" s="19" t="s">
        <v>5</v>
      </c>
      <c r="G24" s="3" t="s">
        <v>13</v>
      </c>
      <c r="H24" s="26" t="s">
        <v>14</v>
      </c>
      <c r="I24" s="27"/>
      <c r="J24" s="28"/>
      <c r="AR24" t="s">
        <v>26</v>
      </c>
    </row>
    <row r="25" spans="2:44" x14ac:dyDescent="0.25">
      <c r="B25" s="3" t="str" cm="1">
        <f t="array" ref="B25">_xlfn.IFS(C24=P2, R2,C24=P3,R3)</f>
        <v>pOH</v>
      </c>
      <c r="C25" s="2">
        <v>1</v>
      </c>
      <c r="G25" s="3" t="str" cm="1">
        <f t="array" ref="G25">_xlfn.IFS(H24=AR17,AR21,H24=AR18,AR23)</f>
        <v>Concentración de [BH+]</v>
      </c>
      <c r="H25" s="13">
        <v>1</v>
      </c>
      <c r="I25" s="23" t="s">
        <v>11</v>
      </c>
      <c r="J25" s="8">
        <v>1</v>
      </c>
    </row>
    <row r="26" spans="2:44" x14ac:dyDescent="0.25">
      <c r="B26" s="1" t="str" cm="1">
        <f t="array" ref="B26">_xlfn.IFS(C24=P3, R2,C24=P2,R3)</f>
        <v>pH</v>
      </c>
      <c r="C26" s="8">
        <f>14-C25</f>
        <v>13</v>
      </c>
      <c r="G26" s="3" t="str" cm="1">
        <f t="array" ref="G26">_xlfn.IFS(H24=AR17,AR22,H24=AR18,AR24)</f>
        <v>Concentración de [OH-]</v>
      </c>
      <c r="H26" s="13">
        <v>1</v>
      </c>
      <c r="I26" s="23" t="s">
        <v>11</v>
      </c>
      <c r="J26" s="8">
        <v>1</v>
      </c>
    </row>
    <row r="27" spans="2:44" x14ac:dyDescent="0.25">
      <c r="B27" s="1" t="str" cm="1">
        <f t="array" ref="B27">_xlfn.IFS(C24=P2, AR14,C24=P3,AR15)</f>
        <v>Concentración de [OH-]</v>
      </c>
      <c r="C27" s="2">
        <f>POWER(10,-C25)</f>
        <v>0.1</v>
      </c>
      <c r="G27" s="3" t="str" cm="1">
        <f t="array" ref="G27">_xlfn.IFS(H24=AR17,AR19,H24=AR18,AR20)</f>
        <v>Concentración de la base</v>
      </c>
      <c r="H27" s="13">
        <v>1</v>
      </c>
      <c r="I27" s="23" t="s">
        <v>11</v>
      </c>
      <c r="J27" s="8">
        <v>1</v>
      </c>
    </row>
    <row r="28" spans="2:44" x14ac:dyDescent="0.25">
      <c r="B28" s="1" t="str" cm="1">
        <f t="array" ref="B28">_xlfn.IFS(C24=P3, AR14,C24=P2,AR15)</f>
        <v>Concentración de [H+]</v>
      </c>
      <c r="C28" s="2">
        <f>POWER(10,-C26)</f>
        <v>1E-13</v>
      </c>
      <c r="G28" s="1" t="str" cm="1">
        <f t="array" ref="G28">_xlfn.IFS(H24=AR17,AR11,H24=AR18,AR12)</f>
        <v>Constante Basicidad</v>
      </c>
      <c r="H28" s="13"/>
      <c r="I28" s="7"/>
      <c r="J28" s="8">
        <f>(H25*(10^(-J25))*H26*(10^(-J26)))/(H27*(10^(-J27)))</f>
        <v>0.10000000000000002</v>
      </c>
    </row>
  </sheetData>
  <mergeCells count="13">
    <mergeCell ref="B3:C3"/>
    <mergeCell ref="C14:E14"/>
    <mergeCell ref="H14:J14"/>
    <mergeCell ref="H13:J13"/>
    <mergeCell ref="G23:J23"/>
    <mergeCell ref="B23:C23"/>
    <mergeCell ref="C13:E13"/>
    <mergeCell ref="H24:J24"/>
    <mergeCell ref="H16:J16"/>
    <mergeCell ref="H20:J20"/>
    <mergeCell ref="H19:J19"/>
    <mergeCell ref="H18:J18"/>
    <mergeCell ref="H17:J17"/>
  </mergeCells>
  <dataValidations count="2">
    <dataValidation type="list" allowBlank="1" showInputMessage="1" showErrorMessage="1" sqref="C14 H14 C24" xr:uid="{FA02FFA6-824A-4B13-B54D-6B7563E0A203}">
      <formula1>$P$2:$P$3</formula1>
    </dataValidation>
    <dataValidation type="list" allowBlank="1" showInputMessage="1" showErrorMessage="1" sqref="H24" xr:uid="{5088C3F6-9B51-4573-9BA4-0AF389D173F4}">
      <formula1>$AR$17:$AR$18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B2810D4D1D5747A684BBD1AD9D8972" ma:contentTypeVersion="4" ma:contentTypeDescription="Crear nuevo documento." ma:contentTypeScope="" ma:versionID="b56ad77e50e27e816f85414a7d47d2c8">
  <xsd:schema xmlns:xsd="http://www.w3.org/2001/XMLSchema" xmlns:xs="http://www.w3.org/2001/XMLSchema" xmlns:p="http://schemas.microsoft.com/office/2006/metadata/properties" xmlns:ns3="a42ce2bf-fe4d-4265-b81e-9e6e2868d252" targetNamespace="http://schemas.microsoft.com/office/2006/metadata/properties" ma:root="true" ma:fieldsID="2822d22bf5e45f446a710f7f8832530e" ns3:_="">
    <xsd:import namespace="a42ce2bf-fe4d-4265-b81e-9e6e2868d2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ce2bf-fe4d-4265-b81e-9e6e2868d2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877F7-7207-4964-8826-37E1DD58D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ce2bf-fe4d-4265-b81e-9e6e2868d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7333A4-5B63-456D-9F4A-55EA89D2A0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13CA7-81AD-4CD7-8B6C-FA7EB73E762B}">
  <ds:schemaRefs>
    <ds:schemaRef ds:uri="a42ce2bf-fe4d-4265-b81e-9e6e2868d252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BUENO FOSCHINO</dc:creator>
  <cp:lastModifiedBy>dj.vasquex@gmail.com</cp:lastModifiedBy>
  <dcterms:created xsi:type="dcterms:W3CDTF">2024-06-07T23:53:29Z</dcterms:created>
  <dcterms:modified xsi:type="dcterms:W3CDTF">2024-06-12T03:23:40Z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0x010100E7B2810D4D1D5747A684BBD1AD9D8972</vt:lpwstr>
  </property>
</Properties>
</file>