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DNM\Public Share\jaribi\"/>
    </mc:Choice>
  </mc:AlternateContent>
  <bookViews>
    <workbookView xWindow="480" yWindow="1230" windowWidth="6675" windowHeight="3030"/>
  </bookViews>
  <sheets>
    <sheet name="Sheet1" sheetId="1" r:id="rId1"/>
    <sheet name="Sheet2" sheetId="2" r:id="rId2"/>
    <sheet name="Sheet3" sheetId="3" r:id="rId3"/>
    <sheet name="Sheet4" sheetId="5" r:id="rId4"/>
  </sheets>
  <calcPr calcId="152511"/>
  <pivotCaches>
    <pivotCache cacheId="6" r:id="rId5"/>
  </pivotCaches>
  <fileRecoveryPr repairLoad="1"/>
</workbook>
</file>

<file path=xl/calcChain.xml><?xml version="1.0" encoding="utf-8"?>
<calcChain xmlns="http://schemas.openxmlformats.org/spreadsheetml/2006/main">
  <c r="C160" i="1" l="1"/>
  <c r="C161" i="1"/>
  <c r="C162" i="1"/>
  <c r="A160" i="1"/>
  <c r="A161" i="1"/>
  <c r="A16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F1" i="1" l="1"/>
  <c r="B1" i="1"/>
  <c r="B7" i="3" l="1"/>
  <c r="B13" i="3"/>
  <c r="B3" i="3"/>
  <c r="B15" i="3"/>
  <c r="B2" i="3"/>
  <c r="B6" i="3"/>
  <c r="B10" i="3"/>
  <c r="B14" i="3"/>
  <c r="B11" i="3"/>
  <c r="B4" i="3"/>
  <c r="B8" i="3"/>
  <c r="B12" i="3"/>
  <c r="B16" i="3"/>
  <c r="B5" i="3"/>
  <c r="B9" i="3"/>
  <c r="B17" i="3" l="1"/>
</calcChain>
</file>

<file path=xl/sharedStrings.xml><?xml version="1.0" encoding="utf-8"?>
<sst xmlns="http://schemas.openxmlformats.org/spreadsheetml/2006/main" count="585" uniqueCount="399">
  <si>
    <t>Date</t>
  </si>
  <si>
    <t>Letter #</t>
  </si>
  <si>
    <t>Transit #</t>
  </si>
  <si>
    <t>71A299</t>
  </si>
  <si>
    <t>29A823</t>
  </si>
  <si>
    <t>19B535</t>
  </si>
  <si>
    <t>Device ID</t>
  </si>
  <si>
    <t>Company</t>
  </si>
  <si>
    <t>ایده آل راه</t>
  </si>
  <si>
    <t>پیام عنقا</t>
  </si>
  <si>
    <t>Driver</t>
  </si>
  <si>
    <t>حبیب فرید گرگانی نیا</t>
  </si>
  <si>
    <t>Edited Mode</t>
  </si>
  <si>
    <t>Edited Data</t>
  </si>
  <si>
    <t>edited mode</t>
  </si>
  <si>
    <t>تغییر شرکت</t>
  </si>
  <si>
    <t>تغییر پلاک</t>
  </si>
  <si>
    <t>احد یوسفی</t>
  </si>
  <si>
    <t>ابواقاسم علی</t>
  </si>
  <si>
    <t>47A867</t>
  </si>
  <si>
    <t>وزین ترابر</t>
  </si>
  <si>
    <t>علی فتح اللهی</t>
  </si>
  <si>
    <t>26B335</t>
  </si>
  <si>
    <t>دی بار</t>
  </si>
  <si>
    <t>محرم طیاری</t>
  </si>
  <si>
    <t>37B851</t>
  </si>
  <si>
    <t>محمدرضا حبیبی</t>
  </si>
  <si>
    <t>87A547</t>
  </si>
  <si>
    <t>دنیا رهنورد</t>
  </si>
  <si>
    <t>نبی جعفرقلی ثانی</t>
  </si>
  <si>
    <t>26B333</t>
  </si>
  <si>
    <t>ساربان صفا</t>
  </si>
  <si>
    <t>حسین غلامی</t>
  </si>
  <si>
    <t>26B355</t>
  </si>
  <si>
    <t>کیهان ترابر</t>
  </si>
  <si>
    <t>بهروز محمدثانی</t>
  </si>
  <si>
    <t>52A105</t>
  </si>
  <si>
    <t>درسا ترابر</t>
  </si>
  <si>
    <t>حجت ارفعی</t>
  </si>
  <si>
    <t>41B620</t>
  </si>
  <si>
    <t>سپنتا</t>
  </si>
  <si>
    <t>مرتضی محمدزاده</t>
  </si>
  <si>
    <t>Edited Letter #</t>
  </si>
  <si>
    <t>29B817</t>
  </si>
  <si>
    <t>گردونه مهر</t>
  </si>
  <si>
    <t>10B147</t>
  </si>
  <si>
    <t>بهامین ترابر</t>
  </si>
  <si>
    <t>علی حسین زاده</t>
  </si>
  <si>
    <t>25B837</t>
  </si>
  <si>
    <t>عسگر اسماعیل زاده</t>
  </si>
  <si>
    <t>25B819</t>
  </si>
  <si>
    <t>ولی حسین زاده</t>
  </si>
  <si>
    <t>31B561</t>
  </si>
  <si>
    <t>نگین ترابر شرق</t>
  </si>
  <si>
    <t>محبوب راه انجام</t>
  </si>
  <si>
    <t>63A779</t>
  </si>
  <si>
    <t>حسن زحمت کش</t>
  </si>
  <si>
    <t>صحرا رانان</t>
  </si>
  <si>
    <t>رقیه وفایی راد</t>
  </si>
  <si>
    <t>41B643</t>
  </si>
  <si>
    <t>31B755</t>
  </si>
  <si>
    <t>علی آغباشلو</t>
  </si>
  <si>
    <t>41B649</t>
  </si>
  <si>
    <t>غلامرضا علی اصغری</t>
  </si>
  <si>
    <t>41B645</t>
  </si>
  <si>
    <t>مهدی محمود زاده</t>
  </si>
  <si>
    <t>41B647</t>
  </si>
  <si>
    <t>41B641</t>
  </si>
  <si>
    <t>99A211</t>
  </si>
  <si>
    <t>رضا ایلاتی</t>
  </si>
  <si>
    <t>88A491</t>
  </si>
  <si>
    <t>مارال ترابر</t>
  </si>
  <si>
    <t>27A941</t>
  </si>
  <si>
    <t>هادی بازرگان</t>
  </si>
  <si>
    <t>اژدر ساری زاده علی نظری</t>
  </si>
  <si>
    <t>31B529</t>
  </si>
  <si>
    <t>کالابر</t>
  </si>
  <si>
    <t>مصطفی مرقوم زاده</t>
  </si>
  <si>
    <t>29B815</t>
  </si>
  <si>
    <t>عطارد ران</t>
  </si>
  <si>
    <t>وحید جعفری</t>
  </si>
  <si>
    <t>24B399</t>
  </si>
  <si>
    <t>حیدر آغیاشلو</t>
  </si>
  <si>
    <t>17A479</t>
  </si>
  <si>
    <t>توسن کالا</t>
  </si>
  <si>
    <t>31B769</t>
  </si>
  <si>
    <t>Edited Date</t>
  </si>
  <si>
    <t>16B295</t>
  </si>
  <si>
    <t>ایران دهر</t>
  </si>
  <si>
    <t>شاپور تنومندیان</t>
  </si>
  <si>
    <t>صحرا ترابر</t>
  </si>
  <si>
    <t>40B833</t>
  </si>
  <si>
    <t>بهران کالا</t>
  </si>
  <si>
    <t>مهدی رحیم پور</t>
  </si>
  <si>
    <t>ودود ترابر</t>
  </si>
  <si>
    <t>Edited Mode2</t>
  </si>
  <si>
    <t>Edited Data2</t>
  </si>
  <si>
    <t>Edited Letter #2</t>
  </si>
  <si>
    <t>Edited Date2</t>
  </si>
  <si>
    <t>13A621</t>
  </si>
  <si>
    <t>سجاد جعفرزاده</t>
  </si>
  <si>
    <t>11B425</t>
  </si>
  <si>
    <t>رجب سرپاک</t>
  </si>
  <si>
    <t>25B677</t>
  </si>
  <si>
    <t>قاسم نصرالله زاده</t>
  </si>
  <si>
    <t>IR15077</t>
  </si>
  <si>
    <t>اکبر کشور دوست</t>
  </si>
  <si>
    <t>26B383</t>
  </si>
  <si>
    <t>علی جباری</t>
  </si>
  <si>
    <t>34A439</t>
  </si>
  <si>
    <t>فراز رانان جهان</t>
  </si>
  <si>
    <t>اصغر خرم نیا</t>
  </si>
  <si>
    <t>53B421</t>
  </si>
  <si>
    <t>اکبر متقی</t>
  </si>
  <si>
    <t>تعویض دستگاه</t>
  </si>
  <si>
    <t>50B349</t>
  </si>
  <si>
    <t>هادی اروش زاده</t>
  </si>
  <si>
    <t>34A279</t>
  </si>
  <si>
    <t>تیبا ترابر ارس</t>
  </si>
  <si>
    <t>حسن بیتی یام</t>
  </si>
  <si>
    <t>99A495</t>
  </si>
  <si>
    <t>محمد حسین رزاقی</t>
  </si>
  <si>
    <t>42B536</t>
  </si>
  <si>
    <t>اصغر حسین نژاد</t>
  </si>
  <si>
    <t>امید اندیش</t>
  </si>
  <si>
    <t>53A809</t>
  </si>
  <si>
    <t>ستار رحیمی</t>
  </si>
  <si>
    <t>17A561</t>
  </si>
  <si>
    <t>فراگامان</t>
  </si>
  <si>
    <t>رضا حنفی</t>
  </si>
  <si>
    <t>87A457</t>
  </si>
  <si>
    <t>رشید فضل الهی</t>
  </si>
  <si>
    <t>31B783</t>
  </si>
  <si>
    <t>محمدرضا رجایی یامچی</t>
  </si>
  <si>
    <t>91/10</t>
  </si>
  <si>
    <t>Grand Total</t>
  </si>
  <si>
    <t>Row Labels</t>
  </si>
  <si>
    <t>عبدالله مصطفی زاده</t>
  </si>
  <si>
    <t>Status</t>
  </si>
  <si>
    <t>Charge Expire Date</t>
  </si>
  <si>
    <t>Today is</t>
  </si>
  <si>
    <t>Vehicles</t>
  </si>
  <si>
    <t>Column1</t>
  </si>
  <si>
    <t>91/11</t>
  </si>
  <si>
    <t>91/12</t>
  </si>
  <si>
    <t>92/01</t>
  </si>
  <si>
    <t>92/02</t>
  </si>
  <si>
    <t>92/03</t>
  </si>
  <si>
    <t>Month</t>
  </si>
  <si>
    <t>Qty</t>
  </si>
  <si>
    <t>92/04</t>
  </si>
  <si>
    <t>92/05</t>
  </si>
  <si>
    <t>92/06</t>
  </si>
  <si>
    <t>92/07</t>
  </si>
  <si>
    <t>92/08</t>
  </si>
  <si>
    <t>92/09</t>
  </si>
  <si>
    <t>92/10</t>
  </si>
  <si>
    <t>92/11</t>
  </si>
  <si>
    <t>92/12</t>
  </si>
  <si>
    <t>Total</t>
  </si>
  <si>
    <t>29B887</t>
  </si>
  <si>
    <t>اعتماد کرمانشاه</t>
  </si>
  <si>
    <t>ابراهیم فخری</t>
  </si>
  <si>
    <t>64B395</t>
  </si>
  <si>
    <t>جعفر زاهدی</t>
  </si>
  <si>
    <t>75A161</t>
  </si>
  <si>
    <t>دور بر راه</t>
  </si>
  <si>
    <t>حسن محمدی</t>
  </si>
  <si>
    <t>45B787</t>
  </si>
  <si>
    <t>عباس متقی</t>
  </si>
  <si>
    <t>11B157</t>
  </si>
  <si>
    <t>ره انجام</t>
  </si>
  <si>
    <t>بهمن گلیکا ناوی میلان</t>
  </si>
  <si>
    <t>54B329</t>
  </si>
  <si>
    <t>حبیب قلیکی میلان</t>
  </si>
  <si>
    <t>40B565</t>
  </si>
  <si>
    <t>روشن تیر</t>
  </si>
  <si>
    <t>علی علیزاده</t>
  </si>
  <si>
    <t>19B899</t>
  </si>
  <si>
    <t>حمید دسته باشی</t>
  </si>
  <si>
    <t>56B851</t>
  </si>
  <si>
    <t>اسفند ترابر</t>
  </si>
  <si>
    <t>کیوان اصغری</t>
  </si>
  <si>
    <t>22B571</t>
  </si>
  <si>
    <t>مروارید گستر ایرانیان</t>
  </si>
  <si>
    <t>محمد علی مهربانی</t>
  </si>
  <si>
    <t>64B333</t>
  </si>
  <si>
    <t>خالد اومویی میلان</t>
  </si>
  <si>
    <t>(blank)</t>
  </si>
  <si>
    <t>24A515</t>
  </si>
  <si>
    <t>راهیان ترابر ستوده</t>
  </si>
  <si>
    <t>محمد علی پور ملا احمد</t>
  </si>
  <si>
    <t>40B451</t>
  </si>
  <si>
    <t>عبدالرحیم قادری</t>
  </si>
  <si>
    <t>29B861</t>
  </si>
  <si>
    <t>محمد علی عابدینی</t>
  </si>
  <si>
    <t>علی اکبر رضایی</t>
  </si>
  <si>
    <t>29B841</t>
  </si>
  <si>
    <t>28B313</t>
  </si>
  <si>
    <t>خالق خاله</t>
  </si>
  <si>
    <t>10B661</t>
  </si>
  <si>
    <t>22A645</t>
  </si>
  <si>
    <t>رسا ترابر</t>
  </si>
  <si>
    <t>علی تقوی</t>
  </si>
  <si>
    <t>62B167</t>
  </si>
  <si>
    <t>تریوه</t>
  </si>
  <si>
    <t>ایوب خدمتی</t>
  </si>
  <si>
    <t>68B131</t>
  </si>
  <si>
    <t>40B439</t>
  </si>
  <si>
    <t>احمد حسن زاده</t>
  </si>
  <si>
    <t>عبدالکریم قادری</t>
  </si>
  <si>
    <t>IR21037</t>
  </si>
  <si>
    <t>رشید فاطمی</t>
  </si>
  <si>
    <t>67A821</t>
  </si>
  <si>
    <t>29B895</t>
  </si>
  <si>
    <t>علی مقدسی</t>
  </si>
  <si>
    <t>جلیل برنجی</t>
  </si>
  <si>
    <t>41B583</t>
  </si>
  <si>
    <t>73A133</t>
  </si>
  <si>
    <t>64B353</t>
  </si>
  <si>
    <t>رضا حبیب پور</t>
  </si>
  <si>
    <t>حسن زلفی</t>
  </si>
  <si>
    <t>31B649</t>
  </si>
  <si>
    <t>حمید حسین نژاد</t>
  </si>
  <si>
    <t>IR51687</t>
  </si>
  <si>
    <t>علی کرمی</t>
  </si>
  <si>
    <t>74B369</t>
  </si>
  <si>
    <t>محمد موسی پور</t>
  </si>
  <si>
    <t>31A383</t>
  </si>
  <si>
    <t>احمد جاهدی</t>
  </si>
  <si>
    <t>41B661</t>
  </si>
  <si>
    <t>81A109</t>
  </si>
  <si>
    <t>فرهاد صادقی</t>
  </si>
  <si>
    <t>حسین محمود زاده</t>
  </si>
  <si>
    <t>Column2</t>
  </si>
  <si>
    <t>کار نمی کند</t>
  </si>
  <si>
    <t>55A711</t>
  </si>
  <si>
    <t>اصغر جاهدی</t>
  </si>
  <si>
    <t>34B595</t>
  </si>
  <si>
    <t>جواد حبیبی دیزجی</t>
  </si>
  <si>
    <t>28A837</t>
  </si>
  <si>
    <t>تهران مارین</t>
  </si>
  <si>
    <t>اصغر عباسی</t>
  </si>
  <si>
    <t>شارژ مجدد</t>
  </si>
  <si>
    <t>79B196</t>
  </si>
  <si>
    <t>غلامرضا اصغری</t>
  </si>
  <si>
    <t>70B927</t>
  </si>
  <si>
    <t>45B941</t>
  </si>
  <si>
    <t>احد اکبر لو</t>
  </si>
  <si>
    <t>اکبر یاری</t>
  </si>
  <si>
    <t>57A393</t>
  </si>
  <si>
    <t>علی کوهی</t>
  </si>
  <si>
    <t>حبیب قانع</t>
  </si>
  <si>
    <t>29B872</t>
  </si>
  <si>
    <t>IR40631</t>
  </si>
  <si>
    <t>عباس جلیل پور</t>
  </si>
  <si>
    <t>21A513</t>
  </si>
  <si>
    <t>Ir31649</t>
  </si>
  <si>
    <t>ساربان گستر سبلان</t>
  </si>
  <si>
    <t>بهمن آغباشلو ایلانلو</t>
  </si>
  <si>
    <t>اصغر حیدر زاده</t>
  </si>
  <si>
    <t>45B813</t>
  </si>
  <si>
    <t>ره پویان دنیز</t>
  </si>
  <si>
    <t>عباس مصطفی زاده</t>
  </si>
  <si>
    <t>62B223</t>
  </si>
  <si>
    <t>صمد کفیل</t>
  </si>
  <si>
    <t>64B841</t>
  </si>
  <si>
    <t>حمید کفیل</t>
  </si>
  <si>
    <t>20A221</t>
  </si>
  <si>
    <t>حاج محمد پیکری</t>
  </si>
  <si>
    <t>47B445</t>
  </si>
  <si>
    <t>28B295</t>
  </si>
  <si>
    <t>29B863</t>
  </si>
  <si>
    <t>دامون حجازی</t>
  </si>
  <si>
    <t>علی علی پور</t>
  </si>
  <si>
    <t>پرند کالا تهران</t>
  </si>
  <si>
    <t>پرشیا مهرو</t>
  </si>
  <si>
    <t>رحیم بختیاری</t>
  </si>
  <si>
    <t>55A693</t>
  </si>
  <si>
    <t>علی بطاق اینانلو</t>
  </si>
  <si>
    <t>70A989</t>
  </si>
  <si>
    <t>پرستو ترابر</t>
  </si>
  <si>
    <t>عباس ابوذری</t>
  </si>
  <si>
    <t>82A615</t>
  </si>
  <si>
    <t>52B859</t>
  </si>
  <si>
    <t>گلشاد شکری</t>
  </si>
  <si>
    <t>اسماعیل سلیمان نژاد</t>
  </si>
  <si>
    <t>29B893</t>
  </si>
  <si>
    <t>محمد حسن فرش باف</t>
  </si>
  <si>
    <t>28B315</t>
  </si>
  <si>
    <t>حسن آسمانی</t>
  </si>
  <si>
    <t>حسن یوسفی واحد</t>
  </si>
  <si>
    <t>64A291</t>
  </si>
  <si>
    <t>مجید حسین نژاد</t>
  </si>
  <si>
    <t>87A467</t>
  </si>
  <si>
    <t>علی احمد خانلو</t>
  </si>
  <si>
    <t>47B503</t>
  </si>
  <si>
    <t>رسول یساول حسیتی</t>
  </si>
  <si>
    <t>52A975</t>
  </si>
  <si>
    <t>حبیب الله عباسی</t>
  </si>
  <si>
    <t>74B964</t>
  </si>
  <si>
    <t>تی بی تی ترابری تهران</t>
  </si>
  <si>
    <t>ابوالفضل قاسم زاده</t>
  </si>
  <si>
    <t>77B857</t>
  </si>
  <si>
    <t>ابراهیم حسینی</t>
  </si>
  <si>
    <t>83A887</t>
  </si>
  <si>
    <t>بایرام تلخی</t>
  </si>
  <si>
    <t>53B431</t>
  </si>
  <si>
    <t>ابوالفضل بیتی یام</t>
  </si>
  <si>
    <t>33B429</t>
  </si>
  <si>
    <t>رحیم رجبی کندلجی</t>
  </si>
  <si>
    <t>IR45967</t>
  </si>
  <si>
    <t>سعید سالک علیپور</t>
  </si>
  <si>
    <t>58A401</t>
  </si>
  <si>
    <t>ناصر شایسته آرا</t>
  </si>
  <si>
    <t>34B135</t>
  </si>
  <si>
    <t>اسماعیل عظیمی</t>
  </si>
  <si>
    <t>74B471</t>
  </si>
  <si>
    <t>احد امیر شرقی زاده</t>
  </si>
  <si>
    <t>29B855</t>
  </si>
  <si>
    <t>نادر رحیم زاده اصل</t>
  </si>
  <si>
    <t>خلیل رضوانی</t>
  </si>
  <si>
    <t>29B837</t>
  </si>
  <si>
    <t>IR21567</t>
  </si>
  <si>
    <t>ابراهیم عباسی نژاد</t>
  </si>
  <si>
    <t>60A111</t>
  </si>
  <si>
    <t>قهرمان علیزاده</t>
  </si>
  <si>
    <t>29B913</t>
  </si>
  <si>
    <t>غفار نشاطی</t>
  </si>
  <si>
    <t>تعویض طلوع</t>
  </si>
  <si>
    <t>29B585</t>
  </si>
  <si>
    <t>امید رضا غلام پور گلزار</t>
  </si>
  <si>
    <t>82A513</t>
  </si>
  <si>
    <t>حسین سولتی</t>
  </si>
  <si>
    <t>70A927</t>
  </si>
  <si>
    <t>عبدالحسین خسرو</t>
  </si>
  <si>
    <t>52B975</t>
  </si>
  <si>
    <t>محسن کریم زادگان</t>
  </si>
  <si>
    <t>62B373</t>
  </si>
  <si>
    <t>برید بار</t>
  </si>
  <si>
    <t>بابک بخشی</t>
  </si>
  <si>
    <t>71A521</t>
  </si>
  <si>
    <t>جعفر نوری سلامی</t>
  </si>
  <si>
    <t>74B575</t>
  </si>
  <si>
    <t>نادر ستاری قندیلو</t>
  </si>
  <si>
    <t>83A761</t>
  </si>
  <si>
    <t>اصغر قلیلوی تبریزی</t>
  </si>
  <si>
    <t>عیسی مادری</t>
  </si>
  <si>
    <t>74A895</t>
  </si>
  <si>
    <t>محمد بروکی میلان</t>
  </si>
  <si>
    <t>87A475</t>
  </si>
  <si>
    <t>حسین چایی</t>
  </si>
  <si>
    <t>66B663</t>
  </si>
  <si>
    <t>حسین قدیمی</t>
  </si>
  <si>
    <t>39B663</t>
  </si>
  <si>
    <t>هدیه</t>
  </si>
  <si>
    <t>62B363</t>
  </si>
  <si>
    <t>اشکان اریش</t>
  </si>
  <si>
    <t>86B643</t>
  </si>
  <si>
    <t>74B349</t>
  </si>
  <si>
    <t>محمد حاتمی</t>
  </si>
  <si>
    <t>41B619</t>
  </si>
  <si>
    <t>29B543</t>
  </si>
  <si>
    <t>بهرام سولیان هروی</t>
  </si>
  <si>
    <t>71A937</t>
  </si>
  <si>
    <t>مجید سالک علی پور</t>
  </si>
  <si>
    <t>خودرو واگذار شده</t>
  </si>
  <si>
    <t>33B435</t>
  </si>
  <si>
    <t>کمال بهزادی مرندی</t>
  </si>
  <si>
    <t>29B921</t>
  </si>
  <si>
    <t>رضا امیدی</t>
  </si>
  <si>
    <t>26B291</t>
  </si>
  <si>
    <t>صمد کاظم پور گله بان</t>
  </si>
  <si>
    <t>52B887</t>
  </si>
  <si>
    <t>توحید رحیم پور</t>
  </si>
  <si>
    <t>IR40335</t>
  </si>
  <si>
    <t>مهدی اسماعیل زاده</t>
  </si>
  <si>
    <t>49A245</t>
  </si>
  <si>
    <t>آرنگ نگین</t>
  </si>
  <si>
    <t>حسن پور اصغر</t>
  </si>
  <si>
    <t>78B865</t>
  </si>
  <si>
    <t>52B881</t>
  </si>
  <si>
    <t>چیره ترابر</t>
  </si>
  <si>
    <t>پرویز شفیقی</t>
  </si>
  <si>
    <t>40B545</t>
  </si>
  <si>
    <t>78B675</t>
  </si>
  <si>
    <t>کالا ترابر هونام</t>
  </si>
  <si>
    <t>ارژنگ جم</t>
  </si>
  <si>
    <t>امیر کمن سهل آبادی</t>
  </si>
  <si>
    <t>پرویز قلی پور</t>
  </si>
  <si>
    <t>اعلام شد</t>
  </si>
  <si>
    <t>خودرو غیر فعال است</t>
  </si>
  <si>
    <t>صالح احمد پور ماکویی</t>
  </si>
  <si>
    <t>50A463</t>
  </si>
  <si>
    <t>قادر تونتاب</t>
  </si>
  <si>
    <t>47B849</t>
  </si>
  <si>
    <t>حسین زارع</t>
  </si>
  <si>
    <t>52B997</t>
  </si>
  <si>
    <t>هادی مرندی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</si>
</sst>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mmmm\ d\,\ yyyy;@"/>
  </numFmts>
  <fonts count="17">
    <font>
      <sz val="11"/>
      <color theme="1"/>
      <name val="Arial"/>
      <family val="2"/>
      <scheme val="minor"/>
    </font>
    <font>
      <sz val="10"/>
      <color theme="1"/>
      <name val="B Yekan"/>
      <charset val="178"/>
    </font>
    <font>
      <b/>
      <sz val="36"/>
      <color theme="1"/>
      <name val="Candara"/>
      <family val="2"/>
    </font>
    <font>
      <b/>
      <sz val="14"/>
      <color theme="1"/>
      <name val="Candara"/>
      <family val="2"/>
    </font>
    <font>
      <b/>
      <sz val="20"/>
      <color theme="1"/>
      <name val="Candara"/>
      <family val="2"/>
    </font>
    <font>
      <sz val="11"/>
      <color theme="1"/>
      <name val="Arial"/>
      <family val="2"/>
      <scheme val="minor"/>
    </font>
    <font>
      <sz val="10"/>
      <color theme="1"/>
      <name val="B Yekan"/>
      <charset val="178"/>
    </font>
    <font>
      <sz val="10"/>
      <color theme="1"/>
      <name val="B Yekan"/>
      <charset val="178"/>
    </font>
    <font>
      <sz val="11"/>
      <color theme="1"/>
      <name val="Arial"/>
      <family val="2"/>
      <scheme val="minor"/>
    </font>
    <font>
      <sz val="11"/>
      <color theme="1"/>
      <name val="Candara"/>
      <family val="2"/>
    </font>
    <font>
      <sz val="22"/>
      <color theme="1"/>
      <name val="Candara"/>
      <family val="2"/>
    </font>
    <font>
      <sz val="36"/>
      <color theme="1"/>
      <name val="Candara"/>
      <family val="2"/>
    </font>
    <font>
      <sz val="10"/>
      <color theme="1"/>
      <name val="B Yekan"/>
      <charset val="178"/>
    </font>
    <font>
      <sz val="11"/>
      <color theme="1"/>
      <name val="Arial"/>
      <family val="2"/>
      <scheme val="minor"/>
    </font>
    <font>
      <sz val="10"/>
      <color theme="1"/>
      <name val="B Yekan"/>
      <charset val="178"/>
    </font>
    <font>
      <sz val="11"/>
      <color theme="1"/>
      <name val="Arial"/>
      <family val="2"/>
      <scheme val="minor"/>
    </font>
    <font>
      <sz val="10"/>
      <color theme="1"/>
      <name val="B Yekan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" fontId="1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right" vertical="center"/>
    </xf>
    <xf numFmtId="1" fontId="0" fillId="4" borderId="0" xfId="0" applyNumberFormat="1" applyFill="1" applyAlignment="1">
      <alignment horizontal="center" vertical="center"/>
    </xf>
    <xf numFmtId="1" fontId="13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165" fontId="8" fillId="0" borderId="0" xfId="0" applyNumberFormat="1" applyFont="1" applyAlignment="1">
      <alignment horizontal="left" vertical="center"/>
    </xf>
    <xf numFmtId="165" fontId="8" fillId="4" borderId="0" xfId="0" applyNumberFormat="1" applyFont="1" applyFill="1" applyAlignment="1">
      <alignment horizontal="left" vertical="center"/>
    </xf>
    <xf numFmtId="165" fontId="8" fillId="0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1" fontId="1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165" fontId="15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right"/>
    </xf>
    <xf numFmtId="0" fontId="16" fillId="0" borderId="0" xfId="0" pivotButton="1" applyFont="1" applyAlignment="1">
      <alignment horizontal="center" vertical="center" wrapText="1"/>
    </xf>
    <xf numFmtId="0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 wrapText="1"/>
    </xf>
  </cellXfs>
  <cellStyles count="1">
    <cellStyle name="Normal" xfId="0" builtinId="0"/>
  </cellStyles>
  <dxfs count="86">
    <dxf>
      <font>
        <name val="B Yekan"/>
        <scheme val="none"/>
      </font>
    </dxf>
    <dxf>
      <font>
        <sz val="10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B Yekan"/>
        <scheme val="none"/>
      </font>
    </dxf>
    <dxf>
      <font>
        <sz val="10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ont>
        <sz val="10"/>
      </font>
    </dxf>
    <dxf>
      <font>
        <name val="B Yek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theme="1"/>
        <name val="Candara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ndar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ndar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ndara"/>
        <scheme val="none"/>
      </font>
    </dxf>
    <dxf>
      <font>
        <strike val="0"/>
        <outline val="0"/>
        <shadow val="0"/>
        <u val="none"/>
        <vertAlign val="baseline"/>
        <color theme="1"/>
        <name val="Candar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ndar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ndar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 Yekan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B Yekan"/>
        <scheme val="none"/>
      </font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Yekan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 Yekan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mmmm\ d\,\ yy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Yekan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 Yeka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Yekan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 Yeka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622123581572861E-2"/>
          <c:y val="4.418913307478356E-2"/>
          <c:w val="0.88800663316165174"/>
          <c:h val="0.856102793121009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Sheet3!$A$2:$A$10</c:f>
              <c:strCache>
                <c:ptCount val="9"/>
                <c:pt idx="0">
                  <c:v>91/10</c:v>
                </c:pt>
                <c:pt idx="1">
                  <c:v>91/11</c:v>
                </c:pt>
                <c:pt idx="2">
                  <c:v>91/12</c:v>
                </c:pt>
                <c:pt idx="3">
                  <c:v>92/01</c:v>
                </c:pt>
                <c:pt idx="4">
                  <c:v>92/02</c:v>
                </c:pt>
                <c:pt idx="5">
                  <c:v>92/03</c:v>
                </c:pt>
                <c:pt idx="6">
                  <c:v>92/04</c:v>
                </c:pt>
                <c:pt idx="7">
                  <c:v>92/05</c:v>
                </c:pt>
                <c:pt idx="8">
                  <c:v>92/06</c:v>
                </c:pt>
              </c:strCache>
            </c:strRef>
          </c:cat>
          <c:val>
            <c:numRef>
              <c:f>Sheet3!$B$2:$B$10</c:f>
              <c:numCache>
                <c:formatCode>0</c:formatCode>
                <c:ptCount val="9"/>
                <c:pt idx="0">
                  <c:v>6</c:v>
                </c:pt>
                <c:pt idx="1">
                  <c:v>20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19</c:v>
                </c:pt>
                <c:pt idx="6">
                  <c:v>31</c:v>
                </c:pt>
                <c:pt idx="7">
                  <c:v>48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3826824"/>
        <c:axId val="229846600"/>
        <c:axId val="0"/>
      </c:bar3DChart>
      <c:catAx>
        <c:axId val="27382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846600"/>
        <c:crosses val="autoZero"/>
        <c:auto val="1"/>
        <c:lblAlgn val="ctr"/>
        <c:lblOffset val="100"/>
        <c:noMultiLvlLbl val="0"/>
      </c:catAx>
      <c:valAx>
        <c:axId val="229846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738268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Qty</c:v>
                </c:pt>
              </c:strCache>
            </c:strRef>
          </c:tx>
          <c:explosion val="25"/>
          <c:dLbls>
            <c:dLbl>
              <c:idx val="2"/>
              <c:layout>
                <c:manualLayout>
                  <c:x val="-5.7617796518107528E-2"/>
                  <c:y val="2.57928704976879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Sheet3!$A$2:$A$10</c:f>
              <c:strCache>
                <c:ptCount val="9"/>
                <c:pt idx="0">
                  <c:v>91/10</c:v>
                </c:pt>
                <c:pt idx="1">
                  <c:v>91/11</c:v>
                </c:pt>
                <c:pt idx="2">
                  <c:v>91/12</c:v>
                </c:pt>
                <c:pt idx="3">
                  <c:v>92/01</c:v>
                </c:pt>
                <c:pt idx="4">
                  <c:v>92/02</c:v>
                </c:pt>
                <c:pt idx="5">
                  <c:v>92/03</c:v>
                </c:pt>
                <c:pt idx="6">
                  <c:v>92/04</c:v>
                </c:pt>
                <c:pt idx="7">
                  <c:v>92/05</c:v>
                </c:pt>
                <c:pt idx="8">
                  <c:v>92/06</c:v>
                </c:pt>
              </c:strCache>
            </c:strRef>
          </c:cat>
          <c:val>
            <c:numRef>
              <c:f>Sheet3!$B$2:$B$10</c:f>
              <c:numCache>
                <c:formatCode>0</c:formatCode>
                <c:ptCount val="9"/>
                <c:pt idx="0">
                  <c:v>6</c:v>
                </c:pt>
                <c:pt idx="1">
                  <c:v>20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19</c:v>
                </c:pt>
                <c:pt idx="6">
                  <c:v>31</c:v>
                </c:pt>
                <c:pt idx="7">
                  <c:v>48</c:v>
                </c:pt>
                <c:pt idx="8">
                  <c:v>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138111</xdr:colOff>
      <xdr:row>0</xdr:row>
      <xdr:rowOff>123825</xdr:rowOff>
    </xdr:from>
    <xdr:to>
      <xdr:col>10</xdr:col>
      <xdr:colOff>57150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290512</xdr:colOff>
      <xdr:row>0</xdr:row>
      <xdr:rowOff>119061</xdr:rowOff>
    </xdr:from>
    <xdr:to>
      <xdr:col>17</xdr:col>
      <xdr:colOff>152400</xdr:colOff>
      <xdr:row>16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لیلا میرزاباقی" refreshedDate="41518.543038425923" createdVersion="4" refreshedVersion="5" minRefreshableVersion="3" recordCount="160">
  <cacheSource type="worksheet">
    <worksheetSource name="Table1"/>
  </cacheSource>
  <cacheFields count="19">
    <cacheField name="Status" numFmtId="1">
      <sharedItems containsSemiMixedTypes="0" containsString="0" containsNumber="1" containsInteger="1" minValue="-40921" maxValue="180"/>
    </cacheField>
    <cacheField name="Date" numFmtId="1">
      <sharedItems containsString="0" containsBlank="1" containsNumber="1" containsInteger="1" minValue="911003" maxValue="920610"/>
    </cacheField>
    <cacheField name="Column1" numFmtId="1">
      <sharedItems/>
    </cacheField>
    <cacheField name="Letter #" numFmtId="0">
      <sharedItems containsString="0" containsBlank="1" containsNumber="1" containsInteger="1" minValue="1018" maxValue="1364"/>
    </cacheField>
    <cacheField name="Transit #" numFmtId="0">
      <sharedItems containsBlank="1"/>
    </cacheField>
    <cacheField name="Device ID" numFmtId="1">
      <sharedItems containsString="0" containsBlank="1" containsNumber="1" containsInteger="1" minValue="1012000466" maxValue="356307043111292"/>
    </cacheField>
    <cacheField name="Company" numFmtId="0">
      <sharedItems containsBlank="1" count="48">
        <s v="ایده آل راه"/>
        <s v="پیام عنقا"/>
        <s v="وزین ترابر"/>
        <s v="دی بار"/>
        <s v="ودود ترابر"/>
        <s v="ساربان صفا"/>
        <s v="کیهان ترابر"/>
        <s v="درسا ترابر"/>
        <s v="سپنتا"/>
        <s v="گردونه مهر"/>
        <s v="بهامین ترابر"/>
        <s v="نگین ترابر شرق"/>
        <s v="صحرا رانان"/>
        <s v="مارال ترابر"/>
        <s v="هادی بازرگان"/>
        <s v="عطارد ران"/>
        <s v="کالابر"/>
        <s v="توسن کالا"/>
        <s v="ایران دهر"/>
        <s v="بهران کالا"/>
        <s v="ره پویان دنیز"/>
        <s v="امید اندیش"/>
        <s v="فراز رانان جهان"/>
        <s v="تیبا ترابر ارس"/>
        <s v="فراگامان"/>
        <s v="ره انجام"/>
        <s v="روشن تیر"/>
        <s v="اعتماد کرمانشاه"/>
        <s v="دور بر راه"/>
        <s v="آرنگ نگین"/>
        <s v="اسفند ترابر"/>
        <s v="مروارید گستر ایرانیان"/>
        <s v="راهیان ترابر ستوده"/>
        <s v="رسا ترابر"/>
        <s v="تریوه"/>
        <s v="تهران مارین"/>
        <s v="ساربان گستر سبلان"/>
        <s v="پرند کالا تهران"/>
        <s v="پرشیا مهرو"/>
        <s v="پرستو ترابر"/>
        <s v="تی بی تی ترابری تهران"/>
        <s v="برید بار"/>
        <s v="چیره ترابر"/>
        <s v="کالا ترابر هونام"/>
        <s v="ارژنگ جم"/>
        <m/>
        <s v="راه پویان دنیز" u="1"/>
        <s v="دنیا رهنورد" u="1"/>
      </sharedItems>
    </cacheField>
    <cacheField name="Driver" numFmtId="0">
      <sharedItems containsBlank="1"/>
    </cacheField>
    <cacheField name="Charge Expire Date" numFmtId="165">
      <sharedItems containsNonDate="0" containsDate="1" containsString="0" containsBlank="1" minDate="2013-06-23T00:00:00" maxDate="2014-03-02T00:00:00"/>
    </cacheField>
    <cacheField name="Edited Mode" numFmtId="0">
      <sharedItems containsBlank="1"/>
    </cacheField>
    <cacheField name="Edited Data" numFmtId="0">
      <sharedItems containsBlank="1" containsMixedTypes="1" containsNumber="1" containsInteger="1" minValue="920515" maxValue="356307040897976"/>
    </cacheField>
    <cacheField name="Edited Letter #" numFmtId="0">
      <sharedItems containsBlank="1" containsMixedTypes="1" containsNumber="1" containsInteger="1" minValue="1168" maxValue="1303"/>
    </cacheField>
    <cacheField name="Edited Date" numFmtId="0">
      <sharedItems containsString="0" containsBlank="1" containsNumber="1" containsInteger="1" minValue="911111" maxValue="920505"/>
    </cacheField>
    <cacheField name="Edited Mode2" numFmtId="0">
      <sharedItems containsBlank="1"/>
    </cacheField>
    <cacheField name="Edited Data2" numFmtId="0">
      <sharedItems containsBlank="1"/>
    </cacheField>
    <cacheField name="Edited Letter #2" numFmtId="0">
      <sharedItems containsString="0" containsBlank="1" containsNumber="1" containsInteger="1" minValue="1210" maxValue="1210"/>
    </cacheField>
    <cacheField name="Edited Date2" numFmtId="0">
      <sharedItems containsString="0" containsBlank="1" containsNumber="1" containsInteger="1" minValue="920131" maxValue="920131"/>
    </cacheField>
    <cacheField name="شارژ مجدد" numFmtId="0">
      <sharedItems containsString="0" containsBlank="1" containsNumber="1" containsInteger="1" minValue="920419" maxValue="920526"/>
    </cacheField>
    <cacheField name="Column2" numFmtId="0">
      <sharedItems containsBlank="1" containsMixedTypes="1" containsNumber="1" containsInteger="1" minValue="9144919501" maxValue="9144919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n v="-68"/>
    <n v="911003"/>
    <s v="9110"/>
    <n v="1018"/>
    <s v="71A299"/>
    <n v="356307040918145"/>
    <x v="0"/>
    <s v="حبیب فرید گرگانی نیا"/>
    <d v="2013-06-23T00:00:00"/>
    <m/>
    <m/>
    <m/>
    <m/>
    <m/>
    <m/>
    <m/>
    <m/>
    <m/>
    <s v="کار نمی کند"/>
  </r>
  <r>
    <n v="-58"/>
    <n v="911020"/>
    <s v="9110"/>
    <n v="1106"/>
    <s v="19B535"/>
    <n v="356307040941501"/>
    <x v="1"/>
    <s v="احد یوسفی"/>
    <d v="2013-07-03T00:00:00"/>
    <m/>
    <m/>
    <m/>
    <m/>
    <m/>
    <m/>
    <m/>
    <m/>
    <m/>
    <s v="کار نمی کند"/>
  </r>
  <r>
    <n v="-52"/>
    <n v="911025"/>
    <s v="9110"/>
    <n v="1112"/>
    <s v="29A823"/>
    <n v="356307040894049"/>
    <x v="1"/>
    <s v="ابواقاسم علی"/>
    <d v="2013-07-09T00:00:00"/>
    <m/>
    <m/>
    <m/>
    <m/>
    <m/>
    <m/>
    <m/>
    <m/>
    <m/>
    <n v="9144919501"/>
  </r>
  <r>
    <n v="130"/>
    <n v="911025"/>
    <s v="9110"/>
    <n v="1113"/>
    <s v="31B769"/>
    <n v="356307040937756"/>
    <x v="2"/>
    <s v="علی فتح اللهی"/>
    <d v="2014-01-11T00:00:00"/>
    <s v="تغییر پلاک"/>
    <s v="47A867"/>
    <n v="1199"/>
    <n v="911219"/>
    <m/>
    <m/>
    <m/>
    <m/>
    <n v="920419"/>
    <m/>
  </r>
  <r>
    <n v="135"/>
    <n v="911027"/>
    <s v="9110"/>
    <n v="1130"/>
    <s v="26B335"/>
    <n v="356307040940842"/>
    <x v="3"/>
    <s v="محرم طیاری"/>
    <d v="2014-01-16T00:00:00"/>
    <m/>
    <m/>
    <m/>
    <m/>
    <m/>
    <m/>
    <m/>
    <m/>
    <n v="920424"/>
    <m/>
  </r>
  <r>
    <n v="-42"/>
    <n v="911030"/>
    <s v="9110"/>
    <n v="1133"/>
    <s v="37B851"/>
    <n v="356307040897208"/>
    <x v="0"/>
    <s v="محمدرضا حبیبی"/>
    <d v="2013-07-19T00:00:00"/>
    <m/>
    <m/>
    <m/>
    <m/>
    <m/>
    <m/>
    <m/>
    <m/>
    <m/>
    <s v="کار نمی کند"/>
  </r>
  <r>
    <n v="142"/>
    <n v="911104"/>
    <s v="9111"/>
    <n v="1161"/>
    <s v="87A547"/>
    <n v="356307040901356"/>
    <x v="4"/>
    <s v="نبی جعفرقلی ثانی"/>
    <d v="2014-01-23T00:00:00"/>
    <s v="تغییر شرکت"/>
    <s v="دنیا رهنورد"/>
    <n v="1206"/>
    <n v="920121"/>
    <m/>
    <m/>
    <m/>
    <m/>
    <n v="920431"/>
    <m/>
  </r>
  <r>
    <n v="-35"/>
    <n v="911107"/>
    <s v="9111"/>
    <n v="1163"/>
    <s v="26B333"/>
    <n v="356307040971383"/>
    <x v="5"/>
    <s v="حسین غلامی"/>
    <d v="2013-07-26T00:00:00"/>
    <m/>
    <m/>
    <m/>
    <m/>
    <m/>
    <m/>
    <m/>
    <m/>
    <m/>
    <s v="کار نمی کند"/>
  </r>
  <r>
    <n v="145"/>
    <n v="911107"/>
    <s v="9111"/>
    <n v="1164"/>
    <s v="26B355"/>
    <n v="356307040934001"/>
    <x v="6"/>
    <s v="بهروز محمدثانی"/>
    <d v="2014-01-26T00:00:00"/>
    <m/>
    <m/>
    <m/>
    <m/>
    <m/>
    <m/>
    <m/>
    <m/>
    <n v="920505"/>
    <m/>
  </r>
  <r>
    <n v="146"/>
    <n v="911108"/>
    <s v="9111"/>
    <n v="1167"/>
    <s v="52A105"/>
    <n v="356307040897216"/>
    <x v="7"/>
    <s v="حجت ارفعی"/>
    <d v="2014-01-27T00:00:00"/>
    <m/>
    <m/>
    <m/>
    <m/>
    <m/>
    <m/>
    <m/>
    <m/>
    <n v="920507"/>
    <m/>
  </r>
  <r>
    <n v="-31"/>
    <n v="911111"/>
    <s v="9111"/>
    <n v="1168"/>
    <s v="41B619"/>
    <n v="356307040897299"/>
    <x v="8"/>
    <s v="مرتضی محمدزاده"/>
    <d v="2013-07-30T00:00:00"/>
    <s v="تغییر پلاک"/>
    <s v="41B620"/>
    <n v="1168"/>
    <n v="911111"/>
    <m/>
    <m/>
    <m/>
    <m/>
    <m/>
    <s v="کار نمی کند"/>
  </r>
  <r>
    <n v="151"/>
    <n v="911114"/>
    <s v="9111"/>
    <n v="1171"/>
    <s v="29B817"/>
    <n v="356307040896820"/>
    <x v="9"/>
    <s v="حسن یوسفی واحد"/>
    <d v="2014-02-02T00:00:00"/>
    <m/>
    <m/>
    <m/>
    <m/>
    <m/>
    <m/>
    <m/>
    <m/>
    <n v="920513"/>
    <m/>
  </r>
  <r>
    <n v="-28"/>
    <n v="911115"/>
    <s v="9111"/>
    <n v="1173"/>
    <s v="10B147"/>
    <n v="356307040891862"/>
    <x v="10"/>
    <s v="علی حسین زاده"/>
    <d v="2013-08-03T00:00:00"/>
    <m/>
    <m/>
    <m/>
    <m/>
    <m/>
    <m/>
    <m/>
    <m/>
    <m/>
    <s v="کار نمی کند"/>
  </r>
  <r>
    <n v="153"/>
    <n v="911116"/>
    <s v="9111"/>
    <n v="1176"/>
    <s v="25B837"/>
    <n v="356307040896564"/>
    <x v="10"/>
    <s v="عسگر اسماعیل زاده"/>
    <d v="2014-02-04T00:00:00"/>
    <m/>
    <m/>
    <m/>
    <m/>
    <m/>
    <m/>
    <m/>
    <m/>
    <n v="920506"/>
    <m/>
  </r>
  <r>
    <n v="-26"/>
    <n v="911117"/>
    <s v="9111"/>
    <n v="1180"/>
    <s v="25B819"/>
    <n v="356307040897125"/>
    <x v="10"/>
    <s v="ولی حسین زاده"/>
    <d v="2013-08-05T00:00:00"/>
    <m/>
    <m/>
    <m/>
    <m/>
    <m/>
    <m/>
    <m/>
    <m/>
    <m/>
    <s v="کار نمی کند"/>
  </r>
  <r>
    <n v="-25"/>
    <n v="911118"/>
    <s v="9111"/>
    <n v="1184"/>
    <s v="63A779"/>
    <n v="356307040896663"/>
    <x v="4"/>
    <s v="حسن زحمت کش"/>
    <d v="2013-08-06T00:00:00"/>
    <s v="تغییر شرکت"/>
    <s v="صحرا ترابر"/>
    <n v="1203"/>
    <n v="920119"/>
    <s v="تغییر شرکت"/>
    <s v="دنیا رهنورد"/>
    <n v="1210"/>
    <n v="920131"/>
    <m/>
    <s v="کار نمی کند"/>
  </r>
  <r>
    <n v="155"/>
    <n v="911118"/>
    <s v="9111"/>
    <n v="1183"/>
    <s v="31B561"/>
    <n v="356307040897034"/>
    <x v="11"/>
    <s v="محبوب راه انجام"/>
    <d v="2014-02-06T00:00:00"/>
    <m/>
    <m/>
    <m/>
    <m/>
    <m/>
    <m/>
    <m/>
    <m/>
    <n v="920514"/>
    <m/>
  </r>
  <r>
    <n v="43"/>
    <n v="911123"/>
    <s v="9111"/>
    <n v="1185"/>
    <s v="41B643"/>
    <n v="356307040895319"/>
    <x v="12"/>
    <s v="رقیه وفایی راد"/>
    <d v="2013-10-14T00:00:00"/>
    <m/>
    <m/>
    <m/>
    <m/>
    <m/>
    <m/>
    <m/>
    <m/>
    <n v="920523"/>
    <s v="هدیه"/>
  </r>
  <r>
    <n v="-20"/>
    <n v="911124"/>
    <s v="9111"/>
    <n v="1186"/>
    <s v="31B755"/>
    <n v="356307040849548"/>
    <x v="7"/>
    <s v="علی آغباشلو"/>
    <d v="2013-08-11T00:00:00"/>
    <m/>
    <m/>
    <m/>
    <m/>
    <m/>
    <m/>
    <m/>
    <m/>
    <m/>
    <s v="کار نمی کند"/>
  </r>
  <r>
    <n v="43"/>
    <n v="911129"/>
    <s v="9111"/>
    <n v="1187"/>
    <s v="41B649"/>
    <n v="356307040897323"/>
    <x v="12"/>
    <s v="غلامرضا علی اصغری"/>
    <d v="2013-10-14T00:00:00"/>
    <m/>
    <m/>
    <m/>
    <m/>
    <m/>
    <m/>
    <m/>
    <m/>
    <n v="920523"/>
    <s v="هدیه"/>
  </r>
  <r>
    <n v="43"/>
    <n v="911129"/>
    <s v="9111"/>
    <n v="1188"/>
    <s v="41B645"/>
    <n v="356307040912056"/>
    <x v="12"/>
    <s v="مهدی محمود زاده"/>
    <d v="2013-10-14T00:00:00"/>
    <m/>
    <m/>
    <m/>
    <m/>
    <m/>
    <m/>
    <m/>
    <m/>
    <n v="920523"/>
    <s v="هدیه"/>
  </r>
  <r>
    <n v="43"/>
    <n v="911129"/>
    <s v="9111"/>
    <n v="1189"/>
    <s v="41B647"/>
    <n v="356307040900309"/>
    <x v="12"/>
    <s v="غلامرضا علی اصغری"/>
    <d v="2013-10-14T00:00:00"/>
    <m/>
    <m/>
    <m/>
    <m/>
    <m/>
    <m/>
    <m/>
    <m/>
    <n v="920523"/>
    <s v="هدیه"/>
  </r>
  <r>
    <n v="43"/>
    <n v="911129"/>
    <s v="9111"/>
    <n v="1190"/>
    <s v="41B641"/>
    <n v="356307042627157"/>
    <x v="12"/>
    <s v="غلامرضا علی اصغری"/>
    <d v="2013-10-14T00:00:00"/>
    <s v="تعویض دستگاه"/>
    <n v="356307040897976"/>
    <m/>
    <n v="920320"/>
    <m/>
    <m/>
    <m/>
    <m/>
    <n v="920523"/>
    <s v="هدیه"/>
  </r>
  <r>
    <n v="167"/>
    <n v="911130"/>
    <s v="9111"/>
    <n v="1191"/>
    <s v="99A211"/>
    <n v="356307040896630"/>
    <x v="3"/>
    <s v="رضا ایلاتی"/>
    <d v="2014-02-18T00:00:00"/>
    <m/>
    <m/>
    <m/>
    <m/>
    <m/>
    <m/>
    <m/>
    <m/>
    <n v="920526"/>
    <m/>
  </r>
  <r>
    <n v="166"/>
    <n v="911130"/>
    <s v="9111"/>
    <n v="1192"/>
    <s v="88A491"/>
    <n v="356307040927914"/>
    <x v="13"/>
    <s v="عیسی مادری"/>
    <d v="2014-02-17T00:00:00"/>
    <m/>
    <m/>
    <m/>
    <m/>
    <m/>
    <m/>
    <m/>
    <m/>
    <n v="920526"/>
    <m/>
  </r>
  <r>
    <n v="-13"/>
    <n v="911130"/>
    <s v="9111"/>
    <n v="1193"/>
    <s v="27A941"/>
    <n v="356307040901547"/>
    <x v="14"/>
    <s v="اژدر ساری زاده علی نظری"/>
    <d v="2013-08-18T00:00:00"/>
    <m/>
    <m/>
    <m/>
    <m/>
    <m/>
    <m/>
    <m/>
    <m/>
    <m/>
    <s v="خودرو واگذار شده"/>
  </r>
  <r>
    <n v="1"/>
    <n v="911212"/>
    <s v="9112"/>
    <n v="1196"/>
    <s v="29B815"/>
    <n v="356307040924218"/>
    <x v="15"/>
    <s v="وحید جعفری"/>
    <d v="2013-09-02T00:00:00"/>
    <m/>
    <m/>
    <m/>
    <m/>
    <m/>
    <m/>
    <m/>
    <m/>
    <m/>
    <s v="خودرو غیر فعال است"/>
  </r>
  <r>
    <n v="1"/>
    <n v="911212"/>
    <s v="9112"/>
    <n v="1195"/>
    <s v="31B529"/>
    <n v="356307040941485"/>
    <x v="16"/>
    <s v="مصطفی مرقوم زاده"/>
    <d v="2013-09-02T00:00:00"/>
    <m/>
    <m/>
    <m/>
    <m/>
    <m/>
    <m/>
    <m/>
    <m/>
    <m/>
    <s v="اعلام شد"/>
  </r>
  <r>
    <n v="2"/>
    <n v="911213"/>
    <s v="9112"/>
    <n v="1197"/>
    <s v="24B399"/>
    <n v="356307040896705"/>
    <x v="7"/>
    <s v="حیدر آغیاشلو"/>
    <d v="2013-09-03T00:00:00"/>
    <m/>
    <m/>
    <m/>
    <m/>
    <m/>
    <m/>
    <m/>
    <m/>
    <m/>
    <s v="اعلام شد"/>
  </r>
  <r>
    <n v="5"/>
    <n v="911216"/>
    <s v="9112"/>
    <n v="1198"/>
    <s v="17A479"/>
    <n v="356307040927054"/>
    <x v="17"/>
    <s v="عبدالله مصطفی زاده"/>
    <d v="2013-09-06T00:00:00"/>
    <m/>
    <m/>
    <m/>
    <m/>
    <m/>
    <m/>
    <m/>
    <m/>
    <m/>
    <s v="اعلام شد"/>
  </r>
  <r>
    <n v="36"/>
    <n v="920118"/>
    <s v="9201"/>
    <n v="1202"/>
    <s v="16B295"/>
    <n v="356307040897059"/>
    <x v="18"/>
    <s v="شاپور تنومندیان"/>
    <d v="2013-10-07T00:00:00"/>
    <m/>
    <m/>
    <m/>
    <m/>
    <m/>
    <m/>
    <m/>
    <m/>
    <m/>
    <m/>
  </r>
  <r>
    <n v="37"/>
    <n v="920119"/>
    <s v="9201"/>
    <n v="1204"/>
    <s v="40B833"/>
    <n v="356307040891623"/>
    <x v="19"/>
    <s v="مهدی رحیم پور"/>
    <d v="2013-10-08T00:00:00"/>
    <m/>
    <m/>
    <m/>
    <m/>
    <m/>
    <m/>
    <m/>
    <m/>
    <m/>
    <m/>
  </r>
  <r>
    <n v="39"/>
    <n v="920121"/>
    <s v="9201"/>
    <n v="1207"/>
    <s v="13A621"/>
    <n v="356307040894593"/>
    <x v="20"/>
    <s v="سجاد جعفرزاده"/>
    <d v="2013-10-10T00:00:00"/>
    <m/>
    <m/>
    <m/>
    <m/>
    <m/>
    <m/>
    <m/>
    <m/>
    <m/>
    <m/>
  </r>
  <r>
    <n v="46"/>
    <n v="920128"/>
    <s v="9201"/>
    <n v="1209"/>
    <s v="25B677"/>
    <n v="356307041610386"/>
    <x v="10"/>
    <s v="قاسم نصرالله زاده"/>
    <d v="2013-10-17T00:00:00"/>
    <s v="تعویض دستگاه"/>
    <n v="1012000465"/>
    <n v="1218"/>
    <n v="920217"/>
    <m/>
    <m/>
    <m/>
    <m/>
    <m/>
    <m/>
  </r>
  <r>
    <n v="46"/>
    <n v="920128"/>
    <s v="9201"/>
    <n v="1208"/>
    <s v="11B425"/>
    <n v="356307040897604"/>
    <x v="21"/>
    <s v="رجب سرپاک"/>
    <d v="2013-10-17T00:00:00"/>
    <s v="تغییر شرکت"/>
    <s v="توسن کالا"/>
    <n v="1225"/>
    <n v="920222"/>
    <m/>
    <m/>
    <m/>
    <m/>
    <m/>
    <m/>
  </r>
  <r>
    <n v="57"/>
    <n v="920208"/>
    <s v="9202"/>
    <n v="1211"/>
    <s v="IR15077"/>
    <n v="1012000466"/>
    <x v="5"/>
    <s v="اکبر کشور دوست"/>
    <d v="2013-10-28T00:00:00"/>
    <m/>
    <m/>
    <m/>
    <m/>
    <m/>
    <m/>
    <m/>
    <m/>
    <m/>
    <m/>
  </r>
  <r>
    <n v="65"/>
    <n v="920216"/>
    <s v="9202"/>
    <n v="1216"/>
    <s v="34A439"/>
    <n v="356307041601492"/>
    <x v="22"/>
    <s v="اصغر خرم نیا"/>
    <d v="2013-11-06T00:00:00"/>
    <m/>
    <m/>
    <m/>
    <m/>
    <m/>
    <m/>
    <m/>
    <m/>
    <m/>
    <m/>
  </r>
  <r>
    <n v="65"/>
    <n v="920216"/>
    <s v="9202"/>
    <n v="1215"/>
    <s v="26B383"/>
    <n v="356307041606780"/>
    <x v="2"/>
    <s v="علی جباری"/>
    <d v="2013-11-06T00:00:00"/>
    <m/>
    <m/>
    <m/>
    <m/>
    <m/>
    <m/>
    <m/>
    <m/>
    <m/>
    <m/>
  </r>
  <r>
    <n v="65"/>
    <n v="920216"/>
    <s v="9202"/>
    <n v="1217"/>
    <s v="53B421"/>
    <n v="356307041796730"/>
    <x v="2"/>
    <s v="اکبر متقی"/>
    <d v="2013-11-06T00:00:00"/>
    <m/>
    <m/>
    <m/>
    <m/>
    <m/>
    <m/>
    <m/>
    <m/>
    <m/>
    <m/>
  </r>
  <r>
    <n v="66"/>
    <n v="920217"/>
    <s v="9202"/>
    <n v="1220"/>
    <s v="34A279"/>
    <n v="356307040917618"/>
    <x v="23"/>
    <s v="حسن بیتی یام"/>
    <d v="2013-11-07T00:00:00"/>
    <m/>
    <m/>
    <m/>
    <m/>
    <m/>
    <m/>
    <m/>
    <m/>
    <m/>
    <m/>
  </r>
  <r>
    <n v="66"/>
    <n v="920217"/>
    <s v="9202"/>
    <n v="1219"/>
    <s v="50B349"/>
    <n v="356307041602672"/>
    <x v="20"/>
    <s v="هادی اروش زاده"/>
    <d v="2013-11-07T00:00:00"/>
    <m/>
    <m/>
    <m/>
    <m/>
    <m/>
    <m/>
    <m/>
    <m/>
    <m/>
    <m/>
  </r>
  <r>
    <n v="70"/>
    <n v="920221"/>
    <s v="9202"/>
    <n v="1221"/>
    <s v="99A495"/>
    <n v="356307041609479"/>
    <x v="4"/>
    <s v="محمد حسین رزاقی"/>
    <d v="2013-11-11T00:00:00"/>
    <s v="تغییر شرکت"/>
    <s v="دنیا رهنورد"/>
    <n v="1223"/>
    <n v="920222"/>
    <m/>
    <m/>
    <m/>
    <m/>
    <m/>
    <m/>
  </r>
  <r>
    <n v="70"/>
    <n v="920221"/>
    <s v="9202"/>
    <n v="1222"/>
    <s v="42B536"/>
    <n v="356307041790931"/>
    <x v="4"/>
    <s v="اصغر حسین نژاد"/>
    <d v="2013-11-11T00:00:00"/>
    <s v="تغییر شرکت"/>
    <s v="دنیا رهنورد"/>
    <n v="1224"/>
    <n v="920222"/>
    <m/>
    <m/>
    <m/>
    <m/>
    <m/>
    <m/>
  </r>
  <r>
    <n v="73"/>
    <n v="920224"/>
    <s v="9202"/>
    <n v="1227"/>
    <s v="53A809"/>
    <n v="356307041596999"/>
    <x v="21"/>
    <s v="ستار رحیمی"/>
    <d v="2013-11-14T00:00:00"/>
    <m/>
    <m/>
    <m/>
    <m/>
    <m/>
    <m/>
    <m/>
    <m/>
    <m/>
    <m/>
  </r>
  <r>
    <n v="74"/>
    <n v="920225"/>
    <s v="9202"/>
    <n v="1229"/>
    <s v="17A561"/>
    <n v="356307041600478"/>
    <x v="24"/>
    <s v="رضا حنفی"/>
    <d v="2013-11-15T00:00:00"/>
    <m/>
    <m/>
    <m/>
    <m/>
    <m/>
    <m/>
    <m/>
    <m/>
    <m/>
    <m/>
  </r>
  <r>
    <n v="77"/>
    <n v="920228"/>
    <s v="9202"/>
    <n v="1230"/>
    <s v="29B893"/>
    <n v="356307041792093"/>
    <x v="20"/>
    <s v="رشید فضل الهی"/>
    <d v="2013-11-18T00:00:00"/>
    <s v="تغییر پلاک"/>
    <s v="87A457"/>
    <n v="1303"/>
    <n v="920505"/>
    <m/>
    <m/>
    <m/>
    <m/>
    <m/>
    <m/>
  </r>
  <r>
    <n v="84"/>
    <n v="920304"/>
    <s v="9203"/>
    <n v="1231"/>
    <s v="11B157"/>
    <n v="356307041814988"/>
    <x v="25"/>
    <s v="بهمن گلیکا ناوی میلان"/>
    <d v="2013-11-25T00:00:00"/>
    <m/>
    <m/>
    <m/>
    <m/>
    <m/>
    <m/>
    <m/>
    <m/>
    <m/>
    <m/>
  </r>
  <r>
    <n v="84"/>
    <n v="920304"/>
    <s v="9203"/>
    <n v="1232"/>
    <s v="54B329"/>
    <n v="356307041611434"/>
    <x v="11"/>
    <s v="حبیب قلیکی میلان"/>
    <d v="2013-11-25T00:00:00"/>
    <m/>
    <m/>
    <m/>
    <m/>
    <m/>
    <m/>
    <m/>
    <m/>
    <m/>
    <m/>
  </r>
  <r>
    <n v="85"/>
    <n v="920305"/>
    <s v="9203"/>
    <n v="1233"/>
    <s v="31B783"/>
    <n v="356307041606749"/>
    <x v="3"/>
    <s v="محمدرضا رجایی یامچی"/>
    <d v="2013-11-26T00:00:00"/>
    <m/>
    <m/>
    <m/>
    <m/>
    <m/>
    <m/>
    <m/>
    <m/>
    <m/>
    <m/>
  </r>
  <r>
    <n v="87"/>
    <n v="920307"/>
    <s v="9203"/>
    <n v="1235"/>
    <s v="40B565"/>
    <n v="356307041787572"/>
    <x v="26"/>
    <s v="علی علیزاده"/>
    <d v="2013-11-28T00:00:00"/>
    <m/>
    <m/>
    <m/>
    <m/>
    <m/>
    <m/>
    <m/>
    <m/>
    <m/>
    <m/>
  </r>
  <r>
    <n v="90"/>
    <n v="920311"/>
    <s v="9203"/>
    <n v="1238"/>
    <s v="29B887"/>
    <n v="356307042713783"/>
    <x v="27"/>
    <s v="ابراهیم فخری"/>
    <d v="2013-12-01T00:00:00"/>
    <m/>
    <m/>
    <m/>
    <m/>
    <m/>
    <m/>
    <m/>
    <m/>
    <m/>
    <m/>
  </r>
  <r>
    <n v="90"/>
    <n v="920311"/>
    <s v="9203"/>
    <n v="1239"/>
    <s v="64B395"/>
    <n v="356307041790204"/>
    <x v="14"/>
    <s v="جعفر زاهدی"/>
    <d v="2013-12-01T00:00:00"/>
    <m/>
    <m/>
    <m/>
    <m/>
    <m/>
    <m/>
    <m/>
    <m/>
    <m/>
    <m/>
  </r>
  <r>
    <n v="91"/>
    <n v="920312"/>
    <s v="9203"/>
    <n v="1240"/>
    <s v="75A161"/>
    <n v="356307042518752"/>
    <x v="28"/>
    <s v="حسن محمدی"/>
    <d v="2013-12-02T00:00:00"/>
    <m/>
    <m/>
    <m/>
    <m/>
    <m/>
    <m/>
    <m/>
    <m/>
    <m/>
    <m/>
  </r>
  <r>
    <n v="91"/>
    <n v="920312"/>
    <s v="9203"/>
    <n v="1241"/>
    <s v="45B787"/>
    <n v="356307042713817"/>
    <x v="2"/>
    <s v="عباس متقی"/>
    <d v="2013-12-02T00:00:00"/>
    <m/>
    <m/>
    <m/>
    <m/>
    <m/>
    <m/>
    <m/>
    <m/>
    <m/>
    <m/>
  </r>
  <r>
    <n v="97"/>
    <n v="920318"/>
    <s v="9203"/>
    <n v="1236"/>
    <s v="49A245"/>
    <n v="356307042519008"/>
    <x v="29"/>
    <s v="حسن پور اصغر"/>
    <d v="2013-12-08T00:00:00"/>
    <m/>
    <m/>
    <m/>
    <m/>
    <m/>
    <m/>
    <m/>
    <m/>
    <m/>
    <m/>
  </r>
  <r>
    <n v="98"/>
    <n v="920319"/>
    <s v="9203"/>
    <n v="1237"/>
    <s v="56B851"/>
    <n v="356307041612929"/>
    <x v="30"/>
    <s v="کیوان اصغری"/>
    <d v="2013-12-09T00:00:00"/>
    <m/>
    <m/>
    <m/>
    <m/>
    <m/>
    <m/>
    <m/>
    <m/>
    <m/>
    <m/>
  </r>
  <r>
    <n v="100"/>
    <n v="920321"/>
    <s v="9203"/>
    <n v="1244"/>
    <s v="19B899"/>
    <n v="356307042711613"/>
    <x v="15"/>
    <s v="حمید دسته باشی"/>
    <d v="2013-12-11T00:00:00"/>
    <m/>
    <m/>
    <m/>
    <m/>
    <m/>
    <m/>
    <m/>
    <m/>
    <m/>
    <m/>
  </r>
  <r>
    <n v="104"/>
    <n v="920325"/>
    <s v="9203"/>
    <n v="1246"/>
    <s v="22B571"/>
    <n v="356307042708254"/>
    <x v="31"/>
    <s v="محمد علی مهربانی"/>
    <d v="2013-12-15T00:00:00"/>
    <m/>
    <m/>
    <m/>
    <m/>
    <m/>
    <m/>
    <m/>
    <m/>
    <m/>
    <m/>
  </r>
  <r>
    <n v="107"/>
    <n v="920328"/>
    <s v="9203"/>
    <n v="1247"/>
    <s v="64B333"/>
    <n v="356307042714070"/>
    <x v="26"/>
    <s v="خالد اومویی میلان"/>
    <d v="2013-12-18T00:00:00"/>
    <m/>
    <m/>
    <m/>
    <m/>
    <m/>
    <m/>
    <m/>
    <m/>
    <m/>
    <m/>
  </r>
  <r>
    <n v="108"/>
    <n v="920329"/>
    <s v="9203"/>
    <n v="1248"/>
    <s v="24A515"/>
    <n v="356307042713957"/>
    <x v="32"/>
    <s v="محمد علی پور ملا احمد"/>
    <d v="2013-12-19T00:00:00"/>
    <m/>
    <m/>
    <m/>
    <m/>
    <m/>
    <m/>
    <m/>
    <m/>
    <m/>
    <m/>
  </r>
  <r>
    <n v="108"/>
    <n v="920329"/>
    <s v="9203"/>
    <n v="1250"/>
    <s v="40B451"/>
    <n v="356307042710763"/>
    <x v="26"/>
    <s v="عبدالرحیم قادری"/>
    <d v="2013-12-19T00:00:00"/>
    <m/>
    <m/>
    <m/>
    <m/>
    <m/>
    <m/>
    <m/>
    <m/>
    <m/>
    <m/>
  </r>
  <r>
    <n v="108"/>
    <n v="920329"/>
    <s v="9203"/>
    <n v="1251"/>
    <s v="29B861"/>
    <n v="356307042711894"/>
    <x v="20"/>
    <s v="محمد علی عابدینی"/>
    <d v="2013-12-19T00:00:00"/>
    <m/>
    <m/>
    <m/>
    <m/>
    <m/>
    <m/>
    <m/>
    <m/>
    <m/>
    <m/>
  </r>
  <r>
    <n v="108"/>
    <n v="920329"/>
    <s v="9203"/>
    <n v="1252"/>
    <s v="29B841"/>
    <n v="356307042518927"/>
    <x v="20"/>
    <s v="علی اکبر رضایی"/>
    <d v="2013-12-19T00:00:00"/>
    <m/>
    <m/>
    <m/>
    <m/>
    <m/>
    <m/>
    <m/>
    <m/>
    <m/>
    <m/>
  </r>
  <r>
    <n v="108"/>
    <n v="920329"/>
    <s v="9203"/>
    <n v="1253"/>
    <s v="28B313"/>
    <n v="356307042518851"/>
    <x v="0"/>
    <s v="محمد حسن فرش باف"/>
    <d v="2013-12-19T00:00:00"/>
    <m/>
    <m/>
    <m/>
    <m/>
    <m/>
    <m/>
    <m/>
    <m/>
    <m/>
    <m/>
  </r>
  <r>
    <n v="108"/>
    <n v="920329"/>
    <s v="9203"/>
    <n v="1254"/>
    <s v="10B661"/>
    <n v="356307040897976"/>
    <x v="26"/>
    <s v="خالق خاله"/>
    <d v="2013-12-19T00:00:00"/>
    <m/>
    <m/>
    <m/>
    <m/>
    <m/>
    <m/>
    <m/>
    <m/>
    <m/>
    <m/>
  </r>
  <r>
    <n v="111"/>
    <n v="920401"/>
    <s v="9204"/>
    <n v="1255"/>
    <s v="22A645"/>
    <n v="356307042518836"/>
    <x v="33"/>
    <s v="علی تقوی"/>
    <d v="2013-12-22T00:00:00"/>
    <m/>
    <m/>
    <m/>
    <m/>
    <m/>
    <m/>
    <m/>
    <m/>
    <m/>
    <m/>
  </r>
  <r>
    <n v="111"/>
    <n v="920401"/>
    <s v="9204"/>
    <n v="1256"/>
    <s v="62B167"/>
    <n v="356307042688605"/>
    <x v="34"/>
    <s v="ایوب خدمتی"/>
    <d v="2013-12-22T00:00:00"/>
    <m/>
    <m/>
    <m/>
    <m/>
    <m/>
    <m/>
    <m/>
    <m/>
    <m/>
    <m/>
  </r>
  <r>
    <n v="114"/>
    <n v="920404"/>
    <s v="9204"/>
    <n v="1257"/>
    <s v="68B131"/>
    <n v="356307042397066"/>
    <x v="26"/>
    <s v="احمد حسن زاده"/>
    <d v="2013-12-25T00:00:00"/>
    <m/>
    <m/>
    <m/>
    <m/>
    <m/>
    <m/>
    <m/>
    <m/>
    <m/>
    <m/>
  </r>
  <r>
    <n v="114"/>
    <n v="920404"/>
    <s v="9204"/>
    <n v="1258"/>
    <s v="40B439"/>
    <n v="356307042395458"/>
    <x v="26"/>
    <s v="عبدالکریم قادری"/>
    <d v="2013-12-25T00:00:00"/>
    <m/>
    <m/>
    <m/>
    <m/>
    <m/>
    <m/>
    <m/>
    <m/>
    <m/>
    <m/>
  </r>
  <r>
    <n v="115"/>
    <n v="920405"/>
    <s v="9204"/>
    <n v="1259"/>
    <s v="IR21037"/>
    <n v="356307042690940"/>
    <x v="4"/>
    <s v="رشید فاطمی"/>
    <d v="2013-12-26T00:00:00"/>
    <m/>
    <m/>
    <m/>
    <m/>
    <m/>
    <m/>
    <m/>
    <m/>
    <m/>
    <m/>
  </r>
  <r>
    <n v="118"/>
    <n v="920408"/>
    <s v="9204"/>
    <n v="1260"/>
    <s v="67A821"/>
    <n v="356307042711126"/>
    <x v="28"/>
    <s v="علی مقدسی"/>
    <d v="2013-12-29T00:00:00"/>
    <m/>
    <m/>
    <m/>
    <m/>
    <m/>
    <m/>
    <m/>
    <m/>
    <m/>
    <m/>
  </r>
  <r>
    <n v="118"/>
    <n v="920408"/>
    <s v="9204"/>
    <n v="1261"/>
    <s v="29B895"/>
    <n v="356307042518794"/>
    <x v="6"/>
    <s v="جلیل برنجی"/>
    <d v="2013-12-29T00:00:00"/>
    <m/>
    <m/>
    <m/>
    <m/>
    <m/>
    <m/>
    <m/>
    <m/>
    <m/>
    <m/>
  </r>
  <r>
    <n v="118"/>
    <n v="920408"/>
    <s v="9204"/>
    <n v="1264"/>
    <s v="41B583"/>
    <n v="356307042332493"/>
    <x v="26"/>
    <s v="رضا حبیب پور"/>
    <d v="2013-12-29T00:00:00"/>
    <m/>
    <m/>
    <m/>
    <m/>
    <m/>
    <m/>
    <m/>
    <m/>
    <m/>
    <m/>
  </r>
  <r>
    <n v="118"/>
    <n v="920408"/>
    <s v="9204"/>
    <n v="1265"/>
    <s v="73A133"/>
    <n v="356307042550342"/>
    <x v="20"/>
    <s v="حسن زلفی"/>
    <d v="2013-12-29T00:00:00"/>
    <m/>
    <m/>
    <m/>
    <m/>
    <m/>
    <m/>
    <m/>
    <m/>
    <m/>
    <m/>
  </r>
  <r>
    <n v="118"/>
    <n v="920408"/>
    <s v="9204"/>
    <n v="1266"/>
    <s v="64B353"/>
    <n v="356307042710581"/>
    <x v="26"/>
    <s v="رضا حبیب پور"/>
    <d v="2013-12-29T00:00:00"/>
    <m/>
    <m/>
    <m/>
    <m/>
    <m/>
    <m/>
    <m/>
    <m/>
    <m/>
    <m/>
  </r>
  <r>
    <n v="119"/>
    <n v="920409"/>
    <s v="9204"/>
    <n v="1267"/>
    <s v="31B649"/>
    <n v="356307042519420"/>
    <x v="32"/>
    <s v="حمید حسین نژاد"/>
    <d v="2013-12-30T00:00:00"/>
    <m/>
    <m/>
    <m/>
    <m/>
    <m/>
    <m/>
    <m/>
    <m/>
    <m/>
    <m/>
  </r>
  <r>
    <n v="119"/>
    <n v="920410"/>
    <s v="9204"/>
    <n v="1268"/>
    <s v="IR51687"/>
    <n v="356307042346998"/>
    <x v="10"/>
    <s v="علی کرمی"/>
    <d v="2013-12-30T00:00:00"/>
    <m/>
    <m/>
    <m/>
    <m/>
    <m/>
    <m/>
    <m/>
    <m/>
    <m/>
    <m/>
  </r>
  <r>
    <n v="121"/>
    <n v="920411"/>
    <s v="9204"/>
    <n v="1269"/>
    <s v="81A109"/>
    <n v="356307042396738"/>
    <x v="25"/>
    <s v="حسین محمود زاده"/>
    <d v="2014-01-02T00:00:00"/>
    <m/>
    <m/>
    <m/>
    <m/>
    <m/>
    <m/>
    <m/>
    <m/>
    <m/>
    <m/>
  </r>
  <r>
    <n v="121"/>
    <n v="920411"/>
    <s v="9204"/>
    <n v="1270"/>
    <s v="41B661"/>
    <n v="356307042518844"/>
    <x v="25"/>
    <s v="فرهاد صادقی"/>
    <d v="2014-01-02T00:00:00"/>
    <m/>
    <m/>
    <m/>
    <m/>
    <m/>
    <m/>
    <m/>
    <m/>
    <m/>
    <m/>
  </r>
  <r>
    <n v="121"/>
    <n v="920411"/>
    <s v="9204"/>
    <n v="1271"/>
    <s v="31A383"/>
    <n v="356307042676741"/>
    <x v="7"/>
    <s v="احمد جاهدی"/>
    <d v="2014-01-02T00:00:00"/>
    <m/>
    <m/>
    <m/>
    <m/>
    <m/>
    <m/>
    <m/>
    <m/>
    <m/>
    <m/>
  </r>
  <r>
    <n v="121"/>
    <n v="920411"/>
    <s v="9204"/>
    <n v="1272"/>
    <s v="74B369"/>
    <n v="356307042393057"/>
    <x v="7"/>
    <s v="محمد موسی پور"/>
    <d v="2014-01-02T00:00:00"/>
    <m/>
    <m/>
    <m/>
    <m/>
    <m/>
    <m/>
    <m/>
    <m/>
    <m/>
    <m/>
  </r>
  <r>
    <n v="122"/>
    <n v="920412"/>
    <s v="9204"/>
    <n v="1274"/>
    <s v="55A711"/>
    <n v="356307042518265"/>
    <x v="5"/>
    <s v="اصغر جاهدی"/>
    <d v="2014-01-03T00:00:00"/>
    <m/>
    <m/>
    <m/>
    <m/>
    <m/>
    <m/>
    <m/>
    <m/>
    <m/>
    <m/>
  </r>
  <r>
    <n v="125"/>
    <n v="920415"/>
    <s v="9204"/>
    <n v="1275"/>
    <s v="34B595"/>
    <n v="356307042545904"/>
    <x v="27"/>
    <s v="جواد حبیبی دیزجی"/>
    <d v="2014-01-06T00:00:00"/>
    <m/>
    <m/>
    <m/>
    <m/>
    <m/>
    <m/>
    <m/>
    <m/>
    <m/>
    <m/>
  </r>
  <r>
    <n v="125"/>
    <n v="920415"/>
    <s v="9204"/>
    <n v="1276"/>
    <s v="28A837"/>
    <n v="356307042399989"/>
    <x v="35"/>
    <s v="اصغر عباسی"/>
    <d v="2014-01-06T00:00:00"/>
    <m/>
    <m/>
    <m/>
    <m/>
    <m/>
    <m/>
    <m/>
    <m/>
    <m/>
    <m/>
  </r>
  <r>
    <n v="128"/>
    <n v="920418"/>
    <s v="9204"/>
    <n v="1277"/>
    <s v="79B196"/>
    <n v="356307042395763"/>
    <x v="30"/>
    <s v="غلامرضا اصغری"/>
    <d v="2014-01-09T00:00:00"/>
    <m/>
    <m/>
    <m/>
    <m/>
    <m/>
    <m/>
    <m/>
    <m/>
    <m/>
    <m/>
  </r>
  <r>
    <n v="129"/>
    <n v="920419"/>
    <s v="9204"/>
    <n v="1278"/>
    <s v="70B927"/>
    <n v="356307042395292"/>
    <x v="32"/>
    <s v="اکبر یاری"/>
    <d v="2014-01-10T00:00:00"/>
    <m/>
    <m/>
    <m/>
    <m/>
    <m/>
    <m/>
    <m/>
    <m/>
    <m/>
    <m/>
  </r>
  <r>
    <n v="129"/>
    <n v="920419"/>
    <s v="9204"/>
    <n v="1279"/>
    <s v="45B941"/>
    <n v="356307042395383"/>
    <x v="32"/>
    <s v="احد اکبر لو"/>
    <d v="2014-01-10T00:00:00"/>
    <m/>
    <m/>
    <m/>
    <m/>
    <m/>
    <m/>
    <m/>
    <m/>
    <m/>
    <m/>
  </r>
  <r>
    <n v="129"/>
    <n v="920419"/>
    <s v="9204"/>
    <n v="1280"/>
    <s v="57A393"/>
    <n v="356307042395367"/>
    <x v="32"/>
    <s v="علی کوهی"/>
    <d v="2014-01-10T00:00:00"/>
    <m/>
    <m/>
    <m/>
    <m/>
    <m/>
    <m/>
    <m/>
    <m/>
    <m/>
    <m/>
  </r>
  <r>
    <n v="132"/>
    <n v="920422"/>
    <s v="9204"/>
    <n v="1281"/>
    <s v="29B872"/>
    <n v="356307042518455"/>
    <x v="26"/>
    <s v="حبیب قانع"/>
    <d v="2014-01-13T00:00:00"/>
    <m/>
    <m/>
    <m/>
    <m/>
    <m/>
    <m/>
    <m/>
    <m/>
    <m/>
    <m/>
  </r>
  <r>
    <n v="136"/>
    <n v="920426"/>
    <s v="9204"/>
    <n v="1283"/>
    <s v="IR40631"/>
    <n v="356307042551969"/>
    <x v="3"/>
    <s v="عباس جلیل پور"/>
    <d v="2014-01-17T00:00:00"/>
    <m/>
    <m/>
    <m/>
    <m/>
    <m/>
    <m/>
    <m/>
    <m/>
    <m/>
    <m/>
  </r>
  <r>
    <n v="139"/>
    <n v="920429"/>
    <s v="9204"/>
    <n v="1284"/>
    <s v="21A513"/>
    <n v="356307042393271"/>
    <x v="32"/>
    <s v="بهمن آغباشلو ایلانلو"/>
    <d v="2014-01-20T00:00:00"/>
    <m/>
    <m/>
    <m/>
    <m/>
    <m/>
    <m/>
    <m/>
    <m/>
    <m/>
    <m/>
  </r>
  <r>
    <n v="139"/>
    <n v="920429"/>
    <s v="9204"/>
    <n v="1285"/>
    <s v="Ir31649"/>
    <n v="356307042399658"/>
    <x v="36"/>
    <s v="اصغر حیدر زاده"/>
    <d v="2014-01-20T00:00:00"/>
    <m/>
    <m/>
    <m/>
    <m/>
    <m/>
    <m/>
    <m/>
    <m/>
    <m/>
    <m/>
  </r>
  <r>
    <n v="139"/>
    <n v="920429"/>
    <s v="9204"/>
    <n v="1286"/>
    <s v="45B813"/>
    <n v="356307041606814"/>
    <x v="20"/>
    <s v="عباس مصطفی زاده"/>
    <d v="2014-01-20T00:00:00"/>
    <m/>
    <m/>
    <m/>
    <m/>
    <m/>
    <m/>
    <m/>
    <m/>
    <m/>
    <m/>
  </r>
  <r>
    <n v="140"/>
    <n v="920430"/>
    <s v="9204"/>
    <n v="1287"/>
    <s v="62B223"/>
    <n v="356307042399732"/>
    <x v="5"/>
    <s v="صمد کفیل"/>
    <d v="2014-01-21T00:00:00"/>
    <m/>
    <m/>
    <m/>
    <m/>
    <m/>
    <m/>
    <m/>
    <m/>
    <m/>
    <m/>
  </r>
  <r>
    <n v="140"/>
    <n v="920430"/>
    <s v="9204"/>
    <n v="1289"/>
    <s v="64B841"/>
    <n v="356307042397462"/>
    <x v="5"/>
    <s v="حمید کفیل"/>
    <d v="2014-01-21T00:00:00"/>
    <m/>
    <m/>
    <m/>
    <m/>
    <m/>
    <m/>
    <m/>
    <m/>
    <m/>
    <m/>
  </r>
  <r>
    <n v="141"/>
    <n v="920431"/>
    <s v="9204"/>
    <n v="1291"/>
    <s v="20A221"/>
    <n v="356307042397959"/>
    <x v="0"/>
    <s v="حاج محمد پیکری"/>
    <d v="2014-01-22T00:00:00"/>
    <m/>
    <m/>
    <m/>
    <m/>
    <m/>
    <m/>
    <m/>
    <m/>
    <m/>
    <m/>
  </r>
  <r>
    <n v="143"/>
    <n v="920502"/>
    <s v="9205"/>
    <n v="1296"/>
    <s v="47B445"/>
    <n v="356307043054948"/>
    <x v="7"/>
    <s v="رحیم بختیاری"/>
    <d v="2014-01-24T00:00:00"/>
    <m/>
    <m/>
    <m/>
    <m/>
    <m/>
    <m/>
    <m/>
    <m/>
    <m/>
    <m/>
  </r>
  <r>
    <n v="143"/>
    <n v="920502"/>
    <s v="9205"/>
    <n v="1297"/>
    <s v="28B295"/>
    <n v="356307042881903"/>
    <x v="37"/>
    <s v="دامون حجازی"/>
    <d v="2014-01-24T00:00:00"/>
    <m/>
    <m/>
    <m/>
    <m/>
    <m/>
    <m/>
    <m/>
    <m/>
    <m/>
    <m/>
  </r>
  <r>
    <n v="143"/>
    <n v="920502"/>
    <s v="9205"/>
    <n v="1298"/>
    <s v="29B863"/>
    <n v="356307043042513"/>
    <x v="38"/>
    <s v="علی علی پور"/>
    <d v="2014-01-24T00:00:00"/>
    <m/>
    <m/>
    <m/>
    <m/>
    <m/>
    <m/>
    <m/>
    <m/>
    <m/>
    <m/>
  </r>
  <r>
    <n v="143"/>
    <n v="920502"/>
    <s v="9205"/>
    <n v="1299"/>
    <s v="55A693"/>
    <n v="356307042768662"/>
    <x v="5"/>
    <s v="علی بطاق اینانلو"/>
    <d v="2014-01-24T00:00:00"/>
    <m/>
    <m/>
    <m/>
    <m/>
    <m/>
    <m/>
    <m/>
    <m/>
    <m/>
    <m/>
  </r>
  <r>
    <n v="143"/>
    <n v="920502"/>
    <s v="9205"/>
    <n v="1300"/>
    <s v="70A989"/>
    <n v="356307040901729"/>
    <x v="39"/>
    <s v="عباس ابوذری"/>
    <d v="2014-01-24T00:00:00"/>
    <m/>
    <m/>
    <m/>
    <m/>
    <m/>
    <m/>
    <m/>
    <m/>
    <m/>
    <m/>
  </r>
  <r>
    <n v="146"/>
    <n v="920505"/>
    <s v="9205"/>
    <n v="1301"/>
    <s v="82A615"/>
    <n v="356307043038305"/>
    <x v="35"/>
    <s v="گلشاد شکری"/>
    <d v="2014-01-27T00:00:00"/>
    <m/>
    <m/>
    <m/>
    <m/>
    <m/>
    <m/>
    <m/>
    <m/>
    <m/>
    <m/>
  </r>
  <r>
    <n v="146"/>
    <n v="920505"/>
    <s v="9205"/>
    <n v="1302"/>
    <s v="52B859"/>
    <n v="356307043038305"/>
    <x v="20"/>
    <s v="اسماعیل سلیمان نژاد"/>
    <d v="2014-01-27T00:00:00"/>
    <m/>
    <m/>
    <m/>
    <m/>
    <m/>
    <m/>
    <m/>
    <m/>
    <m/>
    <m/>
  </r>
  <r>
    <n v="146"/>
    <n v="920505"/>
    <s v="9205"/>
    <n v="1304"/>
    <s v="28B315"/>
    <n v="356307043055234"/>
    <x v="0"/>
    <s v="حسن آسمانی"/>
    <d v="2014-01-27T00:00:00"/>
    <m/>
    <m/>
    <m/>
    <m/>
    <m/>
    <m/>
    <m/>
    <m/>
    <m/>
    <m/>
  </r>
  <r>
    <n v="148"/>
    <n v="920507"/>
    <s v="9205"/>
    <n v="1305"/>
    <s v="64A291"/>
    <n v="356307042798479"/>
    <x v="38"/>
    <s v="مجید حسین نژاد"/>
    <d v="2014-01-29T00:00:00"/>
    <m/>
    <m/>
    <m/>
    <m/>
    <m/>
    <m/>
    <m/>
    <m/>
    <m/>
    <m/>
  </r>
  <r>
    <n v="148"/>
    <n v="920507"/>
    <s v="9205"/>
    <n v="1306"/>
    <s v="87A467"/>
    <n v="356307042881564"/>
    <x v="38"/>
    <s v="علی احمد خانلو"/>
    <d v="2014-01-29T00:00:00"/>
    <m/>
    <m/>
    <m/>
    <m/>
    <m/>
    <m/>
    <m/>
    <m/>
    <m/>
    <m/>
  </r>
  <r>
    <n v="148"/>
    <n v="920507"/>
    <s v="9205"/>
    <n v="1307"/>
    <s v="47B503"/>
    <n v="356307043026110"/>
    <x v="38"/>
    <s v="رسول یساول حسیتی"/>
    <d v="2014-01-29T00:00:00"/>
    <m/>
    <m/>
    <m/>
    <m/>
    <m/>
    <m/>
    <m/>
    <m/>
    <m/>
    <m/>
  </r>
  <r>
    <n v="150"/>
    <n v="920509"/>
    <s v="9205"/>
    <n v="1308"/>
    <s v="52A975"/>
    <n v="356307042900315"/>
    <x v="32"/>
    <s v="حبیب الله عباسی"/>
    <d v="2014-01-31T00:00:00"/>
    <m/>
    <m/>
    <m/>
    <m/>
    <m/>
    <m/>
    <m/>
    <m/>
    <m/>
    <m/>
  </r>
  <r>
    <n v="150"/>
    <n v="920509"/>
    <s v="9205"/>
    <n v="1309"/>
    <s v="74B964"/>
    <n v="346307042700004"/>
    <x v="40"/>
    <s v="ابوالفضل قاسم زاده"/>
    <d v="2014-01-31T00:00:00"/>
    <m/>
    <m/>
    <m/>
    <m/>
    <m/>
    <m/>
    <m/>
    <m/>
    <m/>
    <m/>
  </r>
  <r>
    <n v="152"/>
    <n v="920512"/>
    <s v="9205"/>
    <n v="1310"/>
    <s v="77B857"/>
    <n v="356307042794338"/>
    <x v="35"/>
    <s v="ابراهیم حسینی"/>
    <d v="2014-02-03T00:00:00"/>
    <m/>
    <m/>
    <m/>
    <m/>
    <m/>
    <m/>
    <m/>
    <m/>
    <m/>
    <m/>
  </r>
  <r>
    <n v="152"/>
    <n v="920512"/>
    <s v="9205"/>
    <n v="1311"/>
    <s v="83A887"/>
    <n v="356307042906676"/>
    <x v="17"/>
    <s v="بایرام تلخی"/>
    <d v="2014-02-03T00:00:00"/>
    <m/>
    <m/>
    <m/>
    <m/>
    <m/>
    <m/>
    <m/>
    <m/>
    <m/>
    <m/>
  </r>
  <r>
    <n v="152"/>
    <n v="920512"/>
    <s v="9205"/>
    <n v="1312"/>
    <s v="53B431"/>
    <n v="356307042400910"/>
    <x v="23"/>
    <s v="ابوالفضل بیتی یام"/>
    <d v="2014-02-03T00:00:00"/>
    <m/>
    <m/>
    <m/>
    <m/>
    <m/>
    <m/>
    <m/>
    <m/>
    <m/>
    <m/>
  </r>
  <r>
    <n v="152"/>
    <n v="920512"/>
    <s v="9205"/>
    <n v="1313"/>
    <s v="33B429"/>
    <n v="356307042799519"/>
    <x v="23"/>
    <s v="رحیم رجبی کندلجی"/>
    <d v="2014-02-03T00:00:00"/>
    <m/>
    <m/>
    <m/>
    <m/>
    <m/>
    <m/>
    <m/>
    <m/>
    <m/>
    <m/>
  </r>
  <r>
    <n v="152"/>
    <n v="920512"/>
    <s v="9205"/>
    <n v="1321"/>
    <s v="29B837"/>
    <n v="356307042874858"/>
    <x v="3"/>
    <s v="خلیل رضوانی"/>
    <d v="2014-02-03T00:00:00"/>
    <m/>
    <m/>
    <m/>
    <m/>
    <m/>
    <m/>
    <m/>
    <m/>
    <m/>
    <m/>
  </r>
  <r>
    <n v="152"/>
    <n v="920512"/>
    <s v="9205"/>
    <n v="1316"/>
    <s v="IR45967"/>
    <n v="356307043054583"/>
    <x v="36"/>
    <s v="سعید سالک علیپور"/>
    <d v="2014-02-03T00:00:00"/>
    <m/>
    <m/>
    <m/>
    <m/>
    <m/>
    <m/>
    <m/>
    <m/>
    <m/>
    <m/>
  </r>
  <r>
    <n v="153"/>
    <n v="920513"/>
    <s v="9205"/>
    <n v="1317"/>
    <s v="58A401"/>
    <n v="356307042881796"/>
    <x v="0"/>
    <s v="ناصر شایسته آرا"/>
    <d v="2014-02-04T00:00:00"/>
    <m/>
    <m/>
    <m/>
    <m/>
    <m/>
    <m/>
    <m/>
    <m/>
    <m/>
    <m/>
  </r>
  <r>
    <n v="153"/>
    <n v="920513"/>
    <s v="9205"/>
    <n v="1318"/>
    <s v="34B135"/>
    <n v="356307042799121"/>
    <x v="3"/>
    <s v="اسماعیل عظیمی"/>
    <d v="2014-02-04T00:00:00"/>
    <m/>
    <m/>
    <m/>
    <m/>
    <m/>
    <m/>
    <m/>
    <m/>
    <m/>
    <m/>
  </r>
  <r>
    <n v="154"/>
    <n v="920514"/>
    <s v="9205"/>
    <n v="1319"/>
    <s v="74B471"/>
    <n v="356307042922632"/>
    <x v="7"/>
    <s v="احد امیر شرقی زاده"/>
    <d v="2014-02-05T00:00:00"/>
    <m/>
    <m/>
    <m/>
    <m/>
    <m/>
    <m/>
    <m/>
    <m/>
    <m/>
    <m/>
  </r>
  <r>
    <n v="154"/>
    <n v="920514"/>
    <s v="9205"/>
    <n v="1320"/>
    <s v="29B855"/>
    <n v="356307042794304"/>
    <x v="0"/>
    <s v="نادر رحیم زاده اصل"/>
    <d v="2014-02-05T00:00:00"/>
    <m/>
    <m/>
    <m/>
    <m/>
    <m/>
    <m/>
    <m/>
    <m/>
    <m/>
    <m/>
  </r>
  <r>
    <n v="155"/>
    <n v="920515"/>
    <s v="9205"/>
    <n v="1322"/>
    <s v="IR21567"/>
    <n v="356307042768449"/>
    <x v="11"/>
    <s v="ابراهیم عباسی نژاد"/>
    <d v="2014-02-06T00:00:00"/>
    <m/>
    <m/>
    <m/>
    <m/>
    <m/>
    <m/>
    <m/>
    <m/>
    <m/>
    <m/>
  </r>
  <r>
    <n v="155"/>
    <n v="920515"/>
    <s v="9205"/>
    <n v="1323"/>
    <s v="60A111"/>
    <n v="356307042776616"/>
    <x v="14"/>
    <s v="قهرمان علیزاده"/>
    <d v="2014-02-06T00:00:00"/>
    <s v="تعویض دستگاه"/>
    <n v="920515"/>
    <s v="تعویض طلوع"/>
    <m/>
    <m/>
    <m/>
    <m/>
    <m/>
    <m/>
    <m/>
  </r>
  <r>
    <n v="155"/>
    <n v="920515"/>
    <s v="9205"/>
    <n v="1324"/>
    <s v="29B913"/>
    <n v="356307043030245"/>
    <x v="38"/>
    <s v="غفار نشاطی"/>
    <d v="2014-02-06T00:00:00"/>
    <m/>
    <m/>
    <m/>
    <m/>
    <m/>
    <m/>
    <m/>
    <m/>
    <m/>
    <m/>
  </r>
  <r>
    <n v="156"/>
    <n v="920516"/>
    <s v="9205"/>
    <n v="1325"/>
    <s v="29B585"/>
    <n v="356307043045698"/>
    <x v="0"/>
    <s v="امید رضا غلام پور گلزار"/>
    <d v="2014-02-07T00:00:00"/>
    <m/>
    <m/>
    <m/>
    <m/>
    <m/>
    <m/>
    <m/>
    <m/>
    <m/>
    <m/>
  </r>
  <r>
    <n v="156"/>
    <n v="920516"/>
    <s v="9205"/>
    <n v="1326"/>
    <s v="82A513"/>
    <n v="356307043042638"/>
    <x v="7"/>
    <s v="حسین سولتی"/>
    <d v="2014-02-07T00:00:00"/>
    <m/>
    <m/>
    <m/>
    <m/>
    <m/>
    <m/>
    <m/>
    <m/>
    <m/>
    <m/>
  </r>
  <r>
    <n v="156"/>
    <n v="920516"/>
    <s v="9205"/>
    <n v="1327"/>
    <s v="70A927"/>
    <n v="356307042793819"/>
    <x v="7"/>
    <s v="عبدالحسین خسرو"/>
    <d v="2014-02-07T00:00:00"/>
    <m/>
    <m/>
    <m/>
    <m/>
    <m/>
    <m/>
    <m/>
    <m/>
    <m/>
    <m/>
  </r>
  <r>
    <n v="161"/>
    <n v="920521"/>
    <s v="9205"/>
    <n v="1329"/>
    <s v="52B975"/>
    <n v="356307043054799"/>
    <x v="32"/>
    <s v="محسن کریم زادگان"/>
    <d v="2014-02-12T00:00:00"/>
    <m/>
    <m/>
    <m/>
    <m/>
    <m/>
    <m/>
    <m/>
    <m/>
    <m/>
    <m/>
  </r>
  <r>
    <n v="161"/>
    <n v="920521"/>
    <s v="9205"/>
    <n v="1330"/>
    <s v="62B373"/>
    <n v="356307043030278"/>
    <x v="41"/>
    <s v="بابک بخشی"/>
    <d v="2014-02-12T00:00:00"/>
    <m/>
    <m/>
    <m/>
    <m/>
    <m/>
    <m/>
    <m/>
    <m/>
    <m/>
    <m/>
  </r>
  <r>
    <n v="161"/>
    <n v="920521"/>
    <s v="9205"/>
    <n v="1331"/>
    <s v="71A521"/>
    <n v="356307042818996"/>
    <x v="0"/>
    <s v="جعفر نوری سلامی"/>
    <d v="2014-02-12T00:00:00"/>
    <m/>
    <m/>
    <m/>
    <m/>
    <m/>
    <m/>
    <m/>
    <m/>
    <m/>
    <m/>
  </r>
  <r>
    <n v="161"/>
    <n v="920521"/>
    <s v="9205"/>
    <n v="1332"/>
    <s v="74B575"/>
    <n v="356307042737923"/>
    <x v="40"/>
    <s v="نادر ستاری قندیلو"/>
    <d v="2014-02-12T00:00:00"/>
    <m/>
    <m/>
    <m/>
    <m/>
    <m/>
    <m/>
    <m/>
    <m/>
    <m/>
    <m/>
  </r>
  <r>
    <n v="163"/>
    <n v="920523"/>
    <s v="9205"/>
    <n v="1334"/>
    <s v="83A761"/>
    <n v="356307042775840"/>
    <x v="38"/>
    <s v="اصغر قلیلوی تبریزی"/>
    <d v="2014-02-14T00:00:00"/>
    <m/>
    <m/>
    <m/>
    <m/>
    <m/>
    <m/>
    <m/>
    <m/>
    <m/>
    <m/>
  </r>
  <r>
    <n v="163"/>
    <n v="920523"/>
    <s v="9205"/>
    <n v="1338"/>
    <s v="74A895"/>
    <n v="356307043022309"/>
    <x v="11"/>
    <s v="محمد بروکی میلان"/>
    <d v="2014-02-14T00:00:00"/>
    <m/>
    <m/>
    <m/>
    <m/>
    <m/>
    <m/>
    <m/>
    <m/>
    <m/>
    <m/>
  </r>
  <r>
    <n v="163"/>
    <n v="920523"/>
    <s v="9205"/>
    <n v="1339"/>
    <s v="87A475"/>
    <n v="356307043030435"/>
    <x v="23"/>
    <s v="حسین چایی"/>
    <d v="2014-02-14T00:00:00"/>
    <m/>
    <m/>
    <m/>
    <m/>
    <m/>
    <m/>
    <m/>
    <m/>
    <m/>
    <m/>
  </r>
  <r>
    <n v="163"/>
    <n v="920523"/>
    <s v="9205"/>
    <n v="1340"/>
    <s v="66B663"/>
    <n v="356307043014439"/>
    <x v="0"/>
    <s v="حسین قدیمی"/>
    <d v="2014-02-14T00:00:00"/>
    <m/>
    <m/>
    <m/>
    <m/>
    <m/>
    <m/>
    <m/>
    <m/>
    <m/>
    <m/>
  </r>
  <r>
    <n v="163"/>
    <n v="920523"/>
    <s v="9205"/>
    <n v="1341"/>
    <s v="39B663"/>
    <n v="356307042763929"/>
    <x v="0"/>
    <s v="حسین قدیمی"/>
    <d v="2014-02-14T00:00:00"/>
    <m/>
    <m/>
    <m/>
    <m/>
    <m/>
    <m/>
    <m/>
    <m/>
    <m/>
    <m/>
  </r>
  <r>
    <n v="166"/>
    <n v="920526"/>
    <s v="9205"/>
    <n v="1342"/>
    <s v="62B363"/>
    <n v="356307043033397"/>
    <x v="0"/>
    <s v="اشکان اریش"/>
    <d v="2014-02-17T00:00:00"/>
    <m/>
    <m/>
    <m/>
    <m/>
    <m/>
    <m/>
    <m/>
    <m/>
    <m/>
    <m/>
  </r>
  <r>
    <n v="166"/>
    <n v="920526"/>
    <s v="9205"/>
    <n v="1343"/>
    <s v="86B643"/>
    <n v="356307043111292"/>
    <x v="34"/>
    <s v="اشکان اریش"/>
    <d v="2014-02-17T00:00:00"/>
    <m/>
    <m/>
    <m/>
    <m/>
    <m/>
    <m/>
    <m/>
    <m/>
    <m/>
    <m/>
  </r>
  <r>
    <n v="166"/>
    <n v="920526"/>
    <s v="9205"/>
    <n v="1344"/>
    <s v="74B349"/>
    <n v="356307042522341"/>
    <x v="7"/>
    <s v="محمد حاتمی"/>
    <d v="2014-02-17T00:00:00"/>
    <m/>
    <m/>
    <m/>
    <m/>
    <m/>
    <m/>
    <m/>
    <m/>
    <m/>
    <m/>
  </r>
  <r>
    <n v="166"/>
    <n v="920526"/>
    <s v="9205"/>
    <n v="1345"/>
    <s v="29B543"/>
    <n v="356307042775741"/>
    <x v="36"/>
    <s v="بهرام سولیان هروی"/>
    <d v="2014-02-17T00:00:00"/>
    <m/>
    <m/>
    <m/>
    <m/>
    <m/>
    <m/>
    <m/>
    <m/>
    <m/>
    <m/>
  </r>
  <r>
    <n v="166"/>
    <n v="920526"/>
    <s v="9205"/>
    <n v="1346"/>
    <s v="71A937"/>
    <n v="356307043042570"/>
    <x v="36"/>
    <s v="مجید سالک علی پور"/>
    <d v="2014-02-17T00:00:00"/>
    <m/>
    <m/>
    <m/>
    <m/>
    <m/>
    <m/>
    <m/>
    <m/>
    <m/>
    <m/>
  </r>
  <r>
    <n v="166"/>
    <n v="920526"/>
    <s v="9205"/>
    <n v="1347"/>
    <s v="33B435"/>
    <n v="356307042765395"/>
    <x v="24"/>
    <s v="کمال بهزادی مرندی"/>
    <d v="2014-02-17T00:00:00"/>
    <m/>
    <m/>
    <m/>
    <m/>
    <m/>
    <m/>
    <m/>
    <m/>
    <m/>
    <m/>
  </r>
  <r>
    <n v="167"/>
    <n v="920527"/>
    <s v="9205"/>
    <n v="1348"/>
    <s v="29B921"/>
    <n v="356307042758143"/>
    <x v="5"/>
    <s v="رضا امیدی"/>
    <d v="2014-02-18T00:00:00"/>
    <m/>
    <m/>
    <m/>
    <m/>
    <m/>
    <m/>
    <m/>
    <m/>
    <m/>
    <m/>
  </r>
  <r>
    <n v="167"/>
    <n v="920527"/>
    <s v="9205"/>
    <n v="1349"/>
    <s v="26B291"/>
    <n v="356307042793892"/>
    <x v="38"/>
    <s v="صمد کاظم پور گله بان"/>
    <d v="2014-02-18T00:00:00"/>
    <m/>
    <m/>
    <m/>
    <m/>
    <m/>
    <m/>
    <m/>
    <m/>
    <m/>
    <m/>
  </r>
  <r>
    <n v="168"/>
    <n v="920528"/>
    <s v="9205"/>
    <n v="1351"/>
    <s v="52B887"/>
    <n v="356307043008571"/>
    <x v="19"/>
    <s v="توحید رحیم پور"/>
    <d v="2014-02-19T00:00:00"/>
    <m/>
    <m/>
    <m/>
    <m/>
    <m/>
    <m/>
    <m/>
    <m/>
    <m/>
    <m/>
  </r>
  <r>
    <n v="168"/>
    <n v="920528"/>
    <s v="9205"/>
    <n v="1352"/>
    <s v="IR40335"/>
    <n v="356307042760289"/>
    <x v="38"/>
    <s v="مهدی اسماعیل زاده"/>
    <d v="2014-02-19T00:00:00"/>
    <m/>
    <m/>
    <m/>
    <m/>
    <m/>
    <m/>
    <m/>
    <m/>
    <m/>
    <m/>
  </r>
  <r>
    <n v="173"/>
    <n v="920602"/>
    <s v="9206"/>
    <n v="1354"/>
    <s v="78B865"/>
    <n v="356307042768712"/>
    <x v="0"/>
    <s v="پرویز شفیقی"/>
    <d v="2014-02-24T00:00:00"/>
    <m/>
    <m/>
    <m/>
    <m/>
    <m/>
    <m/>
    <m/>
    <m/>
    <m/>
    <m/>
  </r>
  <r>
    <n v="173"/>
    <n v="920602"/>
    <s v="9206"/>
    <n v="1355"/>
    <s v="52B881"/>
    <n v="356307042794742"/>
    <x v="42"/>
    <s v="صالح احمد پور ماکویی"/>
    <d v="2014-02-24T00:00:00"/>
    <m/>
    <m/>
    <m/>
    <m/>
    <m/>
    <m/>
    <m/>
    <m/>
    <m/>
    <m/>
  </r>
  <r>
    <n v="177"/>
    <n v="920606"/>
    <s v="9206"/>
    <n v="1360"/>
    <s v="40B545"/>
    <n v="356307042794577"/>
    <x v="43"/>
    <s v="امیر کمن سهل آبادی"/>
    <d v="2014-02-28T00:00:00"/>
    <m/>
    <m/>
    <m/>
    <m/>
    <m/>
    <m/>
    <m/>
    <m/>
    <m/>
    <m/>
  </r>
  <r>
    <n v="177"/>
    <n v="920606"/>
    <s v="9206"/>
    <n v="1361"/>
    <s v="78B675"/>
    <n v="356307042770486"/>
    <x v="44"/>
    <s v="پرویز قلی پور"/>
    <d v="2014-02-28T00:00:00"/>
    <m/>
    <m/>
    <m/>
    <m/>
    <m/>
    <m/>
    <m/>
    <m/>
    <m/>
    <m/>
  </r>
  <r>
    <n v="177"/>
    <n v="920609"/>
    <s v="9206"/>
    <n v="1362"/>
    <s v="50A463"/>
    <n v="356307043030484"/>
    <x v="36"/>
    <s v="قادر تونتاب"/>
    <d v="2014-02-28T00:00:00"/>
    <m/>
    <m/>
    <m/>
    <m/>
    <m/>
    <m/>
    <m/>
    <m/>
    <m/>
    <m/>
  </r>
  <r>
    <n v="150"/>
    <n v="920610"/>
    <s v="9206"/>
    <n v="1363"/>
    <s v="47B849"/>
    <n v="356307042760032"/>
    <x v="36"/>
    <s v="حسین زارع"/>
    <d v="2014-02-01T00:00:00"/>
    <m/>
    <m/>
    <m/>
    <m/>
    <m/>
    <m/>
    <m/>
    <m/>
    <m/>
    <m/>
  </r>
  <r>
    <n v="180"/>
    <n v="920610"/>
    <s v="9206"/>
    <n v="1364"/>
    <s v="52B997"/>
    <n v="356307043042497"/>
    <x v="32"/>
    <s v="هادی مرندی"/>
    <d v="2014-03-01T00:00:00"/>
    <m/>
    <m/>
    <m/>
    <m/>
    <m/>
    <m/>
    <m/>
    <m/>
    <m/>
    <m/>
  </r>
  <r>
    <n v="-40921"/>
    <m/>
    <s v=""/>
    <m/>
    <m/>
    <m/>
    <x v="45"/>
    <m/>
    <m/>
    <m/>
    <m/>
    <m/>
    <m/>
    <m/>
    <m/>
    <m/>
    <m/>
    <m/>
    <m/>
  </r>
  <r>
    <n v="-40921"/>
    <m/>
    <s v=""/>
    <m/>
    <m/>
    <m/>
    <x v="45"/>
    <m/>
    <m/>
    <m/>
    <m/>
    <m/>
    <m/>
    <m/>
    <m/>
    <m/>
    <m/>
    <m/>
    <m/>
  </r>
  <r>
    <n v="-40921"/>
    <m/>
    <s v=""/>
    <m/>
    <m/>
    <m/>
    <x v="45"/>
    <m/>
    <m/>
    <m/>
    <m/>
    <m/>
    <m/>
    <m/>
    <m/>
    <m/>
    <m/>
    <m/>
    <m/>
  </r>
  <r>
    <n v="-40921"/>
    <m/>
    <s v=""/>
    <m/>
    <m/>
    <m/>
    <x v="45"/>
    <m/>
    <m/>
    <m/>
    <m/>
    <m/>
    <m/>
    <m/>
    <m/>
    <m/>
    <m/>
    <m/>
    <m/>
  </r>
  <r>
    <n v="-40921"/>
    <m/>
    <s v=""/>
    <m/>
    <m/>
    <m/>
    <x v="45"/>
    <m/>
    <m/>
    <m/>
    <m/>
    <m/>
    <m/>
    <m/>
    <m/>
    <m/>
    <m/>
    <m/>
    <m/>
  </r>
  <r>
    <n v="-40921"/>
    <m/>
    <s v=""/>
    <m/>
    <m/>
    <m/>
    <x v="45"/>
    <m/>
    <m/>
    <m/>
    <m/>
    <m/>
    <m/>
    <m/>
    <m/>
    <m/>
    <m/>
    <m/>
    <m/>
  </r>
  <r>
    <n v="-40921"/>
    <m/>
    <s v=""/>
    <m/>
    <m/>
    <m/>
    <x v="45"/>
    <m/>
    <m/>
    <m/>
    <m/>
    <m/>
    <m/>
    <m/>
    <m/>
    <m/>
    <m/>
    <m/>
    <m/>
  </r>
  <r>
    <n v="-40921"/>
    <m/>
    <s v=""/>
    <m/>
    <m/>
    <m/>
    <x v="45"/>
    <m/>
    <m/>
    <m/>
    <m/>
    <m/>
    <m/>
    <m/>
    <m/>
    <m/>
    <m/>
    <m/>
    <m/>
  </r>
  <r>
    <n v="-40921"/>
    <m/>
    <s v=""/>
    <m/>
    <m/>
    <m/>
    <x v="45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B50" firstHeaderRow="1" firstDataRow="1" firstDataCol="1"/>
  <pivotFields count="19">
    <pivotField numFmtId="1" showAll="0" defaultSubtotal="0"/>
    <pivotField showAll="0"/>
    <pivotField showAll="0" defaultSubtotal="0"/>
    <pivotField showAll="0"/>
    <pivotField showAll="0"/>
    <pivotField numFmtId="1" showAll="0"/>
    <pivotField axis="axisRow" dataField="1" showAll="0" sortType="descending">
      <items count="49">
        <item x="21"/>
        <item x="0"/>
        <item x="18"/>
        <item x="10"/>
        <item x="19"/>
        <item x="1"/>
        <item x="17"/>
        <item x="23"/>
        <item x="7"/>
        <item m="1" x="47"/>
        <item x="3"/>
        <item m="1" x="46"/>
        <item x="20"/>
        <item x="5"/>
        <item x="8"/>
        <item x="12"/>
        <item x="15"/>
        <item x="22"/>
        <item x="24"/>
        <item x="16"/>
        <item x="6"/>
        <item x="9"/>
        <item x="13"/>
        <item x="11"/>
        <item x="14"/>
        <item x="2"/>
        <item x="27"/>
        <item x="28"/>
        <item x="25"/>
        <item x="26"/>
        <item x="30"/>
        <item x="31"/>
        <item x="45"/>
        <item x="32"/>
        <item x="33"/>
        <item x="34"/>
        <item x="4"/>
        <item x="35"/>
        <item x="36"/>
        <item x="37"/>
        <item x="38"/>
        <item x="39"/>
        <item x="40"/>
        <item x="41"/>
        <item x="29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47">
    <i>
      <x v="1"/>
    </i>
    <i>
      <x v="8"/>
    </i>
    <i>
      <x v="33"/>
    </i>
    <i>
      <x v="29"/>
    </i>
    <i>
      <x v="40"/>
    </i>
    <i>
      <x v="12"/>
    </i>
    <i>
      <x v="13"/>
    </i>
    <i>
      <x v="38"/>
    </i>
    <i>
      <x v="10"/>
    </i>
    <i>
      <x v="36"/>
    </i>
    <i>
      <x v="3"/>
    </i>
    <i>
      <x v="15"/>
    </i>
    <i>
      <x v="23"/>
    </i>
    <i>
      <x v="7"/>
    </i>
    <i>
      <x v="25"/>
    </i>
    <i>
      <x v="28"/>
    </i>
    <i>
      <x v="37"/>
    </i>
    <i>
      <x v="24"/>
    </i>
    <i>
      <x v="20"/>
    </i>
    <i>
      <x v="42"/>
    </i>
    <i>
      <x v="16"/>
    </i>
    <i>
      <x v="5"/>
    </i>
    <i>
      <x v="30"/>
    </i>
    <i>
      <x/>
    </i>
    <i>
      <x v="35"/>
    </i>
    <i>
      <x v="6"/>
    </i>
    <i>
      <x v="18"/>
    </i>
    <i>
      <x v="26"/>
    </i>
    <i>
      <x v="27"/>
    </i>
    <i>
      <x v="4"/>
    </i>
    <i>
      <x v="19"/>
    </i>
    <i>
      <x v="44"/>
    </i>
    <i>
      <x v="31"/>
    </i>
    <i>
      <x v="21"/>
    </i>
    <i>
      <x v="46"/>
    </i>
    <i>
      <x v="34"/>
    </i>
    <i>
      <x v="41"/>
    </i>
    <i>
      <x v="2"/>
    </i>
    <i>
      <x v="43"/>
    </i>
    <i>
      <x v="14"/>
    </i>
    <i>
      <x v="45"/>
    </i>
    <i>
      <x v="17"/>
    </i>
    <i>
      <x v="47"/>
    </i>
    <i>
      <x v="22"/>
    </i>
    <i>
      <x v="39"/>
    </i>
    <i>
      <x v="32"/>
    </i>
    <i t="grand">
      <x/>
    </i>
  </rowItems>
  <colItems count="1">
    <i/>
  </colItems>
  <dataFields count="1">
    <dataField name="Vehicles" fld="6" subtotal="count" baseField="4" baseItem="15"/>
  </dataFields>
  <formats count="9">
    <format dxfId="26">
      <pivotArea type="all" dataOnly="0" outline="0" fieldPosition="0"/>
    </format>
    <format dxfId="25">
      <pivotArea type="all" dataOnly="0" outline="0" fieldPosition="0"/>
    </format>
    <format dxfId="24">
      <pivotArea field="6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field="6" type="button" dataOnly="0" labelOnly="1" outline="0" axis="axisRow" fieldPosition="0"/>
    </format>
    <format dxfId="20">
      <pivotArea field="6" type="button" dataOnly="0" labelOnly="1" outline="0" axis="axisRow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S162" headerRowDxfId="75" dataDxfId="74">
  <autoFilter ref="A2:S162"/>
  <sortState ref="A3:S150">
    <sortCondition ref="B2:B150"/>
  </sortState>
  <tableColumns count="19">
    <tableColumn id="16" name="Status" totalsRowLabel="Total" dataDxfId="73" totalsRowDxfId="72">
      <calculatedColumnFormula>DAYS360(TODAY(),Table1[Charge Expire Date])</calculatedColumnFormula>
    </tableColumn>
    <tableColumn id="1" name="Date" dataDxfId="71" totalsRowDxfId="70"/>
    <tableColumn id="17" name="Column1" dataDxfId="69" totalsRowDxfId="68">
      <calculatedColumnFormula>LEFT(Table1[Date], 4)</calculatedColumnFormula>
    </tableColumn>
    <tableColumn id="2" name="Letter #" dataDxfId="67" totalsRowDxfId="66"/>
    <tableColumn id="3" name="Transit #" dataDxfId="65" totalsRowDxfId="64"/>
    <tableColumn id="4" name="Device ID" dataDxfId="63" totalsRowDxfId="62"/>
    <tableColumn id="5" name="Company" dataDxfId="61" totalsRowDxfId="60"/>
    <tableColumn id="6" name="Driver" dataDxfId="59" totalsRowDxfId="58"/>
    <tableColumn id="7" name="Charge Expire Date" dataDxfId="57" totalsRowDxfId="56"/>
    <tableColumn id="8" name="Edited Mode" dataDxfId="55" totalsRowDxfId="54"/>
    <tableColumn id="9" name="Edited Data" dataDxfId="53" totalsRowDxfId="52"/>
    <tableColumn id="10" name="Edited Letter #" dataDxfId="51" totalsRowDxfId="50"/>
    <tableColumn id="11" name="Edited Date" dataDxfId="49" totalsRowDxfId="48"/>
    <tableColumn id="12" name="Edited Mode2" dataDxfId="47" totalsRowDxfId="46"/>
    <tableColumn id="13" name="Edited Data2" dataDxfId="45" totalsRowDxfId="44"/>
    <tableColumn id="14" name="Edited Letter #2" dataDxfId="43" totalsRowDxfId="42"/>
    <tableColumn id="15" name="Edited Date2" dataDxfId="41" totalsRowDxfId="40"/>
    <tableColumn id="20" name="شارژ مجدد" dataDxfId="39" totalsRowDxfId="38"/>
    <tableColumn id="18" name="Column2" totalsRowFunction="count" dataDxfId="37" totalsRow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4" totalsRowShown="0" dataDxfId="35">
  <autoFilter ref="A1:A4"/>
  <tableColumns count="1">
    <tableColumn id="1" name="edited mode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17" totalsRowCount="1" headerRowDxfId="33" dataDxfId="32" totalsRowDxfId="31">
  <autoFilter ref="A1:B16"/>
  <tableColumns count="2">
    <tableColumn id="1" name="Month" totalsRowLabel="Total" dataDxfId="30" totalsRowDxfId="29"/>
    <tableColumn id="2" name="Qty" totalsRowFunction="sum" dataDxfId="28" totalsRow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abSelected="1" zoomScaleNormal="100" workbookViewId="0">
      <pane xSplit="2" ySplit="2" topLeftCell="D144" activePane="bottomRight" state="frozen"/>
      <selection pane="topRight" activeCell="C1" sqref="C1"/>
      <selection pane="bottomLeft" activeCell="A2" sqref="A2"/>
      <selection pane="bottomRight" activeCell="K149" sqref="K149"/>
    </sheetView>
  </sheetViews>
  <sheetFormatPr defaultRowHeight="14.25"/>
  <cols>
    <col min="1" max="1" width="7.375" customWidth="1"/>
    <col min="2" max="2" width="11.875" bestFit="1" customWidth="1"/>
    <col min="3" max="3" width="11.25" hidden="1" customWidth="1"/>
    <col min="4" max="4" width="9.125" customWidth="1"/>
    <col min="5" max="5" width="11.875" customWidth="1"/>
    <col min="6" max="6" width="17.25" bestFit="1" customWidth="1"/>
    <col min="7" max="7" width="21.625" customWidth="1"/>
    <col min="8" max="8" width="16.375" bestFit="1" customWidth="1"/>
    <col min="9" max="9" width="22.625" bestFit="1" customWidth="1"/>
    <col min="10" max="10" width="12.125" customWidth="1"/>
    <col min="11" max="11" width="19.125" customWidth="1"/>
    <col min="12" max="12" width="11" customWidth="1"/>
    <col min="13" max="13" width="10.25" customWidth="1"/>
    <col min="14" max="14" width="10.375" customWidth="1"/>
    <col min="18" max="18" width="10.125" customWidth="1"/>
    <col min="19" max="19" width="14.25" bestFit="1" customWidth="1"/>
  </cols>
  <sheetData>
    <row r="1" spans="1:19" ht="47.25" customHeight="1">
      <c r="B1" s="10">
        <f>COUNTA(Table1[Letter '#])</f>
        <v>151</v>
      </c>
      <c r="D1" s="13"/>
      <c r="E1" s="14" t="s">
        <v>140</v>
      </c>
      <c r="F1" s="54">
        <f ca="1">TODAY()</f>
        <v>41518</v>
      </c>
      <c r="G1" s="54"/>
      <c r="H1" s="54"/>
    </row>
    <row r="2" spans="1:19" ht="30.75" customHeight="1">
      <c r="A2" s="1" t="s">
        <v>138</v>
      </c>
      <c r="B2" s="1" t="s">
        <v>0</v>
      </c>
      <c r="C2" s="1" t="s">
        <v>142</v>
      </c>
      <c r="D2" s="1" t="s">
        <v>1</v>
      </c>
      <c r="E2" s="1" t="s">
        <v>2</v>
      </c>
      <c r="F2" s="1" t="s">
        <v>6</v>
      </c>
      <c r="G2" s="1" t="s">
        <v>7</v>
      </c>
      <c r="H2" s="1" t="s">
        <v>10</v>
      </c>
      <c r="I2" s="1" t="s">
        <v>139</v>
      </c>
      <c r="J2" s="2" t="s">
        <v>12</v>
      </c>
      <c r="K2" s="2" t="s">
        <v>13</v>
      </c>
      <c r="L2" s="2" t="s">
        <v>42</v>
      </c>
      <c r="M2" s="2" t="s">
        <v>86</v>
      </c>
      <c r="N2" s="2" t="s">
        <v>95</v>
      </c>
      <c r="O2" s="2" t="s">
        <v>96</v>
      </c>
      <c r="P2" s="2" t="s">
        <v>97</v>
      </c>
      <c r="Q2" s="2" t="s">
        <v>98</v>
      </c>
      <c r="R2" s="2" t="s">
        <v>243</v>
      </c>
      <c r="S2" s="1" t="s">
        <v>234</v>
      </c>
    </row>
    <row r="3" spans="1:19" ht="15.75">
      <c r="A3" s="12">
        <f ca="1">DAYS360(TODAY(),Table1[Charge Expire Date])</f>
        <v>-68</v>
      </c>
      <c r="B3" s="9">
        <v>911003</v>
      </c>
      <c r="C3" s="9" t="str">
        <f>LEFT(Table1[Date], 4)</f>
        <v>9110</v>
      </c>
      <c r="D3" s="8">
        <v>1018</v>
      </c>
      <c r="E3" s="8" t="s">
        <v>3</v>
      </c>
      <c r="F3" s="9">
        <v>356307040918145</v>
      </c>
      <c r="G3" s="6" t="s">
        <v>8</v>
      </c>
      <c r="H3" s="6" t="s">
        <v>11</v>
      </c>
      <c r="I3" s="44">
        <v>41448</v>
      </c>
      <c r="J3" s="29"/>
      <c r="K3" s="3"/>
      <c r="L3" s="3"/>
      <c r="M3" s="3"/>
      <c r="N3" s="4"/>
      <c r="O3" s="4"/>
      <c r="P3" s="4"/>
      <c r="Q3" s="4"/>
      <c r="R3" s="4"/>
      <c r="S3" s="4" t="s">
        <v>235</v>
      </c>
    </row>
    <row r="4" spans="1:19" ht="15.75">
      <c r="A4" s="12">
        <f ca="1">DAYS360(TODAY(),Table1[Charge Expire Date])</f>
        <v>-58</v>
      </c>
      <c r="B4" s="9">
        <v>911020</v>
      </c>
      <c r="C4" s="9" t="str">
        <f>LEFT(Table1[Date], 4)</f>
        <v>9110</v>
      </c>
      <c r="D4" s="8">
        <v>1106</v>
      </c>
      <c r="E4" s="8" t="s">
        <v>5</v>
      </c>
      <c r="F4" s="9">
        <v>356307040941501</v>
      </c>
      <c r="G4" s="6" t="s">
        <v>9</v>
      </c>
      <c r="H4" s="6" t="s">
        <v>17</v>
      </c>
      <c r="I4" s="44">
        <v>41458</v>
      </c>
      <c r="J4" s="29"/>
      <c r="K4" s="3"/>
      <c r="L4" s="3"/>
      <c r="M4" s="3"/>
      <c r="N4" s="4"/>
      <c r="O4" s="4"/>
      <c r="P4" s="4"/>
      <c r="Q4" s="4"/>
      <c r="R4" s="4"/>
      <c r="S4" s="4" t="s">
        <v>235</v>
      </c>
    </row>
    <row r="5" spans="1:19" ht="15.75">
      <c r="A5" s="12">
        <f ca="1">DAYS360(TODAY(),Table1[Charge Expire Date])</f>
        <v>-52</v>
      </c>
      <c r="B5" s="9">
        <v>911025</v>
      </c>
      <c r="C5" s="9" t="str">
        <f>LEFT(Table1[Date], 4)</f>
        <v>9110</v>
      </c>
      <c r="D5" s="8">
        <v>1112</v>
      </c>
      <c r="E5" s="8" t="s">
        <v>4</v>
      </c>
      <c r="F5" s="9">
        <v>356307040894049</v>
      </c>
      <c r="G5" s="6" t="s">
        <v>9</v>
      </c>
      <c r="H5" s="6" t="s">
        <v>18</v>
      </c>
      <c r="I5" s="44">
        <v>41464</v>
      </c>
      <c r="J5" s="29"/>
      <c r="K5" s="3"/>
      <c r="L5" s="3"/>
      <c r="M5" s="3"/>
      <c r="N5" s="4"/>
      <c r="O5" s="4"/>
      <c r="P5" s="4"/>
      <c r="Q5" s="4"/>
      <c r="R5" s="4"/>
      <c r="S5" s="4">
        <v>9144919501</v>
      </c>
    </row>
    <row r="6" spans="1:19" ht="15.75">
      <c r="A6" s="12">
        <f ca="1">DAYS360(TODAY(),Table1[Charge Expire Date])</f>
        <v>130</v>
      </c>
      <c r="B6" s="9">
        <v>911025</v>
      </c>
      <c r="C6" s="9" t="str">
        <f>LEFT(Table1[Date], 4)</f>
        <v>9110</v>
      </c>
      <c r="D6" s="8">
        <v>1113</v>
      </c>
      <c r="E6" s="8" t="s">
        <v>85</v>
      </c>
      <c r="F6" s="9">
        <v>356307040937756</v>
      </c>
      <c r="G6" s="6" t="s">
        <v>20</v>
      </c>
      <c r="H6" s="6" t="s">
        <v>21</v>
      </c>
      <c r="I6" s="44">
        <v>41650</v>
      </c>
      <c r="J6" s="29" t="s">
        <v>16</v>
      </c>
      <c r="K6" s="3" t="s">
        <v>19</v>
      </c>
      <c r="L6" s="3">
        <v>1199</v>
      </c>
      <c r="M6" s="3">
        <v>911219</v>
      </c>
      <c r="N6" s="4"/>
      <c r="O6" s="4"/>
      <c r="P6" s="4"/>
      <c r="Q6" s="4"/>
      <c r="R6" s="4">
        <v>920419</v>
      </c>
      <c r="S6" s="4"/>
    </row>
    <row r="7" spans="1:19" ht="15.75">
      <c r="A7" s="12">
        <f ca="1">DAYS360(TODAY(),Table1[Charge Expire Date])</f>
        <v>135</v>
      </c>
      <c r="B7" s="9">
        <v>911027</v>
      </c>
      <c r="C7" s="9" t="str">
        <f>LEFT(Table1[Date], 4)</f>
        <v>9110</v>
      </c>
      <c r="D7" s="8">
        <v>1130</v>
      </c>
      <c r="E7" s="8" t="s">
        <v>22</v>
      </c>
      <c r="F7" s="9">
        <v>356307040940842</v>
      </c>
      <c r="G7" s="6" t="s">
        <v>23</v>
      </c>
      <c r="H7" s="6" t="s">
        <v>24</v>
      </c>
      <c r="I7" s="44">
        <v>41655</v>
      </c>
      <c r="J7" s="29"/>
      <c r="K7" s="3"/>
      <c r="L7" s="3"/>
      <c r="M7" s="3"/>
      <c r="N7" s="4"/>
      <c r="O7" s="4"/>
      <c r="P7" s="4"/>
      <c r="Q7" s="4"/>
      <c r="R7" s="4">
        <v>920424</v>
      </c>
      <c r="S7" s="4"/>
    </row>
    <row r="8" spans="1:19" ht="15.75">
      <c r="A8" s="12">
        <f ca="1">DAYS360(TODAY(),Table1[Charge Expire Date])</f>
        <v>-42</v>
      </c>
      <c r="B8" s="9">
        <v>911030</v>
      </c>
      <c r="C8" s="9" t="str">
        <f>LEFT(Table1[Date], 4)</f>
        <v>9110</v>
      </c>
      <c r="D8" s="8">
        <v>1133</v>
      </c>
      <c r="E8" s="8" t="s">
        <v>25</v>
      </c>
      <c r="F8" s="9">
        <v>356307040897208</v>
      </c>
      <c r="G8" s="6" t="s">
        <v>8</v>
      </c>
      <c r="H8" s="6" t="s">
        <v>26</v>
      </c>
      <c r="I8" s="44">
        <v>41474</v>
      </c>
      <c r="J8" s="29"/>
      <c r="K8" s="3"/>
      <c r="L8" s="3"/>
      <c r="M8" s="3"/>
      <c r="N8" s="4"/>
      <c r="O8" s="4"/>
      <c r="P8" s="4"/>
      <c r="Q8" s="4"/>
      <c r="R8" s="4"/>
      <c r="S8" s="4" t="s">
        <v>235</v>
      </c>
    </row>
    <row r="9" spans="1:19" ht="18.75" customHeight="1">
      <c r="A9" s="12">
        <f ca="1">DAYS360(TODAY(),Table1[Charge Expire Date])</f>
        <v>142</v>
      </c>
      <c r="B9" s="9">
        <v>911104</v>
      </c>
      <c r="C9" s="9" t="str">
        <f>LEFT(Table1[Date], 4)</f>
        <v>9111</v>
      </c>
      <c r="D9" s="8">
        <v>1161</v>
      </c>
      <c r="E9" s="8" t="s">
        <v>27</v>
      </c>
      <c r="F9" s="9">
        <v>356307040901356</v>
      </c>
      <c r="G9" s="6" t="s">
        <v>94</v>
      </c>
      <c r="H9" s="6" t="s">
        <v>29</v>
      </c>
      <c r="I9" s="44">
        <v>41662</v>
      </c>
      <c r="J9" s="29" t="s">
        <v>15</v>
      </c>
      <c r="K9" s="28" t="s">
        <v>28</v>
      </c>
      <c r="L9" s="3">
        <v>1206</v>
      </c>
      <c r="M9" s="3">
        <v>920121</v>
      </c>
      <c r="N9" s="4"/>
      <c r="O9" s="4"/>
      <c r="P9" s="4"/>
      <c r="Q9" s="4"/>
      <c r="R9" s="4">
        <v>920431</v>
      </c>
      <c r="S9" s="4"/>
    </row>
    <row r="10" spans="1:19" ht="15.75">
      <c r="A10" s="12">
        <f ca="1">DAYS360(TODAY(),Table1[Charge Expire Date])</f>
        <v>-35</v>
      </c>
      <c r="B10" s="9">
        <v>911107</v>
      </c>
      <c r="C10" s="9" t="str">
        <f>LEFT(Table1[Date], 4)</f>
        <v>9111</v>
      </c>
      <c r="D10" s="8">
        <v>1163</v>
      </c>
      <c r="E10" s="8" t="s">
        <v>30</v>
      </c>
      <c r="F10" s="9">
        <v>356307040971383</v>
      </c>
      <c r="G10" s="6" t="s">
        <v>31</v>
      </c>
      <c r="H10" s="6" t="s">
        <v>32</v>
      </c>
      <c r="I10" s="44">
        <v>41481</v>
      </c>
      <c r="J10" s="29"/>
      <c r="K10" s="3"/>
      <c r="L10" s="3"/>
      <c r="M10" s="3"/>
      <c r="N10" s="4"/>
      <c r="O10" s="4"/>
      <c r="P10" s="4"/>
      <c r="Q10" s="4"/>
      <c r="R10" s="4"/>
      <c r="S10" s="4" t="s">
        <v>235</v>
      </c>
    </row>
    <row r="11" spans="1:19" ht="15.75">
      <c r="A11" s="12">
        <f ca="1">DAYS360(TODAY(),Table1[Charge Expire Date])</f>
        <v>145</v>
      </c>
      <c r="B11" s="9">
        <v>911107</v>
      </c>
      <c r="C11" s="9" t="str">
        <f>LEFT(Table1[Date], 4)</f>
        <v>9111</v>
      </c>
      <c r="D11" s="8">
        <v>1164</v>
      </c>
      <c r="E11" s="8" t="s">
        <v>33</v>
      </c>
      <c r="F11" s="9">
        <v>356307040934001</v>
      </c>
      <c r="G11" s="6" t="s">
        <v>34</v>
      </c>
      <c r="H11" s="6" t="s">
        <v>35</v>
      </c>
      <c r="I11" s="44">
        <v>41665</v>
      </c>
      <c r="J11" s="29"/>
      <c r="K11" s="3"/>
      <c r="L11" s="3"/>
      <c r="M11" s="3"/>
      <c r="N11" s="4"/>
      <c r="O11" s="4"/>
      <c r="P11" s="4"/>
      <c r="Q11" s="4"/>
      <c r="R11" s="4">
        <v>920505</v>
      </c>
      <c r="S11" s="4"/>
    </row>
    <row r="12" spans="1:19" ht="15.75">
      <c r="A12" s="12">
        <f ca="1">DAYS360(TODAY(),Table1[Charge Expire Date])</f>
        <v>146</v>
      </c>
      <c r="B12" s="9">
        <v>911108</v>
      </c>
      <c r="C12" s="9" t="str">
        <f>LEFT(Table1[Date], 4)</f>
        <v>9111</v>
      </c>
      <c r="D12" s="8">
        <v>1167</v>
      </c>
      <c r="E12" s="8" t="s">
        <v>36</v>
      </c>
      <c r="F12" s="9">
        <v>356307040897216</v>
      </c>
      <c r="G12" s="6" t="s">
        <v>37</v>
      </c>
      <c r="H12" s="6" t="s">
        <v>38</v>
      </c>
      <c r="I12" s="44">
        <v>41666</v>
      </c>
      <c r="J12" s="29"/>
      <c r="K12" s="3"/>
      <c r="L12" s="3"/>
      <c r="M12" s="3"/>
      <c r="N12" s="4"/>
      <c r="O12" s="4"/>
      <c r="P12" s="4"/>
      <c r="Q12" s="4"/>
      <c r="R12" s="4">
        <v>920507</v>
      </c>
      <c r="S12" s="4"/>
    </row>
    <row r="13" spans="1:19" ht="15.75">
      <c r="A13" s="12">
        <f ca="1">DAYS360(TODAY(),Table1[Charge Expire Date])</f>
        <v>-31</v>
      </c>
      <c r="B13" s="9">
        <v>911111</v>
      </c>
      <c r="C13" s="9" t="str">
        <f>LEFT(Table1[Date], 4)</f>
        <v>9111</v>
      </c>
      <c r="D13" s="8">
        <v>1168</v>
      </c>
      <c r="E13" s="8" t="s">
        <v>361</v>
      </c>
      <c r="F13" s="9">
        <v>356307040897299</v>
      </c>
      <c r="G13" s="6" t="s">
        <v>40</v>
      </c>
      <c r="H13" s="6" t="s">
        <v>41</v>
      </c>
      <c r="I13" s="44">
        <v>41485</v>
      </c>
      <c r="J13" s="29" t="s">
        <v>16</v>
      </c>
      <c r="K13" s="3" t="s">
        <v>39</v>
      </c>
      <c r="L13" s="3">
        <v>1168</v>
      </c>
      <c r="M13" s="3">
        <v>911111</v>
      </c>
      <c r="N13" s="4"/>
      <c r="O13" s="4"/>
      <c r="P13" s="4"/>
      <c r="Q13" s="4"/>
      <c r="R13" s="4"/>
      <c r="S13" s="4" t="s">
        <v>235</v>
      </c>
    </row>
    <row r="14" spans="1:19" ht="15.75">
      <c r="A14" s="12">
        <f ca="1">DAYS360(TODAY(),Table1[Charge Expire Date])</f>
        <v>151</v>
      </c>
      <c r="B14" s="9">
        <v>911114</v>
      </c>
      <c r="C14" s="9" t="str">
        <f>LEFT(Table1[Date], 4)</f>
        <v>9111</v>
      </c>
      <c r="D14" s="8">
        <v>1171</v>
      </c>
      <c r="E14" s="8" t="s">
        <v>43</v>
      </c>
      <c r="F14" s="9">
        <v>356307040896820</v>
      </c>
      <c r="G14" s="6" t="s">
        <v>44</v>
      </c>
      <c r="H14" s="6" t="s">
        <v>291</v>
      </c>
      <c r="I14" s="44">
        <v>41672</v>
      </c>
      <c r="J14" s="29"/>
      <c r="K14" s="3"/>
      <c r="L14" s="3"/>
      <c r="M14" s="3"/>
      <c r="N14" s="4"/>
      <c r="O14" s="4"/>
      <c r="P14" s="4"/>
      <c r="Q14" s="4"/>
      <c r="R14" s="4">
        <v>920513</v>
      </c>
      <c r="S14" s="4"/>
    </row>
    <row r="15" spans="1:19" ht="15.75">
      <c r="A15" s="12">
        <f ca="1">DAYS360(TODAY(),Table1[Charge Expire Date])</f>
        <v>-28</v>
      </c>
      <c r="B15" s="9">
        <v>911115</v>
      </c>
      <c r="C15" s="9" t="str">
        <f>LEFT(Table1[Date], 4)</f>
        <v>9111</v>
      </c>
      <c r="D15" s="8">
        <v>1173</v>
      </c>
      <c r="E15" s="8" t="s">
        <v>45</v>
      </c>
      <c r="F15" s="9">
        <v>356307040891862</v>
      </c>
      <c r="G15" s="6" t="s">
        <v>46</v>
      </c>
      <c r="H15" s="6" t="s">
        <v>47</v>
      </c>
      <c r="I15" s="44">
        <v>41489</v>
      </c>
      <c r="J15" s="29"/>
      <c r="K15" s="3"/>
      <c r="L15" s="3"/>
      <c r="M15" s="3"/>
      <c r="N15" s="4"/>
      <c r="O15" s="4"/>
      <c r="P15" s="4"/>
      <c r="Q15" s="4"/>
      <c r="R15" s="4"/>
      <c r="S15" s="4" t="s">
        <v>235</v>
      </c>
    </row>
    <row r="16" spans="1:19" ht="15.75">
      <c r="A16" s="12">
        <f ca="1">DAYS360(TODAY(),Table1[Charge Expire Date])</f>
        <v>153</v>
      </c>
      <c r="B16" s="9">
        <v>911116</v>
      </c>
      <c r="C16" s="9" t="str">
        <f>LEFT(Table1[Date], 4)</f>
        <v>9111</v>
      </c>
      <c r="D16" s="8">
        <v>1176</v>
      </c>
      <c r="E16" s="8" t="s">
        <v>48</v>
      </c>
      <c r="F16" s="9">
        <v>356307040896564</v>
      </c>
      <c r="G16" s="6" t="s">
        <v>46</v>
      </c>
      <c r="H16" s="6" t="s">
        <v>49</v>
      </c>
      <c r="I16" s="44">
        <v>41674</v>
      </c>
      <c r="J16" s="29"/>
      <c r="K16" s="3"/>
      <c r="L16" s="3"/>
      <c r="M16" s="3"/>
      <c r="N16" s="4"/>
      <c r="O16" s="4"/>
      <c r="P16" s="4"/>
      <c r="Q16" s="4"/>
      <c r="R16" s="4">
        <v>920506</v>
      </c>
      <c r="S16" s="4"/>
    </row>
    <row r="17" spans="1:19" ht="15.75">
      <c r="A17" s="12">
        <f ca="1">DAYS360(TODAY(),Table1[Charge Expire Date])</f>
        <v>-26</v>
      </c>
      <c r="B17" s="9">
        <v>911117</v>
      </c>
      <c r="C17" s="9" t="str">
        <f>LEFT(Table1[Date], 4)</f>
        <v>9111</v>
      </c>
      <c r="D17" s="8">
        <v>1180</v>
      </c>
      <c r="E17" s="8" t="s">
        <v>50</v>
      </c>
      <c r="F17" s="9">
        <v>356307040897125</v>
      </c>
      <c r="G17" s="6" t="s">
        <v>46</v>
      </c>
      <c r="H17" s="6" t="s">
        <v>51</v>
      </c>
      <c r="I17" s="44">
        <v>41491</v>
      </c>
      <c r="J17" s="29"/>
      <c r="K17" s="3"/>
      <c r="L17" s="3"/>
      <c r="M17" s="3"/>
      <c r="N17" s="4"/>
      <c r="O17" s="4"/>
      <c r="P17" s="4"/>
      <c r="Q17" s="4"/>
      <c r="R17" s="4"/>
      <c r="S17" s="4" t="s">
        <v>235</v>
      </c>
    </row>
    <row r="18" spans="1:19" ht="15.75" customHeight="1">
      <c r="A18" s="12">
        <f ca="1">DAYS360(TODAY(),Table1[Charge Expire Date])</f>
        <v>-25</v>
      </c>
      <c r="B18" s="9">
        <v>911118</v>
      </c>
      <c r="C18" s="9" t="str">
        <f>LEFT(Table1[Date], 4)</f>
        <v>9111</v>
      </c>
      <c r="D18" s="8">
        <v>1184</v>
      </c>
      <c r="E18" s="8" t="s">
        <v>55</v>
      </c>
      <c r="F18" s="9">
        <v>356307040896663</v>
      </c>
      <c r="G18" s="6" t="s">
        <v>94</v>
      </c>
      <c r="H18" s="6" t="s">
        <v>56</v>
      </c>
      <c r="I18" s="44">
        <v>41492</v>
      </c>
      <c r="J18" s="29" t="s">
        <v>15</v>
      </c>
      <c r="K18" s="28" t="s">
        <v>90</v>
      </c>
      <c r="L18" s="3">
        <v>1203</v>
      </c>
      <c r="M18" s="3">
        <v>920119</v>
      </c>
      <c r="N18" s="11" t="s">
        <v>15</v>
      </c>
      <c r="O18" s="11" t="s">
        <v>28</v>
      </c>
      <c r="P18" s="4">
        <v>1210</v>
      </c>
      <c r="Q18" s="4">
        <v>920131</v>
      </c>
      <c r="R18" s="4"/>
      <c r="S18" s="4" t="s">
        <v>235</v>
      </c>
    </row>
    <row r="19" spans="1:19" ht="18.75" customHeight="1">
      <c r="A19" s="12">
        <f ca="1">DAYS360(TODAY(),Table1[Charge Expire Date])</f>
        <v>155</v>
      </c>
      <c r="B19" s="9">
        <v>911118</v>
      </c>
      <c r="C19" s="9" t="str">
        <f>LEFT(Table1[Date], 4)</f>
        <v>9111</v>
      </c>
      <c r="D19" s="8">
        <v>1183</v>
      </c>
      <c r="E19" s="8" t="s">
        <v>52</v>
      </c>
      <c r="F19" s="9">
        <v>356307040897034</v>
      </c>
      <c r="G19" s="6" t="s">
        <v>53</v>
      </c>
      <c r="H19" s="6" t="s">
        <v>54</v>
      </c>
      <c r="I19" s="44">
        <v>41676</v>
      </c>
      <c r="J19" s="29"/>
      <c r="K19" s="3"/>
      <c r="L19" s="3"/>
      <c r="M19" s="3"/>
      <c r="N19" s="4"/>
      <c r="O19" s="4"/>
      <c r="P19" s="4"/>
      <c r="Q19" s="4"/>
      <c r="R19" s="4">
        <v>920514</v>
      </c>
      <c r="S19" s="4"/>
    </row>
    <row r="20" spans="1:19" ht="15.75" customHeight="1">
      <c r="A20" s="12">
        <f ca="1">DAYS360(TODAY(),Table1[Charge Expire Date])</f>
        <v>43</v>
      </c>
      <c r="B20" s="9">
        <v>911123</v>
      </c>
      <c r="C20" s="9" t="str">
        <f>LEFT(Table1[Date], 4)</f>
        <v>9111</v>
      </c>
      <c r="D20" s="8">
        <v>1185</v>
      </c>
      <c r="E20" s="8" t="s">
        <v>59</v>
      </c>
      <c r="F20" s="9">
        <v>356307040895319</v>
      </c>
      <c r="G20" s="6" t="s">
        <v>57</v>
      </c>
      <c r="H20" s="6" t="s">
        <v>58</v>
      </c>
      <c r="I20" s="44">
        <v>41561</v>
      </c>
      <c r="J20" s="29"/>
      <c r="K20" s="3"/>
      <c r="L20" s="3"/>
      <c r="M20" s="3"/>
      <c r="N20" s="4"/>
      <c r="O20" s="4"/>
      <c r="P20" s="4"/>
      <c r="Q20" s="4"/>
      <c r="R20" s="4">
        <v>920523</v>
      </c>
      <c r="S20" s="4" t="s">
        <v>355</v>
      </c>
    </row>
    <row r="21" spans="1:19" ht="15.75" customHeight="1">
      <c r="A21" s="12">
        <f ca="1">DAYS360(TODAY(),Table1[Charge Expire Date])</f>
        <v>-20</v>
      </c>
      <c r="B21" s="9">
        <v>911124</v>
      </c>
      <c r="C21" s="9" t="str">
        <f>LEFT(Table1[Date], 4)</f>
        <v>9111</v>
      </c>
      <c r="D21" s="8">
        <v>1186</v>
      </c>
      <c r="E21" s="8" t="s">
        <v>60</v>
      </c>
      <c r="F21" s="9">
        <v>356307040849548</v>
      </c>
      <c r="G21" s="6" t="s">
        <v>37</v>
      </c>
      <c r="H21" s="6" t="s">
        <v>61</v>
      </c>
      <c r="I21" s="44">
        <v>41497</v>
      </c>
      <c r="J21" s="29"/>
      <c r="K21" s="3"/>
      <c r="L21" s="3"/>
      <c r="M21" s="3"/>
      <c r="N21" s="4"/>
      <c r="O21" s="4"/>
      <c r="P21" s="4"/>
      <c r="Q21" s="4"/>
      <c r="R21" s="4"/>
      <c r="S21" s="4" t="s">
        <v>235</v>
      </c>
    </row>
    <row r="22" spans="1:19" ht="15.75">
      <c r="A22" s="12">
        <f ca="1">DAYS360(TODAY(),Table1[Charge Expire Date])</f>
        <v>43</v>
      </c>
      <c r="B22" s="9">
        <v>911129</v>
      </c>
      <c r="C22" s="9" t="str">
        <f>LEFT(Table1[Date], 4)</f>
        <v>9111</v>
      </c>
      <c r="D22" s="8">
        <v>1187</v>
      </c>
      <c r="E22" s="8" t="s">
        <v>62</v>
      </c>
      <c r="F22" s="9">
        <v>356307040897323</v>
      </c>
      <c r="G22" s="6" t="s">
        <v>57</v>
      </c>
      <c r="H22" s="6" t="s">
        <v>63</v>
      </c>
      <c r="I22" s="44">
        <v>41561</v>
      </c>
      <c r="J22" s="29"/>
      <c r="K22" s="3"/>
      <c r="L22" s="3"/>
      <c r="M22" s="3"/>
      <c r="N22" s="4"/>
      <c r="O22" s="4"/>
      <c r="P22" s="4"/>
      <c r="Q22" s="4"/>
      <c r="R22" s="4">
        <v>920523</v>
      </c>
      <c r="S22" s="4" t="s">
        <v>355</v>
      </c>
    </row>
    <row r="23" spans="1:19" ht="15.75">
      <c r="A23" s="12">
        <f ca="1">DAYS360(TODAY(),Table1[Charge Expire Date])</f>
        <v>43</v>
      </c>
      <c r="B23" s="9">
        <v>911129</v>
      </c>
      <c r="C23" s="9" t="str">
        <f>LEFT(Table1[Date], 4)</f>
        <v>9111</v>
      </c>
      <c r="D23" s="8">
        <v>1188</v>
      </c>
      <c r="E23" s="8" t="s">
        <v>64</v>
      </c>
      <c r="F23" s="9">
        <v>356307040912056</v>
      </c>
      <c r="G23" s="6" t="s">
        <v>57</v>
      </c>
      <c r="H23" s="6" t="s">
        <v>65</v>
      </c>
      <c r="I23" s="44">
        <v>41561</v>
      </c>
      <c r="J23" s="29"/>
      <c r="K23" s="3"/>
      <c r="L23" s="3"/>
      <c r="M23" s="3"/>
      <c r="N23" s="4"/>
      <c r="O23" s="4"/>
      <c r="P23" s="4"/>
      <c r="Q23" s="4"/>
      <c r="R23" s="4">
        <v>920523</v>
      </c>
      <c r="S23" s="4" t="s">
        <v>355</v>
      </c>
    </row>
    <row r="24" spans="1:19" ht="15.75">
      <c r="A24" s="12">
        <f ca="1">DAYS360(TODAY(),Table1[Charge Expire Date])</f>
        <v>43</v>
      </c>
      <c r="B24" s="9">
        <v>911129</v>
      </c>
      <c r="C24" s="9" t="str">
        <f>LEFT(Table1[Date], 4)</f>
        <v>9111</v>
      </c>
      <c r="D24" s="8">
        <v>1189</v>
      </c>
      <c r="E24" s="8" t="s">
        <v>66</v>
      </c>
      <c r="F24" s="9">
        <v>356307040900309</v>
      </c>
      <c r="G24" s="6" t="s">
        <v>57</v>
      </c>
      <c r="H24" s="6" t="s">
        <v>63</v>
      </c>
      <c r="I24" s="44">
        <v>41561</v>
      </c>
      <c r="J24" s="29"/>
      <c r="K24" s="3"/>
      <c r="L24" s="3"/>
      <c r="M24" s="3"/>
      <c r="N24" s="4"/>
      <c r="O24" s="4"/>
      <c r="P24" s="4"/>
      <c r="Q24" s="4"/>
      <c r="R24" s="4">
        <v>920523</v>
      </c>
      <c r="S24" s="4" t="s">
        <v>355</v>
      </c>
    </row>
    <row r="25" spans="1:19" ht="15.75">
      <c r="A25" s="12">
        <f ca="1">DAYS360(TODAY(),Table1[Charge Expire Date])</f>
        <v>43</v>
      </c>
      <c r="B25" s="9">
        <v>911129</v>
      </c>
      <c r="C25" s="9" t="str">
        <f>LEFT(Table1[Date], 4)</f>
        <v>9111</v>
      </c>
      <c r="D25" s="8">
        <v>1190</v>
      </c>
      <c r="E25" s="8" t="s">
        <v>67</v>
      </c>
      <c r="F25" s="9">
        <v>356307042627157</v>
      </c>
      <c r="G25" s="6" t="s">
        <v>57</v>
      </c>
      <c r="H25" s="6" t="s">
        <v>63</v>
      </c>
      <c r="I25" s="44">
        <v>41561</v>
      </c>
      <c r="J25" s="29" t="s">
        <v>114</v>
      </c>
      <c r="K25" s="5">
        <v>356307040897976</v>
      </c>
      <c r="L25" s="3"/>
      <c r="M25" s="3">
        <v>920320</v>
      </c>
      <c r="N25" s="4"/>
      <c r="O25" s="4"/>
      <c r="P25" s="4"/>
      <c r="Q25" s="4"/>
      <c r="R25" s="4">
        <v>920523</v>
      </c>
      <c r="S25" s="4" t="s">
        <v>355</v>
      </c>
    </row>
    <row r="26" spans="1:19" ht="15.75">
      <c r="A26" s="12">
        <f ca="1">DAYS360(TODAY(),Table1[Charge Expire Date])</f>
        <v>167</v>
      </c>
      <c r="B26" s="9">
        <v>911130</v>
      </c>
      <c r="C26" s="9" t="str">
        <f>LEFT(Table1[Date], 4)</f>
        <v>9111</v>
      </c>
      <c r="D26" s="8">
        <v>1191</v>
      </c>
      <c r="E26" s="8" t="s">
        <v>68</v>
      </c>
      <c r="F26" s="9">
        <v>356307040896630</v>
      </c>
      <c r="G26" s="6" t="s">
        <v>23</v>
      </c>
      <c r="H26" s="6" t="s">
        <v>69</v>
      </c>
      <c r="I26" s="44">
        <v>41688</v>
      </c>
      <c r="J26" s="29"/>
      <c r="K26" s="3"/>
      <c r="L26" s="3"/>
      <c r="M26" s="3"/>
      <c r="N26" s="4"/>
      <c r="O26" s="4"/>
      <c r="P26" s="4"/>
      <c r="Q26" s="4"/>
      <c r="R26" s="4">
        <v>920526</v>
      </c>
      <c r="S26" s="4"/>
    </row>
    <row r="27" spans="1:19" ht="15.75">
      <c r="A27" s="12">
        <f ca="1">DAYS360(TODAY(),Table1[Charge Expire Date])</f>
        <v>166</v>
      </c>
      <c r="B27" s="9">
        <v>911130</v>
      </c>
      <c r="C27" s="9" t="str">
        <f>LEFT(Table1[Date], 4)</f>
        <v>9111</v>
      </c>
      <c r="D27" s="8">
        <v>1192</v>
      </c>
      <c r="E27" s="8" t="s">
        <v>70</v>
      </c>
      <c r="F27" s="9">
        <v>356307040927914</v>
      </c>
      <c r="G27" s="6" t="s">
        <v>71</v>
      </c>
      <c r="H27" s="6" t="s">
        <v>347</v>
      </c>
      <c r="I27" s="44">
        <v>41687</v>
      </c>
      <c r="J27" s="29"/>
      <c r="K27" s="3"/>
      <c r="L27" s="3"/>
      <c r="M27" s="3"/>
      <c r="N27" s="4"/>
      <c r="O27" s="4"/>
      <c r="P27" s="4"/>
      <c r="Q27" s="4"/>
      <c r="R27" s="4">
        <v>920526</v>
      </c>
      <c r="S27" s="4"/>
    </row>
    <row r="28" spans="1:19" ht="15.75">
      <c r="A28" s="12">
        <f ca="1">DAYS360(TODAY(),Table1[Charge Expire Date])</f>
        <v>-13</v>
      </c>
      <c r="B28" s="9">
        <v>911130</v>
      </c>
      <c r="C28" s="9" t="str">
        <f>LEFT(Table1[Date], 4)</f>
        <v>9111</v>
      </c>
      <c r="D28" s="8">
        <v>1193</v>
      </c>
      <c r="E28" s="8" t="s">
        <v>72</v>
      </c>
      <c r="F28" s="9">
        <v>356307040901547</v>
      </c>
      <c r="G28" s="6" t="s">
        <v>73</v>
      </c>
      <c r="H28" s="6" t="s">
        <v>74</v>
      </c>
      <c r="I28" s="44">
        <v>41504</v>
      </c>
      <c r="J28" s="29"/>
      <c r="K28" s="3"/>
      <c r="L28" s="3"/>
      <c r="M28" s="3"/>
      <c r="N28" s="4"/>
      <c r="O28" s="4"/>
      <c r="P28" s="4"/>
      <c r="Q28" s="4"/>
      <c r="R28" s="4"/>
      <c r="S28" s="4" t="s">
        <v>366</v>
      </c>
    </row>
    <row r="29" spans="1:19" ht="15.75">
      <c r="A29" s="12">
        <f ca="1">DAYS360(TODAY(),Table1[Charge Expire Date])</f>
        <v>1</v>
      </c>
      <c r="B29" s="9">
        <v>911212</v>
      </c>
      <c r="C29" s="9" t="str">
        <f>LEFT(Table1[Date], 4)</f>
        <v>9112</v>
      </c>
      <c r="D29" s="8">
        <v>1196</v>
      </c>
      <c r="E29" s="8" t="s">
        <v>78</v>
      </c>
      <c r="F29" s="9">
        <v>356307040924218</v>
      </c>
      <c r="G29" s="6" t="s">
        <v>79</v>
      </c>
      <c r="H29" s="6" t="s">
        <v>80</v>
      </c>
      <c r="I29" s="44">
        <v>41519</v>
      </c>
      <c r="J29" s="29"/>
      <c r="K29" s="3"/>
      <c r="L29" s="3"/>
      <c r="M29" s="3"/>
      <c r="N29" s="4"/>
      <c r="O29" s="4"/>
      <c r="P29" s="4"/>
      <c r="Q29" s="4"/>
      <c r="R29" s="4"/>
      <c r="S29" s="4" t="s">
        <v>391</v>
      </c>
    </row>
    <row r="30" spans="1:19" ht="15.75">
      <c r="A30" s="12">
        <f ca="1">DAYS360(TODAY(),Table1[Charge Expire Date])</f>
        <v>1</v>
      </c>
      <c r="B30" s="9">
        <v>911212</v>
      </c>
      <c r="C30" s="9" t="str">
        <f>LEFT(Table1[Date], 4)</f>
        <v>9112</v>
      </c>
      <c r="D30" s="8">
        <v>1195</v>
      </c>
      <c r="E30" s="8" t="s">
        <v>75</v>
      </c>
      <c r="F30" s="9">
        <v>356307040941485</v>
      </c>
      <c r="G30" s="6" t="s">
        <v>76</v>
      </c>
      <c r="H30" s="6" t="s">
        <v>77</v>
      </c>
      <c r="I30" s="44">
        <v>41519</v>
      </c>
      <c r="J30" s="29"/>
      <c r="K30" s="3"/>
      <c r="L30" s="3"/>
      <c r="M30" s="3"/>
      <c r="N30" s="4"/>
      <c r="O30" s="4"/>
      <c r="P30" s="4"/>
      <c r="Q30" s="4"/>
      <c r="R30" s="4"/>
      <c r="S30" s="4" t="s">
        <v>390</v>
      </c>
    </row>
    <row r="31" spans="1:19" ht="15.75">
      <c r="A31" s="12">
        <f ca="1">DAYS360(TODAY(),Table1[Charge Expire Date])</f>
        <v>2</v>
      </c>
      <c r="B31" s="9">
        <v>911213</v>
      </c>
      <c r="C31" s="9" t="str">
        <f>LEFT(Table1[Date], 4)</f>
        <v>9112</v>
      </c>
      <c r="D31" s="8">
        <v>1197</v>
      </c>
      <c r="E31" s="8" t="s">
        <v>81</v>
      </c>
      <c r="F31" s="9">
        <v>356307040896705</v>
      </c>
      <c r="G31" s="6" t="s">
        <v>37</v>
      </c>
      <c r="H31" s="6" t="s">
        <v>82</v>
      </c>
      <c r="I31" s="44">
        <v>41520</v>
      </c>
      <c r="J31" s="29"/>
      <c r="K31" s="3"/>
      <c r="L31" s="3"/>
      <c r="M31" s="3"/>
      <c r="N31" s="4"/>
      <c r="O31" s="4"/>
      <c r="P31" s="4"/>
      <c r="Q31" s="4"/>
      <c r="R31" s="4"/>
      <c r="S31" s="4" t="s">
        <v>390</v>
      </c>
    </row>
    <row r="32" spans="1:19" ht="15.75">
      <c r="A32" s="12">
        <f ca="1">DAYS360(TODAY(),Table1[Charge Expire Date])</f>
        <v>5</v>
      </c>
      <c r="B32" s="9">
        <v>911216</v>
      </c>
      <c r="C32" s="9" t="str">
        <f>LEFT(Table1[Date], 4)</f>
        <v>9112</v>
      </c>
      <c r="D32" s="8">
        <v>1198</v>
      </c>
      <c r="E32" s="8" t="s">
        <v>83</v>
      </c>
      <c r="F32" s="9">
        <v>356307040927054</v>
      </c>
      <c r="G32" s="6" t="s">
        <v>84</v>
      </c>
      <c r="H32" s="6" t="s">
        <v>137</v>
      </c>
      <c r="I32" s="44">
        <v>41523</v>
      </c>
      <c r="J32" s="29"/>
      <c r="K32" s="3"/>
      <c r="L32" s="3"/>
      <c r="M32" s="3"/>
      <c r="N32" s="4"/>
      <c r="O32" s="4"/>
      <c r="P32" s="4"/>
      <c r="Q32" s="4"/>
      <c r="R32" s="4"/>
      <c r="S32" s="4" t="s">
        <v>390</v>
      </c>
    </row>
    <row r="33" spans="1:19" ht="15.75">
      <c r="A33" s="12">
        <f ca="1">DAYS360(TODAY(),Table1[Charge Expire Date])</f>
        <v>36</v>
      </c>
      <c r="B33" s="9">
        <v>920118</v>
      </c>
      <c r="C33" s="9" t="str">
        <f>LEFT(Table1[Date], 4)</f>
        <v>9201</v>
      </c>
      <c r="D33" s="8">
        <v>1202</v>
      </c>
      <c r="E33" s="8" t="s">
        <v>87</v>
      </c>
      <c r="F33" s="9">
        <v>356307040897059</v>
      </c>
      <c r="G33" s="6" t="s">
        <v>88</v>
      </c>
      <c r="H33" s="6" t="s">
        <v>89</v>
      </c>
      <c r="I33" s="44">
        <v>41554</v>
      </c>
      <c r="J33" s="29"/>
      <c r="K33" s="3"/>
      <c r="L33" s="3"/>
      <c r="M33" s="3"/>
      <c r="N33" s="4"/>
      <c r="O33" s="4"/>
      <c r="P33" s="4"/>
      <c r="Q33" s="4"/>
      <c r="R33" s="4"/>
      <c r="S33" s="4"/>
    </row>
    <row r="34" spans="1:19" ht="15.75">
      <c r="A34" s="12">
        <f ca="1">DAYS360(TODAY(),Table1[Charge Expire Date])</f>
        <v>37</v>
      </c>
      <c r="B34" s="9">
        <v>920119</v>
      </c>
      <c r="C34" s="9" t="str">
        <f>LEFT(Table1[Date], 4)</f>
        <v>9201</v>
      </c>
      <c r="D34" s="8">
        <v>1204</v>
      </c>
      <c r="E34" s="8" t="s">
        <v>91</v>
      </c>
      <c r="F34" s="9">
        <v>356307040891623</v>
      </c>
      <c r="G34" s="6" t="s">
        <v>92</v>
      </c>
      <c r="H34" s="6" t="s">
        <v>93</v>
      </c>
      <c r="I34" s="44">
        <v>41555</v>
      </c>
      <c r="J34" s="29"/>
      <c r="K34" s="3"/>
      <c r="L34" s="3"/>
      <c r="M34" s="3"/>
      <c r="N34" s="4"/>
      <c r="O34" s="4"/>
      <c r="P34" s="4"/>
      <c r="Q34" s="4"/>
      <c r="R34" s="4"/>
      <c r="S34" s="4"/>
    </row>
    <row r="35" spans="1:19" ht="15.75">
      <c r="A35" s="12">
        <f ca="1">DAYS360(TODAY(),Table1[Charge Expire Date])</f>
        <v>39</v>
      </c>
      <c r="B35" s="9">
        <v>920121</v>
      </c>
      <c r="C35" s="9" t="str">
        <f>LEFT(Table1[Date], 4)</f>
        <v>9201</v>
      </c>
      <c r="D35" s="8">
        <v>1207</v>
      </c>
      <c r="E35" s="8" t="s">
        <v>99</v>
      </c>
      <c r="F35" s="9">
        <v>356307040894593</v>
      </c>
      <c r="G35" s="6" t="s">
        <v>262</v>
      </c>
      <c r="H35" s="6" t="s">
        <v>100</v>
      </c>
      <c r="I35" s="44">
        <v>41557</v>
      </c>
      <c r="J35" s="29"/>
      <c r="K35" s="3"/>
      <c r="L35" s="3"/>
      <c r="M35" s="3"/>
      <c r="N35" s="4"/>
      <c r="O35" s="4"/>
      <c r="P35" s="4"/>
      <c r="Q35" s="4"/>
      <c r="R35" s="4"/>
      <c r="S35" s="4"/>
    </row>
    <row r="36" spans="1:19" ht="15.75">
      <c r="A36" s="12">
        <f ca="1">DAYS360(TODAY(),Table1[Charge Expire Date])</f>
        <v>46</v>
      </c>
      <c r="B36" s="9">
        <v>920128</v>
      </c>
      <c r="C36" s="9" t="str">
        <f>LEFT(Table1[Date], 4)</f>
        <v>9201</v>
      </c>
      <c r="D36" s="8">
        <v>1209</v>
      </c>
      <c r="E36" s="8" t="s">
        <v>103</v>
      </c>
      <c r="F36" s="9">
        <v>356307041610386</v>
      </c>
      <c r="G36" s="6" t="s">
        <v>46</v>
      </c>
      <c r="H36" s="6" t="s">
        <v>104</v>
      </c>
      <c r="I36" s="44">
        <v>41564</v>
      </c>
      <c r="J36" s="29" t="s">
        <v>114</v>
      </c>
      <c r="K36" s="5">
        <v>1012000465</v>
      </c>
      <c r="L36" s="3">
        <v>1218</v>
      </c>
      <c r="M36" s="3">
        <v>920217</v>
      </c>
      <c r="N36" s="4"/>
      <c r="O36" s="4"/>
      <c r="P36" s="4"/>
      <c r="Q36" s="4"/>
      <c r="R36" s="4"/>
      <c r="S36" s="4"/>
    </row>
    <row r="37" spans="1:19" ht="15.75">
      <c r="A37" s="12">
        <f ca="1">DAYS360(TODAY(),Table1[Charge Expire Date])</f>
        <v>46</v>
      </c>
      <c r="B37" s="9">
        <v>920128</v>
      </c>
      <c r="C37" s="9" t="str">
        <f>LEFT(Table1[Date], 4)</f>
        <v>9201</v>
      </c>
      <c r="D37" s="8">
        <v>1208</v>
      </c>
      <c r="E37" s="8" t="s">
        <v>101</v>
      </c>
      <c r="F37" s="9">
        <v>356307040897604</v>
      </c>
      <c r="G37" s="6" t="s">
        <v>124</v>
      </c>
      <c r="H37" s="6" t="s">
        <v>102</v>
      </c>
      <c r="I37" s="44">
        <v>41564</v>
      </c>
      <c r="J37" s="29" t="s">
        <v>15</v>
      </c>
      <c r="K37" s="29" t="s">
        <v>84</v>
      </c>
      <c r="L37" s="3">
        <v>1225</v>
      </c>
      <c r="M37" s="3">
        <v>920222</v>
      </c>
      <c r="N37" s="4"/>
      <c r="O37" s="4"/>
      <c r="P37" s="4"/>
      <c r="Q37" s="4"/>
      <c r="R37" s="4"/>
      <c r="S37" s="4"/>
    </row>
    <row r="38" spans="1:19" ht="15.75">
      <c r="A38" s="12">
        <f ca="1">DAYS360(TODAY(),Table1[Charge Expire Date])</f>
        <v>57</v>
      </c>
      <c r="B38" s="9">
        <v>920208</v>
      </c>
      <c r="C38" s="9" t="str">
        <f>LEFT(Table1[Date], 4)</f>
        <v>9202</v>
      </c>
      <c r="D38" s="8">
        <v>1211</v>
      </c>
      <c r="E38" s="8" t="s">
        <v>105</v>
      </c>
      <c r="F38" s="9">
        <v>1012000466</v>
      </c>
      <c r="G38" s="6" t="s">
        <v>31</v>
      </c>
      <c r="H38" s="6" t="s">
        <v>106</v>
      </c>
      <c r="I38" s="44">
        <v>41575</v>
      </c>
      <c r="J38" s="29"/>
      <c r="K38" s="3"/>
      <c r="L38" s="3"/>
      <c r="M38" s="3"/>
      <c r="N38" s="4"/>
      <c r="O38" s="4"/>
      <c r="P38" s="4"/>
      <c r="Q38" s="4"/>
      <c r="R38" s="4"/>
      <c r="S38" s="4"/>
    </row>
    <row r="39" spans="1:19" ht="15.75">
      <c r="A39" s="12">
        <f ca="1">DAYS360(TODAY(),Table1[Charge Expire Date])</f>
        <v>65</v>
      </c>
      <c r="B39" s="9">
        <v>920216</v>
      </c>
      <c r="C39" s="9" t="str">
        <f>LEFT(Table1[Date], 4)</f>
        <v>9202</v>
      </c>
      <c r="D39" s="8">
        <v>1216</v>
      </c>
      <c r="E39" s="8" t="s">
        <v>109</v>
      </c>
      <c r="F39" s="9">
        <v>356307041601492</v>
      </c>
      <c r="G39" s="6" t="s">
        <v>110</v>
      </c>
      <c r="H39" s="6" t="s">
        <v>111</v>
      </c>
      <c r="I39" s="44">
        <v>41584</v>
      </c>
      <c r="J39" s="29"/>
      <c r="K39" s="3"/>
      <c r="L39" s="3"/>
      <c r="M39" s="3"/>
      <c r="N39" s="4"/>
      <c r="O39" s="4"/>
      <c r="P39" s="4"/>
      <c r="Q39" s="4"/>
      <c r="R39" s="4"/>
      <c r="S39" s="4"/>
    </row>
    <row r="40" spans="1:19" ht="15.75">
      <c r="A40" s="12">
        <f ca="1">DAYS360(TODAY(),Table1[Charge Expire Date])</f>
        <v>65</v>
      </c>
      <c r="B40" s="9">
        <v>920216</v>
      </c>
      <c r="C40" s="9" t="str">
        <f>LEFT(Table1[Date], 4)</f>
        <v>9202</v>
      </c>
      <c r="D40" s="8">
        <v>1215</v>
      </c>
      <c r="E40" s="8" t="s">
        <v>107</v>
      </c>
      <c r="F40" s="9">
        <v>356307041606780</v>
      </c>
      <c r="G40" s="6" t="s">
        <v>20</v>
      </c>
      <c r="H40" s="6" t="s">
        <v>108</v>
      </c>
      <c r="I40" s="44">
        <v>41584</v>
      </c>
      <c r="J40" s="29"/>
      <c r="K40" s="3"/>
      <c r="L40" s="3"/>
      <c r="M40" s="3"/>
      <c r="N40" s="4"/>
      <c r="O40" s="4"/>
      <c r="P40" s="4"/>
      <c r="Q40" s="4"/>
      <c r="R40" s="4"/>
      <c r="S40" s="4"/>
    </row>
    <row r="41" spans="1:19" ht="15.75">
      <c r="A41" s="12">
        <f ca="1">DAYS360(TODAY(),Table1[Charge Expire Date])</f>
        <v>65</v>
      </c>
      <c r="B41" s="9">
        <v>920216</v>
      </c>
      <c r="C41" s="9" t="str">
        <f>LEFT(Table1[Date], 4)</f>
        <v>9202</v>
      </c>
      <c r="D41" s="8">
        <v>1217</v>
      </c>
      <c r="E41" s="8" t="s">
        <v>112</v>
      </c>
      <c r="F41" s="9">
        <v>356307041796730</v>
      </c>
      <c r="G41" s="6" t="s">
        <v>20</v>
      </c>
      <c r="H41" s="6" t="s">
        <v>113</v>
      </c>
      <c r="I41" s="44">
        <v>41584</v>
      </c>
      <c r="J41" s="29"/>
      <c r="K41" s="3"/>
      <c r="L41" s="3"/>
      <c r="M41" s="3"/>
      <c r="N41" s="4"/>
      <c r="O41" s="4"/>
      <c r="P41" s="4"/>
      <c r="Q41" s="4"/>
      <c r="R41" s="4"/>
      <c r="S41" s="4"/>
    </row>
    <row r="42" spans="1:19" ht="15.75">
      <c r="A42" s="12">
        <f ca="1">DAYS360(TODAY(),Table1[Charge Expire Date])</f>
        <v>66</v>
      </c>
      <c r="B42" s="9">
        <v>920217</v>
      </c>
      <c r="C42" s="9" t="str">
        <f>LEFT(Table1[Date], 4)</f>
        <v>9202</v>
      </c>
      <c r="D42" s="8">
        <v>1220</v>
      </c>
      <c r="E42" s="8" t="s">
        <v>117</v>
      </c>
      <c r="F42" s="9">
        <v>356307040917618</v>
      </c>
      <c r="G42" s="6" t="s">
        <v>118</v>
      </c>
      <c r="H42" s="6" t="s">
        <v>119</v>
      </c>
      <c r="I42" s="44">
        <v>41585</v>
      </c>
      <c r="J42" s="29"/>
      <c r="K42" s="3"/>
      <c r="L42" s="3"/>
      <c r="M42" s="3"/>
      <c r="N42" s="4"/>
      <c r="O42" s="4"/>
      <c r="P42" s="4"/>
      <c r="Q42" s="4"/>
      <c r="R42" s="4"/>
      <c r="S42" s="4"/>
    </row>
    <row r="43" spans="1:19" ht="15.75">
      <c r="A43" s="12">
        <f ca="1">DAYS360(TODAY(),Table1[Charge Expire Date])</f>
        <v>66</v>
      </c>
      <c r="B43" s="9">
        <v>920217</v>
      </c>
      <c r="C43" s="9" t="str">
        <f>LEFT(Table1[Date], 4)</f>
        <v>9202</v>
      </c>
      <c r="D43" s="8">
        <v>1219</v>
      </c>
      <c r="E43" s="8" t="s">
        <v>115</v>
      </c>
      <c r="F43" s="9">
        <v>356307041602672</v>
      </c>
      <c r="G43" s="6" t="s">
        <v>262</v>
      </c>
      <c r="H43" s="6" t="s">
        <v>116</v>
      </c>
      <c r="I43" s="44">
        <v>41585</v>
      </c>
      <c r="J43" s="29"/>
      <c r="K43" s="3"/>
      <c r="L43" s="3"/>
      <c r="M43" s="3"/>
      <c r="N43" s="4"/>
      <c r="O43" s="4"/>
      <c r="P43" s="4"/>
      <c r="Q43" s="4"/>
      <c r="R43" s="4"/>
      <c r="S43" s="4"/>
    </row>
    <row r="44" spans="1:19" ht="15.75">
      <c r="A44" s="12">
        <f ca="1">DAYS360(TODAY(),Table1[Charge Expire Date])</f>
        <v>70</v>
      </c>
      <c r="B44" s="9">
        <v>920221</v>
      </c>
      <c r="C44" s="9" t="str">
        <f>LEFT(Table1[Date], 4)</f>
        <v>9202</v>
      </c>
      <c r="D44" s="8">
        <v>1221</v>
      </c>
      <c r="E44" s="8" t="s">
        <v>120</v>
      </c>
      <c r="F44" s="9">
        <v>356307041609479</v>
      </c>
      <c r="G44" s="6" t="s">
        <v>94</v>
      </c>
      <c r="H44" s="6" t="s">
        <v>121</v>
      </c>
      <c r="I44" s="44">
        <v>41589</v>
      </c>
      <c r="J44" s="29" t="s">
        <v>15</v>
      </c>
      <c r="K44" s="29" t="s">
        <v>28</v>
      </c>
      <c r="L44" s="3">
        <v>1223</v>
      </c>
      <c r="M44" s="3">
        <v>920222</v>
      </c>
      <c r="N44" s="4"/>
      <c r="O44" s="4"/>
      <c r="P44" s="4"/>
      <c r="Q44" s="4"/>
      <c r="R44" s="4"/>
      <c r="S44" s="4"/>
    </row>
    <row r="45" spans="1:19" ht="15.75">
      <c r="A45" s="12">
        <f ca="1">DAYS360(TODAY(),Table1[Charge Expire Date])</f>
        <v>70</v>
      </c>
      <c r="B45" s="9">
        <v>920221</v>
      </c>
      <c r="C45" s="9" t="str">
        <f>LEFT(Table1[Date], 4)</f>
        <v>9202</v>
      </c>
      <c r="D45" s="8">
        <v>1222</v>
      </c>
      <c r="E45" s="8" t="s">
        <v>122</v>
      </c>
      <c r="F45" s="9">
        <v>356307041790931</v>
      </c>
      <c r="G45" s="6" t="s">
        <v>94</v>
      </c>
      <c r="H45" s="6" t="s">
        <v>123</v>
      </c>
      <c r="I45" s="44">
        <v>41589</v>
      </c>
      <c r="J45" s="29" t="s">
        <v>15</v>
      </c>
      <c r="K45" s="29" t="s">
        <v>28</v>
      </c>
      <c r="L45" s="3">
        <v>1224</v>
      </c>
      <c r="M45" s="3">
        <v>920222</v>
      </c>
      <c r="N45" s="4"/>
      <c r="O45" s="4"/>
      <c r="P45" s="4"/>
      <c r="Q45" s="4"/>
      <c r="R45" s="4"/>
      <c r="S45" s="4"/>
    </row>
    <row r="46" spans="1:19" ht="15.75">
      <c r="A46" s="12">
        <f ca="1">DAYS360(TODAY(),Table1[Charge Expire Date])</f>
        <v>73</v>
      </c>
      <c r="B46" s="9">
        <v>920224</v>
      </c>
      <c r="C46" s="9" t="str">
        <f>LEFT(Table1[Date], 4)</f>
        <v>9202</v>
      </c>
      <c r="D46" s="8">
        <v>1227</v>
      </c>
      <c r="E46" s="8" t="s">
        <v>125</v>
      </c>
      <c r="F46" s="9">
        <v>356307041596999</v>
      </c>
      <c r="G46" s="6" t="s">
        <v>124</v>
      </c>
      <c r="H46" s="6" t="s">
        <v>126</v>
      </c>
      <c r="I46" s="44">
        <v>41592</v>
      </c>
      <c r="J46" s="29"/>
      <c r="K46" s="3"/>
      <c r="L46" s="3"/>
      <c r="M46" s="3"/>
      <c r="N46" s="4"/>
      <c r="O46" s="4"/>
      <c r="P46" s="4"/>
      <c r="Q46" s="4"/>
      <c r="R46" s="4"/>
      <c r="S46" s="4"/>
    </row>
    <row r="47" spans="1:19" ht="15.75">
      <c r="A47" s="12">
        <f ca="1">DAYS360(TODAY(),Table1[Charge Expire Date])</f>
        <v>74</v>
      </c>
      <c r="B47" s="9">
        <v>920225</v>
      </c>
      <c r="C47" s="9" t="str">
        <f>LEFT(Table1[Date], 4)</f>
        <v>9202</v>
      </c>
      <c r="D47" s="8">
        <v>1229</v>
      </c>
      <c r="E47" s="8" t="s">
        <v>127</v>
      </c>
      <c r="F47" s="9">
        <v>356307041600478</v>
      </c>
      <c r="G47" s="6" t="s">
        <v>128</v>
      </c>
      <c r="H47" s="6" t="s">
        <v>129</v>
      </c>
      <c r="I47" s="44">
        <v>41593</v>
      </c>
      <c r="J47" s="29"/>
      <c r="K47" s="3"/>
      <c r="L47" s="3"/>
      <c r="M47" s="3"/>
      <c r="N47" s="4"/>
      <c r="O47" s="4"/>
      <c r="P47" s="4"/>
      <c r="Q47" s="4"/>
      <c r="R47" s="4"/>
      <c r="S47" s="4"/>
    </row>
    <row r="48" spans="1:19" ht="15.75">
      <c r="A48" s="12">
        <f ca="1">DAYS360(TODAY(),Table1[Charge Expire Date])</f>
        <v>77</v>
      </c>
      <c r="B48" s="9">
        <v>920228</v>
      </c>
      <c r="C48" s="9" t="str">
        <f>LEFT(Table1[Date], 4)</f>
        <v>9202</v>
      </c>
      <c r="D48" s="8">
        <v>1230</v>
      </c>
      <c r="E48" s="8" t="s">
        <v>287</v>
      </c>
      <c r="F48" s="9">
        <v>356307041792093</v>
      </c>
      <c r="G48" s="6" t="s">
        <v>262</v>
      </c>
      <c r="H48" s="6" t="s">
        <v>131</v>
      </c>
      <c r="I48" s="44">
        <v>41596</v>
      </c>
      <c r="J48" s="29" t="s">
        <v>16</v>
      </c>
      <c r="K48" s="3" t="s">
        <v>130</v>
      </c>
      <c r="L48" s="3">
        <v>1303</v>
      </c>
      <c r="M48" s="3">
        <v>920505</v>
      </c>
      <c r="N48" s="4"/>
      <c r="O48" s="4"/>
      <c r="P48" s="4"/>
      <c r="Q48" s="4"/>
      <c r="R48" s="4"/>
      <c r="S48" s="4"/>
    </row>
    <row r="49" spans="1:19" ht="15.75">
      <c r="A49" s="12">
        <f ca="1">DAYS360(TODAY(),Table1[Charge Expire Date])</f>
        <v>84</v>
      </c>
      <c r="B49" s="15">
        <v>920304</v>
      </c>
      <c r="C49" s="15" t="str">
        <f>LEFT(Table1[Date], 4)</f>
        <v>9203</v>
      </c>
      <c r="D49" s="16">
        <v>1231</v>
      </c>
      <c r="E49" s="16" t="s">
        <v>170</v>
      </c>
      <c r="F49" s="15">
        <v>356307041814988</v>
      </c>
      <c r="G49" s="6" t="s">
        <v>171</v>
      </c>
      <c r="H49" s="6" t="s">
        <v>172</v>
      </c>
      <c r="I49" s="45">
        <v>41603</v>
      </c>
      <c r="J49" s="30"/>
      <c r="K49" s="3"/>
      <c r="L49" s="3"/>
      <c r="M49" s="3"/>
      <c r="N49" s="4"/>
      <c r="O49" s="4"/>
      <c r="P49" s="4"/>
      <c r="Q49" s="4"/>
      <c r="R49" s="4"/>
      <c r="S49" s="4"/>
    </row>
    <row r="50" spans="1:19" ht="15.75">
      <c r="A50" s="12">
        <f ca="1">DAYS360(TODAY(),Table1[Charge Expire Date])</f>
        <v>84</v>
      </c>
      <c r="B50" s="15">
        <v>920304</v>
      </c>
      <c r="C50" s="15" t="str">
        <f>LEFT(Table1[Date], 4)</f>
        <v>9203</v>
      </c>
      <c r="D50" s="16">
        <v>1232</v>
      </c>
      <c r="E50" s="16" t="s">
        <v>173</v>
      </c>
      <c r="F50" s="15">
        <v>356307041611434</v>
      </c>
      <c r="G50" s="6" t="s">
        <v>53</v>
      </c>
      <c r="H50" s="6" t="s">
        <v>174</v>
      </c>
      <c r="I50" s="45">
        <v>41603</v>
      </c>
      <c r="J50" s="30"/>
      <c r="K50" s="3"/>
      <c r="L50" s="3"/>
      <c r="M50" s="3"/>
      <c r="N50" s="4"/>
      <c r="O50" s="4"/>
      <c r="P50" s="4"/>
      <c r="Q50" s="4"/>
      <c r="R50" s="4"/>
      <c r="S50" s="4"/>
    </row>
    <row r="51" spans="1:19" ht="15.75">
      <c r="A51" s="12">
        <f ca="1">DAYS360(TODAY(),Table1[Charge Expire Date])</f>
        <v>85</v>
      </c>
      <c r="B51" s="9">
        <v>920305</v>
      </c>
      <c r="C51" s="9" t="str">
        <f>LEFT(Table1[Date], 4)</f>
        <v>9203</v>
      </c>
      <c r="D51" s="8">
        <v>1233</v>
      </c>
      <c r="E51" s="8" t="s">
        <v>132</v>
      </c>
      <c r="F51" s="9">
        <v>356307041606749</v>
      </c>
      <c r="G51" s="6" t="s">
        <v>23</v>
      </c>
      <c r="H51" s="6" t="s">
        <v>133</v>
      </c>
      <c r="I51" s="44">
        <v>41604</v>
      </c>
      <c r="J51" s="29"/>
      <c r="K51" s="3"/>
      <c r="L51" s="3"/>
      <c r="M51" s="3"/>
      <c r="N51" s="4"/>
      <c r="O51" s="4"/>
      <c r="P51" s="4"/>
      <c r="Q51" s="4"/>
      <c r="R51" s="4"/>
      <c r="S51" s="4"/>
    </row>
    <row r="52" spans="1:19" ht="15.75">
      <c r="A52" s="12">
        <f ca="1">DAYS360(TODAY(),Table1[Charge Expire Date])</f>
        <v>87</v>
      </c>
      <c r="B52" s="15">
        <v>920307</v>
      </c>
      <c r="C52" s="15" t="str">
        <f>LEFT(Table1[Date], 4)</f>
        <v>9203</v>
      </c>
      <c r="D52" s="16">
        <v>1235</v>
      </c>
      <c r="E52" s="16" t="s">
        <v>175</v>
      </c>
      <c r="F52" s="15">
        <v>356307041787572</v>
      </c>
      <c r="G52" s="6" t="s">
        <v>176</v>
      </c>
      <c r="H52" s="6" t="s">
        <v>177</v>
      </c>
      <c r="I52" s="45">
        <v>41606</v>
      </c>
      <c r="J52" s="30"/>
      <c r="K52" s="3"/>
      <c r="L52" s="3"/>
      <c r="M52" s="3"/>
      <c r="N52" s="4"/>
      <c r="O52" s="4"/>
      <c r="P52" s="4"/>
      <c r="Q52" s="4"/>
      <c r="R52" s="4"/>
      <c r="S52" s="4"/>
    </row>
    <row r="53" spans="1:19" ht="15.75">
      <c r="A53" s="12">
        <f ca="1">DAYS360(TODAY(),Table1[Charge Expire Date])</f>
        <v>90</v>
      </c>
      <c r="B53" s="9">
        <v>920311</v>
      </c>
      <c r="C53" s="9" t="str">
        <f>LEFT(Table1[Date], 4)</f>
        <v>9203</v>
      </c>
      <c r="D53" s="8">
        <v>1238</v>
      </c>
      <c r="E53" s="8" t="s">
        <v>160</v>
      </c>
      <c r="F53" s="9">
        <v>356307042713783</v>
      </c>
      <c r="G53" s="6" t="s">
        <v>161</v>
      </c>
      <c r="H53" s="6" t="s">
        <v>162</v>
      </c>
      <c r="I53" s="44">
        <v>41609</v>
      </c>
      <c r="J53" s="29"/>
      <c r="K53" s="3"/>
      <c r="L53" s="3"/>
      <c r="M53" s="3"/>
      <c r="N53" s="4"/>
      <c r="O53" s="4"/>
      <c r="P53" s="4"/>
      <c r="Q53" s="4"/>
      <c r="R53" s="4"/>
      <c r="S53" s="4"/>
    </row>
    <row r="54" spans="1:19" ht="15.75">
      <c r="A54" s="12">
        <f ca="1">DAYS360(TODAY(),Table1[Charge Expire Date])</f>
        <v>90</v>
      </c>
      <c r="B54" s="9">
        <v>920311</v>
      </c>
      <c r="C54" s="9" t="str">
        <f>LEFT(Table1[Date], 4)</f>
        <v>9203</v>
      </c>
      <c r="D54" s="8">
        <v>1239</v>
      </c>
      <c r="E54" s="8" t="s">
        <v>163</v>
      </c>
      <c r="F54" s="9">
        <v>356307041790204</v>
      </c>
      <c r="G54" s="6" t="s">
        <v>73</v>
      </c>
      <c r="H54" s="6" t="s">
        <v>164</v>
      </c>
      <c r="I54" s="44">
        <v>41609</v>
      </c>
      <c r="J54" s="29"/>
      <c r="K54" s="3"/>
      <c r="L54" s="3"/>
      <c r="M54" s="3"/>
      <c r="N54" s="4"/>
      <c r="O54" s="4"/>
      <c r="P54" s="4"/>
      <c r="Q54" s="4"/>
      <c r="R54" s="4"/>
      <c r="S54" s="4"/>
    </row>
    <row r="55" spans="1:19" ht="15.75">
      <c r="A55" s="12">
        <f ca="1">DAYS360(TODAY(),Table1[Charge Expire Date])</f>
        <v>91</v>
      </c>
      <c r="B55" s="9">
        <v>920312</v>
      </c>
      <c r="C55" s="9" t="str">
        <f>LEFT(Table1[Date], 4)</f>
        <v>9203</v>
      </c>
      <c r="D55" s="8">
        <v>1240</v>
      </c>
      <c r="E55" s="8" t="s">
        <v>165</v>
      </c>
      <c r="F55" s="9">
        <v>356307042518752</v>
      </c>
      <c r="G55" s="6" t="s">
        <v>166</v>
      </c>
      <c r="H55" s="6" t="s">
        <v>167</v>
      </c>
      <c r="I55" s="44">
        <v>41610</v>
      </c>
      <c r="J55" s="29"/>
      <c r="K55" s="3"/>
      <c r="L55" s="3"/>
      <c r="M55" s="3"/>
      <c r="N55" s="4"/>
      <c r="O55" s="4"/>
      <c r="P55" s="4"/>
      <c r="Q55" s="4"/>
      <c r="R55" s="4"/>
      <c r="S55" s="4"/>
    </row>
    <row r="56" spans="1:19" ht="15.75">
      <c r="A56" s="12">
        <f ca="1">DAYS360(TODAY(),Table1[Charge Expire Date])</f>
        <v>91</v>
      </c>
      <c r="B56" s="9">
        <v>920312</v>
      </c>
      <c r="C56" s="9" t="str">
        <f>LEFT(Table1[Date], 4)</f>
        <v>9203</v>
      </c>
      <c r="D56" s="8">
        <v>1241</v>
      </c>
      <c r="E56" s="8" t="s">
        <v>168</v>
      </c>
      <c r="F56" s="9">
        <v>356307042713817</v>
      </c>
      <c r="G56" s="6" t="s">
        <v>20</v>
      </c>
      <c r="H56" s="6" t="s">
        <v>169</v>
      </c>
      <c r="I56" s="44">
        <v>41610</v>
      </c>
      <c r="J56" s="29"/>
      <c r="K56" s="3"/>
      <c r="L56" s="3"/>
      <c r="M56" s="3"/>
      <c r="N56" s="4"/>
      <c r="O56" s="4"/>
      <c r="P56" s="4"/>
      <c r="Q56" s="4"/>
      <c r="R56" s="4"/>
      <c r="S56" s="4"/>
    </row>
    <row r="57" spans="1:19" ht="15.75">
      <c r="A57" s="12">
        <f ca="1">DAYS360(TODAY(),Table1[Charge Expire Date])</f>
        <v>97</v>
      </c>
      <c r="B57" s="25">
        <v>920318</v>
      </c>
      <c r="C57" s="25" t="str">
        <f>LEFT(Table1[Date], 4)</f>
        <v>9203</v>
      </c>
      <c r="D57" s="25">
        <v>1236</v>
      </c>
      <c r="E57" s="9" t="s">
        <v>377</v>
      </c>
      <c r="F57" s="25">
        <v>356307042519008</v>
      </c>
      <c r="G57" s="6" t="s">
        <v>378</v>
      </c>
      <c r="H57" s="6" t="s">
        <v>379</v>
      </c>
      <c r="I57" s="44">
        <v>41616</v>
      </c>
      <c r="J57" s="32"/>
      <c r="K57" s="3"/>
      <c r="L57" s="3"/>
      <c r="M57" s="3"/>
      <c r="N57" s="4"/>
      <c r="O57" s="4"/>
      <c r="P57" s="4"/>
      <c r="Q57" s="4"/>
      <c r="R57" s="4"/>
      <c r="S57" s="4"/>
    </row>
    <row r="58" spans="1:19" ht="15.75">
      <c r="A58" s="12">
        <f ca="1">DAYS360(TODAY(),Table1[Charge Expire Date])</f>
        <v>98</v>
      </c>
      <c r="B58" s="17">
        <v>920319</v>
      </c>
      <c r="C58" s="17" t="str">
        <f>LEFT(Table1[Date], 4)</f>
        <v>9203</v>
      </c>
      <c r="D58" s="18">
        <v>1237</v>
      </c>
      <c r="E58" s="18" t="s">
        <v>180</v>
      </c>
      <c r="F58" s="17">
        <v>356307041612929</v>
      </c>
      <c r="G58" s="6" t="s">
        <v>181</v>
      </c>
      <c r="H58" s="6" t="s">
        <v>182</v>
      </c>
      <c r="I58" s="46">
        <v>41617</v>
      </c>
      <c r="J58" s="31"/>
      <c r="K58" s="3"/>
      <c r="L58" s="3"/>
      <c r="M58" s="3"/>
      <c r="N58" s="4"/>
      <c r="O58" s="4"/>
      <c r="P58" s="4"/>
      <c r="Q58" s="4"/>
      <c r="R58" s="4"/>
      <c r="S58" s="4"/>
    </row>
    <row r="59" spans="1:19" ht="15.75">
      <c r="A59" s="12">
        <f ca="1">DAYS360(TODAY(),Table1[Charge Expire Date])</f>
        <v>100</v>
      </c>
      <c r="B59" s="9">
        <v>920321</v>
      </c>
      <c r="C59" s="9" t="str">
        <f>LEFT(Table1[Date], 4)</f>
        <v>9203</v>
      </c>
      <c r="D59" s="8">
        <v>1244</v>
      </c>
      <c r="E59" s="8" t="s">
        <v>178</v>
      </c>
      <c r="F59" s="9">
        <v>356307042711613</v>
      </c>
      <c r="G59" s="6" t="s">
        <v>79</v>
      </c>
      <c r="H59" s="6" t="s">
        <v>179</v>
      </c>
      <c r="I59" s="44">
        <v>41619</v>
      </c>
      <c r="J59" s="29"/>
      <c r="K59" s="3"/>
      <c r="L59" s="3"/>
      <c r="M59" s="3"/>
      <c r="N59" s="4"/>
      <c r="O59" s="4"/>
      <c r="P59" s="4"/>
      <c r="Q59" s="4"/>
      <c r="R59" s="4"/>
      <c r="S59" s="4"/>
    </row>
    <row r="60" spans="1:19" ht="15.75">
      <c r="A60" s="12">
        <f ca="1">DAYS360(TODAY(),Table1[Charge Expire Date])</f>
        <v>104</v>
      </c>
      <c r="B60" s="17">
        <v>920325</v>
      </c>
      <c r="C60" s="17" t="str">
        <f>LEFT(Table1[Date], 4)</f>
        <v>9203</v>
      </c>
      <c r="D60" s="18">
        <v>1246</v>
      </c>
      <c r="E60" s="18" t="s">
        <v>183</v>
      </c>
      <c r="F60" s="17">
        <v>356307042708254</v>
      </c>
      <c r="G60" s="23" t="s">
        <v>184</v>
      </c>
      <c r="H60" s="6" t="s">
        <v>185</v>
      </c>
      <c r="I60" s="46">
        <v>41623</v>
      </c>
      <c r="J60" s="31"/>
      <c r="K60" s="3"/>
      <c r="L60" s="3"/>
      <c r="M60" s="3"/>
      <c r="N60" s="4"/>
      <c r="O60" s="4"/>
      <c r="P60" s="4"/>
      <c r="Q60" s="4"/>
      <c r="R60" s="4"/>
      <c r="S60" s="4"/>
    </row>
    <row r="61" spans="1:19" ht="15.75">
      <c r="A61" s="12">
        <f ca="1">DAYS360(TODAY(),Table1[Charge Expire Date])</f>
        <v>107</v>
      </c>
      <c r="B61" s="17">
        <v>920328</v>
      </c>
      <c r="C61" s="17" t="str">
        <f>LEFT(Table1[Date], 4)</f>
        <v>9203</v>
      </c>
      <c r="D61" s="18">
        <v>1247</v>
      </c>
      <c r="E61" s="18" t="s">
        <v>186</v>
      </c>
      <c r="F61" s="17">
        <v>356307042714070</v>
      </c>
      <c r="G61" s="49" t="s">
        <v>176</v>
      </c>
      <c r="H61" s="6" t="s">
        <v>187</v>
      </c>
      <c r="I61" s="46">
        <v>41626</v>
      </c>
      <c r="J61" s="31"/>
      <c r="K61" s="3"/>
      <c r="L61" s="3"/>
      <c r="M61" s="3"/>
      <c r="N61" s="4"/>
      <c r="O61" s="4"/>
      <c r="P61" s="4"/>
      <c r="Q61" s="4"/>
      <c r="R61" s="4"/>
      <c r="S61" s="4"/>
    </row>
    <row r="62" spans="1:19" ht="15.75">
      <c r="A62" s="12">
        <f ca="1">DAYS360(TODAY(),Table1[Charge Expire Date])</f>
        <v>108</v>
      </c>
      <c r="B62" s="17">
        <v>920329</v>
      </c>
      <c r="C62" s="17" t="str">
        <f>LEFT(Table1[Date], 4)</f>
        <v>9203</v>
      </c>
      <c r="D62" s="18">
        <v>1248</v>
      </c>
      <c r="E62" s="18" t="s">
        <v>189</v>
      </c>
      <c r="F62" s="17">
        <v>356307042713957</v>
      </c>
      <c r="G62" s="24" t="s">
        <v>190</v>
      </c>
      <c r="H62" s="24" t="s">
        <v>191</v>
      </c>
      <c r="I62" s="46">
        <v>41627</v>
      </c>
      <c r="J62" s="31"/>
      <c r="K62" s="3"/>
      <c r="L62" s="3"/>
      <c r="M62" s="3"/>
      <c r="N62" s="4"/>
      <c r="O62" s="4"/>
      <c r="P62" s="4"/>
      <c r="Q62" s="4"/>
      <c r="R62" s="4"/>
      <c r="S62" s="4"/>
    </row>
    <row r="63" spans="1:19" ht="15.75">
      <c r="A63" s="12">
        <f ca="1">DAYS360(TODAY(),Table1[Charge Expire Date])</f>
        <v>108</v>
      </c>
      <c r="B63" s="17">
        <v>920329</v>
      </c>
      <c r="C63" s="17" t="str">
        <f>LEFT(Table1[Date], 4)</f>
        <v>9203</v>
      </c>
      <c r="D63" s="18">
        <v>1250</v>
      </c>
      <c r="E63" s="8" t="s">
        <v>192</v>
      </c>
      <c r="F63" s="17">
        <v>356307042710763</v>
      </c>
      <c r="G63" s="6" t="s">
        <v>176</v>
      </c>
      <c r="H63" s="6" t="s">
        <v>193</v>
      </c>
      <c r="I63" s="46">
        <v>41627</v>
      </c>
      <c r="J63" s="31"/>
      <c r="K63" s="3"/>
      <c r="L63" s="3"/>
      <c r="M63" s="3"/>
      <c r="N63" s="4"/>
      <c r="O63" s="4"/>
      <c r="P63" s="4"/>
      <c r="Q63" s="4"/>
      <c r="R63" s="4"/>
      <c r="S63" s="4"/>
    </row>
    <row r="64" spans="1:19" ht="15.75">
      <c r="A64" s="12">
        <f ca="1">DAYS360(TODAY(),Table1[Charge Expire Date])</f>
        <v>108</v>
      </c>
      <c r="B64" s="17">
        <v>920329</v>
      </c>
      <c r="C64" s="17" t="str">
        <f>LEFT(Table1[Date], 4)</f>
        <v>9203</v>
      </c>
      <c r="D64" s="18">
        <v>1251</v>
      </c>
      <c r="E64" s="8" t="s">
        <v>194</v>
      </c>
      <c r="F64" s="17">
        <v>356307042711894</v>
      </c>
      <c r="G64" s="6" t="s">
        <v>262</v>
      </c>
      <c r="H64" s="6" t="s">
        <v>195</v>
      </c>
      <c r="I64" s="46">
        <v>41627</v>
      </c>
      <c r="J64" s="31"/>
      <c r="K64" s="3"/>
      <c r="L64" s="3"/>
      <c r="M64" s="3"/>
      <c r="N64" s="4"/>
      <c r="O64" s="4"/>
      <c r="P64" s="4"/>
      <c r="Q64" s="4"/>
      <c r="R64" s="4"/>
      <c r="S64" s="4"/>
    </row>
    <row r="65" spans="1:19" ht="15.75">
      <c r="A65" s="12">
        <f ca="1">DAYS360(TODAY(),Table1[Charge Expire Date])</f>
        <v>108</v>
      </c>
      <c r="B65" s="17">
        <v>920329</v>
      </c>
      <c r="C65" s="17" t="str">
        <f>LEFT(Table1[Date], 4)</f>
        <v>9203</v>
      </c>
      <c r="D65" s="18">
        <v>1252</v>
      </c>
      <c r="E65" s="8" t="s">
        <v>197</v>
      </c>
      <c r="F65" s="17">
        <v>356307042518927</v>
      </c>
      <c r="G65" s="6" t="s">
        <v>262</v>
      </c>
      <c r="H65" s="6" t="s">
        <v>196</v>
      </c>
      <c r="I65" s="46">
        <v>41627</v>
      </c>
      <c r="J65" s="31"/>
      <c r="K65" s="3"/>
      <c r="L65" s="3"/>
      <c r="M65" s="3"/>
      <c r="N65" s="4"/>
      <c r="O65" s="4"/>
      <c r="P65" s="4"/>
      <c r="Q65" s="4"/>
      <c r="R65" s="4"/>
      <c r="S65" s="4"/>
    </row>
    <row r="66" spans="1:19" ht="15.75">
      <c r="A66" s="12">
        <f ca="1">DAYS360(TODAY(),Table1[Charge Expire Date])</f>
        <v>108</v>
      </c>
      <c r="B66" s="17">
        <v>920329</v>
      </c>
      <c r="C66" s="17" t="str">
        <f>LEFT(Table1[Date], 4)</f>
        <v>9203</v>
      </c>
      <c r="D66" s="18">
        <v>1253</v>
      </c>
      <c r="E66" s="8" t="s">
        <v>198</v>
      </c>
      <c r="F66" s="17">
        <v>356307042518851</v>
      </c>
      <c r="G66" s="6" t="s">
        <v>8</v>
      </c>
      <c r="H66" s="6" t="s">
        <v>288</v>
      </c>
      <c r="I66" s="46">
        <v>41627</v>
      </c>
      <c r="J66" s="31"/>
      <c r="K66" s="3"/>
      <c r="L66" s="3"/>
      <c r="M66" s="3"/>
      <c r="N66" s="4"/>
      <c r="O66" s="4"/>
      <c r="P66" s="4"/>
      <c r="Q66" s="4"/>
      <c r="R66" s="4"/>
      <c r="S66" s="4"/>
    </row>
    <row r="67" spans="1:19" ht="15.75">
      <c r="A67" s="12">
        <f ca="1">DAYS360(TODAY(),Table1[Charge Expire Date])</f>
        <v>108</v>
      </c>
      <c r="B67" s="17">
        <v>920329</v>
      </c>
      <c r="C67" s="17" t="str">
        <f>LEFT(Table1[Date], 4)</f>
        <v>9203</v>
      </c>
      <c r="D67" s="18">
        <v>1254</v>
      </c>
      <c r="E67" s="8" t="s">
        <v>200</v>
      </c>
      <c r="F67" s="17">
        <v>356307040897976</v>
      </c>
      <c r="G67" s="6" t="s">
        <v>176</v>
      </c>
      <c r="H67" s="6" t="s">
        <v>199</v>
      </c>
      <c r="I67" s="46">
        <v>41627</v>
      </c>
      <c r="J67" s="29"/>
      <c r="K67" s="3"/>
      <c r="L67" s="3"/>
      <c r="M67" s="3"/>
      <c r="N67" s="4"/>
      <c r="O67" s="4"/>
      <c r="P67" s="4"/>
      <c r="Q67" s="4"/>
      <c r="R67" s="4"/>
      <c r="S67" s="4"/>
    </row>
    <row r="68" spans="1:19" ht="15.75">
      <c r="A68" s="12">
        <f ca="1">DAYS360(TODAY(),Table1[Charge Expire Date])</f>
        <v>111</v>
      </c>
      <c r="B68" s="17">
        <v>920401</v>
      </c>
      <c r="C68" s="17" t="str">
        <f>LEFT(Table1[Date], 4)</f>
        <v>9204</v>
      </c>
      <c r="D68" s="18">
        <v>1255</v>
      </c>
      <c r="E68" s="8" t="s">
        <v>201</v>
      </c>
      <c r="F68" s="17">
        <v>356307042518836</v>
      </c>
      <c r="G68" s="6" t="s">
        <v>202</v>
      </c>
      <c r="H68" s="6" t="s">
        <v>203</v>
      </c>
      <c r="I68" s="46">
        <v>41630</v>
      </c>
      <c r="J68" s="29"/>
      <c r="K68" s="3"/>
      <c r="L68" s="3"/>
      <c r="M68" s="3"/>
      <c r="N68" s="4"/>
      <c r="O68" s="4"/>
      <c r="P68" s="4"/>
      <c r="Q68" s="4"/>
      <c r="R68" s="4"/>
      <c r="S68" s="4"/>
    </row>
    <row r="69" spans="1:19" ht="15.75">
      <c r="A69" s="12">
        <f ca="1">DAYS360(TODAY(),Table1[Charge Expire Date])</f>
        <v>111</v>
      </c>
      <c r="B69" s="17">
        <v>920401</v>
      </c>
      <c r="C69" s="17" t="str">
        <f>LEFT(Table1[Date], 4)</f>
        <v>9204</v>
      </c>
      <c r="D69" s="18">
        <v>1256</v>
      </c>
      <c r="E69" s="8" t="s">
        <v>204</v>
      </c>
      <c r="F69" s="17">
        <v>356307042688605</v>
      </c>
      <c r="G69" s="6" t="s">
        <v>205</v>
      </c>
      <c r="H69" s="6" t="s">
        <v>206</v>
      </c>
      <c r="I69" s="46">
        <v>41630</v>
      </c>
      <c r="J69" s="29"/>
      <c r="K69" s="3"/>
      <c r="L69" s="3"/>
      <c r="M69" s="3"/>
      <c r="N69" s="4"/>
      <c r="O69" s="4"/>
      <c r="P69" s="4"/>
      <c r="Q69" s="4"/>
      <c r="R69" s="4"/>
      <c r="S69" s="4"/>
    </row>
    <row r="70" spans="1:19" ht="15.75">
      <c r="A70" s="12">
        <f ca="1">DAYS360(TODAY(),Table1[Charge Expire Date])</f>
        <v>114</v>
      </c>
      <c r="B70" s="17">
        <v>920404</v>
      </c>
      <c r="C70" s="17" t="str">
        <f>LEFT(Table1[Date], 4)</f>
        <v>9204</v>
      </c>
      <c r="D70" s="18">
        <v>1257</v>
      </c>
      <c r="E70" s="8" t="s">
        <v>207</v>
      </c>
      <c r="F70" s="17">
        <v>356307042397066</v>
      </c>
      <c r="G70" s="6" t="s">
        <v>176</v>
      </c>
      <c r="H70" s="6" t="s">
        <v>209</v>
      </c>
      <c r="I70" s="46">
        <v>41633</v>
      </c>
      <c r="J70" s="29"/>
      <c r="K70" s="3"/>
      <c r="L70" s="3"/>
      <c r="M70" s="3"/>
      <c r="N70" s="4"/>
      <c r="O70" s="4"/>
      <c r="P70" s="4"/>
      <c r="Q70" s="4"/>
      <c r="R70" s="4"/>
      <c r="S70" s="4"/>
    </row>
    <row r="71" spans="1:19" ht="15.75">
      <c r="A71" s="12">
        <f ca="1">DAYS360(TODAY(),Table1[Charge Expire Date])</f>
        <v>114</v>
      </c>
      <c r="B71" s="17">
        <v>920404</v>
      </c>
      <c r="C71" s="17" t="str">
        <f>LEFT(Table1[Date], 4)</f>
        <v>9204</v>
      </c>
      <c r="D71" s="18">
        <v>1258</v>
      </c>
      <c r="E71" s="8" t="s">
        <v>208</v>
      </c>
      <c r="F71" s="17">
        <v>356307042395458</v>
      </c>
      <c r="G71" s="6" t="s">
        <v>176</v>
      </c>
      <c r="H71" s="6" t="s">
        <v>210</v>
      </c>
      <c r="I71" s="46">
        <v>41633</v>
      </c>
      <c r="J71" s="29"/>
      <c r="K71" s="3"/>
      <c r="L71" s="3"/>
      <c r="M71" s="3"/>
      <c r="N71" s="4"/>
      <c r="O71" s="4"/>
      <c r="P71" s="4"/>
      <c r="Q71" s="4"/>
      <c r="R71" s="4"/>
      <c r="S71" s="4"/>
    </row>
    <row r="72" spans="1:19" ht="15.75">
      <c r="A72" s="12">
        <f ca="1">DAYS360(TODAY(),Table1[Charge Expire Date])</f>
        <v>115</v>
      </c>
      <c r="B72" s="17">
        <v>920405</v>
      </c>
      <c r="C72" s="17" t="str">
        <f>LEFT(Table1[Date], 4)</f>
        <v>9204</v>
      </c>
      <c r="D72" s="18">
        <v>1259</v>
      </c>
      <c r="E72" s="8" t="s">
        <v>211</v>
      </c>
      <c r="F72" s="17">
        <v>356307042690940</v>
      </c>
      <c r="G72" s="6" t="s">
        <v>94</v>
      </c>
      <c r="H72" s="6" t="s">
        <v>212</v>
      </c>
      <c r="I72" s="46">
        <v>41634</v>
      </c>
      <c r="J72" s="29"/>
      <c r="K72" s="3"/>
      <c r="L72" s="3"/>
      <c r="M72" s="3"/>
      <c r="N72" s="4"/>
      <c r="O72" s="4"/>
      <c r="P72" s="4"/>
      <c r="Q72" s="4"/>
      <c r="R72" s="4"/>
      <c r="S72" s="4"/>
    </row>
    <row r="73" spans="1:19" ht="15.75">
      <c r="A73" s="12">
        <f ca="1">DAYS360(TODAY(),Table1[Charge Expire Date])</f>
        <v>118</v>
      </c>
      <c r="B73" s="17">
        <v>920408</v>
      </c>
      <c r="C73" s="17" t="str">
        <f>LEFT(Table1[Date], 4)</f>
        <v>9204</v>
      </c>
      <c r="D73" s="18">
        <v>1260</v>
      </c>
      <c r="E73" s="8" t="s">
        <v>213</v>
      </c>
      <c r="F73" s="9">
        <v>356307042711126</v>
      </c>
      <c r="G73" s="6" t="s">
        <v>166</v>
      </c>
      <c r="H73" s="6" t="s">
        <v>215</v>
      </c>
      <c r="I73" s="46">
        <v>41637</v>
      </c>
      <c r="J73" s="29"/>
      <c r="K73" s="3"/>
      <c r="L73" s="3"/>
      <c r="M73" s="3"/>
      <c r="N73" s="4"/>
      <c r="O73" s="4"/>
      <c r="P73" s="4"/>
      <c r="Q73" s="4"/>
      <c r="R73" s="4"/>
      <c r="S73" s="4"/>
    </row>
    <row r="74" spans="1:19" ht="15.75">
      <c r="A74" s="12">
        <f ca="1">DAYS360(TODAY(),Table1[Charge Expire Date])</f>
        <v>118</v>
      </c>
      <c r="B74" s="17">
        <v>920408</v>
      </c>
      <c r="C74" s="17" t="str">
        <f>LEFT(Table1[Date], 4)</f>
        <v>9204</v>
      </c>
      <c r="D74" s="18">
        <v>1261</v>
      </c>
      <c r="E74" s="8" t="s">
        <v>214</v>
      </c>
      <c r="F74" s="9">
        <v>356307042518794</v>
      </c>
      <c r="G74" s="6" t="s">
        <v>34</v>
      </c>
      <c r="H74" s="6" t="s">
        <v>216</v>
      </c>
      <c r="I74" s="46">
        <v>41637</v>
      </c>
      <c r="J74" s="29"/>
      <c r="K74" s="3"/>
      <c r="L74" s="3"/>
      <c r="M74" s="3"/>
      <c r="N74" s="4"/>
      <c r="O74" s="4"/>
      <c r="P74" s="4"/>
      <c r="Q74" s="4"/>
      <c r="R74" s="4"/>
      <c r="S74" s="4"/>
    </row>
    <row r="75" spans="1:19" ht="15.75">
      <c r="A75" s="12">
        <f ca="1">DAYS360(TODAY(),Table1[Charge Expire Date])</f>
        <v>118</v>
      </c>
      <c r="B75" s="17">
        <v>920408</v>
      </c>
      <c r="C75" s="17" t="str">
        <f>LEFT(Table1[Date], 4)</f>
        <v>9204</v>
      </c>
      <c r="D75" s="18">
        <v>1264</v>
      </c>
      <c r="E75" s="18" t="s">
        <v>217</v>
      </c>
      <c r="F75" s="17">
        <v>356307042332493</v>
      </c>
      <c r="G75" s="24" t="s">
        <v>176</v>
      </c>
      <c r="H75" s="24" t="s">
        <v>220</v>
      </c>
      <c r="I75" s="46">
        <v>41637</v>
      </c>
      <c r="J75" s="31"/>
      <c r="K75" s="3"/>
      <c r="L75" s="3"/>
      <c r="M75" s="3"/>
      <c r="N75" s="4"/>
      <c r="O75" s="4"/>
      <c r="P75" s="4"/>
      <c r="Q75" s="4"/>
      <c r="R75" s="4"/>
      <c r="S75" s="4"/>
    </row>
    <row r="76" spans="1:19" ht="15.75">
      <c r="A76" s="12">
        <f ca="1">DAYS360(TODAY(),Table1[Charge Expire Date])</f>
        <v>118</v>
      </c>
      <c r="B76" s="17">
        <v>920408</v>
      </c>
      <c r="C76" s="17" t="str">
        <f>LEFT(Table1[Date], 4)</f>
        <v>9204</v>
      </c>
      <c r="D76" s="18">
        <v>1265</v>
      </c>
      <c r="E76" s="18" t="s">
        <v>218</v>
      </c>
      <c r="F76" s="17">
        <v>356307042550342</v>
      </c>
      <c r="G76" s="6" t="s">
        <v>262</v>
      </c>
      <c r="H76" s="24" t="s">
        <v>221</v>
      </c>
      <c r="I76" s="46">
        <v>41637</v>
      </c>
      <c r="J76" s="31"/>
      <c r="K76" s="3"/>
      <c r="L76" s="3"/>
      <c r="M76" s="3"/>
      <c r="N76" s="4"/>
      <c r="O76" s="4"/>
      <c r="P76" s="4"/>
      <c r="Q76" s="4"/>
      <c r="R76" s="4"/>
      <c r="S76" s="4"/>
    </row>
    <row r="77" spans="1:19" ht="15.75">
      <c r="A77" s="12">
        <f ca="1">DAYS360(TODAY(),Table1[Charge Expire Date])</f>
        <v>118</v>
      </c>
      <c r="B77" s="17">
        <v>920408</v>
      </c>
      <c r="C77" s="17" t="str">
        <f>LEFT(Table1[Date], 4)</f>
        <v>9204</v>
      </c>
      <c r="D77" s="18">
        <v>1266</v>
      </c>
      <c r="E77" s="18" t="s">
        <v>219</v>
      </c>
      <c r="F77" s="17">
        <v>356307042710581</v>
      </c>
      <c r="G77" s="24" t="s">
        <v>176</v>
      </c>
      <c r="H77" s="24" t="s">
        <v>220</v>
      </c>
      <c r="I77" s="46">
        <v>41637</v>
      </c>
      <c r="J77" s="31"/>
      <c r="K77" s="3"/>
      <c r="L77" s="3"/>
      <c r="M77" s="3"/>
      <c r="N77" s="4"/>
      <c r="O77" s="4"/>
      <c r="P77" s="4"/>
      <c r="Q77" s="4"/>
      <c r="R77" s="4"/>
      <c r="S77" s="4"/>
    </row>
    <row r="78" spans="1:19" ht="15.75">
      <c r="A78" s="12">
        <f ca="1">DAYS360(TODAY(),Table1[Charge Expire Date])</f>
        <v>119</v>
      </c>
      <c r="B78" s="17">
        <v>920409</v>
      </c>
      <c r="C78" s="17" t="str">
        <f>LEFT(Table1[Date], 4)</f>
        <v>9204</v>
      </c>
      <c r="D78" s="18">
        <v>1267</v>
      </c>
      <c r="E78" s="8" t="s">
        <v>222</v>
      </c>
      <c r="F78" s="17">
        <v>356307042519420</v>
      </c>
      <c r="G78" s="6" t="s">
        <v>190</v>
      </c>
      <c r="H78" s="6" t="s">
        <v>223</v>
      </c>
      <c r="I78" s="46">
        <v>41638</v>
      </c>
      <c r="J78" s="31"/>
      <c r="K78" s="3"/>
      <c r="L78" s="3"/>
      <c r="M78" s="3"/>
      <c r="N78" s="4"/>
      <c r="O78" s="4"/>
      <c r="P78" s="4"/>
      <c r="Q78" s="4"/>
      <c r="R78" s="4"/>
      <c r="S78" s="4"/>
    </row>
    <row r="79" spans="1:19" ht="15.75">
      <c r="A79" s="12">
        <f ca="1">DAYS360(TODAY(),Table1[Charge Expire Date])</f>
        <v>119</v>
      </c>
      <c r="B79" s="17">
        <v>920410</v>
      </c>
      <c r="C79" s="17" t="str">
        <f>LEFT(Table1[Date], 4)</f>
        <v>9204</v>
      </c>
      <c r="D79" s="18">
        <v>1268</v>
      </c>
      <c r="E79" s="8" t="s">
        <v>224</v>
      </c>
      <c r="F79" s="17">
        <v>356307042346998</v>
      </c>
      <c r="G79" s="6" t="s">
        <v>46</v>
      </c>
      <c r="H79" s="6" t="s">
        <v>225</v>
      </c>
      <c r="I79" s="46">
        <v>41638</v>
      </c>
      <c r="J79" s="31"/>
      <c r="K79" s="3"/>
      <c r="L79" s="3"/>
      <c r="M79" s="3"/>
      <c r="N79" s="4"/>
      <c r="O79" s="4"/>
      <c r="P79" s="4"/>
      <c r="Q79" s="4"/>
      <c r="R79" s="4"/>
      <c r="S79" s="4"/>
    </row>
    <row r="80" spans="1:19" ht="15.75">
      <c r="A80" s="12">
        <f ca="1">DAYS360(TODAY(),Table1[Charge Expire Date])</f>
        <v>121</v>
      </c>
      <c r="B80" s="17">
        <v>920411</v>
      </c>
      <c r="C80" s="17" t="str">
        <f>LEFT(Table1[Date], 4)</f>
        <v>9204</v>
      </c>
      <c r="D80" s="18">
        <v>1269</v>
      </c>
      <c r="E80" s="8" t="s">
        <v>231</v>
      </c>
      <c r="F80" s="17">
        <v>356307042396738</v>
      </c>
      <c r="G80" s="6" t="s">
        <v>171</v>
      </c>
      <c r="H80" s="6" t="s">
        <v>233</v>
      </c>
      <c r="I80" s="46">
        <v>41641</v>
      </c>
      <c r="J80" s="31"/>
      <c r="K80" s="3"/>
      <c r="L80" s="3"/>
      <c r="M80" s="3"/>
      <c r="N80" s="4"/>
      <c r="O80" s="4"/>
      <c r="P80" s="4"/>
      <c r="Q80" s="4"/>
      <c r="R80" s="4"/>
      <c r="S80" s="4"/>
    </row>
    <row r="81" spans="1:19" ht="15.75">
      <c r="A81" s="12">
        <f ca="1">DAYS360(TODAY(),Table1[Charge Expire Date])</f>
        <v>121</v>
      </c>
      <c r="B81" s="17">
        <v>920411</v>
      </c>
      <c r="C81" s="9" t="str">
        <f>LEFT(Table1[Date], 4)</f>
        <v>9204</v>
      </c>
      <c r="D81" s="18">
        <v>1270</v>
      </c>
      <c r="E81" s="8" t="s">
        <v>230</v>
      </c>
      <c r="F81" s="17">
        <v>356307042518844</v>
      </c>
      <c r="G81" s="6" t="s">
        <v>171</v>
      </c>
      <c r="H81" s="6" t="s">
        <v>232</v>
      </c>
      <c r="I81" s="46">
        <v>41641</v>
      </c>
      <c r="J81" s="29"/>
      <c r="K81" s="3"/>
      <c r="L81" s="3"/>
      <c r="M81" s="3"/>
      <c r="N81" s="4"/>
      <c r="O81" s="4"/>
      <c r="P81" s="4"/>
      <c r="Q81" s="4"/>
      <c r="R81" s="4"/>
      <c r="S81" s="4"/>
    </row>
    <row r="82" spans="1:19" ht="15.75">
      <c r="A82" s="12">
        <f ca="1">DAYS360(TODAY(),Table1[Charge Expire Date])</f>
        <v>121</v>
      </c>
      <c r="B82" s="17">
        <v>920411</v>
      </c>
      <c r="C82" s="9" t="str">
        <f>LEFT(Table1[Date], 4)</f>
        <v>9204</v>
      </c>
      <c r="D82" s="18">
        <v>1271</v>
      </c>
      <c r="E82" s="8" t="s">
        <v>228</v>
      </c>
      <c r="F82" s="17">
        <v>356307042676741</v>
      </c>
      <c r="G82" s="6" t="s">
        <v>37</v>
      </c>
      <c r="H82" s="6" t="s">
        <v>229</v>
      </c>
      <c r="I82" s="46">
        <v>41641</v>
      </c>
      <c r="J82" s="29"/>
      <c r="K82" s="3"/>
      <c r="L82" s="3"/>
      <c r="M82" s="3"/>
      <c r="N82" s="4"/>
      <c r="O82" s="4"/>
      <c r="P82" s="4"/>
      <c r="Q82" s="4"/>
      <c r="R82" s="4"/>
      <c r="S82" s="4"/>
    </row>
    <row r="83" spans="1:19" ht="15.75">
      <c r="A83" s="12">
        <f ca="1">DAYS360(TODAY(),Table1[Charge Expire Date])</f>
        <v>121</v>
      </c>
      <c r="B83" s="17">
        <v>920411</v>
      </c>
      <c r="C83" s="25" t="str">
        <f>LEFT(Table1[Date], 4)</f>
        <v>9204</v>
      </c>
      <c r="D83" s="18">
        <v>1272</v>
      </c>
      <c r="E83" s="26" t="s">
        <v>226</v>
      </c>
      <c r="F83" s="17">
        <v>356307042393057</v>
      </c>
      <c r="G83" s="6" t="s">
        <v>37</v>
      </c>
      <c r="H83" s="6" t="s">
        <v>227</v>
      </c>
      <c r="I83" s="46">
        <v>41641</v>
      </c>
      <c r="J83" s="32"/>
      <c r="K83" s="3"/>
      <c r="L83" s="3"/>
      <c r="M83" s="3"/>
      <c r="N83" s="4"/>
      <c r="O83" s="4"/>
      <c r="P83" s="4"/>
      <c r="Q83" s="4"/>
      <c r="R83" s="4"/>
      <c r="S83" s="4"/>
    </row>
    <row r="84" spans="1:19" ht="15.75">
      <c r="A84" s="12">
        <f ca="1">DAYS360(TODAY(),Table1[Charge Expire Date])</f>
        <v>122</v>
      </c>
      <c r="B84" s="17">
        <v>920412</v>
      </c>
      <c r="C84" s="25" t="str">
        <f>LEFT(Table1[Date], 4)</f>
        <v>9204</v>
      </c>
      <c r="D84" s="26">
        <v>1274</v>
      </c>
      <c r="E84" s="26" t="s">
        <v>236</v>
      </c>
      <c r="F84" s="17">
        <v>356307042518265</v>
      </c>
      <c r="G84" s="6" t="s">
        <v>31</v>
      </c>
      <c r="H84" s="6" t="s">
        <v>237</v>
      </c>
      <c r="I84" s="46">
        <v>41642</v>
      </c>
      <c r="J84" s="32"/>
      <c r="K84" s="3"/>
      <c r="L84" s="3"/>
      <c r="M84" s="3"/>
      <c r="N84" s="4"/>
      <c r="O84" s="4"/>
      <c r="P84" s="4"/>
      <c r="Q84" s="4"/>
      <c r="R84" s="4"/>
      <c r="S84" s="4"/>
    </row>
    <row r="85" spans="1:19" ht="15.75">
      <c r="A85" s="12">
        <f ca="1">DAYS360(TODAY(),Table1[Charge Expire Date])</f>
        <v>125</v>
      </c>
      <c r="B85" s="17">
        <v>920415</v>
      </c>
      <c r="C85" s="25" t="str">
        <f>LEFT(Table1[Date], 4)</f>
        <v>9204</v>
      </c>
      <c r="D85" s="26">
        <v>1275</v>
      </c>
      <c r="E85" s="26" t="s">
        <v>238</v>
      </c>
      <c r="F85" s="17">
        <v>356307042545904</v>
      </c>
      <c r="G85" s="6" t="s">
        <v>161</v>
      </c>
      <c r="H85" s="6" t="s">
        <v>239</v>
      </c>
      <c r="I85" s="46">
        <v>41645</v>
      </c>
      <c r="J85" s="32"/>
      <c r="K85" s="3"/>
      <c r="L85" s="3"/>
      <c r="M85" s="3"/>
      <c r="N85" s="4"/>
      <c r="O85" s="4"/>
      <c r="P85" s="4"/>
      <c r="Q85" s="4"/>
      <c r="R85" s="4"/>
      <c r="S85" s="4"/>
    </row>
    <row r="86" spans="1:19" ht="15.75">
      <c r="A86" s="12">
        <f ca="1">DAYS360(TODAY(),Table1[Charge Expire Date])</f>
        <v>125</v>
      </c>
      <c r="B86" s="17">
        <v>920415</v>
      </c>
      <c r="C86" s="25" t="str">
        <f>LEFT(Table1[Date], 4)</f>
        <v>9204</v>
      </c>
      <c r="D86" s="26">
        <v>1276</v>
      </c>
      <c r="E86" s="26" t="s">
        <v>240</v>
      </c>
      <c r="F86" s="17">
        <v>356307042399989</v>
      </c>
      <c r="G86" s="6" t="s">
        <v>241</v>
      </c>
      <c r="H86" s="6" t="s">
        <v>242</v>
      </c>
      <c r="I86" s="46">
        <v>41645</v>
      </c>
      <c r="J86" s="32"/>
      <c r="K86" s="3"/>
      <c r="L86" s="3"/>
      <c r="M86" s="3"/>
      <c r="N86" s="4"/>
      <c r="O86" s="4"/>
      <c r="P86" s="4"/>
      <c r="Q86" s="4"/>
      <c r="R86" s="4"/>
      <c r="S86" s="4"/>
    </row>
    <row r="87" spans="1:19" ht="15.75">
      <c r="A87" s="12">
        <f ca="1">DAYS360(TODAY(),Table1[Charge Expire Date])</f>
        <v>128</v>
      </c>
      <c r="B87" s="17">
        <v>920418</v>
      </c>
      <c r="C87" s="25" t="str">
        <f>LEFT(Table1[Date], 4)</f>
        <v>9204</v>
      </c>
      <c r="D87" s="26">
        <v>1277</v>
      </c>
      <c r="E87" s="26" t="s">
        <v>244</v>
      </c>
      <c r="F87" s="17">
        <v>356307042395763</v>
      </c>
      <c r="G87" s="6" t="s">
        <v>181</v>
      </c>
      <c r="H87" s="6" t="s">
        <v>245</v>
      </c>
      <c r="I87" s="46">
        <v>41648</v>
      </c>
      <c r="J87" s="32"/>
      <c r="K87" s="3"/>
      <c r="L87" s="3"/>
      <c r="M87" s="3"/>
      <c r="N87" s="4"/>
      <c r="O87" s="4"/>
      <c r="P87" s="4"/>
      <c r="Q87" s="4"/>
      <c r="R87" s="4"/>
      <c r="S87" s="4"/>
    </row>
    <row r="88" spans="1:19" ht="15.75">
      <c r="A88" s="12">
        <f ca="1">DAYS360(TODAY(),Table1[Charge Expire Date])</f>
        <v>129</v>
      </c>
      <c r="B88" s="17">
        <v>920419</v>
      </c>
      <c r="C88" s="25" t="str">
        <f>LEFT(Table1[Date], 4)</f>
        <v>9204</v>
      </c>
      <c r="D88" s="26">
        <v>1278</v>
      </c>
      <c r="E88" s="26" t="s">
        <v>246</v>
      </c>
      <c r="F88" s="17">
        <v>356307042395292</v>
      </c>
      <c r="G88" s="6" t="s">
        <v>190</v>
      </c>
      <c r="H88" s="6" t="s">
        <v>249</v>
      </c>
      <c r="I88" s="46">
        <v>41649</v>
      </c>
      <c r="J88" s="32"/>
      <c r="K88" s="3"/>
      <c r="L88" s="3"/>
      <c r="M88" s="3"/>
      <c r="N88" s="4"/>
      <c r="O88" s="4"/>
      <c r="P88" s="4"/>
      <c r="Q88" s="4"/>
      <c r="R88" s="4"/>
      <c r="S88" s="4"/>
    </row>
    <row r="89" spans="1:19" ht="15.75">
      <c r="A89" s="12">
        <f ca="1">DAYS360(TODAY(),Table1[Charge Expire Date])</f>
        <v>129</v>
      </c>
      <c r="B89" s="17">
        <v>920419</v>
      </c>
      <c r="C89" s="25" t="str">
        <f>LEFT(Table1[Date], 4)</f>
        <v>9204</v>
      </c>
      <c r="D89" s="26">
        <v>1279</v>
      </c>
      <c r="E89" s="8" t="s">
        <v>247</v>
      </c>
      <c r="F89" s="17">
        <v>356307042395383</v>
      </c>
      <c r="G89" s="6" t="s">
        <v>190</v>
      </c>
      <c r="H89" s="6" t="s">
        <v>248</v>
      </c>
      <c r="I89" s="46">
        <v>41649</v>
      </c>
      <c r="J89" s="32"/>
      <c r="K89" s="3"/>
      <c r="L89" s="3"/>
      <c r="M89" s="3"/>
      <c r="N89" s="4"/>
      <c r="O89" s="4"/>
      <c r="P89" s="4"/>
      <c r="Q89" s="4"/>
      <c r="R89" s="4"/>
      <c r="S89" s="4"/>
    </row>
    <row r="90" spans="1:19" ht="15.75">
      <c r="A90" s="12">
        <f ca="1">DAYS360(TODAY(),Table1[Charge Expire Date])</f>
        <v>129</v>
      </c>
      <c r="B90" s="17">
        <v>920419</v>
      </c>
      <c r="C90" s="25" t="str">
        <f>LEFT(Table1[Date], 4)</f>
        <v>9204</v>
      </c>
      <c r="D90" s="26">
        <v>1280</v>
      </c>
      <c r="E90" s="26" t="s">
        <v>250</v>
      </c>
      <c r="F90" s="17">
        <v>356307042395367</v>
      </c>
      <c r="G90" s="27" t="s">
        <v>190</v>
      </c>
      <c r="H90" s="6" t="s">
        <v>251</v>
      </c>
      <c r="I90" s="46">
        <v>41649</v>
      </c>
      <c r="J90" s="32"/>
      <c r="K90" s="3"/>
      <c r="L90" s="3"/>
      <c r="M90" s="3"/>
      <c r="N90" s="4"/>
      <c r="O90" s="4"/>
      <c r="P90" s="4"/>
      <c r="Q90" s="4"/>
      <c r="R90" s="4"/>
      <c r="S90" s="4"/>
    </row>
    <row r="91" spans="1:19" ht="15.75">
      <c r="A91" s="12">
        <f ca="1">DAYS360(TODAY(),Table1[Charge Expire Date])</f>
        <v>132</v>
      </c>
      <c r="B91" s="17">
        <v>920422</v>
      </c>
      <c r="C91" s="25" t="str">
        <f>LEFT(Table1[Date], 4)</f>
        <v>9204</v>
      </c>
      <c r="D91" s="26">
        <v>1281</v>
      </c>
      <c r="E91" s="26" t="s">
        <v>253</v>
      </c>
      <c r="F91" s="17">
        <v>356307042518455</v>
      </c>
      <c r="G91" s="6" t="s">
        <v>176</v>
      </c>
      <c r="H91" s="6" t="s">
        <v>252</v>
      </c>
      <c r="I91" s="46">
        <v>41652</v>
      </c>
      <c r="J91" s="32"/>
      <c r="K91" s="3"/>
      <c r="L91" s="3"/>
      <c r="M91" s="3"/>
      <c r="N91" s="4"/>
      <c r="O91" s="4"/>
      <c r="P91" s="4"/>
      <c r="Q91" s="4"/>
      <c r="R91" s="4"/>
      <c r="S91" s="4"/>
    </row>
    <row r="92" spans="1:19" ht="15.75">
      <c r="A92" s="12">
        <f ca="1">DAYS360(TODAY(),Table1[Charge Expire Date])</f>
        <v>136</v>
      </c>
      <c r="B92" s="17">
        <v>920426</v>
      </c>
      <c r="C92" s="25" t="str">
        <f>LEFT(Table1[Date], 4)</f>
        <v>9204</v>
      </c>
      <c r="D92" s="26">
        <v>1283</v>
      </c>
      <c r="E92" s="26" t="s">
        <v>254</v>
      </c>
      <c r="F92" s="25">
        <v>356307042551969</v>
      </c>
      <c r="G92" s="6" t="s">
        <v>23</v>
      </c>
      <c r="H92" s="6" t="s">
        <v>255</v>
      </c>
      <c r="I92" s="46">
        <v>41656</v>
      </c>
      <c r="J92" s="32"/>
      <c r="K92" s="3"/>
      <c r="L92" s="3"/>
      <c r="M92" s="3"/>
      <c r="N92" s="4"/>
      <c r="O92" s="4"/>
      <c r="P92" s="4"/>
      <c r="Q92" s="4"/>
      <c r="R92" s="4"/>
      <c r="S92" s="4"/>
    </row>
    <row r="93" spans="1:19" ht="15.75">
      <c r="A93" s="12">
        <f ca="1">DAYS360(TODAY(),Table1[Charge Expire Date])</f>
        <v>139</v>
      </c>
      <c r="B93" s="25">
        <v>920429</v>
      </c>
      <c r="C93" s="25" t="str">
        <f>LEFT(Table1[Date], 4)</f>
        <v>9204</v>
      </c>
      <c r="D93" s="26">
        <v>1284</v>
      </c>
      <c r="E93" s="26" t="s">
        <v>256</v>
      </c>
      <c r="F93" s="25">
        <v>356307042393271</v>
      </c>
      <c r="G93" s="6" t="s">
        <v>190</v>
      </c>
      <c r="H93" s="6" t="s">
        <v>259</v>
      </c>
      <c r="I93" s="46">
        <v>41659</v>
      </c>
      <c r="J93" s="32"/>
      <c r="K93" s="3"/>
      <c r="L93" s="3"/>
      <c r="M93" s="3"/>
      <c r="N93" s="4"/>
      <c r="O93" s="4"/>
      <c r="P93" s="4"/>
      <c r="Q93" s="4"/>
      <c r="R93" s="4"/>
      <c r="S93" s="4"/>
    </row>
    <row r="94" spans="1:19" ht="15.75">
      <c r="A94" s="12">
        <f ca="1">DAYS360(TODAY(),Table1[Charge Expire Date])</f>
        <v>139</v>
      </c>
      <c r="B94" s="25">
        <v>920429</v>
      </c>
      <c r="C94" s="25" t="str">
        <f>LEFT(Table1[Date], 4)</f>
        <v>9204</v>
      </c>
      <c r="D94" s="26">
        <v>1285</v>
      </c>
      <c r="E94" s="26" t="s">
        <v>257</v>
      </c>
      <c r="F94" s="25">
        <v>356307042399658</v>
      </c>
      <c r="G94" s="6" t="s">
        <v>258</v>
      </c>
      <c r="H94" s="6" t="s">
        <v>260</v>
      </c>
      <c r="I94" s="46">
        <v>41659</v>
      </c>
      <c r="J94" s="32"/>
      <c r="K94" s="3"/>
      <c r="L94" s="3"/>
      <c r="M94" s="3"/>
      <c r="N94" s="4"/>
      <c r="O94" s="4"/>
      <c r="P94" s="4"/>
      <c r="Q94" s="4"/>
      <c r="R94" s="4"/>
      <c r="S94" s="4"/>
    </row>
    <row r="95" spans="1:19" ht="15.75">
      <c r="A95" s="12">
        <f ca="1">DAYS360(TODAY(),Table1[Charge Expire Date])</f>
        <v>139</v>
      </c>
      <c r="B95" s="25">
        <v>920429</v>
      </c>
      <c r="C95" s="25" t="str">
        <f>LEFT(Table1[Date], 4)</f>
        <v>9204</v>
      </c>
      <c r="D95" s="26">
        <v>1286</v>
      </c>
      <c r="E95" s="26" t="s">
        <v>261</v>
      </c>
      <c r="F95" s="25">
        <v>356307041606814</v>
      </c>
      <c r="G95" s="6" t="s">
        <v>262</v>
      </c>
      <c r="H95" s="6" t="s">
        <v>263</v>
      </c>
      <c r="I95" s="46">
        <v>41659</v>
      </c>
      <c r="J95" s="32"/>
      <c r="K95" s="3"/>
      <c r="L95" s="3"/>
      <c r="M95" s="3"/>
      <c r="N95" s="4"/>
      <c r="O95" s="4"/>
      <c r="P95" s="4"/>
      <c r="Q95" s="4"/>
      <c r="R95" s="4"/>
      <c r="S95" s="4"/>
    </row>
    <row r="96" spans="1:19" ht="15.75">
      <c r="A96" s="12">
        <f ca="1">DAYS360(TODAY(),Table1[Charge Expire Date])</f>
        <v>140</v>
      </c>
      <c r="B96" s="25">
        <v>920430</v>
      </c>
      <c r="C96" s="25" t="str">
        <f>LEFT(Table1[Date], 4)</f>
        <v>9204</v>
      </c>
      <c r="D96" s="26">
        <v>1287</v>
      </c>
      <c r="E96" s="26" t="s">
        <v>264</v>
      </c>
      <c r="F96" s="25">
        <v>356307042399732</v>
      </c>
      <c r="G96" s="6" t="s">
        <v>31</v>
      </c>
      <c r="H96" s="6" t="s">
        <v>265</v>
      </c>
      <c r="I96" s="46">
        <v>41660</v>
      </c>
      <c r="J96" s="32"/>
      <c r="K96" s="3"/>
      <c r="L96" s="3"/>
      <c r="M96" s="3"/>
      <c r="N96" s="4"/>
      <c r="O96" s="4"/>
      <c r="P96" s="4"/>
      <c r="Q96" s="4"/>
      <c r="R96" s="4"/>
      <c r="S96" s="4"/>
    </row>
    <row r="97" spans="1:19" ht="15.75">
      <c r="A97" s="12">
        <f ca="1">DAYS360(TODAY(),Table1[Charge Expire Date])</f>
        <v>140</v>
      </c>
      <c r="B97" s="25">
        <v>920430</v>
      </c>
      <c r="C97" s="25" t="str">
        <f>LEFT(Table1[Date], 4)</f>
        <v>9204</v>
      </c>
      <c r="D97" s="26">
        <v>1289</v>
      </c>
      <c r="E97" s="26" t="s">
        <v>266</v>
      </c>
      <c r="F97" s="25">
        <v>356307042397462</v>
      </c>
      <c r="G97" s="6" t="s">
        <v>31</v>
      </c>
      <c r="H97" s="6" t="s">
        <v>267</v>
      </c>
      <c r="I97" s="46">
        <v>41660</v>
      </c>
      <c r="J97" s="32"/>
      <c r="K97" s="3"/>
      <c r="L97" s="3"/>
      <c r="M97" s="3"/>
      <c r="N97" s="4"/>
      <c r="O97" s="4"/>
      <c r="P97" s="4"/>
      <c r="Q97" s="4"/>
      <c r="R97" s="4"/>
      <c r="S97" s="4"/>
    </row>
    <row r="98" spans="1:19" ht="15.75">
      <c r="A98" s="12">
        <f ca="1">DAYS360(TODAY(),Table1[Charge Expire Date])</f>
        <v>141</v>
      </c>
      <c r="B98" s="25">
        <v>920431</v>
      </c>
      <c r="C98" s="25" t="str">
        <f>LEFT(Table1[Date], 4)</f>
        <v>9204</v>
      </c>
      <c r="D98" s="26">
        <v>1291</v>
      </c>
      <c r="E98" s="26" t="s">
        <v>268</v>
      </c>
      <c r="F98" s="25">
        <v>356307042397959</v>
      </c>
      <c r="G98" s="6" t="s">
        <v>8</v>
      </c>
      <c r="H98" s="6" t="s">
        <v>269</v>
      </c>
      <c r="I98" s="46">
        <v>41661</v>
      </c>
      <c r="J98" s="32"/>
      <c r="K98" s="3"/>
      <c r="L98" s="3"/>
      <c r="M98" s="3"/>
      <c r="N98" s="4"/>
      <c r="O98" s="4"/>
      <c r="P98" s="4"/>
      <c r="Q98" s="4"/>
      <c r="R98" s="4"/>
      <c r="S98" s="4"/>
    </row>
    <row r="99" spans="1:19" ht="15.75">
      <c r="A99" s="12">
        <f ca="1">DAYS360(TODAY(),Table1[Charge Expire Date])</f>
        <v>143</v>
      </c>
      <c r="B99" s="25">
        <v>920502</v>
      </c>
      <c r="C99" s="25" t="str">
        <f>LEFT(Table1[Date], 4)</f>
        <v>9205</v>
      </c>
      <c r="D99" s="26">
        <v>1296</v>
      </c>
      <c r="E99" s="26" t="s">
        <v>270</v>
      </c>
      <c r="F99" s="25">
        <v>356307043054948</v>
      </c>
      <c r="G99" s="6" t="s">
        <v>37</v>
      </c>
      <c r="H99" s="6" t="s">
        <v>277</v>
      </c>
      <c r="I99" s="46">
        <v>41663</v>
      </c>
      <c r="J99" s="32"/>
      <c r="K99" s="3"/>
      <c r="L99" s="3"/>
      <c r="M99" s="3"/>
      <c r="N99" s="4"/>
      <c r="O99" s="4"/>
      <c r="P99" s="4"/>
      <c r="Q99" s="4"/>
      <c r="R99" s="4"/>
      <c r="S99" s="4"/>
    </row>
    <row r="100" spans="1:19" ht="15.75">
      <c r="A100" s="12">
        <f ca="1">DAYS360(TODAY(),Table1[Charge Expire Date])</f>
        <v>143</v>
      </c>
      <c r="B100" s="25">
        <v>920502</v>
      </c>
      <c r="C100" s="25" t="str">
        <f>LEFT(Table1[Date], 4)</f>
        <v>9205</v>
      </c>
      <c r="D100" s="26">
        <v>1297</v>
      </c>
      <c r="E100" s="26" t="s">
        <v>271</v>
      </c>
      <c r="F100" s="25">
        <v>356307042881903</v>
      </c>
      <c r="G100" s="6" t="s">
        <v>275</v>
      </c>
      <c r="H100" s="6" t="s">
        <v>273</v>
      </c>
      <c r="I100" s="46">
        <v>41663</v>
      </c>
      <c r="J100" s="32"/>
      <c r="K100" s="3"/>
      <c r="L100" s="3"/>
      <c r="M100" s="3"/>
      <c r="N100" s="4"/>
      <c r="O100" s="4"/>
      <c r="P100" s="4"/>
      <c r="Q100" s="4"/>
      <c r="R100" s="4"/>
      <c r="S100" s="4"/>
    </row>
    <row r="101" spans="1:19" ht="15.75">
      <c r="A101" s="12">
        <f ca="1">DAYS360(TODAY(),Table1[Charge Expire Date])</f>
        <v>143</v>
      </c>
      <c r="B101" s="25">
        <v>920502</v>
      </c>
      <c r="C101" s="25" t="str">
        <f>LEFT(Table1[Date], 4)</f>
        <v>9205</v>
      </c>
      <c r="D101" s="26">
        <v>1298</v>
      </c>
      <c r="E101" s="26" t="s">
        <v>272</v>
      </c>
      <c r="F101" s="25">
        <v>356307043042513</v>
      </c>
      <c r="G101" s="6" t="s">
        <v>276</v>
      </c>
      <c r="H101" s="6" t="s">
        <v>274</v>
      </c>
      <c r="I101" s="46">
        <v>41663</v>
      </c>
      <c r="J101" s="32"/>
      <c r="K101" s="3"/>
      <c r="L101" s="3"/>
      <c r="M101" s="3"/>
      <c r="N101" s="4"/>
      <c r="O101" s="4"/>
      <c r="P101" s="4"/>
      <c r="Q101" s="4"/>
      <c r="R101" s="4"/>
      <c r="S101" s="4"/>
    </row>
    <row r="102" spans="1:19" ht="15.75">
      <c r="A102" s="12">
        <f ca="1">DAYS360(TODAY(),Table1[Charge Expire Date])</f>
        <v>143</v>
      </c>
      <c r="B102" s="25">
        <v>920502</v>
      </c>
      <c r="C102" s="25" t="str">
        <f>LEFT(Table1[Date], 4)</f>
        <v>9205</v>
      </c>
      <c r="D102" s="26">
        <v>1299</v>
      </c>
      <c r="E102" s="26" t="s">
        <v>278</v>
      </c>
      <c r="F102" s="25">
        <v>356307042768662</v>
      </c>
      <c r="G102" s="6" t="s">
        <v>31</v>
      </c>
      <c r="H102" s="6" t="s">
        <v>279</v>
      </c>
      <c r="I102" s="46">
        <v>41663</v>
      </c>
      <c r="J102" s="32"/>
      <c r="K102" s="3"/>
      <c r="L102" s="3"/>
      <c r="M102" s="3"/>
      <c r="N102" s="4"/>
      <c r="O102" s="4"/>
      <c r="P102" s="4"/>
      <c r="Q102" s="4"/>
      <c r="R102" s="4"/>
      <c r="S102" s="4"/>
    </row>
    <row r="103" spans="1:19" ht="15.75">
      <c r="A103" s="38">
        <f ca="1">DAYS360(TODAY(),Table1[Charge Expire Date])</f>
        <v>143</v>
      </c>
      <c r="B103" s="39">
        <v>920502</v>
      </c>
      <c r="C103" s="39" t="str">
        <f>LEFT(Table1[Date], 4)</f>
        <v>9205</v>
      </c>
      <c r="D103" s="39">
        <v>1300</v>
      </c>
      <c r="E103" s="39" t="s">
        <v>280</v>
      </c>
      <c r="F103" s="39">
        <v>356307040901729</v>
      </c>
      <c r="G103" s="40" t="s">
        <v>281</v>
      </c>
      <c r="H103" s="40" t="s">
        <v>282</v>
      </c>
      <c r="I103" s="47">
        <v>41663</v>
      </c>
      <c r="J103" s="41"/>
      <c r="K103" s="42"/>
      <c r="L103" s="42"/>
      <c r="M103" s="42"/>
      <c r="N103" s="42"/>
      <c r="O103" s="42"/>
      <c r="P103" s="42"/>
      <c r="Q103" s="42"/>
      <c r="R103" s="42"/>
      <c r="S103" s="42"/>
    </row>
    <row r="104" spans="1:19" ht="15.75">
      <c r="A104" s="12">
        <f ca="1">DAYS360(TODAY(),Table1[Charge Expire Date])</f>
        <v>146</v>
      </c>
      <c r="B104" s="25">
        <v>920505</v>
      </c>
      <c r="C104" s="25" t="str">
        <f>LEFT(Table1[Date], 4)</f>
        <v>9205</v>
      </c>
      <c r="D104" s="25">
        <v>1301</v>
      </c>
      <c r="E104" s="25" t="s">
        <v>283</v>
      </c>
      <c r="F104" s="25">
        <v>356307043038305</v>
      </c>
      <c r="G104" s="6" t="s">
        <v>241</v>
      </c>
      <c r="H104" s="6" t="s">
        <v>285</v>
      </c>
      <c r="I104" s="48">
        <v>41666</v>
      </c>
      <c r="J104" s="32"/>
      <c r="K104" s="3"/>
      <c r="L104" s="3"/>
      <c r="M104" s="3"/>
      <c r="N104" s="4"/>
      <c r="O104" s="4"/>
      <c r="P104" s="4"/>
      <c r="Q104" s="4"/>
      <c r="R104" s="4"/>
      <c r="S104" s="4"/>
    </row>
    <row r="105" spans="1:19" ht="15.75">
      <c r="A105" s="12">
        <f ca="1">DAYS360(TODAY(),Table1[Charge Expire Date])</f>
        <v>146</v>
      </c>
      <c r="B105" s="25">
        <v>920505</v>
      </c>
      <c r="C105" s="25" t="str">
        <f>LEFT(Table1[Date], 4)</f>
        <v>9205</v>
      </c>
      <c r="D105" s="25">
        <v>1302</v>
      </c>
      <c r="E105" s="25" t="s">
        <v>284</v>
      </c>
      <c r="F105" s="25">
        <v>356307043038305</v>
      </c>
      <c r="G105" s="6" t="s">
        <v>262</v>
      </c>
      <c r="H105" s="6" t="s">
        <v>286</v>
      </c>
      <c r="I105" s="48">
        <v>41666</v>
      </c>
      <c r="J105" s="32"/>
      <c r="K105" s="3"/>
      <c r="L105" s="3"/>
      <c r="M105" s="3"/>
      <c r="N105" s="4"/>
      <c r="O105" s="4"/>
      <c r="P105" s="4"/>
      <c r="Q105" s="4"/>
      <c r="R105" s="4"/>
      <c r="S105" s="4"/>
    </row>
    <row r="106" spans="1:19" ht="15.75">
      <c r="A106" s="12">
        <f ca="1">DAYS360(TODAY(),Table1[Charge Expire Date])</f>
        <v>146</v>
      </c>
      <c r="B106" s="25">
        <v>920505</v>
      </c>
      <c r="C106" s="25" t="str">
        <f>LEFT(Table1[Date], 4)</f>
        <v>9205</v>
      </c>
      <c r="D106" s="25">
        <v>1304</v>
      </c>
      <c r="E106" s="25" t="s">
        <v>289</v>
      </c>
      <c r="F106" s="25">
        <v>356307043055234</v>
      </c>
      <c r="G106" s="6" t="s">
        <v>8</v>
      </c>
      <c r="H106" s="6" t="s">
        <v>290</v>
      </c>
      <c r="I106" s="48">
        <v>41666</v>
      </c>
      <c r="J106" s="32"/>
      <c r="K106" s="3"/>
      <c r="L106" s="3"/>
      <c r="M106" s="3"/>
      <c r="N106" s="4"/>
      <c r="O106" s="4"/>
      <c r="P106" s="4"/>
      <c r="Q106" s="4"/>
      <c r="R106" s="4"/>
      <c r="S106" s="4"/>
    </row>
    <row r="107" spans="1:19" ht="15.75">
      <c r="A107" s="12">
        <f ca="1">DAYS360(TODAY(),Table1[Charge Expire Date])</f>
        <v>148</v>
      </c>
      <c r="B107" s="25">
        <v>920507</v>
      </c>
      <c r="C107" s="25" t="str">
        <f>LEFT(Table1[Date], 4)</f>
        <v>9205</v>
      </c>
      <c r="D107" s="25">
        <v>1305</v>
      </c>
      <c r="E107" s="25" t="s">
        <v>292</v>
      </c>
      <c r="F107" s="25">
        <v>356307042798479</v>
      </c>
      <c r="G107" s="6" t="s">
        <v>276</v>
      </c>
      <c r="H107" s="6" t="s">
        <v>293</v>
      </c>
      <c r="I107" s="48">
        <v>41668</v>
      </c>
      <c r="J107" s="32"/>
      <c r="K107" s="3"/>
      <c r="L107" s="3"/>
      <c r="M107" s="3"/>
      <c r="N107" s="4"/>
      <c r="O107" s="4"/>
      <c r="P107" s="4"/>
      <c r="Q107" s="4"/>
      <c r="R107" s="4"/>
      <c r="S107" s="4"/>
    </row>
    <row r="108" spans="1:19" ht="15.75">
      <c r="A108" s="12">
        <f ca="1">DAYS360(TODAY(),Table1[Charge Expire Date])</f>
        <v>148</v>
      </c>
      <c r="B108" s="25">
        <v>920507</v>
      </c>
      <c r="C108" s="25" t="str">
        <f>LEFT(Table1[Date], 4)</f>
        <v>9205</v>
      </c>
      <c r="D108" s="25">
        <v>1306</v>
      </c>
      <c r="E108" s="25" t="s">
        <v>294</v>
      </c>
      <c r="F108" s="25">
        <v>356307042881564</v>
      </c>
      <c r="G108" s="6" t="s">
        <v>276</v>
      </c>
      <c r="H108" s="6" t="s">
        <v>295</v>
      </c>
      <c r="I108" s="48">
        <v>41668</v>
      </c>
      <c r="J108" s="32"/>
      <c r="K108" s="3"/>
      <c r="L108" s="3"/>
      <c r="M108" s="3"/>
      <c r="N108" s="4"/>
      <c r="O108" s="4"/>
      <c r="P108" s="4"/>
      <c r="Q108" s="4"/>
      <c r="R108" s="4"/>
      <c r="S108" s="4"/>
    </row>
    <row r="109" spans="1:19" ht="15.75">
      <c r="A109" s="12">
        <f ca="1">DAYS360(TODAY(),Table1[Charge Expire Date])</f>
        <v>148</v>
      </c>
      <c r="B109" s="25">
        <v>920507</v>
      </c>
      <c r="C109" s="25" t="str">
        <f>LEFT(Table1[Date], 4)</f>
        <v>9205</v>
      </c>
      <c r="D109" s="25">
        <v>1307</v>
      </c>
      <c r="E109" s="25" t="s">
        <v>296</v>
      </c>
      <c r="F109" s="25">
        <v>356307043026110</v>
      </c>
      <c r="G109" s="6" t="s">
        <v>276</v>
      </c>
      <c r="H109" s="6" t="s">
        <v>297</v>
      </c>
      <c r="I109" s="48">
        <v>41668</v>
      </c>
      <c r="J109" s="32"/>
      <c r="K109" s="3"/>
      <c r="L109" s="3"/>
      <c r="M109" s="3"/>
      <c r="N109" s="4"/>
      <c r="O109" s="4"/>
      <c r="P109" s="4"/>
      <c r="Q109" s="4"/>
      <c r="R109" s="4"/>
      <c r="S109" s="4"/>
    </row>
    <row r="110" spans="1:19" ht="15.75">
      <c r="A110" s="12">
        <f ca="1">DAYS360(TODAY(),Table1[Charge Expire Date])</f>
        <v>150</v>
      </c>
      <c r="B110" s="25">
        <v>920509</v>
      </c>
      <c r="C110" s="25" t="str">
        <f>LEFT(Table1[Date], 4)</f>
        <v>9205</v>
      </c>
      <c r="D110" s="25">
        <v>1308</v>
      </c>
      <c r="E110" s="25" t="s">
        <v>298</v>
      </c>
      <c r="F110" s="25">
        <v>356307042900315</v>
      </c>
      <c r="G110" s="6" t="s">
        <v>190</v>
      </c>
      <c r="H110" s="6" t="s">
        <v>299</v>
      </c>
      <c r="I110" s="48">
        <v>41670</v>
      </c>
      <c r="J110" s="32"/>
      <c r="K110" s="3"/>
      <c r="L110" s="3"/>
      <c r="M110" s="3"/>
      <c r="N110" s="4"/>
      <c r="O110" s="4"/>
      <c r="P110" s="4"/>
      <c r="Q110" s="4"/>
      <c r="R110" s="4"/>
      <c r="S110" s="4"/>
    </row>
    <row r="111" spans="1:19" ht="15.75">
      <c r="A111" s="12">
        <f ca="1">DAYS360(TODAY(),Table1[Charge Expire Date])</f>
        <v>150</v>
      </c>
      <c r="B111" s="25">
        <v>920509</v>
      </c>
      <c r="C111" s="25" t="str">
        <f>LEFT(Table1[Date], 4)</f>
        <v>9205</v>
      </c>
      <c r="D111" s="25">
        <v>1309</v>
      </c>
      <c r="E111" s="9" t="s">
        <v>300</v>
      </c>
      <c r="F111" s="25">
        <v>346307042700004</v>
      </c>
      <c r="G111" s="6" t="s">
        <v>301</v>
      </c>
      <c r="H111" s="6" t="s">
        <v>302</v>
      </c>
      <c r="I111" s="48">
        <v>41670</v>
      </c>
      <c r="J111" s="32"/>
      <c r="K111" s="3"/>
      <c r="L111" s="3"/>
      <c r="M111" s="3"/>
      <c r="N111" s="4"/>
      <c r="O111" s="4"/>
      <c r="P111" s="4"/>
      <c r="Q111" s="4"/>
      <c r="R111" s="4"/>
      <c r="S111" s="4"/>
    </row>
    <row r="112" spans="1:19" ht="15.75">
      <c r="A112" s="12">
        <f ca="1">DAYS360(TODAY(),Table1[Charge Expire Date])</f>
        <v>152</v>
      </c>
      <c r="B112" s="25">
        <v>920512</v>
      </c>
      <c r="C112" s="25" t="str">
        <f>LEFT(Table1[Date], 4)</f>
        <v>9205</v>
      </c>
      <c r="D112" s="25">
        <v>1310</v>
      </c>
      <c r="E112" s="25" t="s">
        <v>303</v>
      </c>
      <c r="F112" s="25">
        <v>356307042794338</v>
      </c>
      <c r="G112" s="6" t="s">
        <v>241</v>
      </c>
      <c r="H112" s="6" t="s">
        <v>304</v>
      </c>
      <c r="I112" s="48">
        <v>41673</v>
      </c>
      <c r="J112" s="32"/>
      <c r="K112" s="3"/>
      <c r="L112" s="3"/>
      <c r="M112" s="3"/>
      <c r="N112" s="4"/>
      <c r="O112" s="4"/>
      <c r="P112" s="4"/>
      <c r="Q112" s="4"/>
      <c r="R112" s="4"/>
      <c r="S112" s="4"/>
    </row>
    <row r="113" spans="1:19" ht="15.75">
      <c r="A113" s="12">
        <f ca="1">DAYS360(TODAY(),Table1[Charge Expire Date])</f>
        <v>152</v>
      </c>
      <c r="B113" s="25">
        <v>920512</v>
      </c>
      <c r="C113" s="25" t="str">
        <f>LEFT(Table1[Date], 4)</f>
        <v>9205</v>
      </c>
      <c r="D113" s="25">
        <v>1311</v>
      </c>
      <c r="E113" s="25" t="s">
        <v>305</v>
      </c>
      <c r="F113" s="25">
        <v>356307042906676</v>
      </c>
      <c r="G113" s="6" t="s">
        <v>84</v>
      </c>
      <c r="H113" s="6" t="s">
        <v>306</v>
      </c>
      <c r="I113" s="48">
        <v>41673</v>
      </c>
      <c r="J113" s="32"/>
      <c r="K113" s="3"/>
      <c r="L113" s="3"/>
      <c r="M113" s="3"/>
      <c r="N113" s="4"/>
      <c r="O113" s="4"/>
      <c r="P113" s="4"/>
      <c r="Q113" s="4"/>
      <c r="R113" s="4"/>
      <c r="S113" s="4"/>
    </row>
    <row r="114" spans="1:19" ht="15.75">
      <c r="A114" s="12">
        <f ca="1">DAYS360(TODAY(),Table1[Charge Expire Date])</f>
        <v>152</v>
      </c>
      <c r="B114" s="25">
        <v>920512</v>
      </c>
      <c r="C114" s="25" t="str">
        <f>LEFT(Table1[Date], 4)</f>
        <v>9205</v>
      </c>
      <c r="D114" s="25">
        <v>1312</v>
      </c>
      <c r="E114" s="25" t="s">
        <v>307</v>
      </c>
      <c r="F114" s="25">
        <v>356307042400910</v>
      </c>
      <c r="G114" s="6" t="s">
        <v>118</v>
      </c>
      <c r="H114" s="6" t="s">
        <v>308</v>
      </c>
      <c r="I114" s="48">
        <v>41673</v>
      </c>
      <c r="J114" s="32"/>
      <c r="K114" s="3"/>
      <c r="L114" s="3"/>
      <c r="M114" s="3"/>
      <c r="N114" s="4"/>
      <c r="O114" s="4"/>
      <c r="P114" s="4"/>
      <c r="Q114" s="4"/>
      <c r="R114" s="4"/>
      <c r="S114" s="4"/>
    </row>
    <row r="115" spans="1:19" ht="15.75">
      <c r="A115" s="12">
        <f ca="1">DAYS360(TODAY(),Table1[Charge Expire Date])</f>
        <v>152</v>
      </c>
      <c r="B115" s="25">
        <v>920512</v>
      </c>
      <c r="C115" s="25" t="str">
        <f>LEFT(Table1[Date], 4)</f>
        <v>9205</v>
      </c>
      <c r="D115" s="25">
        <v>1313</v>
      </c>
      <c r="E115" s="25" t="s">
        <v>309</v>
      </c>
      <c r="F115" s="25">
        <v>356307042799519</v>
      </c>
      <c r="G115" s="6" t="s">
        <v>118</v>
      </c>
      <c r="H115" s="6" t="s">
        <v>310</v>
      </c>
      <c r="I115" s="48">
        <v>41673</v>
      </c>
      <c r="J115" s="29"/>
      <c r="K115" s="3"/>
      <c r="L115" s="3"/>
      <c r="M115" s="3"/>
      <c r="N115" s="4"/>
      <c r="O115" s="4"/>
      <c r="P115" s="4"/>
      <c r="Q115" s="4"/>
      <c r="R115" s="4"/>
      <c r="S115" s="4"/>
    </row>
    <row r="116" spans="1:19" ht="15.75">
      <c r="A116" s="12">
        <f ca="1">DAYS360(TODAY(),Table1[Charge Expire Date])</f>
        <v>152</v>
      </c>
      <c r="B116" s="25">
        <v>920512</v>
      </c>
      <c r="C116" s="25" t="str">
        <f>LEFT(Table1[Date], 4)</f>
        <v>9205</v>
      </c>
      <c r="D116" s="25">
        <v>1321</v>
      </c>
      <c r="E116" s="9" t="s">
        <v>322</v>
      </c>
      <c r="F116" s="9">
        <v>356307042874858</v>
      </c>
      <c r="G116" s="6" t="s">
        <v>23</v>
      </c>
      <c r="H116" s="6" t="s">
        <v>321</v>
      </c>
      <c r="I116" s="48">
        <v>41673</v>
      </c>
      <c r="J116" s="29"/>
      <c r="K116" s="3"/>
      <c r="L116" s="3"/>
      <c r="M116" s="3"/>
      <c r="N116" s="4"/>
      <c r="O116" s="4"/>
      <c r="P116" s="4"/>
      <c r="Q116" s="4"/>
      <c r="R116" s="4"/>
      <c r="S116" s="4"/>
    </row>
    <row r="117" spans="1:19" ht="15.75">
      <c r="A117" s="12">
        <f ca="1">DAYS360(TODAY(),Table1[Charge Expire Date])</f>
        <v>152</v>
      </c>
      <c r="B117" s="25">
        <v>920512</v>
      </c>
      <c r="C117" s="25" t="str">
        <f>LEFT(Table1[Date], 4)</f>
        <v>9205</v>
      </c>
      <c r="D117" s="25">
        <v>1316</v>
      </c>
      <c r="E117" s="9" t="s">
        <v>311</v>
      </c>
      <c r="F117" s="9">
        <v>356307043054583</v>
      </c>
      <c r="G117" s="6" t="s">
        <v>258</v>
      </c>
      <c r="H117" s="6" t="s">
        <v>312</v>
      </c>
      <c r="I117" s="48">
        <v>41673</v>
      </c>
      <c r="J117" s="29"/>
      <c r="K117" s="3"/>
      <c r="L117" s="3"/>
      <c r="M117" s="3"/>
      <c r="N117" s="4"/>
      <c r="O117" s="4"/>
      <c r="P117" s="4"/>
      <c r="Q117" s="4"/>
      <c r="R117" s="4"/>
      <c r="S117" s="4"/>
    </row>
    <row r="118" spans="1:19" ht="15.75">
      <c r="A118" s="12">
        <f ca="1">DAYS360(TODAY(),Table1[Charge Expire Date])</f>
        <v>153</v>
      </c>
      <c r="B118" s="25">
        <v>920513</v>
      </c>
      <c r="C118" s="25" t="str">
        <f>LEFT(Table1[Date], 4)</f>
        <v>9205</v>
      </c>
      <c r="D118" s="25">
        <v>1317</v>
      </c>
      <c r="E118" s="9" t="s">
        <v>313</v>
      </c>
      <c r="F118" s="9">
        <v>356307042881796</v>
      </c>
      <c r="G118" s="6" t="s">
        <v>8</v>
      </c>
      <c r="H118" s="6" t="s">
        <v>314</v>
      </c>
      <c r="I118" s="44">
        <v>41674</v>
      </c>
      <c r="J118" s="29"/>
      <c r="K118" s="3"/>
      <c r="L118" s="3"/>
      <c r="M118" s="3"/>
      <c r="N118" s="4"/>
      <c r="O118" s="4"/>
      <c r="P118" s="4"/>
      <c r="Q118" s="4"/>
      <c r="R118" s="4"/>
      <c r="S118" s="4"/>
    </row>
    <row r="119" spans="1:19" ht="15.75">
      <c r="A119" s="12">
        <f ca="1">DAYS360(TODAY(),Table1[Charge Expire Date])</f>
        <v>153</v>
      </c>
      <c r="B119" s="25">
        <v>920513</v>
      </c>
      <c r="C119" s="25" t="str">
        <f>LEFT(Table1[Date], 4)</f>
        <v>9205</v>
      </c>
      <c r="D119" s="25">
        <v>1318</v>
      </c>
      <c r="E119" s="9" t="s">
        <v>315</v>
      </c>
      <c r="F119" s="9">
        <v>356307042799121</v>
      </c>
      <c r="G119" s="6" t="s">
        <v>23</v>
      </c>
      <c r="H119" s="6" t="s">
        <v>316</v>
      </c>
      <c r="I119" s="44">
        <v>41674</v>
      </c>
      <c r="J119" s="29"/>
      <c r="K119" s="3"/>
      <c r="L119" s="3"/>
      <c r="M119" s="3"/>
      <c r="N119" s="4"/>
      <c r="O119" s="4"/>
      <c r="P119" s="4"/>
      <c r="Q119" s="4"/>
      <c r="R119" s="4"/>
      <c r="S119" s="4"/>
    </row>
    <row r="120" spans="1:19" ht="15.75">
      <c r="A120" s="12">
        <f ca="1">DAYS360(TODAY(),Table1[Charge Expire Date])</f>
        <v>154</v>
      </c>
      <c r="B120" s="25">
        <v>920514</v>
      </c>
      <c r="C120" s="25" t="str">
        <f>LEFT(Table1[Date], 4)</f>
        <v>9205</v>
      </c>
      <c r="D120" s="25">
        <v>1319</v>
      </c>
      <c r="E120" s="9" t="s">
        <v>317</v>
      </c>
      <c r="F120" s="9">
        <v>356307042922632</v>
      </c>
      <c r="G120" s="6" t="s">
        <v>37</v>
      </c>
      <c r="H120" s="6" t="s">
        <v>318</v>
      </c>
      <c r="I120" s="44">
        <v>41675</v>
      </c>
      <c r="J120" s="29"/>
      <c r="K120" s="3"/>
      <c r="L120" s="3"/>
      <c r="M120" s="3"/>
      <c r="N120" s="4"/>
      <c r="O120" s="4"/>
      <c r="P120" s="4"/>
      <c r="Q120" s="4"/>
      <c r="R120" s="4"/>
      <c r="S120" s="4"/>
    </row>
    <row r="121" spans="1:19" ht="15.75">
      <c r="A121" s="12">
        <f ca="1">DAYS360(TODAY(),Table1[Charge Expire Date])</f>
        <v>154</v>
      </c>
      <c r="B121" s="25">
        <v>920514</v>
      </c>
      <c r="C121" s="25" t="str">
        <f>LEFT(Table1[Date], 4)</f>
        <v>9205</v>
      </c>
      <c r="D121" s="25">
        <v>1320</v>
      </c>
      <c r="E121" s="9" t="s">
        <v>319</v>
      </c>
      <c r="F121" s="9">
        <v>356307042794304</v>
      </c>
      <c r="G121" s="6" t="s">
        <v>8</v>
      </c>
      <c r="H121" s="6" t="s">
        <v>320</v>
      </c>
      <c r="I121" s="44">
        <v>41675</v>
      </c>
      <c r="J121" s="29"/>
      <c r="K121" s="3"/>
      <c r="L121" s="3"/>
      <c r="M121" s="3"/>
      <c r="N121" s="4"/>
      <c r="O121" s="4"/>
      <c r="P121" s="4"/>
      <c r="Q121" s="4"/>
      <c r="R121" s="4"/>
      <c r="S121" s="4"/>
    </row>
    <row r="122" spans="1:19" ht="15.75">
      <c r="A122" s="12">
        <f ca="1">DAYS360(TODAY(),Table1[Charge Expire Date])</f>
        <v>155</v>
      </c>
      <c r="B122" s="25">
        <v>920515</v>
      </c>
      <c r="C122" s="25" t="str">
        <f>LEFT(Table1[Date], 4)</f>
        <v>9205</v>
      </c>
      <c r="D122" s="25">
        <v>1322</v>
      </c>
      <c r="E122" s="9" t="s">
        <v>323</v>
      </c>
      <c r="F122" s="9">
        <v>356307042768449</v>
      </c>
      <c r="G122" s="6" t="s">
        <v>53</v>
      </c>
      <c r="H122" s="6" t="s">
        <v>324</v>
      </c>
      <c r="I122" s="44">
        <v>41676</v>
      </c>
      <c r="J122" s="29"/>
      <c r="K122" s="3"/>
      <c r="L122" s="3"/>
      <c r="M122" s="3"/>
      <c r="N122" s="4"/>
      <c r="O122" s="4"/>
      <c r="P122" s="4"/>
      <c r="Q122" s="4"/>
      <c r="R122" s="4"/>
      <c r="S122" s="4"/>
    </row>
    <row r="123" spans="1:19" ht="15.75">
      <c r="A123" s="12">
        <f ca="1">DAYS360(TODAY(),Table1[Charge Expire Date])</f>
        <v>155</v>
      </c>
      <c r="B123" s="25">
        <v>920515</v>
      </c>
      <c r="C123" s="25" t="str">
        <f>LEFT(Table1[Date], 4)</f>
        <v>9205</v>
      </c>
      <c r="D123" s="25">
        <v>1323</v>
      </c>
      <c r="E123" s="25" t="s">
        <v>325</v>
      </c>
      <c r="F123" s="25">
        <v>356307042776616</v>
      </c>
      <c r="G123" s="6" t="s">
        <v>73</v>
      </c>
      <c r="H123" s="27" t="s">
        <v>326</v>
      </c>
      <c r="I123" s="44">
        <v>41676</v>
      </c>
      <c r="J123" s="32" t="s">
        <v>114</v>
      </c>
      <c r="K123" s="3">
        <v>920515</v>
      </c>
      <c r="L123" s="3" t="s">
        <v>329</v>
      </c>
      <c r="M123" s="3"/>
      <c r="N123" s="4"/>
      <c r="O123" s="4"/>
      <c r="P123" s="4"/>
      <c r="Q123" s="4"/>
      <c r="R123" s="4"/>
      <c r="S123" s="4"/>
    </row>
    <row r="124" spans="1:19" ht="15.75">
      <c r="A124" s="12">
        <f ca="1">DAYS360(TODAY(),Table1[Charge Expire Date])</f>
        <v>155</v>
      </c>
      <c r="B124" s="25">
        <v>920515</v>
      </c>
      <c r="C124" s="25" t="str">
        <f>LEFT(Table1[Date], 4)</f>
        <v>9205</v>
      </c>
      <c r="D124" s="25">
        <v>1324</v>
      </c>
      <c r="E124" s="9" t="s">
        <v>327</v>
      </c>
      <c r="F124" s="25">
        <v>356307043030245</v>
      </c>
      <c r="G124" s="6" t="s">
        <v>276</v>
      </c>
      <c r="H124" s="6" t="s">
        <v>328</v>
      </c>
      <c r="I124" s="44">
        <v>41676</v>
      </c>
      <c r="J124" s="32"/>
      <c r="K124" s="3"/>
      <c r="L124" s="3"/>
      <c r="M124" s="3"/>
      <c r="N124" s="4"/>
      <c r="O124" s="4"/>
      <c r="P124" s="4"/>
      <c r="Q124" s="4"/>
      <c r="R124" s="4"/>
      <c r="S124" s="4"/>
    </row>
    <row r="125" spans="1:19" ht="15.75">
      <c r="A125" s="12">
        <f ca="1">DAYS360(TODAY(),Table1[Charge Expire Date])</f>
        <v>156</v>
      </c>
      <c r="B125" s="25">
        <v>920516</v>
      </c>
      <c r="C125" s="25" t="str">
        <f>LEFT(Table1[Date], 4)</f>
        <v>9205</v>
      </c>
      <c r="D125" s="25">
        <v>1325</v>
      </c>
      <c r="E125" s="9" t="s">
        <v>330</v>
      </c>
      <c r="F125" s="25">
        <v>356307043045698</v>
      </c>
      <c r="G125" s="6" t="s">
        <v>8</v>
      </c>
      <c r="H125" s="6" t="s">
        <v>331</v>
      </c>
      <c r="I125" s="44">
        <v>41677</v>
      </c>
      <c r="J125" s="32"/>
      <c r="K125" s="3"/>
      <c r="L125" s="3"/>
      <c r="M125" s="3"/>
      <c r="N125" s="4"/>
      <c r="O125" s="4"/>
      <c r="P125" s="4"/>
      <c r="Q125" s="4"/>
      <c r="R125" s="4"/>
      <c r="S125" s="4"/>
    </row>
    <row r="126" spans="1:19" ht="15.75">
      <c r="A126" s="12">
        <f ca="1">DAYS360(TODAY(),Table1[Charge Expire Date])</f>
        <v>156</v>
      </c>
      <c r="B126" s="25">
        <v>920516</v>
      </c>
      <c r="C126" s="25" t="str">
        <f>LEFT(Table1[Date], 4)</f>
        <v>9205</v>
      </c>
      <c r="D126" s="25">
        <v>1326</v>
      </c>
      <c r="E126" s="9" t="s">
        <v>332</v>
      </c>
      <c r="F126" s="25">
        <v>356307043042638</v>
      </c>
      <c r="G126" s="6" t="s">
        <v>37</v>
      </c>
      <c r="H126" s="6" t="s">
        <v>333</v>
      </c>
      <c r="I126" s="44">
        <v>41677</v>
      </c>
      <c r="J126" s="32"/>
      <c r="K126" s="3"/>
      <c r="L126" s="3"/>
      <c r="M126" s="3"/>
      <c r="N126" s="4"/>
      <c r="O126" s="4"/>
      <c r="P126" s="4"/>
      <c r="Q126" s="4"/>
      <c r="R126" s="4"/>
      <c r="S126" s="4"/>
    </row>
    <row r="127" spans="1:19" ht="15.75">
      <c r="A127" s="12">
        <f ca="1">DAYS360(TODAY(),Table1[Charge Expire Date])</f>
        <v>156</v>
      </c>
      <c r="B127" s="25">
        <v>920516</v>
      </c>
      <c r="C127" s="25" t="str">
        <f>LEFT(Table1[Date], 4)</f>
        <v>9205</v>
      </c>
      <c r="D127" s="25">
        <v>1327</v>
      </c>
      <c r="E127" s="9" t="s">
        <v>334</v>
      </c>
      <c r="F127" s="25">
        <v>356307042793819</v>
      </c>
      <c r="G127" s="6" t="s">
        <v>37</v>
      </c>
      <c r="H127" s="6" t="s">
        <v>335</v>
      </c>
      <c r="I127" s="44">
        <v>41677</v>
      </c>
      <c r="J127" s="32"/>
      <c r="K127" s="3"/>
      <c r="L127" s="3"/>
      <c r="M127" s="3"/>
      <c r="N127" s="4"/>
      <c r="O127" s="4"/>
      <c r="P127" s="4"/>
      <c r="Q127" s="4"/>
      <c r="R127" s="4"/>
      <c r="S127" s="4"/>
    </row>
    <row r="128" spans="1:19" ht="15.75">
      <c r="A128" s="12">
        <f ca="1">DAYS360(TODAY(),Table1[Charge Expire Date])</f>
        <v>161</v>
      </c>
      <c r="B128" s="25">
        <v>920521</v>
      </c>
      <c r="C128" s="25" t="str">
        <f>LEFT(Table1[Date], 4)</f>
        <v>9205</v>
      </c>
      <c r="D128" s="25">
        <v>1329</v>
      </c>
      <c r="E128" s="9" t="s">
        <v>336</v>
      </c>
      <c r="F128" s="25">
        <v>356307043054799</v>
      </c>
      <c r="G128" s="6" t="s">
        <v>190</v>
      </c>
      <c r="H128" s="6" t="s">
        <v>337</v>
      </c>
      <c r="I128" s="44">
        <v>41682</v>
      </c>
      <c r="J128" s="32"/>
      <c r="K128" s="3"/>
      <c r="L128" s="3"/>
      <c r="M128" s="3"/>
      <c r="N128" s="4"/>
      <c r="O128" s="4"/>
      <c r="P128" s="4"/>
      <c r="Q128" s="4"/>
      <c r="R128" s="4"/>
      <c r="S128" s="4"/>
    </row>
    <row r="129" spans="1:19" ht="15.75">
      <c r="A129" s="12">
        <f ca="1">DAYS360(TODAY(),Table1[Charge Expire Date])</f>
        <v>161</v>
      </c>
      <c r="B129" s="25">
        <v>920521</v>
      </c>
      <c r="C129" s="25" t="str">
        <f>LEFT(Table1[Date], 4)</f>
        <v>9205</v>
      </c>
      <c r="D129" s="25">
        <v>1330</v>
      </c>
      <c r="E129" s="9" t="s">
        <v>338</v>
      </c>
      <c r="F129" s="25">
        <v>356307043030278</v>
      </c>
      <c r="G129" s="6" t="s">
        <v>339</v>
      </c>
      <c r="H129" s="6" t="s">
        <v>340</v>
      </c>
      <c r="I129" s="44">
        <v>41682</v>
      </c>
      <c r="J129" s="32"/>
      <c r="K129" s="3"/>
      <c r="L129" s="3"/>
      <c r="M129" s="3"/>
      <c r="N129" s="4"/>
      <c r="O129" s="4"/>
      <c r="P129" s="4"/>
      <c r="Q129" s="4"/>
      <c r="R129" s="4"/>
      <c r="S129" s="4"/>
    </row>
    <row r="130" spans="1:19" ht="15.75">
      <c r="A130" s="12">
        <f ca="1">DAYS360(TODAY(),Table1[Charge Expire Date])</f>
        <v>161</v>
      </c>
      <c r="B130" s="25">
        <v>920521</v>
      </c>
      <c r="C130" s="25" t="str">
        <f>LEFT(Table1[Date], 4)</f>
        <v>9205</v>
      </c>
      <c r="D130" s="25">
        <v>1331</v>
      </c>
      <c r="E130" s="9" t="s">
        <v>341</v>
      </c>
      <c r="F130" s="25">
        <v>356307042818996</v>
      </c>
      <c r="G130" s="6" t="s">
        <v>8</v>
      </c>
      <c r="H130" s="6" t="s">
        <v>342</v>
      </c>
      <c r="I130" s="44">
        <v>41682</v>
      </c>
      <c r="J130" s="32"/>
      <c r="K130" s="3"/>
      <c r="L130" s="3"/>
      <c r="M130" s="3"/>
      <c r="N130" s="4"/>
      <c r="O130" s="4"/>
      <c r="P130" s="4"/>
      <c r="Q130" s="4"/>
      <c r="R130" s="4"/>
      <c r="S130" s="4"/>
    </row>
    <row r="131" spans="1:19" ht="15.75">
      <c r="A131" s="12">
        <f ca="1">DAYS360(TODAY(),Table1[Charge Expire Date])</f>
        <v>161</v>
      </c>
      <c r="B131" s="25">
        <v>920521</v>
      </c>
      <c r="C131" s="25" t="str">
        <f>LEFT(Table1[Date], 4)</f>
        <v>9205</v>
      </c>
      <c r="D131" s="25">
        <v>1332</v>
      </c>
      <c r="E131" s="9" t="s">
        <v>343</v>
      </c>
      <c r="F131" s="25">
        <v>356307042737923</v>
      </c>
      <c r="G131" s="6" t="s">
        <v>301</v>
      </c>
      <c r="H131" s="6" t="s">
        <v>344</v>
      </c>
      <c r="I131" s="44">
        <v>41682</v>
      </c>
      <c r="J131" s="32"/>
      <c r="K131" s="3"/>
      <c r="L131" s="3"/>
      <c r="M131" s="3"/>
      <c r="N131" s="4"/>
      <c r="O131" s="4"/>
      <c r="P131" s="4"/>
      <c r="Q131" s="4"/>
      <c r="R131" s="4"/>
      <c r="S131" s="4"/>
    </row>
    <row r="132" spans="1:19" ht="15.75">
      <c r="A132" s="12">
        <f ca="1">DAYS360(TODAY(),Table1[Charge Expire Date])</f>
        <v>163</v>
      </c>
      <c r="B132" s="25">
        <v>920523</v>
      </c>
      <c r="C132" s="25" t="str">
        <f>LEFT(Table1[Date], 4)</f>
        <v>9205</v>
      </c>
      <c r="D132" s="25">
        <v>1334</v>
      </c>
      <c r="E132" s="9" t="s">
        <v>345</v>
      </c>
      <c r="F132" s="25">
        <v>356307042775840</v>
      </c>
      <c r="G132" s="6" t="s">
        <v>276</v>
      </c>
      <c r="H132" s="6" t="s">
        <v>346</v>
      </c>
      <c r="I132" s="44">
        <v>41684</v>
      </c>
      <c r="J132" s="32"/>
      <c r="K132" s="3"/>
      <c r="L132" s="3"/>
      <c r="M132" s="3"/>
      <c r="N132" s="4"/>
      <c r="O132" s="4"/>
      <c r="P132" s="4"/>
      <c r="Q132" s="4"/>
      <c r="R132" s="4"/>
      <c r="S132" s="4"/>
    </row>
    <row r="133" spans="1:19" ht="15.75">
      <c r="A133" s="12">
        <f ca="1">DAYS360(TODAY(),Table1[Charge Expire Date])</f>
        <v>163</v>
      </c>
      <c r="B133" s="25">
        <v>920523</v>
      </c>
      <c r="C133" s="25" t="str">
        <f>LEFT(Table1[Date], 4)</f>
        <v>9205</v>
      </c>
      <c r="D133" s="25">
        <v>1338</v>
      </c>
      <c r="E133" s="9" t="s">
        <v>348</v>
      </c>
      <c r="F133" s="25">
        <v>356307043022309</v>
      </c>
      <c r="G133" s="6" t="s">
        <v>53</v>
      </c>
      <c r="H133" s="6" t="s">
        <v>349</v>
      </c>
      <c r="I133" s="44">
        <v>41684</v>
      </c>
      <c r="J133" s="32"/>
      <c r="K133" s="3"/>
      <c r="L133" s="3"/>
      <c r="M133" s="3"/>
      <c r="N133" s="4"/>
      <c r="O133" s="4"/>
      <c r="P133" s="4"/>
      <c r="Q133" s="4"/>
      <c r="R133" s="4"/>
      <c r="S133" s="4"/>
    </row>
    <row r="134" spans="1:19" ht="15.75">
      <c r="A134" s="12">
        <f ca="1">DAYS360(TODAY(),Table1[Charge Expire Date])</f>
        <v>163</v>
      </c>
      <c r="B134" s="25">
        <v>920523</v>
      </c>
      <c r="C134" s="25" t="str">
        <f>LEFT(Table1[Date], 4)</f>
        <v>9205</v>
      </c>
      <c r="D134" s="25">
        <v>1339</v>
      </c>
      <c r="E134" s="9" t="s">
        <v>350</v>
      </c>
      <c r="F134" s="25">
        <v>356307043030435</v>
      </c>
      <c r="G134" s="6" t="s">
        <v>118</v>
      </c>
      <c r="H134" s="6" t="s">
        <v>351</v>
      </c>
      <c r="I134" s="44">
        <v>41684</v>
      </c>
      <c r="J134" s="32"/>
      <c r="K134" s="3"/>
      <c r="L134" s="3"/>
      <c r="M134" s="3"/>
      <c r="N134" s="4"/>
      <c r="O134" s="4"/>
      <c r="P134" s="4"/>
      <c r="Q134" s="4"/>
      <c r="R134" s="4"/>
      <c r="S134" s="4"/>
    </row>
    <row r="135" spans="1:19" ht="15.75">
      <c r="A135" s="12">
        <f ca="1">DAYS360(TODAY(),Table1[Charge Expire Date])</f>
        <v>163</v>
      </c>
      <c r="B135" s="25">
        <v>920523</v>
      </c>
      <c r="C135" s="25" t="str">
        <f>LEFT(Table1[Date], 4)</f>
        <v>9205</v>
      </c>
      <c r="D135" s="25">
        <v>1340</v>
      </c>
      <c r="E135" s="9" t="s">
        <v>352</v>
      </c>
      <c r="F135" s="25">
        <v>356307043014439</v>
      </c>
      <c r="G135" s="6" t="s">
        <v>8</v>
      </c>
      <c r="H135" s="6" t="s">
        <v>353</v>
      </c>
      <c r="I135" s="44">
        <v>41684</v>
      </c>
      <c r="J135" s="32"/>
      <c r="K135" s="3"/>
      <c r="L135" s="3"/>
      <c r="M135" s="3"/>
      <c r="N135" s="4"/>
      <c r="O135" s="4"/>
      <c r="P135" s="4"/>
      <c r="Q135" s="4"/>
      <c r="R135" s="4"/>
      <c r="S135" s="4"/>
    </row>
    <row r="136" spans="1:19" ht="15.75">
      <c r="A136" s="12">
        <f ca="1">DAYS360(TODAY(),Table1[Charge Expire Date])</f>
        <v>163</v>
      </c>
      <c r="B136" s="25">
        <v>920523</v>
      </c>
      <c r="C136" s="25" t="str">
        <f>LEFT(Table1[Date], 4)</f>
        <v>9205</v>
      </c>
      <c r="D136" s="25">
        <v>1341</v>
      </c>
      <c r="E136" s="9" t="s">
        <v>354</v>
      </c>
      <c r="F136" s="25">
        <v>356307042763929</v>
      </c>
      <c r="G136" s="6" t="s">
        <v>8</v>
      </c>
      <c r="H136" s="6" t="s">
        <v>353</v>
      </c>
      <c r="I136" s="44">
        <v>41684</v>
      </c>
      <c r="J136" s="32"/>
      <c r="K136" s="3"/>
      <c r="L136" s="3"/>
      <c r="M136" s="3"/>
      <c r="N136" s="4"/>
      <c r="O136" s="4"/>
      <c r="P136" s="4"/>
      <c r="Q136" s="4"/>
      <c r="R136" s="4"/>
      <c r="S136" s="4"/>
    </row>
    <row r="137" spans="1:19" ht="15.75">
      <c r="A137" s="12">
        <f ca="1">DAYS360(TODAY(),Table1[Charge Expire Date])</f>
        <v>166</v>
      </c>
      <c r="B137" s="25">
        <v>920526</v>
      </c>
      <c r="C137" s="25" t="str">
        <f>LEFT(Table1[Date], 4)</f>
        <v>9205</v>
      </c>
      <c r="D137" s="25">
        <v>1342</v>
      </c>
      <c r="E137" s="9" t="s">
        <v>356</v>
      </c>
      <c r="F137" s="25">
        <v>356307043033397</v>
      </c>
      <c r="G137" s="6" t="s">
        <v>8</v>
      </c>
      <c r="H137" s="6" t="s">
        <v>357</v>
      </c>
      <c r="I137" s="44">
        <v>41687</v>
      </c>
      <c r="J137" s="32"/>
      <c r="K137" s="3"/>
      <c r="L137" s="3"/>
      <c r="M137" s="3"/>
      <c r="N137" s="4"/>
      <c r="O137" s="4"/>
      <c r="P137" s="4"/>
      <c r="Q137" s="4"/>
      <c r="R137" s="4"/>
      <c r="S137" s="4"/>
    </row>
    <row r="138" spans="1:19" ht="15.75">
      <c r="A138" s="12">
        <f ca="1">DAYS360(TODAY(),Table1[Charge Expire Date])</f>
        <v>166</v>
      </c>
      <c r="B138" s="25">
        <v>920526</v>
      </c>
      <c r="C138" s="25" t="str">
        <f>LEFT(Table1[Date], 4)</f>
        <v>9205</v>
      </c>
      <c r="D138" s="25">
        <v>1343</v>
      </c>
      <c r="E138" s="9" t="s">
        <v>358</v>
      </c>
      <c r="F138" s="25">
        <v>356307043111292</v>
      </c>
      <c r="G138" s="6" t="s">
        <v>205</v>
      </c>
      <c r="H138" s="6" t="s">
        <v>357</v>
      </c>
      <c r="I138" s="44">
        <v>41687</v>
      </c>
      <c r="J138" s="32"/>
      <c r="K138" s="3"/>
      <c r="L138" s="3"/>
      <c r="M138" s="3"/>
      <c r="N138" s="4"/>
      <c r="O138" s="4"/>
      <c r="P138" s="4"/>
      <c r="Q138" s="4"/>
      <c r="R138" s="4"/>
      <c r="S138" s="4"/>
    </row>
    <row r="139" spans="1:19" ht="15.75">
      <c r="A139" s="12">
        <f ca="1">DAYS360(TODAY(),Table1[Charge Expire Date])</f>
        <v>166</v>
      </c>
      <c r="B139" s="25">
        <v>920526</v>
      </c>
      <c r="C139" s="25" t="str">
        <f>LEFT(Table1[Date], 4)</f>
        <v>9205</v>
      </c>
      <c r="D139" s="25">
        <v>1344</v>
      </c>
      <c r="E139" s="9" t="s">
        <v>359</v>
      </c>
      <c r="F139" s="25">
        <v>356307042522341</v>
      </c>
      <c r="G139" s="6" t="s">
        <v>37</v>
      </c>
      <c r="H139" s="6" t="s">
        <v>360</v>
      </c>
      <c r="I139" s="44">
        <v>41687</v>
      </c>
      <c r="J139" s="32"/>
      <c r="K139" s="3"/>
      <c r="L139" s="3"/>
      <c r="M139" s="3"/>
      <c r="N139" s="4"/>
      <c r="O139" s="4"/>
      <c r="P139" s="4"/>
      <c r="Q139" s="4"/>
      <c r="R139" s="4"/>
      <c r="S139" s="4"/>
    </row>
    <row r="140" spans="1:19" ht="15.75">
      <c r="A140" s="12">
        <f ca="1">DAYS360(TODAY(),Table1[Charge Expire Date])</f>
        <v>166</v>
      </c>
      <c r="B140" s="25">
        <v>920526</v>
      </c>
      <c r="C140" s="25" t="str">
        <f>LEFT(Table1[Date], 4)</f>
        <v>9205</v>
      </c>
      <c r="D140" s="25">
        <v>1345</v>
      </c>
      <c r="E140" s="9" t="s">
        <v>362</v>
      </c>
      <c r="F140" s="25">
        <v>356307042775741</v>
      </c>
      <c r="G140" s="6" t="s">
        <v>258</v>
      </c>
      <c r="H140" s="6" t="s">
        <v>363</v>
      </c>
      <c r="I140" s="44">
        <v>41687</v>
      </c>
      <c r="J140" s="32"/>
      <c r="K140" s="3"/>
      <c r="L140" s="3"/>
      <c r="M140" s="3"/>
      <c r="N140" s="4"/>
      <c r="O140" s="4"/>
      <c r="P140" s="4"/>
      <c r="Q140" s="4"/>
      <c r="R140" s="4"/>
      <c r="S140" s="4"/>
    </row>
    <row r="141" spans="1:19" ht="15.75">
      <c r="A141" s="12">
        <f ca="1">DAYS360(TODAY(),Table1[Charge Expire Date])</f>
        <v>166</v>
      </c>
      <c r="B141" s="25">
        <v>920526</v>
      </c>
      <c r="C141" s="25" t="str">
        <f>LEFT(Table1[Date], 4)</f>
        <v>9205</v>
      </c>
      <c r="D141" s="25">
        <v>1346</v>
      </c>
      <c r="E141" s="9" t="s">
        <v>364</v>
      </c>
      <c r="F141" s="25">
        <v>356307043042570</v>
      </c>
      <c r="G141" s="6" t="s">
        <v>258</v>
      </c>
      <c r="H141" s="6" t="s">
        <v>365</v>
      </c>
      <c r="I141" s="44">
        <v>41687</v>
      </c>
      <c r="J141" s="32"/>
      <c r="K141" s="3"/>
      <c r="L141" s="3"/>
      <c r="M141" s="3"/>
      <c r="N141" s="4"/>
      <c r="O141" s="4"/>
      <c r="P141" s="4"/>
      <c r="Q141" s="4"/>
      <c r="R141" s="4"/>
      <c r="S141" s="4"/>
    </row>
    <row r="142" spans="1:19" ht="15.75">
      <c r="A142" s="12">
        <f ca="1">DAYS360(TODAY(),Table1[Charge Expire Date])</f>
        <v>166</v>
      </c>
      <c r="B142" s="25">
        <v>920526</v>
      </c>
      <c r="C142" s="25" t="str">
        <f>LEFT(Table1[Date], 4)</f>
        <v>9205</v>
      </c>
      <c r="D142" s="25">
        <v>1347</v>
      </c>
      <c r="E142" s="9" t="s">
        <v>367</v>
      </c>
      <c r="F142" s="25">
        <v>356307042765395</v>
      </c>
      <c r="G142" s="6" t="s">
        <v>128</v>
      </c>
      <c r="H142" s="6" t="s">
        <v>368</v>
      </c>
      <c r="I142" s="44">
        <v>41687</v>
      </c>
      <c r="J142" s="32"/>
      <c r="K142" s="3"/>
      <c r="L142" s="3"/>
      <c r="M142" s="3"/>
      <c r="N142" s="4"/>
      <c r="O142" s="4"/>
      <c r="P142" s="4"/>
      <c r="Q142" s="4"/>
      <c r="R142" s="4"/>
      <c r="S142" s="4"/>
    </row>
    <row r="143" spans="1:19" ht="15.75">
      <c r="A143" s="12">
        <f ca="1">DAYS360(TODAY(),Table1[Charge Expire Date])</f>
        <v>167</v>
      </c>
      <c r="B143" s="25">
        <v>920527</v>
      </c>
      <c r="C143" s="25" t="str">
        <f>LEFT(Table1[Date], 4)</f>
        <v>9205</v>
      </c>
      <c r="D143" s="25">
        <v>1348</v>
      </c>
      <c r="E143" s="9" t="s">
        <v>369</v>
      </c>
      <c r="F143" s="25">
        <v>356307042758143</v>
      </c>
      <c r="G143" s="6" t="s">
        <v>31</v>
      </c>
      <c r="H143" s="6" t="s">
        <v>370</v>
      </c>
      <c r="I143" s="44">
        <v>41688</v>
      </c>
      <c r="J143" s="32"/>
      <c r="K143" s="3"/>
      <c r="L143" s="3"/>
      <c r="M143" s="3"/>
      <c r="N143" s="4"/>
      <c r="O143" s="4"/>
      <c r="P143" s="4"/>
      <c r="Q143" s="4"/>
      <c r="R143" s="4"/>
      <c r="S143" s="4"/>
    </row>
    <row r="144" spans="1:19" ht="15.75">
      <c r="A144" s="12">
        <f ca="1">DAYS360(TODAY(),Table1[Charge Expire Date])</f>
        <v>167</v>
      </c>
      <c r="B144" s="25">
        <v>920527</v>
      </c>
      <c r="C144" s="25" t="str">
        <f>LEFT(Table1[Date], 4)</f>
        <v>9205</v>
      </c>
      <c r="D144" s="25">
        <v>1349</v>
      </c>
      <c r="E144" s="9" t="s">
        <v>371</v>
      </c>
      <c r="F144" s="25">
        <v>356307042793892</v>
      </c>
      <c r="G144" s="6" t="s">
        <v>276</v>
      </c>
      <c r="H144" s="6" t="s">
        <v>372</v>
      </c>
      <c r="I144" s="44">
        <v>41688</v>
      </c>
      <c r="J144" s="32"/>
      <c r="K144" s="3"/>
      <c r="L144" s="3"/>
      <c r="M144" s="3"/>
      <c r="N144" s="4"/>
      <c r="O144" s="4"/>
      <c r="P144" s="4"/>
      <c r="Q144" s="4"/>
      <c r="R144" s="4"/>
      <c r="S144" s="4"/>
    </row>
    <row r="145" spans="1:19" ht="15.75">
      <c r="A145" s="12">
        <f ca="1">DAYS360(TODAY(),Table1[Charge Expire Date])</f>
        <v>168</v>
      </c>
      <c r="B145" s="25">
        <v>920528</v>
      </c>
      <c r="C145" s="25" t="str">
        <f>LEFT(Table1[Date], 4)</f>
        <v>9205</v>
      </c>
      <c r="D145" s="25">
        <v>1351</v>
      </c>
      <c r="E145" s="9" t="s">
        <v>373</v>
      </c>
      <c r="F145" s="25">
        <v>356307043008571</v>
      </c>
      <c r="G145" s="6" t="s">
        <v>92</v>
      </c>
      <c r="H145" s="6" t="s">
        <v>374</v>
      </c>
      <c r="I145" s="44">
        <v>41689</v>
      </c>
      <c r="J145" s="32"/>
      <c r="K145" s="3"/>
      <c r="L145" s="3"/>
      <c r="M145" s="3"/>
      <c r="N145" s="4"/>
      <c r="O145" s="4"/>
      <c r="P145" s="4"/>
      <c r="Q145" s="4"/>
      <c r="R145" s="4"/>
      <c r="S145" s="4"/>
    </row>
    <row r="146" spans="1:19" ht="15.75">
      <c r="A146" s="12">
        <f ca="1">DAYS360(TODAY(),Table1[Charge Expire Date])</f>
        <v>168</v>
      </c>
      <c r="B146" s="25">
        <v>920528</v>
      </c>
      <c r="C146" s="25" t="str">
        <f>LEFT(Table1[Date], 4)</f>
        <v>9205</v>
      </c>
      <c r="D146" s="25">
        <v>1352</v>
      </c>
      <c r="E146" s="9" t="s">
        <v>375</v>
      </c>
      <c r="F146" s="25">
        <v>356307042760289</v>
      </c>
      <c r="G146" s="6" t="s">
        <v>276</v>
      </c>
      <c r="H146" s="6" t="s">
        <v>376</v>
      </c>
      <c r="I146" s="44">
        <v>41689</v>
      </c>
      <c r="J146" s="32"/>
      <c r="K146" s="3"/>
      <c r="L146" s="3"/>
      <c r="M146" s="3"/>
      <c r="N146" s="4"/>
      <c r="O146" s="4"/>
      <c r="P146" s="4"/>
      <c r="Q146" s="4"/>
      <c r="R146" s="4"/>
      <c r="S146" s="4"/>
    </row>
    <row r="147" spans="1:19" ht="15.75">
      <c r="A147" s="12">
        <f ca="1">DAYS360(TODAY(),Table1[Charge Expire Date])</f>
        <v>173</v>
      </c>
      <c r="B147" s="25">
        <v>920602</v>
      </c>
      <c r="C147" s="25" t="str">
        <f>LEFT(Table1[Date], 4)</f>
        <v>9206</v>
      </c>
      <c r="D147" s="25">
        <v>1354</v>
      </c>
      <c r="E147" s="9" t="s">
        <v>380</v>
      </c>
      <c r="F147" s="25">
        <v>356307042768712</v>
      </c>
      <c r="G147" s="6" t="s">
        <v>8</v>
      </c>
      <c r="H147" s="6" t="s">
        <v>383</v>
      </c>
      <c r="I147" s="44">
        <v>41694</v>
      </c>
      <c r="J147" s="32"/>
      <c r="K147" s="3"/>
      <c r="L147" s="3"/>
      <c r="M147" s="3"/>
      <c r="N147" s="4"/>
      <c r="O147" s="4"/>
      <c r="P147" s="4"/>
      <c r="Q147" s="4"/>
      <c r="R147" s="4"/>
      <c r="S147" s="4"/>
    </row>
    <row r="148" spans="1:19" ht="15.75">
      <c r="A148" s="12">
        <f ca="1">DAYS360(TODAY(),Table1[Charge Expire Date])</f>
        <v>173</v>
      </c>
      <c r="B148" s="25">
        <v>920602</v>
      </c>
      <c r="C148" s="25" t="str">
        <f>LEFT(Table1[Date], 4)</f>
        <v>9206</v>
      </c>
      <c r="D148" s="25">
        <v>1355</v>
      </c>
      <c r="E148" s="9" t="s">
        <v>381</v>
      </c>
      <c r="F148" s="25">
        <v>356307042794742</v>
      </c>
      <c r="G148" s="6" t="s">
        <v>382</v>
      </c>
      <c r="H148" s="6" t="s">
        <v>392</v>
      </c>
      <c r="I148" s="44">
        <v>41694</v>
      </c>
      <c r="J148" s="32"/>
      <c r="K148" s="3"/>
      <c r="L148" s="3"/>
      <c r="M148" s="3"/>
      <c r="N148" s="4"/>
      <c r="O148" s="4"/>
      <c r="P148" s="4"/>
      <c r="Q148" s="4"/>
      <c r="R148" s="4"/>
      <c r="S148" s="4"/>
    </row>
    <row r="149" spans="1:19" ht="15.75">
      <c r="A149" s="12">
        <f ca="1">DAYS360(TODAY(),Table1[Charge Expire Date])</f>
        <v>177</v>
      </c>
      <c r="B149" s="25">
        <v>920606</v>
      </c>
      <c r="C149" s="25" t="str">
        <f>LEFT(Table1[Date], 4)</f>
        <v>9206</v>
      </c>
      <c r="D149" s="25">
        <v>1360</v>
      </c>
      <c r="E149" s="9" t="s">
        <v>384</v>
      </c>
      <c r="F149" s="25">
        <v>356307042794577</v>
      </c>
      <c r="G149" s="6" t="s">
        <v>386</v>
      </c>
      <c r="H149" s="6" t="s">
        <v>388</v>
      </c>
      <c r="I149" s="44">
        <v>41698</v>
      </c>
      <c r="J149" s="32"/>
      <c r="K149" s="3"/>
      <c r="L149" s="3"/>
      <c r="M149" s="3"/>
      <c r="N149" s="4"/>
      <c r="O149" s="4"/>
      <c r="P149" s="4"/>
      <c r="Q149" s="4"/>
      <c r="R149" s="4"/>
      <c r="S149" s="4"/>
    </row>
    <row r="150" spans="1:19" ht="15.75">
      <c r="A150" s="12">
        <f ca="1">DAYS360(TODAY(),Table1[Charge Expire Date])</f>
        <v>177</v>
      </c>
      <c r="B150" s="25">
        <v>920606</v>
      </c>
      <c r="C150" s="25" t="str">
        <f>LEFT(Table1[Date], 4)</f>
        <v>9206</v>
      </c>
      <c r="D150" s="25">
        <v>1361</v>
      </c>
      <c r="E150" s="9" t="s">
        <v>385</v>
      </c>
      <c r="F150" s="25">
        <v>356307042770486</v>
      </c>
      <c r="G150" s="6" t="s">
        <v>387</v>
      </c>
      <c r="H150" s="6" t="s">
        <v>389</v>
      </c>
      <c r="I150" s="44">
        <v>41698</v>
      </c>
      <c r="J150" s="32"/>
      <c r="K150" s="3"/>
      <c r="L150" s="3"/>
      <c r="M150" s="3"/>
      <c r="N150" s="4"/>
      <c r="O150" s="4"/>
      <c r="P150" s="4"/>
      <c r="Q150" s="4"/>
      <c r="R150" s="4"/>
      <c r="S150" s="4"/>
    </row>
    <row r="151" spans="1:19" ht="15.75">
      <c r="A151" s="12">
        <f ca="1">DAYS360(TODAY(),Table1[Charge Expire Date])</f>
        <v>177</v>
      </c>
      <c r="B151" s="15">
        <v>920609</v>
      </c>
      <c r="C151" s="15" t="str">
        <f>LEFT(Table1[Date], 4)</f>
        <v>9206</v>
      </c>
      <c r="D151" s="15">
        <v>1362</v>
      </c>
      <c r="E151" s="9" t="s">
        <v>393</v>
      </c>
      <c r="F151" s="15">
        <v>356307043030484</v>
      </c>
      <c r="G151" s="6" t="s">
        <v>258</v>
      </c>
      <c r="H151" s="6" t="s">
        <v>394</v>
      </c>
      <c r="I151" s="44">
        <v>41698</v>
      </c>
      <c r="J151" s="29"/>
      <c r="K151" s="3"/>
      <c r="L151" s="3"/>
      <c r="M151" s="3"/>
      <c r="N151" s="4"/>
      <c r="O151" s="4"/>
      <c r="P151" s="4"/>
      <c r="Q151" s="4"/>
      <c r="R151" s="4"/>
      <c r="S151" s="4"/>
    </row>
    <row r="152" spans="1:19" ht="15.75">
      <c r="A152" s="12">
        <f ca="1">DAYS360(TODAY(),Table1[Charge Expire Date])</f>
        <v>150</v>
      </c>
      <c r="B152" s="25">
        <v>920610</v>
      </c>
      <c r="C152" s="25" t="str">
        <f>LEFT(Table1[Date], 4)</f>
        <v>9206</v>
      </c>
      <c r="D152" s="25">
        <v>1363</v>
      </c>
      <c r="E152" s="9" t="s">
        <v>395</v>
      </c>
      <c r="F152" s="15">
        <v>356307042760032</v>
      </c>
      <c r="G152" s="6" t="s">
        <v>258</v>
      </c>
      <c r="H152" s="6" t="s">
        <v>396</v>
      </c>
      <c r="I152" s="44">
        <v>41671</v>
      </c>
      <c r="J152" s="32"/>
      <c r="K152" s="3"/>
      <c r="L152" s="3"/>
      <c r="M152" s="3"/>
      <c r="N152" s="4"/>
      <c r="O152" s="4"/>
      <c r="P152" s="4"/>
      <c r="Q152" s="4"/>
      <c r="R152" s="4"/>
      <c r="S152" s="4"/>
    </row>
    <row r="153" spans="1:19" ht="15.75">
      <c r="A153" s="12">
        <f ca="1">DAYS360(TODAY(),Table1[Charge Expire Date])</f>
        <v>180</v>
      </c>
      <c r="B153" s="25">
        <v>920610</v>
      </c>
      <c r="C153" s="25" t="str">
        <f>LEFT(Table1[Date], 4)</f>
        <v>9206</v>
      </c>
      <c r="D153" s="25">
        <v>1364</v>
      </c>
      <c r="E153" s="9" t="s">
        <v>397</v>
      </c>
      <c r="F153" s="15">
        <v>356307043042497</v>
      </c>
      <c r="G153" s="6" t="s">
        <v>190</v>
      </c>
      <c r="H153" s="6" t="s">
        <v>398</v>
      </c>
      <c r="I153" s="44">
        <v>41699</v>
      </c>
      <c r="J153" s="32"/>
      <c r="K153" s="3"/>
      <c r="L153" s="3"/>
      <c r="M153" s="3"/>
      <c r="N153" s="4"/>
      <c r="O153" s="4"/>
      <c r="P153" s="4"/>
      <c r="Q153" s="4"/>
      <c r="R153" s="4"/>
      <c r="S153" s="4"/>
    </row>
    <row r="154" spans="1:19" ht="15.75">
      <c r="A154" s="12">
        <f ca="1">DAYS360(TODAY(),Table1[Charge Expire Date])</f>
        <v>-40921</v>
      </c>
      <c r="B154" s="25"/>
      <c r="C154" s="25" t="str">
        <f>LEFT(Table1[Date], 4)</f>
        <v/>
      </c>
      <c r="D154" s="25"/>
      <c r="E154" s="9"/>
      <c r="F154" s="25"/>
      <c r="G154" s="6"/>
      <c r="H154" s="6"/>
      <c r="I154" s="44"/>
      <c r="J154" s="32"/>
      <c r="K154" s="3"/>
      <c r="L154" s="3"/>
      <c r="M154" s="3"/>
      <c r="N154" s="4"/>
      <c r="O154" s="4"/>
      <c r="P154" s="4"/>
      <c r="Q154" s="4"/>
      <c r="R154" s="4"/>
      <c r="S154" s="4"/>
    </row>
    <row r="155" spans="1:19" ht="15.75">
      <c r="A155" s="12">
        <f ca="1">DAYS360(TODAY(),Table1[Charge Expire Date])</f>
        <v>-40921</v>
      </c>
      <c r="B155" s="25"/>
      <c r="C155" s="25" t="str">
        <f>LEFT(Table1[Date], 4)</f>
        <v/>
      </c>
      <c r="D155" s="25"/>
      <c r="E155" s="9"/>
      <c r="F155" s="25"/>
      <c r="G155" s="6"/>
      <c r="H155" s="6"/>
      <c r="I155" s="44"/>
      <c r="J155" s="32"/>
      <c r="K155" s="3"/>
      <c r="L155" s="3"/>
      <c r="M155" s="3"/>
      <c r="N155" s="4"/>
      <c r="O155" s="4"/>
      <c r="P155" s="4"/>
      <c r="Q155" s="4"/>
      <c r="R155" s="4"/>
      <c r="S155" s="4"/>
    </row>
    <row r="156" spans="1:19" ht="15.75">
      <c r="A156" s="12">
        <f ca="1">DAYS360(TODAY(),Table1[Charge Expire Date])</f>
        <v>-40921</v>
      </c>
      <c r="B156" s="25"/>
      <c r="C156" s="25" t="str">
        <f>LEFT(Table1[Date], 4)</f>
        <v/>
      </c>
      <c r="D156" s="25"/>
      <c r="E156" s="9"/>
      <c r="F156" s="25"/>
      <c r="G156" s="6"/>
      <c r="H156" s="6"/>
      <c r="I156" s="44"/>
      <c r="J156" s="32"/>
      <c r="K156" s="3"/>
      <c r="L156" s="3"/>
      <c r="M156" s="3"/>
      <c r="N156" s="4"/>
      <c r="O156" s="4"/>
      <c r="P156" s="4"/>
      <c r="Q156" s="4"/>
      <c r="R156" s="4"/>
      <c r="S156" s="4"/>
    </row>
    <row r="157" spans="1:19" ht="15.75">
      <c r="A157" s="12">
        <f ca="1">DAYS360(TODAY(),Table1[Charge Expire Date])</f>
        <v>-40921</v>
      </c>
      <c r="B157" s="25"/>
      <c r="C157" s="25" t="str">
        <f>LEFT(Table1[Date], 4)</f>
        <v/>
      </c>
      <c r="D157" s="25"/>
      <c r="E157" s="9"/>
      <c r="F157" s="25"/>
      <c r="G157" s="6"/>
      <c r="H157" s="6"/>
      <c r="I157" s="44"/>
      <c r="J157" s="32"/>
      <c r="K157" s="3"/>
      <c r="L157" s="3"/>
      <c r="M157" s="3"/>
      <c r="N157" s="4"/>
      <c r="O157" s="4"/>
      <c r="P157" s="4"/>
      <c r="Q157" s="4"/>
      <c r="R157" s="4"/>
      <c r="S157" s="4"/>
    </row>
    <row r="158" spans="1:19" ht="15.75">
      <c r="A158" s="12">
        <f ca="1">DAYS360(TODAY(),Table1[Charge Expire Date])</f>
        <v>-40921</v>
      </c>
      <c r="B158" s="25"/>
      <c r="C158" s="25" t="str">
        <f>LEFT(Table1[Date], 4)</f>
        <v/>
      </c>
      <c r="D158" s="25"/>
      <c r="E158" s="9"/>
      <c r="F158" s="25"/>
      <c r="G158" s="6"/>
      <c r="H158" s="6"/>
      <c r="I158" s="44"/>
      <c r="J158" s="32"/>
      <c r="K158" s="3"/>
      <c r="L158" s="3"/>
      <c r="M158" s="3"/>
      <c r="N158" s="4"/>
      <c r="O158" s="4"/>
      <c r="P158" s="4"/>
      <c r="Q158" s="4"/>
      <c r="R158" s="4"/>
      <c r="S158" s="4"/>
    </row>
    <row r="159" spans="1:19" ht="15.75">
      <c r="A159" s="12">
        <f ca="1">DAYS360(TODAY(),Table1[Charge Expire Date])</f>
        <v>-40921</v>
      </c>
      <c r="B159" s="25"/>
      <c r="C159" s="25" t="str">
        <f>LEFT(Table1[Date], 4)</f>
        <v/>
      </c>
      <c r="D159" s="25"/>
      <c r="E159" s="9"/>
      <c r="F159" s="25"/>
      <c r="G159" s="6"/>
      <c r="H159" s="6"/>
      <c r="I159" s="44"/>
      <c r="J159" s="32"/>
      <c r="K159" s="3"/>
      <c r="L159" s="3"/>
      <c r="M159" s="3"/>
      <c r="N159" s="4"/>
      <c r="O159" s="4"/>
      <c r="P159" s="4"/>
      <c r="Q159" s="4"/>
      <c r="R159" s="4"/>
      <c r="S159" s="4"/>
    </row>
    <row r="160" spans="1:19" ht="15.75">
      <c r="A160" s="12">
        <f ca="1">DAYS360(TODAY(),Table1[Charge Expire Date])</f>
        <v>-40921</v>
      </c>
      <c r="B160" s="25"/>
      <c r="C160" s="50" t="str">
        <f>LEFT(Table1[Date], 4)</f>
        <v/>
      </c>
      <c r="D160" s="50"/>
      <c r="E160" s="50"/>
      <c r="F160" s="50"/>
      <c r="G160" s="51"/>
      <c r="H160" s="51"/>
      <c r="I160" s="52"/>
      <c r="J160" s="53"/>
      <c r="K160" s="3"/>
      <c r="L160" s="3"/>
      <c r="M160" s="3"/>
      <c r="N160" s="4"/>
      <c r="O160" s="4"/>
      <c r="P160" s="4"/>
      <c r="Q160" s="4"/>
      <c r="R160" s="4"/>
      <c r="S160" s="4"/>
    </row>
    <row r="161" spans="1:19" ht="15.75">
      <c r="A161" s="12">
        <f ca="1">DAYS360(TODAY(),Table1[Charge Expire Date])</f>
        <v>-40921</v>
      </c>
      <c r="B161" s="25"/>
      <c r="C161" s="50" t="str">
        <f>LEFT(Table1[Date], 4)</f>
        <v/>
      </c>
      <c r="D161" s="50"/>
      <c r="E161" s="50"/>
      <c r="F161" s="50"/>
      <c r="G161" s="51"/>
      <c r="H161" s="51"/>
      <c r="I161" s="52"/>
      <c r="J161" s="53"/>
      <c r="K161" s="3"/>
      <c r="L161" s="3"/>
      <c r="M161" s="3"/>
      <c r="N161" s="4"/>
      <c r="O161" s="4"/>
      <c r="P161" s="4"/>
      <c r="Q161" s="4"/>
      <c r="R161" s="4"/>
      <c r="S161" s="4"/>
    </row>
    <row r="162" spans="1:19" ht="15.75">
      <c r="A162" s="12">
        <f ca="1">DAYS360(TODAY(),Table1[Charge Expire Date])</f>
        <v>-40921</v>
      </c>
      <c r="B162" s="25"/>
      <c r="C162" s="50" t="str">
        <f>LEFT(Table1[Date], 4)</f>
        <v/>
      </c>
      <c r="D162" s="50"/>
      <c r="E162" s="50"/>
      <c r="F162" s="50"/>
      <c r="G162" s="51"/>
      <c r="H162" s="51"/>
      <c r="I162" s="52"/>
      <c r="J162" s="53"/>
      <c r="K162" s="3"/>
      <c r="L162" s="3"/>
      <c r="M162" s="3"/>
      <c r="N162" s="4"/>
      <c r="O162" s="4"/>
      <c r="P162" s="4"/>
      <c r="Q162" s="4"/>
      <c r="R162" s="4"/>
      <c r="S162" s="4"/>
    </row>
    <row r="163" spans="1:19" ht="15.75">
      <c r="B163" s="17"/>
      <c r="C163" s="17"/>
      <c r="D163" s="18"/>
      <c r="E163" s="18"/>
      <c r="F163" s="17"/>
      <c r="G163" s="23"/>
      <c r="H163" s="6"/>
      <c r="I163" s="33"/>
      <c r="J163" s="34"/>
      <c r="K163" s="35"/>
      <c r="L163" s="35"/>
      <c r="M163" s="35"/>
      <c r="N163" s="35"/>
      <c r="O163" s="35"/>
      <c r="P163" s="35"/>
      <c r="Q163" s="35"/>
      <c r="R163" s="35"/>
      <c r="S163" s="36"/>
    </row>
    <row r="164" spans="1:19" ht="15.75">
      <c r="G164" s="36"/>
      <c r="H164" s="37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spans="1:19"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1:19"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</sheetData>
  <mergeCells count="1">
    <mergeCell ref="F1:H1"/>
  </mergeCells>
  <conditionalFormatting sqref="A3:A150 A152:A162">
    <cfRule type="cellIs" dxfId="85" priority="19" operator="lessThan">
      <formula>0</formula>
    </cfRule>
    <cfRule type="cellIs" dxfId="84" priority="20" operator="between">
      <formula>31</formula>
      <formula>60</formula>
    </cfRule>
    <cfRule type="cellIs" dxfId="83" priority="21" operator="lessThan">
      <formula>30</formula>
    </cfRule>
  </conditionalFormatting>
  <conditionalFormatting sqref="E3:E59 E61:E86 E88">
    <cfRule type="duplicateValues" dxfId="82" priority="24"/>
  </conditionalFormatting>
  <conditionalFormatting sqref="E163">
    <cfRule type="duplicateValues" dxfId="81" priority="18"/>
  </conditionalFormatting>
  <conditionalFormatting sqref="E60">
    <cfRule type="duplicateValues" dxfId="80" priority="14"/>
  </conditionalFormatting>
  <conditionalFormatting sqref="E87">
    <cfRule type="duplicateValues" dxfId="79" priority="13"/>
  </conditionalFormatting>
  <conditionalFormatting sqref="A151">
    <cfRule type="cellIs" dxfId="78" priority="1" operator="lessThan">
      <formula>0</formula>
    </cfRule>
    <cfRule type="cellIs" dxfId="77" priority="2" operator="between">
      <formula>31</formula>
      <formula>60</formula>
    </cfRule>
    <cfRule type="cellIs" dxfId="76" priority="3" operator="lessThan">
      <formula>30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Sheet2!$A$2:$A$3</xm:f>
          </x14:formula1>
          <xm:sqref>N3:N150 N152:N163</xm:sqref>
        </x14:dataValidation>
        <x14:dataValidation type="list" showInputMessage="1" showErrorMessage="1">
          <x14:formula1>
            <xm:f>Sheet2!$A$2:$A$4</xm:f>
          </x14:formula1>
          <xm:sqref>J3:J150 J152:J163</xm:sqref>
        </x14:dataValidation>
        <x14:dataValidation type="list" showInputMessage="1" showErrorMessage="1">
          <x14:formula1>
            <xm:f>Sheet2!#REF!</xm:f>
          </x14:formula1>
          <xm:sqref>N151</xm:sqref>
        </x14:dataValidation>
        <x14:dataValidation type="list" showInputMessage="1" showErrorMessage="1">
          <x14:formula1>
            <xm:f>Sheet2!#REF!</xm:f>
          </x14:formula1>
          <xm:sqref>J151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12" sqref="F12"/>
    </sheetView>
  </sheetViews>
  <sheetFormatPr defaultRowHeight="14.25"/>
  <cols>
    <col min="1" max="1" width="14.625" customWidth="1"/>
  </cols>
  <sheetData>
    <row r="1" spans="1:1">
      <c r="A1" t="s">
        <v>14</v>
      </c>
    </row>
    <row r="2" spans="1:1" ht="17.25">
      <c r="A2" s="7" t="s">
        <v>15</v>
      </c>
    </row>
    <row r="3" spans="1:1" ht="17.25">
      <c r="A3" s="7" t="s">
        <v>16</v>
      </c>
    </row>
    <row r="4" spans="1:1" ht="17.25">
      <c r="A4" s="7" t="s">
        <v>114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20" sqref="D20"/>
    </sheetView>
  </sheetViews>
  <sheetFormatPr defaultRowHeight="14.25"/>
  <cols>
    <col min="1" max="1" width="11" customWidth="1"/>
    <col min="2" max="2" width="13.375" customWidth="1"/>
  </cols>
  <sheetData>
    <row r="1" spans="1:2" ht="31.5" customHeight="1">
      <c r="A1" s="19" t="s">
        <v>148</v>
      </c>
      <c r="B1" s="20" t="s">
        <v>149</v>
      </c>
    </row>
    <row r="2" spans="1:2" ht="15">
      <c r="A2" s="19" t="s">
        <v>134</v>
      </c>
      <c r="B2" s="20">
        <f>COUNTIF(Table1[Column1], "=9110")</f>
        <v>6</v>
      </c>
    </row>
    <row r="3" spans="1:2" ht="15">
      <c r="A3" s="19" t="s">
        <v>143</v>
      </c>
      <c r="B3" s="20">
        <f>COUNTIF(Table1[Column1], "=9111")</f>
        <v>20</v>
      </c>
    </row>
    <row r="4" spans="1:2" ht="15">
      <c r="A4" s="19" t="s">
        <v>144</v>
      </c>
      <c r="B4" s="20">
        <f>COUNTIF(Table1[Column1], "=9112")</f>
        <v>4</v>
      </c>
    </row>
    <row r="5" spans="1:2" ht="15">
      <c r="A5" s="19" t="s">
        <v>145</v>
      </c>
      <c r="B5" s="20">
        <f>COUNTIF(Table1[Column1], "=9201")</f>
        <v>5</v>
      </c>
    </row>
    <row r="6" spans="1:2" ht="15">
      <c r="A6" s="19" t="s">
        <v>146</v>
      </c>
      <c r="B6" s="20">
        <f>COUNTIF(Table1[Column1], "=9202")</f>
        <v>11</v>
      </c>
    </row>
    <row r="7" spans="1:2" ht="15">
      <c r="A7" s="19" t="s">
        <v>147</v>
      </c>
      <c r="B7" s="20">
        <f>COUNTIF(Table1[Column1], "=9203")</f>
        <v>19</v>
      </c>
    </row>
    <row r="8" spans="1:2" ht="15">
      <c r="A8" s="19" t="s">
        <v>150</v>
      </c>
      <c r="B8" s="20">
        <f>COUNTIF(Table1[Column1], "=9204")</f>
        <v>31</v>
      </c>
    </row>
    <row r="9" spans="1:2" ht="15">
      <c r="A9" s="19" t="s">
        <v>151</v>
      </c>
      <c r="B9" s="20">
        <f>COUNTIF(Table1[Column1], "=9205")</f>
        <v>48</v>
      </c>
    </row>
    <row r="10" spans="1:2" ht="15">
      <c r="A10" s="19" t="s">
        <v>152</v>
      </c>
      <c r="B10" s="20">
        <f>COUNTIF(Table1[Column1], "=9206")</f>
        <v>7</v>
      </c>
    </row>
    <row r="11" spans="1:2" ht="15">
      <c r="A11" s="19" t="s">
        <v>153</v>
      </c>
      <c r="B11" s="20">
        <f>COUNTIF(Table1[Column1], "=9207")</f>
        <v>0</v>
      </c>
    </row>
    <row r="12" spans="1:2" ht="15">
      <c r="A12" s="19" t="s">
        <v>154</v>
      </c>
      <c r="B12" s="20">
        <f>COUNTIF(Table1[Column1], "=9208")</f>
        <v>0</v>
      </c>
    </row>
    <row r="13" spans="1:2" ht="15">
      <c r="A13" s="19" t="s">
        <v>155</v>
      </c>
      <c r="B13" s="20">
        <f>COUNTIF(Table1[Column1], "=9209")</f>
        <v>0</v>
      </c>
    </row>
    <row r="14" spans="1:2" ht="15">
      <c r="A14" s="19" t="s">
        <v>156</v>
      </c>
      <c r="B14" s="20">
        <f>COUNTIF(Table1[Column1], "=9210")</f>
        <v>0</v>
      </c>
    </row>
    <row r="15" spans="1:2" ht="15">
      <c r="A15" s="19" t="s">
        <v>157</v>
      </c>
      <c r="B15" s="20">
        <f>COUNTIF(Table1[Column1], "=9211")</f>
        <v>0</v>
      </c>
    </row>
    <row r="16" spans="1:2" ht="15">
      <c r="A16" s="19" t="s">
        <v>158</v>
      </c>
      <c r="B16" s="20">
        <f>COUNTIF(Table1[Column1], "=9212")</f>
        <v>0</v>
      </c>
    </row>
    <row r="17" spans="1:2" ht="44.25" customHeight="1">
      <c r="A17" s="21" t="s">
        <v>159</v>
      </c>
      <c r="B17" s="22">
        <f>SUBTOTAL(109,Table2[Qty])</f>
        <v>151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rightToLeft="1" topLeftCell="A46" workbookViewId="0">
      <selection activeCell="G54" sqref="G54"/>
    </sheetView>
  </sheetViews>
  <sheetFormatPr defaultRowHeight="14.25"/>
  <cols>
    <col min="1" max="1" width="14.125" bestFit="1" customWidth="1"/>
    <col min="2" max="2" width="4.5" style="43" bestFit="1" customWidth="1"/>
    <col min="3" max="26" width="16.25" bestFit="1" customWidth="1"/>
    <col min="27" max="27" width="11.25" bestFit="1" customWidth="1"/>
  </cols>
  <sheetData>
    <row r="3" spans="1:2" ht="33" customHeight="1">
      <c r="A3" s="56" t="s">
        <v>136</v>
      </c>
      <c r="B3" s="58" t="s">
        <v>141</v>
      </c>
    </row>
    <row r="4" spans="1:2">
      <c r="A4" s="55" t="s">
        <v>8</v>
      </c>
      <c r="B4" s="57">
        <v>13</v>
      </c>
    </row>
    <row r="5" spans="1:2">
      <c r="A5" s="55" t="s">
        <v>37</v>
      </c>
      <c r="B5" s="57">
        <v>10</v>
      </c>
    </row>
    <row r="6" spans="1:2">
      <c r="A6" s="55" t="s">
        <v>190</v>
      </c>
      <c r="B6" s="57">
        <v>9</v>
      </c>
    </row>
    <row r="7" spans="1:2">
      <c r="A7" s="55" t="s">
        <v>176</v>
      </c>
      <c r="B7" s="57">
        <v>9</v>
      </c>
    </row>
    <row r="8" spans="1:2">
      <c r="A8" s="55" t="s">
        <v>276</v>
      </c>
      <c r="B8" s="57">
        <v>8</v>
      </c>
    </row>
    <row r="9" spans="1:2">
      <c r="A9" s="55" t="s">
        <v>262</v>
      </c>
      <c r="B9" s="57">
        <v>8</v>
      </c>
    </row>
    <row r="10" spans="1:2">
      <c r="A10" s="55" t="s">
        <v>31</v>
      </c>
      <c r="B10" s="57">
        <v>7</v>
      </c>
    </row>
    <row r="11" spans="1:2">
      <c r="A11" s="55" t="s">
        <v>258</v>
      </c>
      <c r="B11" s="57">
        <v>6</v>
      </c>
    </row>
    <row r="12" spans="1:2">
      <c r="A12" s="55" t="s">
        <v>23</v>
      </c>
      <c r="B12" s="57">
        <v>6</v>
      </c>
    </row>
    <row r="13" spans="1:2">
      <c r="A13" s="55" t="s">
        <v>94</v>
      </c>
      <c r="B13" s="57">
        <v>5</v>
      </c>
    </row>
    <row r="14" spans="1:2">
      <c r="A14" s="55" t="s">
        <v>46</v>
      </c>
      <c r="B14" s="57">
        <v>5</v>
      </c>
    </row>
    <row r="15" spans="1:2">
      <c r="A15" s="55" t="s">
        <v>57</v>
      </c>
      <c r="B15" s="57">
        <v>5</v>
      </c>
    </row>
    <row r="16" spans="1:2">
      <c r="A16" s="55" t="s">
        <v>53</v>
      </c>
      <c r="B16" s="57">
        <v>4</v>
      </c>
    </row>
    <row r="17" spans="1:2">
      <c r="A17" s="55" t="s">
        <v>118</v>
      </c>
      <c r="B17" s="57">
        <v>4</v>
      </c>
    </row>
    <row r="18" spans="1:2">
      <c r="A18" s="55" t="s">
        <v>20</v>
      </c>
      <c r="B18" s="57">
        <v>4</v>
      </c>
    </row>
    <row r="19" spans="1:2">
      <c r="A19" s="55" t="s">
        <v>171</v>
      </c>
      <c r="B19" s="57">
        <v>3</v>
      </c>
    </row>
    <row r="20" spans="1:2">
      <c r="A20" s="55" t="s">
        <v>241</v>
      </c>
      <c r="B20" s="57">
        <v>3</v>
      </c>
    </row>
    <row r="21" spans="1:2">
      <c r="A21" s="55" t="s">
        <v>73</v>
      </c>
      <c r="B21" s="57">
        <v>3</v>
      </c>
    </row>
    <row r="22" spans="1:2">
      <c r="A22" s="55" t="s">
        <v>34</v>
      </c>
      <c r="B22" s="57">
        <v>2</v>
      </c>
    </row>
    <row r="23" spans="1:2">
      <c r="A23" s="55" t="s">
        <v>301</v>
      </c>
      <c r="B23" s="57">
        <v>2</v>
      </c>
    </row>
    <row r="24" spans="1:2">
      <c r="A24" s="55" t="s">
        <v>79</v>
      </c>
      <c r="B24" s="57">
        <v>2</v>
      </c>
    </row>
    <row r="25" spans="1:2">
      <c r="A25" s="55" t="s">
        <v>9</v>
      </c>
      <c r="B25" s="57">
        <v>2</v>
      </c>
    </row>
    <row r="26" spans="1:2">
      <c r="A26" s="55" t="s">
        <v>181</v>
      </c>
      <c r="B26" s="57">
        <v>2</v>
      </c>
    </row>
    <row r="27" spans="1:2">
      <c r="A27" s="55" t="s">
        <v>124</v>
      </c>
      <c r="B27" s="57">
        <v>2</v>
      </c>
    </row>
    <row r="28" spans="1:2">
      <c r="A28" s="55" t="s">
        <v>205</v>
      </c>
      <c r="B28" s="57">
        <v>2</v>
      </c>
    </row>
    <row r="29" spans="1:2">
      <c r="A29" s="55" t="s">
        <v>84</v>
      </c>
      <c r="B29" s="57">
        <v>2</v>
      </c>
    </row>
    <row r="30" spans="1:2">
      <c r="A30" s="55" t="s">
        <v>128</v>
      </c>
      <c r="B30" s="57">
        <v>2</v>
      </c>
    </row>
    <row r="31" spans="1:2">
      <c r="A31" s="55" t="s">
        <v>161</v>
      </c>
      <c r="B31" s="57">
        <v>2</v>
      </c>
    </row>
    <row r="32" spans="1:2">
      <c r="A32" s="55" t="s">
        <v>166</v>
      </c>
      <c r="B32" s="57">
        <v>2</v>
      </c>
    </row>
    <row r="33" spans="1:2">
      <c r="A33" s="55" t="s">
        <v>92</v>
      </c>
      <c r="B33" s="57">
        <v>2</v>
      </c>
    </row>
    <row r="34" spans="1:2">
      <c r="A34" s="55" t="s">
        <v>76</v>
      </c>
      <c r="B34" s="57">
        <v>1</v>
      </c>
    </row>
    <row r="35" spans="1:2">
      <c r="A35" s="55" t="s">
        <v>378</v>
      </c>
      <c r="B35" s="57">
        <v>1</v>
      </c>
    </row>
    <row r="36" spans="1:2">
      <c r="A36" s="55" t="s">
        <v>184</v>
      </c>
      <c r="B36" s="57">
        <v>1</v>
      </c>
    </row>
    <row r="37" spans="1:2">
      <c r="A37" s="55" t="s">
        <v>44</v>
      </c>
      <c r="B37" s="57">
        <v>1</v>
      </c>
    </row>
    <row r="38" spans="1:2">
      <c r="A38" s="55" t="s">
        <v>386</v>
      </c>
      <c r="B38" s="57">
        <v>1</v>
      </c>
    </row>
    <row r="39" spans="1:2">
      <c r="A39" s="55" t="s">
        <v>202</v>
      </c>
      <c r="B39" s="57">
        <v>1</v>
      </c>
    </row>
    <row r="40" spans="1:2">
      <c r="A40" s="55" t="s">
        <v>281</v>
      </c>
      <c r="B40" s="57">
        <v>1</v>
      </c>
    </row>
    <row r="41" spans="1:2">
      <c r="A41" s="55" t="s">
        <v>88</v>
      </c>
      <c r="B41" s="57">
        <v>1</v>
      </c>
    </row>
    <row r="42" spans="1:2">
      <c r="A42" s="55" t="s">
        <v>339</v>
      </c>
      <c r="B42" s="57">
        <v>1</v>
      </c>
    </row>
    <row r="43" spans="1:2">
      <c r="A43" s="55" t="s">
        <v>40</v>
      </c>
      <c r="B43" s="57">
        <v>1</v>
      </c>
    </row>
    <row r="44" spans="1:2">
      <c r="A44" s="55" t="s">
        <v>382</v>
      </c>
      <c r="B44" s="57">
        <v>1</v>
      </c>
    </row>
    <row r="45" spans="1:2">
      <c r="A45" s="55" t="s">
        <v>110</v>
      </c>
      <c r="B45" s="57">
        <v>1</v>
      </c>
    </row>
    <row r="46" spans="1:2">
      <c r="A46" s="55" t="s">
        <v>387</v>
      </c>
      <c r="B46" s="57">
        <v>1</v>
      </c>
    </row>
    <row r="47" spans="1:2">
      <c r="A47" s="55" t="s">
        <v>71</v>
      </c>
      <c r="B47" s="57">
        <v>1</v>
      </c>
    </row>
    <row r="48" spans="1:2">
      <c r="A48" s="55" t="s">
        <v>275</v>
      </c>
      <c r="B48" s="57">
        <v>1</v>
      </c>
    </row>
    <row r="49" spans="1:2">
      <c r="A49" s="55" t="s">
        <v>188</v>
      </c>
      <c r="B49" s="57"/>
    </row>
    <row r="50" spans="1:2">
      <c r="A50" s="55" t="s">
        <v>135</v>
      </c>
      <c r="B50" s="57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Emadeddin Saebi</dc:creator>
  <cp:lastModifiedBy>لیلا میرزاباقی</cp:lastModifiedBy>
  <dcterms:created xsi:type="dcterms:W3CDTF">2013-06-03T11:31:02Z</dcterms:created>
  <dcterms:modified xsi:type="dcterms:W3CDTF">2013-09-01T10:36:20Z</dcterms:modified>
</cp:coreProperties>
</file>