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krij\Dropbox\GEA-tooling\"/>
    </mc:Choice>
  </mc:AlternateContent>
  <xr:revisionPtr revIDLastSave="0" documentId="13_ncr:1_{6EBCD911-C636-4F15-B705-1F1FE8579937}" xr6:coauthVersionLast="47" xr6:coauthVersionMax="47" xr10:uidLastSave="{00000000-0000-0000-0000-000000000000}"/>
  <bookViews>
    <workbookView xWindow="5172" yWindow="24" windowWidth="16668" windowHeight="12624" tabRatio="885" activeTab="1" xr2:uid="{143DFB77-A774-44AB-96D8-C68A7165F10C}"/>
  </bookViews>
  <sheets>
    <sheet name="1.Enterprises" sheetId="15" r:id="rId1"/>
    <sheet name="1.Brondocumenten" sheetId="1" r:id="rId2"/>
    <sheet name="1.Stakeholders" sheetId="8" r:id="rId3"/>
    <sheet name="1.GEA rollen" sheetId="16" r:id="rId4"/>
    <sheet name="1.GEA rollen stakeholders" sheetId="14" r:id="rId5"/>
    <sheet name="2.Zingevingsuitspraken" sheetId="2" r:id="rId6"/>
    <sheet name="2.Perspectieven" sheetId="9" r:id="rId7"/>
    <sheet name="1.Perspectiefeigenaren" sheetId="12" r:id="rId8"/>
    <sheet name="2.Kernbegrippen" sheetId="10" r:id="rId9"/>
    <sheet name="2.RGU" sheetId="4" r:id="rId10"/>
    <sheet name="2.Relevante relaties" sheetId="5" r:id="rId11"/>
    <sheet name="3.Vraagstuk" sheetId="6" r:id="rId12"/>
    <sheet name="4.Opl.Contour" sheetId="7" r:id="rId13"/>
  </sheets>
  <definedNames>
    <definedName name="_xlnm._FilterDatabase" localSheetId="1" hidden="1">'1.Brondocumenten'!$A$1:$I$1</definedName>
    <definedName name="_xlnm._FilterDatabase" localSheetId="0" hidden="1">'1.Enterprises'!$A$1:$C$1</definedName>
    <definedName name="_xlnm._FilterDatabase" localSheetId="3" hidden="1">'1.GEA rollen'!$A$1:$B$7</definedName>
    <definedName name="_xlnm._FilterDatabase" localSheetId="4" hidden="1">'1.GEA rollen stakeholders'!$A$1:$D$31</definedName>
    <definedName name="_xlnm._FilterDatabase" localSheetId="7" hidden="1">'1.Perspectiefeigenaren'!$C$1:$E$1</definedName>
    <definedName name="_xlnm._FilterDatabase" localSheetId="2" hidden="1">'1.Stakeholders'!$D$1:$H$1</definedName>
    <definedName name="_xlnm._FilterDatabase" localSheetId="8" hidden="1">'2.Kernbegrippen'!$A$1:$F$1</definedName>
    <definedName name="_xlnm._FilterDatabase" localSheetId="10" hidden="1">'2.Relevante relaties'!$A$1:$G$1</definedName>
    <definedName name="_xlnm._FilterDatabase" localSheetId="9" hidden="1">'2.RGU'!$A$1:$Q$270</definedName>
    <definedName name="_xlnm._FilterDatabase" localSheetId="5" hidden="1">'2.Zingevingsuitspraken'!$A$1:$L$43</definedName>
    <definedName name="_xlnm._FilterDatabase" localSheetId="11" hidden="1">'3.Vraagstuk'!$A$1:$G$27</definedName>
    <definedName name="_xlnm._FilterDatabase" localSheetId="12" hidden="1">'4.Opl.Contour'!$A$1:$N$1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1" l="1"/>
  <c r="K25" i="1"/>
  <c r="K24" i="1"/>
  <c r="K23" i="1"/>
  <c r="K22" i="1"/>
  <c r="K21" i="1"/>
  <c r="K20" i="1"/>
  <c r="K19" i="1"/>
  <c r="K18" i="1"/>
  <c r="K17" i="1"/>
  <c r="K16" i="1"/>
  <c r="K15" i="1"/>
  <c r="K14" i="1"/>
  <c r="K13" i="1"/>
  <c r="K12" i="1"/>
  <c r="K11" i="1"/>
  <c r="K10" i="1"/>
  <c r="K9" i="1"/>
  <c r="K8" i="1"/>
  <c r="K7" i="1"/>
  <c r="K6" i="1"/>
  <c r="K5" i="1"/>
  <c r="K4" i="1"/>
  <c r="K3" i="1"/>
  <c r="K2" i="1"/>
  <c r="I2" i="6"/>
  <c r="K31" i="14"/>
  <c r="K30" i="14"/>
  <c r="K29" i="14"/>
  <c r="K28" i="14"/>
  <c r="K27" i="14"/>
  <c r="K26" i="14"/>
  <c r="K25" i="14"/>
  <c r="K24" i="14"/>
  <c r="K23" i="14"/>
  <c r="K22" i="14"/>
  <c r="K21" i="14"/>
  <c r="K20" i="14"/>
  <c r="K19" i="14"/>
  <c r="K18" i="14"/>
  <c r="K17" i="14"/>
  <c r="K16" i="14"/>
  <c r="K15" i="14"/>
  <c r="K14" i="14"/>
  <c r="K13" i="14"/>
  <c r="K12" i="14"/>
  <c r="K11" i="14"/>
  <c r="K10" i="14"/>
  <c r="K9" i="14"/>
  <c r="K8" i="14"/>
  <c r="K7" i="14"/>
  <c r="K6" i="14"/>
  <c r="K5" i="14"/>
  <c r="K4" i="14"/>
  <c r="K3" i="14"/>
  <c r="K2" i="14"/>
  <c r="O270" i="4"/>
  <c r="O269" i="4"/>
  <c r="O268" i="4"/>
  <c r="O267" i="4"/>
  <c r="O266" i="4"/>
  <c r="O265" i="4"/>
  <c r="O264" i="4"/>
  <c r="O263" i="4"/>
  <c r="O262" i="4"/>
  <c r="O261" i="4"/>
  <c r="O260" i="4"/>
  <c r="O259" i="4"/>
  <c r="O258" i="4"/>
  <c r="O257" i="4"/>
  <c r="O256" i="4"/>
  <c r="O255" i="4"/>
  <c r="O254" i="4"/>
  <c r="O253" i="4"/>
  <c r="O252" i="4"/>
  <c r="O251" i="4"/>
  <c r="O250" i="4"/>
  <c r="O249" i="4"/>
  <c r="O248" i="4"/>
  <c r="O247" i="4"/>
  <c r="O246" i="4"/>
  <c r="O245" i="4"/>
  <c r="O244" i="4"/>
  <c r="O243" i="4"/>
  <c r="O242" i="4"/>
  <c r="O241" i="4"/>
  <c r="O240" i="4"/>
  <c r="O239" i="4"/>
  <c r="O238" i="4"/>
  <c r="O237" i="4"/>
  <c r="O236" i="4"/>
  <c r="O235" i="4"/>
  <c r="O234" i="4"/>
  <c r="O233" i="4"/>
  <c r="O232" i="4"/>
  <c r="O231" i="4"/>
  <c r="O230" i="4"/>
  <c r="O229" i="4"/>
  <c r="O228" i="4"/>
  <c r="O227" i="4"/>
  <c r="O226" i="4"/>
  <c r="O225" i="4"/>
  <c r="O224" i="4"/>
  <c r="O223" i="4"/>
  <c r="O222" i="4"/>
  <c r="O22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2" i="14"/>
  <c r="F11" i="9"/>
  <c r="F10" i="9"/>
  <c r="F9" i="9"/>
  <c r="F8" i="9"/>
  <c r="F7" i="9"/>
  <c r="F6" i="9"/>
  <c r="F5" i="9"/>
  <c r="F4" i="9"/>
  <c r="F3" i="9"/>
  <c r="F2" i="9"/>
  <c r="K25" i="8"/>
  <c r="K24" i="8"/>
  <c r="K23" i="8"/>
  <c r="K22" i="8"/>
  <c r="K21" i="8"/>
  <c r="K20" i="8"/>
  <c r="K19" i="8"/>
  <c r="K18" i="8"/>
  <c r="K17" i="8"/>
  <c r="K16" i="8"/>
  <c r="K15" i="8"/>
  <c r="K14" i="8"/>
  <c r="K13" i="8"/>
  <c r="K12" i="8"/>
  <c r="K11" i="8"/>
  <c r="K10" i="8"/>
  <c r="K9" i="8"/>
  <c r="K8" i="8"/>
  <c r="K7" i="8"/>
  <c r="K6" i="8"/>
  <c r="K5" i="8"/>
  <c r="K4" i="8"/>
  <c r="K3" i="8"/>
  <c r="K2" i="8"/>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E21" i="12"/>
  <c r="E20" i="12"/>
  <c r="E19" i="12"/>
  <c r="E18" i="12"/>
  <c r="E17" i="12"/>
  <c r="E16" i="12"/>
  <c r="E15" i="12"/>
  <c r="E14" i="12"/>
  <c r="E13" i="12"/>
  <c r="E12" i="12"/>
  <c r="E11" i="12"/>
  <c r="E10" i="12"/>
  <c r="E9" i="12"/>
  <c r="E8" i="12"/>
  <c r="E7" i="12"/>
  <c r="E6" i="12"/>
  <c r="E5" i="12"/>
  <c r="E4" i="12"/>
  <c r="E3" i="12"/>
  <c r="E2" i="12"/>
  <c r="B21" i="12"/>
  <c r="B20" i="12"/>
  <c r="B19" i="12"/>
  <c r="B18" i="12"/>
  <c r="B17" i="12"/>
  <c r="B16" i="12"/>
  <c r="B15" i="12"/>
  <c r="B14" i="12"/>
  <c r="B13" i="12"/>
  <c r="B12" i="12"/>
  <c r="B11" i="12"/>
  <c r="B10" i="12"/>
  <c r="B9" i="12"/>
  <c r="B8" i="12"/>
  <c r="B7" i="12"/>
  <c r="B6" i="12"/>
  <c r="B5" i="12"/>
  <c r="B4" i="12"/>
  <c r="B3" i="12"/>
  <c r="B2" i="12"/>
  <c r="H25" i="8" l="1"/>
  <c r="H24" i="8"/>
  <c r="H23" i="8"/>
  <c r="H22" i="8"/>
  <c r="H21" i="8"/>
  <c r="H20" i="8"/>
  <c r="H19" i="8"/>
  <c r="H18" i="8"/>
  <c r="H17" i="8"/>
  <c r="H16" i="8"/>
  <c r="H15" i="8"/>
  <c r="H14" i="8"/>
  <c r="H13" i="8"/>
  <c r="H12" i="8"/>
  <c r="H11" i="8"/>
  <c r="H10" i="8"/>
  <c r="H9" i="8"/>
  <c r="H8" i="8"/>
  <c r="H7" i="8"/>
  <c r="H6" i="8"/>
  <c r="H5" i="8"/>
  <c r="H4" i="8"/>
  <c r="H3" i="8"/>
  <c r="H2" i="8"/>
</calcChain>
</file>

<file path=xl/sharedStrings.xml><?xml version="1.0" encoding="utf-8"?>
<sst xmlns="http://schemas.openxmlformats.org/spreadsheetml/2006/main" count="4197" uniqueCount="1690">
  <si>
    <t>B-1</t>
  </si>
  <si>
    <t>Portefeuillestrategie</t>
  </si>
  <si>
    <t>Ruimte voor beweging in Amsterdam en Diemen en Ruimte voor evenwicht in Zandvoort</t>
  </si>
  <si>
    <t>St&amp;B + P&amp;C</t>
  </si>
  <si>
    <t>Medewerkers</t>
  </si>
  <si>
    <t>2 bijl-1 20160920 RW Portefeuillestrategie 2016-2026 tbv RvC20160704</t>
  </si>
  <si>
    <t>Analyse gereed</t>
  </si>
  <si>
    <t>Bruikbaar</t>
  </si>
  <si>
    <t>B-2</t>
  </si>
  <si>
    <t>MJB</t>
  </si>
  <si>
    <t>Begroting 2017 Meerjarenbegroting 2017 - 2026</t>
  </si>
  <si>
    <t>Leidinggevenden</t>
  </si>
  <si>
    <t>3 bijl-1 20160920 RW MJB 2017-2026 22062016 tbv RvC 20160704</t>
  </si>
  <si>
    <t>B-3</t>
  </si>
  <si>
    <t>2e kw. Rapp.</t>
  </si>
  <si>
    <t>Tweede kwartaalrapportage 2016</t>
  </si>
  <si>
    <t>P&amp;C</t>
  </si>
  <si>
    <t>4 bijl-1 20160920 RW  2016-2Qrapportage De Key dd 20160831 tbv RvC 20160919</t>
  </si>
  <si>
    <t>B-4</t>
  </si>
  <si>
    <t>Visie op besturen</t>
  </si>
  <si>
    <t>Visie op besturen, de relatie bestuur – RvT</t>
  </si>
  <si>
    <t>Bestuur</t>
  </si>
  <si>
    <t>Leden RvC</t>
  </si>
  <si>
    <t>5 bijl-1 20160920 RW visie op besturen versie 12 mei 2016 schoon</t>
  </si>
  <si>
    <t>B-5</t>
  </si>
  <si>
    <t>Stijl</t>
  </si>
  <si>
    <t>Stijl van het Huis (concept )</t>
  </si>
  <si>
    <t>P&amp;O</t>
  </si>
  <si>
    <t>6 bijl-1 Stijl van het huis concept 30-08-2016 tbv DT2016-18</t>
  </si>
  <si>
    <t>B-6</t>
  </si>
  <si>
    <t>Ruimte v B.</t>
  </si>
  <si>
    <t xml:space="preserve">Ruimte voor beweging </t>
  </si>
  <si>
    <t>Directie</t>
  </si>
  <si>
    <t>Ruimte_voor_beweging</t>
  </si>
  <si>
    <t>B-7</t>
  </si>
  <si>
    <t>BIB2015</t>
  </si>
  <si>
    <t>Interne Beheersing De Key Beleid 2015 - 2016</t>
  </si>
  <si>
    <t>A&amp;IB</t>
  </si>
  <si>
    <t>CONCEPT Beleid Interne Beheersing 2015 d.d. 16-09-2015</t>
  </si>
  <si>
    <t>B-8</t>
  </si>
  <si>
    <t>Not.Int.Beh.</t>
  </si>
  <si>
    <t>Interne Beheersing De Key</t>
  </si>
  <si>
    <t>CONCEPT Notitie Interne Beheersing De Key</t>
  </si>
  <si>
    <t>B-9</t>
  </si>
  <si>
    <t>Klachtenafh.</t>
  </si>
  <si>
    <t>Klachten zijn welkom</t>
  </si>
  <si>
    <t>MT Wonen</t>
  </si>
  <si>
    <t>De Key klachtenafhandeling (2) goedgekeurd MT Wonen</t>
  </si>
  <si>
    <t>B-10</t>
  </si>
  <si>
    <t>Infoplan</t>
  </si>
  <si>
    <t>Informatieplan (concept)</t>
  </si>
  <si>
    <t>S&amp;B</t>
  </si>
  <si>
    <t>Informatieplan De Key - Ruimte voor beweging - Ruimte voor evenwicht</t>
  </si>
  <si>
    <t>B-11</t>
  </si>
  <si>
    <t>Integriteitsbeleid</t>
  </si>
  <si>
    <t>B-12</t>
  </si>
  <si>
    <t>Compliance</t>
  </si>
  <si>
    <t xml:space="preserve">Compliance framework </t>
  </si>
  <si>
    <t>Presentatie bij Compliance framework De Key d.d. 25-07-2016</t>
  </si>
  <si>
    <t>B-13</t>
  </si>
  <si>
    <t>Procesbeschr. 2.0</t>
  </si>
  <si>
    <t>Procesbeschrijvingen 2.0 (directiebesluit augustus 2016)</t>
  </si>
  <si>
    <t>Procesbeschrijvingen 2.0 handboek en pva definitief</t>
  </si>
  <si>
    <t>B-14</t>
  </si>
  <si>
    <t>Risicomgt.</t>
  </si>
  <si>
    <t>Risicomanagment bij woningcorporaties: Wat wil ‘de toezichthouder’?</t>
  </si>
  <si>
    <t>Risicomanagement bij woningcorporaties - Wat wil de toezichthouder</t>
  </si>
  <si>
    <t>Niet relevant</t>
  </si>
  <si>
    <t>B-15</t>
  </si>
  <si>
    <t xml:space="preserve">Zo werkt het </t>
  </si>
  <si>
    <t>Zo werkt het bij De Key</t>
  </si>
  <si>
    <t>zo werkt het bij de key</t>
  </si>
  <si>
    <t>Verouderd</t>
  </si>
  <si>
    <t>B-16</t>
  </si>
  <si>
    <t>Privacy bel.</t>
  </si>
  <si>
    <t>Privacy: visie &amp; beleid</t>
  </si>
  <si>
    <t>Privacy visie beleid en statement</t>
  </si>
  <si>
    <t>B-17</t>
  </si>
  <si>
    <t>Procesman.</t>
  </si>
  <si>
    <t>Procesmanagement v1 (directiebesluit augustus 2016)</t>
  </si>
  <si>
    <t>Procesmanagement v1</t>
  </si>
  <si>
    <t>B-18</t>
  </si>
  <si>
    <t>RMStatuut</t>
  </si>
  <si>
    <t>Risicomanagementstatuut</t>
  </si>
  <si>
    <t>20161007 RM Statuut De Key - concept 0.1</t>
  </si>
  <si>
    <t>B-19</t>
  </si>
  <si>
    <t>Infobev.</t>
  </si>
  <si>
    <t>Informatiebeveiligingsbeleid 2016</t>
  </si>
  <si>
    <t>Informatiebeveiligingsbeleid</t>
  </si>
  <si>
    <t>B-20</t>
  </si>
  <si>
    <t>Inkoopbel.</t>
  </si>
  <si>
    <t xml:space="preserve">Inkoopbeleid </t>
  </si>
  <si>
    <t>BB</t>
  </si>
  <si>
    <t>Inkoopbeleid Woonstichting De Key</t>
  </si>
  <si>
    <t>B-21</t>
  </si>
  <si>
    <t>Regl. Fin. Bel.</t>
  </si>
  <si>
    <t>Reglement financieel beleid</t>
  </si>
  <si>
    <t xml:space="preserve">Reglement financieel beleid en beheer De Key v 4.4 </t>
  </si>
  <si>
    <t>B-22</t>
  </si>
  <si>
    <t>Bel.Not. Zakenp.</t>
  </si>
  <si>
    <t>Beleidsnotitie ‘Zakenpartnertoets bij desinvesteringen’</t>
  </si>
  <si>
    <t>Vastgoed</t>
  </si>
  <si>
    <t>Beleidsnotitie Zakenpartnertoets bij desinvesteringen_200815</t>
  </si>
  <si>
    <t>B-23</t>
  </si>
  <si>
    <t>Protoc. Email, ect.</t>
  </si>
  <si>
    <t>Bijlage 2: Protocol voor het gebruik van e-mail,Internet en telefoondiensten.</t>
  </si>
  <si>
    <t>Internet en emailprotocol</t>
  </si>
  <si>
    <t>Te gedetailleerd</t>
  </si>
  <si>
    <t>B-24</t>
  </si>
  <si>
    <t>Klokkenluid.reg.</t>
  </si>
  <si>
    <t>Bijlage 4: Regeling inzake het omgaan met een vermoeden van een misstand (Klokkenluidersregeling)</t>
  </si>
  <si>
    <t>Klokkeluidersregeling</t>
  </si>
  <si>
    <t>B-25</t>
  </si>
  <si>
    <t>Progr.v.Eisen</t>
  </si>
  <si>
    <t>Standaard Programma van Eisen Nieuwbouw</t>
  </si>
  <si>
    <t>Maartje Swüste</t>
  </si>
  <si>
    <t>Standaard Programma van Eisen Nieuwbouw def</t>
  </si>
  <si>
    <t>Brondocument</t>
  </si>
  <si>
    <t>Opsteller</t>
  </si>
  <si>
    <t>Doelgroep</t>
  </si>
  <si>
    <t>Bestandsnaam</t>
  </si>
  <si>
    <t>Status</t>
  </si>
  <si>
    <t>Bruikbaarheid</t>
  </si>
  <si>
    <t>Type</t>
  </si>
  <si>
    <t>Belang</t>
  </si>
  <si>
    <t>ExtraIndeling</t>
  </si>
  <si>
    <t>Opmerking</t>
  </si>
  <si>
    <t>UIT-1</t>
  </si>
  <si>
    <t>Kiezen voor mensen die hun eerste stappen zetten op de woningmarkt</t>
  </si>
  <si>
    <t>Wij kiezen voor mensen die hun eerste stappen zetten op de woningmarkt</t>
  </si>
  <si>
    <t>Doel</t>
  </si>
  <si>
    <t>Hoog</t>
  </si>
  <si>
    <t>De Key Amsterdam</t>
  </si>
  <si>
    <t>UIT-17</t>
  </si>
  <si>
    <t>Waardevast vastgoedportefeuille</t>
  </si>
  <si>
    <t>De vastgoedportefeuille hoeft niet te groeien, maar moet wel waardevast blijven.</t>
  </si>
  <si>
    <t>UIT-18</t>
  </si>
  <si>
    <t>Streven naar een jaarlijks een rendement op inflatieniveau plus een risico-opslag</t>
  </si>
  <si>
    <t>Voldoende betekent voor ons: jaarlijks een rendement op inflatieniveau plus een risico-opslag. In de meerjarenbegroting is dit totaal benodigde rendement berekend op 3 procent voor de geborgde activiteiten (DAEB).</t>
  </si>
  <si>
    <t>UIT-33</t>
  </si>
  <si>
    <t>Streven naar een dynamisch evenwicht van de zelfstandige sociale huurvoorraad</t>
  </si>
  <si>
    <t>We streven naar een dynamisch evenwicht van de zelfstandige sociale huurvoorraad: het aantal nieuwbouwwoningen is minimaal gelijk aan het aantal verkopen en liberalisaties.</t>
  </si>
  <si>
    <t>UIT-34</t>
  </si>
  <si>
    <t>We stoten BOG-vastgoed af</t>
  </si>
  <si>
    <t>BOG is niet onze kerntaak. Waar mogelijk stoten we dit vastgoed af. We voegen in principe geen nieuwe BOG toe door nieuwbouw</t>
  </si>
  <si>
    <t>UIT-35</t>
  </si>
  <si>
    <t>We streven naar een afname van het aantal parkeerplaatsen</t>
  </si>
  <si>
    <t>Parkeren zien we niet als onze kerntaak. We streven naar een afname van het aantal parkeerplaatsen. Voor de meeste woonstarters is dit geen probleem: zij zijn niet in het bezit van een
auto. Nieuwbouw realiseren we zoveel mogelijk zonder parkeerplekken.</t>
  </si>
  <si>
    <t>UIT-40</t>
  </si>
  <si>
    <t>We brengen het aantal entiteiten in onze verbindingenstructuur terug</t>
  </si>
  <si>
    <t>De Key is actief bezig met het terugbrengen van het aantal entiteiten in haar verbindingenstructuur</t>
  </si>
  <si>
    <t>UIT-42</t>
  </si>
  <si>
    <t>Gelijke behandeling van alle huurders</t>
  </si>
  <si>
    <t>Gelijkheid: Alle huurders van De Key hebben recht op dezelfde kwaliteit van dienstverlening</t>
  </si>
  <si>
    <t>UIT-7</t>
  </si>
  <si>
    <t>Vertrouwen zit in onze manier van werken</t>
  </si>
  <si>
    <t>Vertrouwen is de basis voor de manier waarop wij werken en de manier waarop wij met onze klanten omgaan.</t>
  </si>
  <si>
    <t>Kernwaarde</t>
  </si>
  <si>
    <t>UIT-26</t>
  </si>
  <si>
    <t>Eigenaarschap en verantwoordelijkheid nemen</t>
  </si>
  <si>
    <t xml:space="preserve">Eigenaarschap: Bij De Key werken we gezamenlijk aan de woonconcepten voor onze doelgroep: toetreders op de woningmarkt. Iedereen heeft daarbij zijn eigen rol, die wordt ingevuld op basis van vakmanschap. Er is ruimte om verantwoordelijkheid te nemen, en er wordt verwacht dat je die ruimte ook gebruikt. Eigen initiatief wordt op prijs gesteld. </t>
  </si>
  <si>
    <t>UIT-27</t>
  </si>
  <si>
    <t>Daadkracht op basis van professionaliteit</t>
  </si>
  <si>
    <t>Daadkracht: Op basis van hun professionaliteit kunnen medewerkers van De Key snel knopen doorhakken en dingen voor elkaar krijgen. Zelfstandig als het kan, samen met anderen als het een bredere inzet vergt. Collega’s met rechtstreekse klantcontacten krijgen meer ruimte om snel in te spelen op vragen van bewoners. Overbodige regeltjes of vastgeroeste tradities vormen daarvoor geen belemmering.</t>
  </si>
  <si>
    <t>UIT-28</t>
  </si>
  <si>
    <t>Biedt kansen met de eerste stappen op de arbeidsmarkt</t>
  </si>
  <si>
    <t>Tijdelijkheid: De Key biedt mensen de kans om de eerste stappen te zetten op de arbeidsmarkt. Onze toekomstige collega’s, en zij die al bij De Key werken, krijgen de kans te groeien, binnen De Key of ergens anders. Hierbij snijdt het mes aan twee kanten: de organisatie is flexibel en mensen zijn gemotiveerd omdat zij hun talenten benutten. Er is ruimte om te (blijven) doen waar je goed in bent.</t>
  </si>
  <si>
    <t>UIT-6</t>
  </si>
  <si>
    <t>Eerste stappen op de huizenmarkt ondersteunen</t>
  </si>
  <si>
    <t>Woonstichting De Key draagt bij aan de dynamiek van de stad door binnen en net buiten de Amsterdamse ring A10 mensen de kans te bieden om hun eerste stappen te zetten op de woningmarkt.</t>
  </si>
  <si>
    <t>Missie</t>
  </si>
  <si>
    <t>UIT-11</t>
  </si>
  <si>
    <t>Duidelijkheid door tijdelijkheid</t>
  </si>
  <si>
    <t>Tijdelijkheid: De Key kiest voor duidelijkheid door tijdelijkheid.</t>
  </si>
  <si>
    <t>Strategie</t>
  </si>
  <si>
    <t>UIT-12</t>
  </si>
  <si>
    <t>We ontwikkelen woonproducten die passen bij het inkomen van starters</t>
  </si>
  <si>
    <t>We ontwikkelen woonproducten die qua oppervlakte, uitrusting en prijs passen bij het inkomen van veel starters.</t>
  </si>
  <si>
    <t>UIT-13</t>
  </si>
  <si>
    <t>We ontwikkelen koopvormen waarbij het eigenaarschap gaandeweg groeit</t>
  </si>
  <si>
    <t>Eigenaarschap: Voor mensen die een woning willen kopen maar dat nog niet zelfstandig kunnen financieren, ontwikkelt De Key koopvormen waarbij het eigenaarschap gaandeweg groeit.</t>
  </si>
  <si>
    <t>UIT-16</t>
  </si>
  <si>
    <t>Investeren indien dat bijdraagt aan de toetreding van starters op de woningmarkt</t>
  </si>
  <si>
    <t>Bij investeringen is het altijd de afweging dat deze eraan bijdragen dat mensen hun eerste stappen op de woningmarkt kunnen zetten.</t>
  </si>
  <si>
    <t>UIT-19</t>
  </si>
  <si>
    <t>We verkopen onze commerciële ruimtes woningen die niet passen bij onze ambities</t>
  </si>
  <si>
    <t>Dit (verkoop van vastgoed) betekent sowieso verkoop van commerciële ruimtes (BOG), en op termijn verkoop van woningen die niet passen bij onze nieuwe ambities.</t>
  </si>
  <si>
    <t>UIT-20</t>
  </si>
  <si>
    <t>Voorkomen dat het eigen vermogen door het geleende geld wordt opgegeten</t>
  </si>
  <si>
    <t>Om te voorkomen dat het eigen vermogen door het geleende geld wordt opgegeten, kiezen wij ervoor om onze leningen zo veel als mogelijk af te lossen en om de ambities te financieren vanuit het eigen vermogen.</t>
  </si>
  <si>
    <t>UIT-21</t>
  </si>
  <si>
    <t>Vernieuwing mogelijk maken door ook op een indirecte manier in vastgoed te investeren</t>
  </si>
  <si>
    <t>De Key maakt vernieuwing mogelijk door haar vermogen ook op een indirecte manier in vastgoed te investeren.</t>
  </si>
  <si>
    <t>Midden</t>
  </si>
  <si>
    <t>UIT-22</t>
  </si>
  <si>
    <t>DAEB- en niet-DAEB-activiteiten dragen bij aan onze ambities</t>
  </si>
  <si>
    <t>(Zowel) DAEB- en niet-DAEB-activiteiten dragen allemaal bij aan de ambities geformuleerd
in onze missie.</t>
  </si>
  <si>
    <t>UIT-23</t>
  </si>
  <si>
    <t>Organisch groeien</t>
  </si>
  <si>
    <t>De groei naar een dergelijke (wendbare) organisatie willen we op een organische wijze bereiken.</t>
  </si>
  <si>
    <t>UIT-24</t>
  </si>
  <si>
    <t>Alleen zaken doen met integere relaties</t>
  </si>
  <si>
    <t>De Key wil alleen zaken doen met integere relaties en heeft het beleid en de procedures hier op ingericht.</t>
  </si>
  <si>
    <t>UIT-36</t>
  </si>
  <si>
    <t>We ondersteunen de energievoorzieningsdoelstellingen van Amsterdam</t>
  </si>
  <si>
    <t>We werken mee aan de doelstellingen van de gemeente Amsterdam om woningen over te laten gaan op een alternatieve vorm van verwarming zonder fossiel gas en zonnepanelen te plaatsen.</t>
  </si>
  <si>
    <t>UIT-37</t>
  </si>
  <si>
    <t>We organiseren transparantie en governance</t>
  </si>
  <si>
    <t>De keuze voor transparantie en governance past in de beweging die we binnen De Key organiseren.</t>
  </si>
  <si>
    <t>UIT-38</t>
  </si>
  <si>
    <t>We bieden woonvormen aan met en zonder staatssteun</t>
  </si>
  <si>
    <t>De Key kiest er voor om nu én in de toekomst deze woonvormen aan te bieden in producten die met en zonder staatssteun worden gerealiseerd.</t>
  </si>
  <si>
    <t>UIT-39</t>
  </si>
  <si>
    <t>We streven op lange termijn naar een strikt juridische splitsing</t>
  </si>
  <si>
    <t>Een strikt juridische splitsing is onze ambitie op de lange termijn. (niet-DAEB tak alleen in dochtervennootschap)</t>
  </si>
  <si>
    <t>UIT-41</t>
  </si>
  <si>
    <t>Een nieuwe verbindingenstructuur</t>
  </si>
  <si>
    <t>Vaststellen nieuwe verbindingenstructuur in overeenstemming met de nieuwe woningwet (2016)</t>
  </si>
  <si>
    <t>UIT-2</t>
  </si>
  <si>
    <t>We sluiten aan bij actuele ontwikkelingen en blijven trouw aan waarden</t>
  </si>
  <si>
    <t>We sluiten aan bij actuele ontwikkelingen en blijven trouw aan waarden die van oudsher de identiteit van De Key bepalen.</t>
  </si>
  <si>
    <t>Visie</t>
  </si>
  <si>
    <t>UIT-3</t>
  </si>
  <si>
    <t>Om woningen te realiseren is meer hoogbouw nodig</t>
  </si>
  <si>
    <t>Ruimtelijk heeft de verstedelijking consequenties: om woningen te realiseren is bijvoorbeeld meer hoogbouw nodig.</t>
  </si>
  <si>
    <t>UIT-4</t>
  </si>
  <si>
    <t>Bijdragen aan de dynamiek in Amsterdam door betaalbare woonvormen voor starters op de woningmarkt</t>
  </si>
  <si>
    <t>Onze bijdrage aan de dynamiek in Amsterdam is betaalbare woonvormen creëren en beheren die aantrekkelijk zijn voor mensen die hun eerste stappen willen zetten op de woningmarkt.</t>
  </si>
  <si>
    <t>UIT-5</t>
  </si>
  <si>
    <t>Actief portefeuillebeheer innovatieve woonconcepten en initiatieven ondersteunen</t>
  </si>
  <si>
    <t>Het huidige woningbezit bouwen we voort met actief portefeuillebeheer, innovatieve woonconcepten en door het ondersteunen van initiatieven.</t>
  </si>
  <si>
    <t>UIT-8</t>
  </si>
  <si>
    <t>Investeren in woonproducten voor mensen die financieel nog niet zelfredzaam zijn op de woningmarkt</t>
  </si>
  <si>
    <t>De Key steekt haar energie en kapitaal in woonproducten voor mensen die financieel nog niet zelfredzaam zijn op de woningmarkt.</t>
  </si>
  <si>
    <t>UIT-9</t>
  </si>
  <si>
    <t>Op basis van een grote variëteit aan standaardproducten creëren we dienstverlening op maat</t>
  </si>
  <si>
    <t>Op basis van een grote variëteit aan standaardproducten creëren we dienstverlening op maat.</t>
  </si>
  <si>
    <t>UIT-10</t>
  </si>
  <si>
    <t>We staan open voor initiatieven van anderen</t>
  </si>
  <si>
    <t>We staan open voor initiatieven van anderen (Bijvoorbeeld door zelfbouwgroepen op gang te helpen of door
wooncoöperaties met raad en daad te ondersteunen).</t>
  </si>
  <si>
    <t>13/14</t>
  </si>
  <si>
    <t>UIT-14</t>
  </si>
  <si>
    <t>Maatschappelijk rendement is de drijfveer voor onze activiteiten</t>
  </si>
  <si>
    <t>Maatschappelijk rendement is de drijfveer voor onze activiteiten.</t>
  </si>
  <si>
    <t>UIT-15</t>
  </si>
  <si>
    <t>Ons financiële beleid is een randvoorwaarde om duurzaam onze activiteiten mogelijk te maken</t>
  </si>
  <si>
    <t>Ons financiële beleid is een randvoorwaarde om duurzaam onze activiteiten mogelijk te maken.</t>
  </si>
  <si>
    <t>UIT-25</t>
  </si>
  <si>
    <t>Een eenduidig gezicht naar buiten vraagt om goede onderlinge afstemming</t>
  </si>
  <si>
    <t>Een eenduidig gezicht naar buiten vraagt om goede onderlinge afstemming, intern en met onze klanten en partners.</t>
  </si>
  <si>
    <t>UIT-29</t>
  </si>
  <si>
    <t>Vertrouwen is de basis voor de manier waarop wij werken</t>
  </si>
  <si>
    <t>Vertrouwen: is de basis voor de manier waarop wij werken en de manier waarop wij met onze klanten omgaan.</t>
  </si>
  <si>
    <t>13/23</t>
  </si>
  <si>
    <t>UIT-30</t>
  </si>
  <si>
    <t>Veel toetreders tot de woningmartkt zoeken naar een woning die op dat moment bij hun situatie past</t>
  </si>
  <si>
    <t>Veel mensen zoeken niet naar de zekerheid van een huis voor het leven, maar naar een oplossing die op dat moment bij hun situatie past. Dit geldt des te meer voor toetreders op de woningmarkt.</t>
  </si>
  <si>
    <t>UIT-31</t>
  </si>
  <si>
    <t>De dynamiek van Amsterdam is cruciaal voor haar ontwikkeling als metropool</t>
  </si>
  <si>
    <t>Amsterdam is een dynamische stad, een stad in beweging. Deze dynamiek
is cruciaal voor de ontwikkeling van Amsterdam als metropool.</t>
  </si>
  <si>
    <t>UIT-32</t>
  </si>
  <si>
    <t>De integriteit van de organisatie bepaalt in hoge mate haar legitimiteit</t>
  </si>
  <si>
    <t>De integriteit van de organisatie bepaalt in hoge mate de legitimiteit van de organisatie.</t>
  </si>
  <si>
    <t>Brondocument ID</t>
  </si>
  <si>
    <t>P-1</t>
  </si>
  <si>
    <t>P-2</t>
  </si>
  <si>
    <t>P-3</t>
  </si>
  <si>
    <t>P-4</t>
  </si>
  <si>
    <t>P-5</t>
  </si>
  <si>
    <t>P-6</t>
  </si>
  <si>
    <t>P-7</t>
  </si>
  <si>
    <t>P-8</t>
  </si>
  <si>
    <t>P-9</t>
  </si>
  <si>
    <t>P-10</t>
  </si>
  <si>
    <t>Klant</t>
  </si>
  <si>
    <t>Financieel</t>
  </si>
  <si>
    <t>Dienstverlening</t>
  </si>
  <si>
    <t>Leveranciers</t>
  </si>
  <si>
    <t>Org.besturing</t>
  </si>
  <si>
    <t>Stakeholders</t>
  </si>
  <si>
    <t>Processen</t>
  </si>
  <si>
    <t>Informatievoorziening</t>
  </si>
  <si>
    <t>Persp. 1</t>
  </si>
  <si>
    <t>Persp. 2</t>
  </si>
  <si>
    <t>Persp. 3</t>
  </si>
  <si>
    <t>Kernbegrip</t>
  </si>
  <si>
    <t>Extra indeling</t>
  </si>
  <si>
    <t>RGU-1</t>
  </si>
  <si>
    <t>De Key biedt bestaande en nieuwe klanten een woning die veilig, heel en schoon is.</t>
  </si>
  <si>
    <t>Principe</t>
  </si>
  <si>
    <t>RGU-2</t>
  </si>
  <si>
    <t>En we brengen de dienstverlening steeds dichterbij. Online kunnen bewoners veel zelf regelen op momenten dat het hen uitkomt. En persoonlijk met beheerders en vakmannen in buurten waar we veel bezit hebben.</t>
  </si>
  <si>
    <t>Beleidsuitspraak</t>
  </si>
  <si>
    <t>RGU-3</t>
  </si>
  <si>
    <t>Efficiency heeft permanent onze aandacht.</t>
  </si>
  <si>
    <t>RGU-4</t>
  </si>
  <si>
    <t>Verkoop van vastgoed is een manier om financiële ruimte voor beweging te creëren.</t>
  </si>
  <si>
    <t>RGU-5</t>
  </si>
  <si>
    <t>De opbrengst van de verkoop is bestemd voor aflossing van leningen en voor investeringen in woonconcepten voor toetreders op de woningmarkt binnen de ring A10 of net daarbuiten.</t>
  </si>
  <si>
    <t>RGU-6</t>
  </si>
  <si>
    <t>Verlengen of vervangen van ten minste 2.500 tijdelijke studentenwoningen, als compensatie voor de tijdelijke studentenwoningen die binnenkort worden gesloopt.</t>
  </si>
  <si>
    <t>Doelstelling</t>
  </si>
  <si>
    <t>RGU-7</t>
  </si>
  <si>
    <t>Vergroten van het aanbod van kleine woningen voor toetreders op de woningmarkt door labelen van bestaand bezit en door nieuwbouw.</t>
  </si>
  <si>
    <t>RGU-8</t>
  </si>
  <si>
    <t>We leveren dus geen diensten meer aan derden, zoals VvE’s.</t>
  </si>
  <si>
    <t>RGU-9</t>
  </si>
  <si>
    <t>Toeleveranciers en coproducenten nemen ons een steeds groter deel van het werk uit handen.</t>
  </si>
  <si>
    <t>RGU-10</t>
  </si>
  <si>
    <t>We zoeken  naar de juiste balans tussen dingen zelf doen of uitbesteden.</t>
  </si>
  <si>
    <t>RGU-11</t>
  </si>
  <si>
    <t>Hierbij (toeleveranciers en coproducenten) kiezen we voor samenwerking met partners die vanuit hun maatschappelijke verantwoordelijkheid een bijdrage leveren aan de dynamiek en de duurzaamheid in de stad.</t>
  </si>
  <si>
    <t>RGU-12</t>
  </si>
  <si>
    <t>Ook de trend dat de klant een grotere rol speelt in onze primaire processen, bijvoorbeeld via de website, heeft gevolgen voor de organisatie.</t>
  </si>
  <si>
    <t>RGU-13</t>
  </si>
  <si>
    <t xml:space="preserve">Het fundament voor onze manier van werken ligt in een basishouding waarbij maatschappelijke dienstbaarheid, klantgerichtheid (zowel voor interne als externe klanten), zelfstandigheid en vrijheid van handelen vanzelfsprekend zijn. </t>
  </si>
  <si>
    <t>RGU-14</t>
  </si>
  <si>
    <t>Bij De Key werken mensen die met passie en commitment hun rol pakken.</t>
  </si>
  <si>
    <t>RGU-15</t>
  </si>
  <si>
    <t>Zij (medewerkers) zijn een kei in hun vak en vanuit die professionaliteit zoeken zij verbinding naar het overkoepelende doel.</t>
  </si>
  <si>
    <t>RGU-16</t>
  </si>
  <si>
    <t>Dit (basishouding medewerkers) stelt ook eisen aan het management: zij zorgen ervoor dat de gemeenschappelijke waarden continu scherp op het netvlies blijven en dat iedereen deze binnen zijn of haar eigen functie blijft toepassen.</t>
  </si>
  <si>
    <t>RGU-17</t>
  </si>
  <si>
    <t>Leden van bestuur en RvT hanteren waarden en normen die passen bij de maatschappelijke opdracht.</t>
  </si>
  <si>
    <t>RGU-18</t>
  </si>
  <si>
    <t>Voor bestuur en RvT staat het behalen van maatschappelijke resultaten voorop.</t>
  </si>
  <si>
    <t>RGU-19</t>
  </si>
  <si>
    <t>De corporatie is een organisaties met een integere en open cultuur waarbinnen ruimte is voor reflectie en tegenspraak. Bestuur en RvT hebben daarbij een voorbeeldfunctie voor zowel hun eigen corporatie als voor de gehele sector</t>
  </si>
  <si>
    <t>RGU-20</t>
  </si>
  <si>
    <t>De prestaties komen in samenspraak met primair (vertegenwoordigers van) haar doelgroep, en secundair de gemeenten tot stand. Daarbij heeft De Key tevens oog voor andere belanghebbende partijen.</t>
  </si>
  <si>
    <t>RGU-21</t>
  </si>
  <si>
    <t>In het directiereglement is vastgesteld dat besluitvorming plaatsvindt in het Directieteam (DT). Dtbesluiten worden ‘impliciet geacht te zijn goedgekeurd door de bestuurder’, tenzij de bestuurder daarover expliciet een ander bestuursbesluit neemt.</t>
  </si>
  <si>
    <t>RGU-22</t>
  </si>
  <si>
    <t>De organisatie wil steeds meer loskomen van de top-down hiërarchie en gaat steeds meer functioneren als een ronde organisatie waarin medewerkers elkaar rechtstreeks weten te vinden in het belang van de klant of de toezichthouder</t>
  </si>
  <si>
    <t>RGU-23</t>
  </si>
  <si>
    <t>Het is een organisatie waarin organisatiedoelen en -waarden worden gedeeld en het risicomanagement zo laag mogelijk in de organisatie is belegd.</t>
  </si>
  <si>
    <t>RGU-24</t>
  </si>
  <si>
    <t>Bij De Key beschikt een professionele medewerker over:
 voldoende kennis en kunde,
 het vermogen om effectief samen te werken,
 eigenaarschap en daadkracht in het werk.</t>
  </si>
  <si>
    <t>RGU-25</t>
  </si>
  <si>
    <t>De Key stuurt hierop (integriteit) door gewenst gedrag te bevorderen (cultuur, waarden, vertrouwen e.d.) en de gelegenheid voor ongewenst gedrag te beperken (inrichting processen, toegankelijkheid data e.d.).</t>
  </si>
  <si>
    <t>RGU-26</t>
  </si>
  <si>
    <t>De Key wordt bestuurd volgens het 5R-principe (Richting, Ruimte, Resultaat, Responsief, Rekenschap)</t>
  </si>
  <si>
    <t>RGU-27</t>
  </si>
  <si>
    <t>De beleidscyclus bij De Key is georganiseerd op basis van de beleidsachtbaan</t>
  </si>
  <si>
    <t>RGU-28</t>
  </si>
  <si>
    <t>De bestuurder wordt benoemd voor vier jaar en kan telkens voor vier jaar worden herbenoemd.</t>
  </si>
  <si>
    <t>RGU-29</t>
  </si>
  <si>
    <t>De bestuurder wordt geacht iets te willen op basis van bestuurlijke keuzes en stelt daartoe de kaders op (en) De Raad van Commissarissen (RvT) wordt - vanuit het perspectief van good governance - geacht iets te vinden over wat de bestuurder wil.</t>
  </si>
  <si>
    <t>RGU-30</t>
  </si>
  <si>
    <t>Van een bestuurder wordt verwacht dat diens bestuurlijke besluiten passen bij De Key, aansluiten bij maatschappelijke ontwikkelingen en de continuïteit van de organisatie borgen</t>
  </si>
  <si>
    <t>RGU-31</t>
  </si>
  <si>
    <t>Van de RvT wordt verwacht dat zij met haar oordeel over de kwaliteit van de bestuurlijke besluiten de keuzes van de bestuurder legitimeert en versterkt.</t>
  </si>
  <si>
    <t>RGU-32</t>
  </si>
  <si>
    <t>Van de directeuren wordt verwacht dat zij de bestuurlijke besluiten zichtbaar maken in het maatschappelijke en financiële rendement van De Key.</t>
  </si>
  <si>
    <t>RGU-33</t>
  </si>
  <si>
    <t>Van de managers wordt verwacht dat zij voorbeeldgedrag vertonen en de randvoorwaarden creëren voor optimaal functioneren en presteren</t>
  </si>
  <si>
    <t>RGU-34</t>
  </si>
  <si>
    <t>Van de medewerkers wordt verwacht dat zij samen werken aan het realiseren van de maatschappelijke doelstellingen.</t>
  </si>
  <si>
    <t>RGU-35</t>
  </si>
  <si>
    <t>De RvT gebruikt dit (toetsingsvelden) kader als een soort checklist bij het komen tot een oordeel over de bestuurder. (Zie checklist)</t>
  </si>
  <si>
    <t>RGU-36</t>
  </si>
  <si>
    <t>De beïnvloedbare netto bedrijfskosten van De Key bewegen zich op het niveau6 van het landelijk gemiddelde van XL7-corporaties (Aedes Benchmark) (XL = groter dan 25.000 vhe’s) . = hoogstens 10% boven het gemiddelde. In de benchmark 2015 bedraagt het XL-gemiddelde € 924,- per vhe. Het gemiddelde voor alle corporaties ligt op € 925,-. De kosten van De Key bedragen € 888,- per vhe.</t>
  </si>
  <si>
    <t>RGU-37</t>
  </si>
  <si>
    <t>Het huurdersoordeel van de huurders van De Key beweegt zich op het landelijk niveau van het gemiddelde van XL-corporaties (Aedes Benchmark).= hoogstens 0,2 pt onder het gemiddelde, met een minimum van 7.0. In de benchmark 2015 bedraagt het XL-gemiddelde 7.2. De gemiddelde huurderswaardering voor alle corporaties ligt op gemiddeld 7,4. De huurderswaardering bij De Key is 7.0</t>
  </si>
  <si>
    <t>RGU-38</t>
  </si>
  <si>
    <t>De Key betoont zich een goed rentmeester van haar eigen vermogen door een (meerjarig) rendemente te realiseren van inflatie plus 1%.</t>
  </si>
  <si>
    <t>RGU-39</t>
  </si>
  <si>
    <t>De Key bouwt het vreemde vermogen af en beschikt altijd over voldoende liquide middelen.</t>
  </si>
  <si>
    <t>RGU-40</t>
  </si>
  <si>
    <t>De Key introduceert tijdelijke huurcontracten voor woonstarters bij de verhuur van nietstudentenwoningen. (2016)</t>
  </si>
  <si>
    <t>RGU-41</t>
  </si>
  <si>
    <t>De Key huisvest 20% meer statushouders in Amsterdam dan op grond van de reguliere verdeling onder corporaties van haar verwacht mag worden (2016)</t>
  </si>
  <si>
    <t>RGU-42</t>
  </si>
  <si>
    <t>De Key verkoopt al haar vastgoed en ontwikkelposities buiten Amsterdam, Diemen en Zandvoort (conform begroting 2016)</t>
  </si>
  <si>
    <t>RGU-43</t>
  </si>
  <si>
    <t>De Key presteert overeenkomstig de gemaakte samenwerkings- en prestatieafspraken met de gemeenten Amsterdam en Diemen;</t>
  </si>
  <si>
    <t>RGU-44</t>
  </si>
  <si>
    <t>De medewerk(st)er die met inachtneming van de bepalingen in deze (klokkenluiders)regeling een vermoeden van een misstand heeft gemeld, wordt op geen enkele wijze in zijn positie benadeeld als gevolg van het melden.</t>
  </si>
  <si>
    <t>RGU-45</t>
  </si>
  <si>
    <t>De ervaringen opgedaan in 2015 met de nieuwe online dienstverlening worden in 2016 gebruikt om de online dienstverlening uit te breiden.</t>
  </si>
  <si>
    <t>RGU-46</t>
  </si>
  <si>
    <t>In 2016 wordt een nieuwe portefeuillestrategie vastgesteld</t>
  </si>
  <si>
    <t>RGU-47</t>
  </si>
  <si>
    <t>De Key werkt de principes die zijn vastgelegd in de koersnota over cultuur en leiderschap verder uit en richt op basis hiervan de afdeling Vastgoed opnieuw in.</t>
  </si>
  <si>
    <t>RGU-48</t>
  </si>
  <si>
    <t>Eind 2016 heeft De Key een voorstel bij het ministerie ingediend voor splitsing van daeb en niet-daeb en aanpassing statuten De Key die voortvloeiend uit nieuwe Woningwet</t>
  </si>
  <si>
    <t>RGU-49</t>
  </si>
  <si>
    <t>Eind 2016 ligt de uitvoering van het integrale verbeterplan op schema</t>
  </si>
  <si>
    <t>RGU-50</t>
  </si>
  <si>
    <t>Ter ondersteuning van het oordeel van de RvT organiseert de bestuurder periodiek intern een 360o feedback op zijn functioneren.</t>
  </si>
  <si>
    <t>RGU-51</t>
  </si>
  <si>
    <t>Van Baan voor het leven naar Tijdelijke aanstelling</t>
  </si>
  <si>
    <t>RGU-52</t>
  </si>
  <si>
    <t>Van LBO/MBO/HBO naar MBO/HBO/Universiteit</t>
  </si>
  <si>
    <t>RGU-53</t>
  </si>
  <si>
    <t>Van Handelen vanuit overtuiging naar (Zelf-)kritisch, reflecterend en integer</t>
  </si>
  <si>
    <t>RGU-54</t>
  </si>
  <si>
    <t>Van aanstelling in functie op afdeling naar aanstelling in algemene dienst</t>
  </si>
  <si>
    <t>RGU-55</t>
  </si>
  <si>
    <t>Van iedereen gelijke kansen op ander werk naar werk op basis van wederzijdse match.</t>
  </si>
  <si>
    <t>RGU-56</t>
  </si>
  <si>
    <t>Van taakgericht, directief naar verbindend, coachend. (management)</t>
  </si>
  <si>
    <t>RGU-57</t>
  </si>
  <si>
    <t>Van perspectief vanuiut de afdeling naar perspectief vanuit het gehele bedrijf (management)</t>
  </si>
  <si>
    <t>RGU-58</t>
  </si>
  <si>
    <t>Processen strak inrichten waar dat moet, ruimte voor maatwerk waar mogelijk</t>
  </si>
  <si>
    <t>RGU-59</t>
  </si>
  <si>
    <t>Bewegen naar ruimte voor (experimenten met ) zelfsturing</t>
  </si>
  <si>
    <t>RGU-60</t>
  </si>
  <si>
    <t>Beperkte hoeveelheid managementlagen</t>
  </si>
  <si>
    <t>stijl</t>
  </si>
  <si>
    <t>RGU-61</t>
  </si>
  <si>
    <t>Ons personeelsbestand past qua leeftijd steeds meer bij de doelgroep die De Key huisvest. Dat betekent dat we steeds meer jonge mensen gaan aanstellen.</t>
  </si>
  <si>
    <t>RGU-62</t>
  </si>
  <si>
    <t>We creeeren maximale ruimte voor interne doorstroming</t>
  </si>
  <si>
    <t>RGU-63</t>
  </si>
  <si>
    <t>Er is (in- en extern) ruimte voor het verkennen van ander werk (stage, roulatie, tijdelijke functiewisseling e.d.)</t>
  </si>
  <si>
    <t>RGU-64</t>
  </si>
  <si>
    <t>X% van het personeelsbudghet is beschikbaar voor werkstages voor toetreders op de arbeidsmarkt</t>
  </si>
  <si>
    <t>RGU-65</t>
  </si>
  <si>
    <t>De labels sociale huur en vrije sector huur geven aan in welk segment de woning wordt verhuurd als hij leegkomt.</t>
  </si>
  <si>
    <t>RGU-66</t>
  </si>
  <si>
    <t>Het label verkoop geeft aan dat de woning verkocht wordt bij leegkomst.</t>
  </si>
  <si>
    <t>RGU-67</t>
  </si>
  <si>
    <t>Daarnaast is er een label sloop. Dit betekent dat de planning is dat de woning in de komende 10 jaar gesloopt wordt.</t>
  </si>
  <si>
    <t>RGU-68</t>
  </si>
  <si>
    <t>Deze portefeuillestrategie …
… vormt het strategische kader voor vastgoedsturing;
… beschrijft de wensportefeuille;
… beschrijft de veranderopgave om tot die wensportefeuille te komen voor de periode 2016 - 2026;
… sluit aan op het ontwerpvoorstel voor de scheiding van DAEB en niet DAEB en de Meerjarenbegroting 2017 - 2026.</t>
  </si>
  <si>
    <t>RGU-69</t>
  </si>
  <si>
    <t>Wat doen we voor onze huidige huurders?
 We zorgen voor betaalbare huren.
 We houden de technische kwaliteit van de woningen in stand.
 We verbeteren de energetische kwaliteit.</t>
  </si>
  <si>
    <t>RGU-70</t>
  </si>
  <si>
    <t>We huisvesten vijf keer zoveel jongeren in de woningvoorraad binnen ons werkgebied. Nu (31-12-2015) huisvesten we 2.000 jongeren. We streven naar minimaal 10.000 jongeren (in 2026).</t>
  </si>
  <si>
    <t>RGU-71</t>
  </si>
  <si>
    <t>Het aantal studenten dat we huisvesten, houden we gelijk op 7.000 (2026)</t>
  </si>
  <si>
    <t>RGU-72</t>
  </si>
  <si>
    <t>We vervangen 2.200 tijdelijke studenteneenheden die de komende periode uit exploitatie lopen door permanente eenheden (2026).</t>
  </si>
  <si>
    <t>RGU-73</t>
  </si>
  <si>
    <t>90% (2026) van de verhuringen in ons werkgebied doen we aan jongeren onder de 33 jaar, studentenhuisvesting hierbuiten gelaten (31-12-2015 is dit 38 %).</t>
  </si>
  <si>
    <t>RGU-74</t>
  </si>
  <si>
    <t>Minimaal 25% (in 2026) van de verhuringen aan jongeren doen we aan een jongere onder 23 jaar. (31-12-2015 is dit 2,5%)</t>
  </si>
  <si>
    <t>RGU-75</t>
  </si>
  <si>
    <t>Ons bezit buiten dit gebied (binnen en net buiten de ring)  stoten we in de loop van de tijd af. Dit compenseren we met nieuwbouw binnen het werkgebied.</t>
  </si>
  <si>
    <t>RGU-76</t>
  </si>
  <si>
    <t>We brengen de huur van de zittende huurders en nieuwe huurders meer in evenwicht.</t>
  </si>
  <si>
    <t>RGU-77</t>
  </si>
  <si>
    <t>We houden de woningen van zittende huurders betaalbaar.</t>
  </si>
  <si>
    <t>RGU-78</t>
  </si>
  <si>
    <t>We verhuren minimaal 75% van de sociale huurwoningen aan de primaire doelgroep.</t>
  </si>
  <si>
    <t>RGU-79</t>
  </si>
  <si>
    <t>We verhuren ongeveer 25% van de sociale huurwoningen aan de secundaire doelgroep</t>
  </si>
  <si>
    <t>RGU-80</t>
  </si>
  <si>
    <t>Studenten vallen onder de primaire doelgroep. Hierbij past een huurprijs onder de lage aftoppingsgrens</t>
  </si>
  <si>
    <t>RGU-81</t>
  </si>
  <si>
    <t>We stellen woningen telkens weer opnieuw beschikbaar voor nieuwe woonstarters. Zo dragen we bij aan de doorstroming op de woningmarkt.</t>
  </si>
  <si>
    <t>RGU-82</t>
  </si>
  <si>
    <t>We zorgen voor woningen zelfstandig wonen én hebben een voorraad woningen waarin meerdere woonstarters met elkaar een woning delen</t>
  </si>
  <si>
    <t>RGU-83</t>
  </si>
  <si>
    <t>We houden de technische kwaliteit van ons vastgoed in stand op minimaal conditiescore 3.</t>
  </si>
  <si>
    <t>RGU-84</t>
  </si>
  <si>
    <t>We verbeteren de veiligheid. Het gaat dan vooral om brandveiligheid en het verwijderen van asbest</t>
  </si>
  <si>
    <t>RGU-85</t>
  </si>
  <si>
    <t>We verbeteren de energetische kwaliteit.</t>
  </si>
  <si>
    <t>RGU-86</t>
  </si>
  <si>
    <t>Wij richten ons op de woonstarter die kiest voor en een kleine, functionele woonplek.</t>
  </si>
  <si>
    <t>RGU-87</t>
  </si>
  <si>
    <t>We slopen in principe geen permanente woningen tot en met 2026.</t>
  </si>
  <si>
    <t>RGU-88</t>
  </si>
  <si>
    <t>Schoon (algemene ruimte) is de verantwoordelijkheid van de huurder.</t>
  </si>
  <si>
    <t>RGU-89</t>
  </si>
  <si>
    <t>We doen geen hoog niveaurenovaties met plattegrondwijziging, zoals we dat in het verleden hebben gedaan.</t>
  </si>
  <si>
    <t>RGU-90</t>
  </si>
  <si>
    <t>We ontwikkelen koopvormen voor mensen die een woning willen kopen maar dat nog niet zelfstandig kunnen. Bij deze koopvorm wordt de bewoner steeds meer eigenaar van de woning.
We onderzoeken de mogelijkheden om te participeren in initiatieven van bewonerscollectieven of deelname aan (maatschappelijk relevante) vastgoedfondsen.</t>
  </si>
  <si>
    <t>RGU-91</t>
  </si>
  <si>
    <t>Woningen die minder geschikt zijn voor woonstarters stoten we af.</t>
  </si>
  <si>
    <t>RGU-92</t>
  </si>
  <si>
    <t>In 2026 bestaat onze woningvoorraad uit minimaal 6.500 jongerenwoningen in het sociale segment die ook echt door jongeren worden bewoond (31-12-2015 350)</t>
  </si>
  <si>
    <t>RGU-93</t>
  </si>
  <si>
    <t>In het goedkope segment voegen we minimaal 1.750 (2026)  jongerenwoningen toe. Dit doen we vooral door nieuwbouw. Hierbij gaat het om woningen onder de kwaliteitskortingsgrens. (31-12-2015 50)</t>
  </si>
  <si>
    <t>RGU-94</t>
  </si>
  <si>
    <t>In het betaalbare segment, tot de lage aftoppingsgrens, voegen we minimaal 3.000 (2026) jongerenwoningen toe. Dit doen we door nieuwbouw en door het labelen van de bestaande voorraad. (31-12-2015 250)</t>
  </si>
  <si>
    <t>RGU-95</t>
  </si>
  <si>
    <t>In het vrijesectorsegment voegen we minimaal 800 (2026) deelwoningen toe. Dit zijn woningen die twee of meer woonstarters met elkaar delen. (31-12-2015 0)</t>
  </si>
  <si>
    <t>RGU-96</t>
  </si>
  <si>
    <t>Minimaal 80% van de studentenwoningen (In 2026 is dit 3.950), exclusief internationale studentenwoningen, heeft een goedkope huur. Dit is een huur onder de kwaliteitskortingsgrens (31-12-2015 is dit 4.350)</t>
  </si>
  <si>
    <t>RGU-97</t>
  </si>
  <si>
    <t>Op dit moment is de verdeling studentenhuisvesting – internationale studentenhuisvesting 80% - 20%. In 2026 streven we naar een verhouding van 70%-30% in 2026.</t>
  </si>
  <si>
    <t>RGU-98</t>
  </si>
  <si>
    <t>In 2026 wordt minimaal 65% van onze potentiele voorraad jongerenwoningen bewoond door jongeren (31-12-2015 is dit 9%).</t>
  </si>
  <si>
    <t>RGU-99</t>
  </si>
  <si>
    <t>Het aantal permanent zelfstandige sociale huurwoningen (2026) blijft minimaal gelijk op 20.900 woningen.</t>
  </si>
  <si>
    <t>RGU-100</t>
  </si>
  <si>
    <t>Minimaal 75% van de zelfstandige en onzelfstandige woningen verhuren we onder de lage en hoge aftoppingsgrenzen. Dit is exclusief studentenhuisvesting en internationale studentenhuisvesting, daar wijzen we minimaal 95% passend toe. Inclusief studentenhuisvesting ligt dit percentage dus nog een stuk hoger. Op dit punt gaan we een stuk verder dan de  samenwerkingsafspraken. (31-12-2015 is dit 40%).</t>
  </si>
  <si>
    <t>RGU-101</t>
  </si>
  <si>
    <t>Jongerenwoningen in het sociale segment verhuren we voor 100% (2026) via jongerencontracten of tijdelijke contracten voor een periode van vijf jaar. (31-12-2015 is dit 0%).</t>
  </si>
  <si>
    <t>RGU-102</t>
  </si>
  <si>
    <t>Minimaal 50% van de woningen heeft (in 2026) een energielabel A of B. (31-12-2015 is dit 24%).</t>
  </si>
  <si>
    <t>RGU-103</t>
  </si>
  <si>
    <t>Het percentage slechte energielabels (E,F,G) brengen we terug tot 5% van onze woningvoorraad. Enkele woningen hebben nog een slecht label in 2026. Dit zijn woningen die door technische omstandigheden moeilijker een betere energieprestatie kunnen krijgen. (31-12-2015 is dit 23%).</t>
  </si>
  <si>
    <t>RGU-104</t>
  </si>
  <si>
    <t>We gaan verschillende vormen van vernieuwende producten toepassen. Bijvoorbeeld:
 sociale koopconstructies
 Ik Bouw Betaalbaar
 erfpachtconstructie
 faciliteren wooncoöperaties
 deelnemen in (maatschappelijk relevante) vastgoedfondsen</t>
  </si>
  <si>
    <t>RGU-105</t>
  </si>
  <si>
    <t>BOG is niet onze kerntaak. Daarom laten we onze BOG-portefeuille afnemen naar max. 800 in 2026. (31-12-2015 is dit 1133).</t>
  </si>
  <si>
    <t>RGU-106</t>
  </si>
  <si>
    <t>Parkeren is niet onze kerntaak. Daarom laten we het aantal parkeerplekken afnemen naar 3.000 in 2026 (31-12-2015 is dit 3.120).</t>
  </si>
  <si>
    <t>RGU-107</t>
  </si>
  <si>
    <t>Bij woningen met label doorexploiteren liberaliseren we 685 woningen (2026), ongeveer 62 per jaar.</t>
  </si>
  <si>
    <t>RGU-108</t>
  </si>
  <si>
    <t>Bij woningen met label Verkopen verkopen we in totaal 2.900 woningen (tot 2026) door uitponden, circa 265 per jaar.</t>
  </si>
  <si>
    <t>RGU-109</t>
  </si>
  <si>
    <t>Conform desinvesteringslijst: Vanuit de toegelaten instelling verkopen we circa 425 woningen complexgewijs (tot 2026).</t>
  </si>
  <si>
    <t>RGU-110</t>
  </si>
  <si>
    <t>De Key realiseert tot 2026 2.670 kleine en 90 grote nieuwbouwwoningen. (harde plannen)</t>
  </si>
  <si>
    <t>RGU-111</t>
  </si>
  <si>
    <t>De Key streeft tot 2026 naar de realisatie van 1.140 kleine nieuwbouwwoningen. (zachte plannen)</t>
  </si>
  <si>
    <t>RGU-112</t>
  </si>
  <si>
    <t>De Key koopt tot 2026 2,575 kleine nieuwbouwwoningen aan. (van ontwikkelaars)</t>
  </si>
  <si>
    <t>RGU-113</t>
  </si>
  <si>
    <t>10% van de nieuwbouw voor jongeren is voor bijzondere woonstarters als jonge statushouders en jonge mensen met een beperking.</t>
  </si>
  <si>
    <t>RGU-114</t>
  </si>
  <si>
    <t>63% van de nieuwbouw is bestemd voor jongeren en 37% is bestemd voor studenten.</t>
  </si>
  <si>
    <t>RGU-115</t>
  </si>
  <si>
    <t>Van de reguliere huurwoningen toppen we 4000 woningen af op de liberalisatiegrens. Van het socialesegment toppen we 75% af op de lage en hoge aftoppingsgrens.</t>
  </si>
  <si>
    <t>RGU-116</t>
  </si>
  <si>
    <t>De studentenwoningen buiten de ring grendelen we af op € 410. Binnen de ring grendelen we studentenwoningen af op de lage aftoppingsgrens in verband met passend toewijzen.</t>
  </si>
  <si>
    <t>RGU-117</t>
  </si>
  <si>
    <t>We sturen op een solide exploitatieresultaat met blijvende aandacht voor optimale opbrengsten en kostenbeheersing zodat we een duurzame basis leggen voor direct rendement op eigen vermogen dat tenminste inflatievolgend is.</t>
  </si>
  <si>
    <t>RGU-118</t>
  </si>
  <si>
    <t>We financieren woning – en nieuwbouwinvesteringen uit eigen middelen, waardoor we het renterisico in de exploitatie verlagen.</t>
  </si>
  <si>
    <t>RGU-119</t>
  </si>
  <si>
    <t>We minimaliseren de fiscale kasstromen door het benutten van verschillende fiscale mogelijkheden. Het beleid hieromtrent leggen we vast in een fiscaal statuut.</t>
  </si>
  <si>
    <t>RGU-120</t>
  </si>
  <si>
    <t>We blijven de komende jaren sturen op deze norm (3% REV) door: jaarlijks te beoordelen welke ruimte in de huursombenadering wordt ingevuld bij de reguliere huurverhoging; het minimaliseren van onrendabels op marktwaarde in verhuurde staat bij aankoop, nieuwbouw en verbeteringen; het verminderen van het hefboomeffect door het versneld aflossen van externe leningen;</t>
  </si>
  <si>
    <t>RGU-121</t>
  </si>
  <si>
    <t>Om financiele continuiteit te garanderen en de waarde van het vermogen stabiel te houden, is het nodig om te voldoen aan de financiele eisen (ICR, LtV, etc) van onze externe toezichthouders, voldoende rendement te halen op het eigen vermogen. (Sluit aan bij de tabel op pagina 30 van het document Portefeuillestrategie)</t>
  </si>
  <si>
    <t>RGU-122</t>
  </si>
  <si>
    <t>We zijn verplicht om zowel met de gemeente als met de huurders meer informatie te delen. Daarnaast spelen de huurders een grotere rol bij het maken van prestatieafspraken met de gemeente.</t>
  </si>
  <si>
    <t>We ontwikkelen zelf geen rentevisie, maar deze ontlenen we aan de publicatie van de grootbanken in Nederland.</t>
  </si>
  <si>
    <t>RGU-124</t>
  </si>
  <si>
    <t>We ontwikkelen zelf geen prijsinflatievisie. De visie op de ontwikkeling in het huidige verslagjaar en het begrotingsjaar ontlenen we aan de laatste prognoses van het Centraal Planbureau.</t>
  </si>
  <si>
    <t>RGU-125</t>
  </si>
  <si>
    <t>Professionaliteit, integriteit en risicobereidheid zijn pijlers waar onze interne beheersing en sturing op wordt gebouwd.</t>
  </si>
  <si>
    <t>RGU-126</t>
  </si>
  <si>
    <t>De investeringen in de DAEB tak in de vernieuwing van onze vastgoedportefeuille voor in totaal € 678 miljoen dragen bij aan het realiseren van onze koers. (in de periode 2017-2026)</t>
  </si>
  <si>
    <t>RGU-127</t>
  </si>
  <si>
    <t>Deze investeringen (vernieuwing vastgoedportefeuille) worden bekostigd uit: de externe verkoop van woningen (€ 540 miljoen); de verkoop aan de niet DAEB tak (€ 142 miljoen); per saldo wordt € 4 miljoen aan de liquide middelen toegevoegd uit de bovenstaande kasstromen.</t>
  </si>
  <si>
    <t>RGU-128</t>
  </si>
  <si>
    <t>De externe aflossing aan banken in de DAEB tak bedraagt in totaal € 282 miljoen. (in de periode 2017 - 2026):</t>
  </si>
  <si>
    <t>RGU-129</t>
  </si>
  <si>
    <t>De externe aflossing aan banken van in totaal € 282 miljoen wordt bekostigd uit: aflossing van de interne lening vanuit de niet DAEB tak (€ 180 miljoen); de exploitatie van DAEB tak (€ 102 miljoen).</t>
  </si>
  <si>
    <t>RGU-130</t>
  </si>
  <si>
    <t>Daarnaast financieren we uit de exploitatiekasstromen DAEB de komende 10 jaar € 214 miljoen aan verbeteringen. De verbeteringen bestaan uit: € 51 miljoen aan investeringen in funderingsherstel; € 50 miljoen aan investeringen in energetische kwaliteit en in duurzaamheid. Hieronder zijn ook opgenomen investeringen om woningen over te laten gaan op een alternatieve vorm van verwarming zonder fossiel gas en het plaatsen van zonnepanelen; € 49 miljoen aan investeringen in renovatie; € 29 miljoen aan wettelijke vereisten; € 23 miljoen afkoop erfpacht; € 8 miljoen aan woningverbetering; € 4 miljoen aan overige investeringen ( waaronder de uitbreiding van de verkoopvijver).</t>
  </si>
  <si>
    <t>RGU-131</t>
  </si>
  <si>
    <t>De niet Daeb tak realiseert de aankoop van geliberaliseerde woningen voor € 142 miljoen en de investeringen in niet DAEB voor € 3 miljoen. (in de periode 2017 - 2026)</t>
  </si>
  <si>
    <t>RGU-132</t>
  </si>
  <si>
    <t>De aankoop door de niet DAEB tak van geliberaliseerde woningen voor € 142 miljoen en de investeringen in niet DAEB voor € 3
miljoen worden betaald uit: de verkoop van bedrijfs onroerend goed en woningen die niet bijdragen aan de onze koers (€ 111
miljoen); uit de liquide middelen meegegeven op splitsingsmoment (€ 34 miljoen).</t>
  </si>
  <si>
    <t>RGU-133</t>
  </si>
  <si>
    <t>De niet DAEB tak realiseert de aflossing van de interne lening van de niet DAEB tak naar de DAEB tak van € 180 miljoen. (in de periode 2017 - 2026)</t>
  </si>
  <si>
    <t>RGU-134</t>
  </si>
  <si>
    <t>De aflossing door de niet DAEB tak van de interne lening van de niet DAEB tak naar de DAEB tak van € 180 miljoen wordt gefinancierd door: de aflossing van de interne lening vanuit de dochtervennootschap aan de niet DAEB tak (€ 135 miljoen). Per saldo bedraagt de mutatie op de interne lening € 45 miljoen in de niet DAEB tak; de exploitatiekasstromen van de niet DAEB tak (€ 42 miljoen); de verkoop van bedrijfs onroerend goed en woningen die niet bijdragen aan onze koers (€ 6 miljoen).</t>
  </si>
  <si>
    <t>RGU-135</t>
  </si>
  <si>
    <t>De post verbeteringen in de niet DAEB tak van € 33 miljoen wordt betaald uit de exploitatie van de niet DAEB tak. De post
bestaat uit: € 11 miljoen aan investeringen in het eigen kantoorgebouw en automatisering; € 5 miljoen aan afkoop erfpacht; € 5 miljoen aan planmatig onderhoud investeringen; € 4 miljoen aan investeringen in funderingsherstel; € 4 miljoen aan investeringen ten behoeve van de uitbreiding van de verkoopvijver; € 2 miljoen aan wettelijke vereisten; € 1 miljoen aan overige investeringen.</t>
  </si>
  <si>
    <t>RGU-136</t>
  </si>
  <si>
    <t>Open communicatie op basis van vertrouwen is een voorwaarde om te komen tot een organisatie die steeds weer past bij de actualiteit.</t>
  </si>
  <si>
    <t>RGU-137</t>
  </si>
  <si>
    <t>De komende 10 jaar lost de dochtervennootschap € 135 miljoen af. De versnelde aflossing wordt betaald uit: de exploitatie van de dochtervennootschap (€ 53 miljoen); uit de liquide middelen meegegeven op splitsingsmoment (€ 26 miljoen); de verkoop van BOG en woningen (€ 53 miljoen); dividend (€ 3 miljoen).</t>
  </si>
  <si>
    <t>14/15</t>
  </si>
  <si>
    <t>RGU-138</t>
  </si>
  <si>
    <t>De nieuwbouw en aankopen van de dochtervennootschap de komende 10 jaar bedragen € 37 miljoen.</t>
  </si>
  <si>
    <t>RGU-139</t>
  </si>
  <si>
    <t>De nieuwbouw en aankopen van de dochtervennootschap de komende 10 jaar voor € 37 miljoen worden betaald uit de post iquide middelen.</t>
  </si>
  <si>
    <t>RGU-140</t>
  </si>
  <si>
    <t>De gemiddelde leefbaarheidsbijdrage is € 66 per DAEB verhuureenheid. Met dit bedrag blijven we onder de gestelde grens van € 125.</t>
  </si>
  <si>
    <t>RGU-141</t>
  </si>
  <si>
    <t>De kwaliteitseisen (onderhoud) die we stellen zijn in alle drie de takken (DAEB en niet DAEB woningen) hetzelfde.</t>
  </si>
  <si>
    <t>RGU-142</t>
  </si>
  <si>
    <t>De jaarlijkse kosten voor planmatig onderhoud proberen we zo gelijkmatig mogelijk te verdelen en bedragen de komende 10 jaar gemiddeld € 19,8 miljoen per jaar.</t>
  </si>
  <si>
    <t>RGU-143</t>
  </si>
  <si>
    <t>Het bedrag voor mutatieonderhoud is gelijk gehouden aan het niveau van 2016 en bedraagt in 2017 € 6,9 miljoen.</t>
  </si>
  <si>
    <t>RGU-144</t>
  </si>
  <si>
    <t>Het bedrag aan reparatieonderhoud wordt taakstellend op gemiddeld € 8,9 miljoen per jaar vastgesteld.</t>
  </si>
  <si>
    <t>RGU-145</t>
  </si>
  <si>
    <t>In 2017 bedraagt de begroting voor contract onderhoud € 4,7 miljoen.</t>
  </si>
  <si>
    <t>RGU-146</t>
  </si>
  <si>
    <t>Een ziekteverzuimpercentage onder het landelijke gemiddelde. Als referentiekader raadplegen wij het centraal bureau voor de statistiek (CBS).</t>
  </si>
  <si>
    <t>RGU-147</t>
  </si>
  <si>
    <t>In de meerjarenbegroting richten we ons eind 2021 naar een organisatie met 275 fte. (299,9 fte in 2016)</t>
  </si>
  <si>
    <t>RGU-148</t>
  </si>
  <si>
    <t>In de markt zetten van 3 nieuwe huurproducten om meer mensen van onze doelgroep te huisvesten (2016)</t>
  </si>
  <si>
    <t>RGU-149</t>
  </si>
  <si>
    <t>Het friendsconcept wordt verder ontwikkeld.</t>
  </si>
  <si>
    <t>RGU-150</t>
  </si>
  <si>
    <t>In het geliberaliseerde segment vragen we volgens ons huurbeleid de markthuur.</t>
  </si>
  <si>
    <t>RGU-151</t>
  </si>
  <si>
    <t>65% van de vrije sector huur verhuurd aan middensegment (&lt; € 985) (2016)</t>
  </si>
  <si>
    <t>RGU-152</t>
  </si>
  <si>
    <t>gemiddelde huur middensegment &lt; € 865 (2016)</t>
  </si>
  <si>
    <t>RGU-153</t>
  </si>
  <si>
    <t>Liquideren/ fuseren van 9 verbindingen waarmee wij het aantal verbindingen in onze niet- DAEB tak verder terugbrengen; (2016)</t>
  </si>
  <si>
    <t>RGU-154</t>
  </si>
  <si>
    <t>Fiscaliteit is integraal onderdeel van de rendementsdoelstellingen die De Key formuleert.</t>
  </si>
  <si>
    <t>RGU-155</t>
  </si>
  <si>
    <t>We stellen in het tweede half jaar complexplannen op (2016)</t>
  </si>
  <si>
    <t>RGU-156</t>
  </si>
  <si>
    <t>We voeren pilots met wijkgericht samenwerken uit en evalueren de uitkomsten (2016)</t>
  </si>
  <si>
    <t>RGU-157</t>
  </si>
  <si>
    <t>We professionaliseren onze eigenaarsrol in de VvE (2016)</t>
  </si>
  <si>
    <t>RGU-158</t>
  </si>
  <si>
    <t>We wijzen minimaal 95% passend toe bij nieuwe verhuringen (2016)</t>
  </si>
  <si>
    <t>RGU-159</t>
  </si>
  <si>
    <t>Wij realiseren € 5,0 miljoen aan energielabel -investeringen waarmee w ij de energielasten van onze huurders verlagen en bijdragen aan duurzaamheid van ons bezit. (2016)</t>
  </si>
  <si>
    <t>RGU-160</t>
  </si>
  <si>
    <t>Terugbrengen reistijd van reparatieverzoeken door efficiency te behalen met wijkgericht werken en de integratie van backoffice functies. (2016)</t>
  </si>
  <si>
    <t>RGU-161</t>
  </si>
  <si>
    <t>Opstellen verbetervoorstellen die de beheersing van kasstromen rondom VvE’s optimaliseren</t>
  </si>
  <si>
    <t>RGU-162</t>
  </si>
  <si>
    <t>De Key stuurt op aansluitende verhuur op sociaal, vrije sector en studentenwoningen om leegstand en leegstandskosten terug te dringen. (2016: 34%)</t>
  </si>
  <si>
    <t>RGU-163</t>
  </si>
  <si>
    <t>Het proces afrekenen servicekosten vraagt een goede analyse en verbeteracties. Daarom pakken we dit in het derde kwartaal op met als resultaat een effectief en efficiënt proces met een transparante afrekening voor de huurder. (2016)</t>
  </si>
  <si>
    <t>RGU-164</t>
  </si>
  <si>
    <t>60% van de kosten voor mutatieschade doorberekenen aan vorige huurder (2016)</t>
  </si>
  <si>
    <t>RGU-165</t>
  </si>
  <si>
    <t>Ons streven is ontruimingen op basis van huurschuld te voorkomen.</t>
  </si>
  <si>
    <t>RGU-166</t>
  </si>
  <si>
    <t>Andere vormen zoals hospita verhuur of een project als ‘Onder de pannen’ (het tijdelijk een kamer beschikbaar stellen aan iemand zonder woning) willen wij steeds meer mogelijk maken.</t>
  </si>
  <si>
    <t>RGU-167</t>
  </si>
  <si>
    <t>Wij professionaliseren de vastlegging en de uitvoering van de zakenpartnertoets</t>
  </si>
  <si>
    <t>RGU-168</t>
  </si>
  <si>
    <t>Wij stellen de procesbeschrijving en het beleid ten aanzien van nieuw bouw en transformatie vast. (2016)</t>
  </si>
  <si>
    <t>RGU-169</t>
  </si>
  <si>
    <t>Wij stellen de procesbeschrijving en het beleid aankopen vast (2016)</t>
  </si>
  <si>
    <t>RGU-170</t>
  </si>
  <si>
    <t>De medewerker Audit &amp; Interne Beheersing monitort periodiek de voortgang van het integrale verbeterplan</t>
  </si>
  <si>
    <t>RGU-171</t>
  </si>
  <si>
    <t>Wij investeren € 5 miljoen aan turn-key aankopen t.b.v. woningruimte voor woonstarters (2016)</t>
  </si>
  <si>
    <t>RGU-172</t>
  </si>
  <si>
    <t>Wij ontw ikkelen dashboards, met kasstromen, rendement, parameters en kengetallen (2016)</t>
  </si>
  <si>
    <t>RGU-173</t>
  </si>
  <si>
    <t>RGU-174</t>
  </si>
  <si>
    <t>Verbeteren functionaliteiten van de website waardoor gebruik van online dienstverlening wordt gestimuleerd. (2016)</t>
  </si>
  <si>
    <t>RGU-175</t>
  </si>
  <si>
    <t>Onderzoeken huisvesting in 1 kantoor waarbij de locatie zal bijdragen aan anders werken. (2016)</t>
  </si>
  <si>
    <t>RGU-176</t>
  </si>
  <si>
    <t>Creëren van risicobewustzijn bij proceseigenaren onder meer door training en follow-up bij MT-vergaderingen. (2016)</t>
  </si>
  <si>
    <t>RGU-177</t>
  </si>
  <si>
    <t>Vanaf het vierde kwartaal gaan de volgende normen gelden:
Reductie aantal herhaalklachten: maximaal 10% herhaalklachten
Reductie aantal geschillen: maximaal 5 geschillen per jaar
Reageren binnen de reactietermijn: 95% binnen 5 werkdagen
De managers bepalen in het derde kwartaal welke acties worden ingezet en hoe zij sturen op het behalen van deze normen.</t>
  </si>
  <si>
    <t>RGU-178</t>
  </si>
  <si>
    <t>Daarnaast leggen we normen vast voor ons direct portefeuillerendement op complexniveau.</t>
  </si>
  <si>
    <t>RGU-179</t>
  </si>
  <si>
    <t>Voor de goede risicobeheersing ontwikkelt De Key een op de organisatie en haar bedrijfsvoering toegesneden intern risicobeheersing- en controlesysteem (hierna IRC-systeem).</t>
  </si>
  <si>
    <t>RGU-180</t>
  </si>
  <si>
    <t>Informatiebeveiliging blijft een continue punt van aandacht.</t>
  </si>
  <si>
    <t>RGU-181</t>
  </si>
  <si>
    <t>24/7 beschikbaarheid informatiesystemen</t>
  </si>
  <si>
    <t>RGU-182</t>
  </si>
  <si>
    <t>Informatie in systemen simpel weergeven voor huurder</t>
  </si>
  <si>
    <t>RGU-183</t>
  </si>
  <si>
    <t>Data in de systemen op orde</t>
  </si>
  <si>
    <t>RGU-184</t>
  </si>
  <si>
    <t>Outputsystemen (zoals bijvoorbeeld mailchimp, email, Spooler, Key2Brief) afstemmen op dienstverleningskanalen</t>
  </si>
  <si>
    <t>RGU-185</t>
  </si>
  <si>
    <t>Werkzaamheden van kantoor naar de wijk – systemen en informatie beschikbaar buiten kantoor (2017)</t>
  </si>
  <si>
    <t>RGU-186</t>
  </si>
  <si>
    <t>Hybride cloud – onderdelen die het aankunnen in de cloud (beschikbaarheid vs functionaliteit)</t>
  </si>
  <si>
    <t>RGU-187</t>
  </si>
  <si>
    <t>Standaardisatie (referentiemodellen CORA, VERA)</t>
  </si>
  <si>
    <t>RGU-188</t>
  </si>
  <si>
    <t>Bij ICT en Informatievoorziening werken verbindende professionals die klaar zijn voor de toekomst van De Key en daarom altijd net een stapje voor moeten lopen. Het is zaak om ontwikkelingen in en om de organisatie goed te volgen, om klaar te zijn voor nieuwe stappen als de organisatie daar om vraagt</t>
  </si>
  <si>
    <t>RGU-189</t>
  </si>
  <si>
    <t>Tijdelijke contracten (ICT en IV) wel in eerste instantie, maar daarna vast. Kennis vasthouden of in ieder geval niet snel laten vertrekken</t>
  </si>
  <si>
    <t>RGU-190</t>
  </si>
  <si>
    <t>Borgen eenmalige gegevensvastlegging</t>
  </si>
  <si>
    <t>RGU-191</t>
  </si>
  <si>
    <t>Het beleid bij de Key is dat wij 4 kaders hebben waaraan elk proces getoetst hoort te worden. Het eerste kader voor procesmanagement is de koers en missie van De Key. Het tweede kader is de wetgeving. Daarnaast zijn de Governancecode Woningcorporaties en het interne risico- en controlesysteem ons kader voor onze procesbeschrijvingen.</t>
  </si>
  <si>
    <t>RGU-192</t>
  </si>
  <si>
    <t>Uiteindelijk moet elk proces “geleaned” worden, door medewerkers van de werkvloer, om het proces zo simpel en efficiënt mogelijk in te richten.</t>
  </si>
  <si>
    <t>RGU-193</t>
  </si>
  <si>
    <t>Eind 2018 moeten alle processen opnieuw ingericht, geactualiseerd binnen de 4 kaders en beschreven zijn, met duidelijke werkinstructies daar waar nodig. In 2019 begint de actualisering van de in 2016 vastgestelde processen.</t>
  </si>
  <si>
    <t>RGU-194</t>
  </si>
  <si>
    <t>Het management in de rol van proceseigenaar is niet alleen verantwoordelijk voor de beschrijving van de processen, maar ook voor het implementeren, analyseren en continue verbeteren ervan. (Zie details pag. 9)</t>
  </si>
  <si>
    <t>RGU-195</t>
  </si>
  <si>
    <t xml:space="preserve">Wat willen wij bereiken de komende drie jaar? 
• Een herkenbaar procesmodel voor De Key; 
• Volledigheid van kernprocessen en procedures; 
• Uniformiteit van procesbeschrijvingen; 
• Een toegankelijke en gebruiksvriendelijke publicatie aan de gebruikers via Mavim en wikibiliotheek; 
• Een werkend systeem van beheren, analyseren en continu verbeteren. </t>
  </si>
  <si>
    <t>RGU-196</t>
  </si>
  <si>
    <t>Dichtbij de klant</t>
  </si>
  <si>
    <t>RGU-197</t>
  </si>
  <si>
    <t>Digitaal waar mogelijk, persoonlijk waar nodig</t>
  </si>
  <si>
    <t>RGU-198</t>
  </si>
  <si>
    <t>Verhogen effectiviteit van de organisatie</t>
  </si>
  <si>
    <t>RGU-199</t>
  </si>
  <si>
    <t xml:space="preserve">Alle kernprocessen worden ieder jaar geëvalueerd en in ieder geval eenmaal per drie jaar opnieuw vastgesteld. </t>
  </si>
  <si>
    <t>Procesmanagement</t>
  </si>
  <si>
    <t>RGU-200</t>
  </si>
  <si>
    <t>Bij het opstellen en/ of actualiseren van kernprocessen, maakt de proceseigenaar een inventarisatie van de belangrijkste risico’s (richtlijn is circa vijf stuks) en de daarbij horende beheersmaatregelen. De Key maakt daarbij onderscheid in operationele, financiële en compliance risico’s.</t>
  </si>
  <si>
    <t>RGU-201</t>
  </si>
  <si>
    <t>Om de uniformiteit van de procesbeschrijvingen te bewaken is een standaard inleiding vastgesteld. Deze introductie, inclusief de risico en control matrix, is verplicht.</t>
  </si>
  <si>
    <t>RGU-202</t>
  </si>
  <si>
    <t xml:space="preserve">Processen kunnen op verschillende niveaus van abstractie worden beschreven. De Key maakt onderscheid in: 
• Hoofdprocessen; 
• Werkprocessen; 
• Deelprocessen; 
• Werkinstructies (en andere hulpmiddelen zoals checklisten, sjablonen etc.) </t>
  </si>
  <si>
    <t>RGU-203</t>
  </si>
  <si>
    <t>De medewerker Audit &amp; Interne Beheersing is ingeschreven bij de SVRO (de stichting van het Instituut Internal Auditors Nederland die het register van operational auditors verzorgt).</t>
  </si>
  <si>
    <t>RGU-204</t>
  </si>
  <si>
    <t>De afdelingen Audit &amp; Interne Beheersing en Planning &amp; Control hebben samen een belangrijke (controlerende) rol binnen het IRC-systeem. De medewerker Audit &amp; Interne Beheersing onderzoekt door middel van (operationele en compliance) audits de effectiviteit van bedrijfsprocessen en/ of de naleving van wet- en regelgeving. De business controllers van de afdeling Planning &amp; Control onderzoek door middel van toetsingen of specifieke (financiële) beheersingsmaatregelen binnen de bedrijfsprocessen werken.</t>
  </si>
  <si>
    <t>RGU-205</t>
  </si>
  <si>
    <t>Met het vernieuwde klachtenbeleid beschikken we over:
• een laagdrempelige klachtenprocedure voor de huurder; 
• een eenduidig klachtenbeleid voor alle huurders  van De Key;
• duidelijke werkafspraken hoe we omgaan met klachten in de organisatie.</t>
  </si>
  <si>
    <t>RGU-206</t>
  </si>
  <si>
    <t>Wederkerigheid: net zoals we verwachten dat huurders zich als goed huurder gedragen, verbinden wij ons aan goed verhuurderschap. Serieus met klachten omgaan hoort daarbij.</t>
  </si>
  <si>
    <t>RGU-207</t>
  </si>
  <si>
    <t xml:space="preserve">Gelijkheid: Alle huurders van De Key hebben recht op dezelfde kwaliteit van dienstverlening, zeker in het kader van klachten. Klachten worden overal in de organisatie op dezelfde manier behandeld. De Key gaat uit van wederzijds respect tussen huurder en medewerker. </t>
  </si>
  <si>
    <t>RGU-208</t>
  </si>
  <si>
    <t>Responsiviteit: wij zijn oprecht geïnteresseerd in de mening van onze huurder over de kwaliteit en dienstverlening van De Key. De voortgang van de afhandeling van een klacht koppelen wij altijd terug naar de klager. Dit zorgt ervoor dat klagers weten wat er met de klacht gedaan is.</t>
  </si>
  <si>
    <t>RGU-209</t>
  </si>
  <si>
    <t xml:space="preserve">Iedereen bij De Key is verantwoordelijk voor het signaleren en afhandelen van klachten. De basishouding is dat iedereen die onvrede bij een huurder signaleert daar adequaat op reageert. </t>
  </si>
  <si>
    <t>RGU-210</t>
  </si>
  <si>
    <t>Alle klachten worden binnen vijf werkdagen beantwoord.</t>
  </si>
  <si>
    <t>RGU-211</t>
  </si>
  <si>
    <t>We bieden (bij klachten; het beleid/de procedures zijn niet gevolgd.) onze excuses aan en geven toe dat er een fout is gemaakt. Als deze fout aantoonbare (financiële) consequenties heeft voor de huurder vergoeden wij de schade.</t>
  </si>
  <si>
    <t>RGU-212</t>
  </si>
  <si>
    <t xml:space="preserve">Klachten met een ernstig vermoeden tot strafbaar feit worden direct voorgelegd aan de directeur van het bedrijfsonderdeel. Deze informeert de bestuurder en overlegt met juridische zaken welke acties nodig zijn. </t>
  </si>
  <si>
    <t>RGU-213</t>
  </si>
  <si>
    <t>Integriteit houdt in dat iedereen die voor De Key werkt, zijn taak en functie adequaat, zorgvuldig en betrouwbaar uitvoert. Maar integriteit betekent ook dat zelfstandigheid en handelingsvrijheid onlosmakelijk verbonden zijn met het afleggen van verantwoording over het uitgevoerde werk.</t>
  </si>
  <si>
    <t>RGU-214</t>
  </si>
  <si>
    <t>We willen echter voorkomen dat er (een schijn van) belangenverstrengeling ontstaat. (Omgaan met externe en interne relaties)</t>
  </si>
  <si>
    <t>4 en 6</t>
  </si>
  <si>
    <t>RGU-215</t>
  </si>
  <si>
    <t>Contacten met de officiële media verlopen via de afdeling Communicatie. Directieleden en communicatieadviseurs van de afdeling Communicatie staan de pers te woord. De teammanager Communicatie kan in overleg met de directie hiervan afwijken en toestaan dat een andere collega de media te woord staat.</t>
  </si>
  <si>
    <t>RGU-216</t>
  </si>
  <si>
    <t>Ons uitgangspunt is dat alle medewerkers bij De Key elkaar behandelen zoals ze zelf behandeld wensen te worden</t>
  </si>
  <si>
    <t>RGU-217</t>
  </si>
  <si>
    <t>De Key denkt goed na over het beeld dat zij als organisatie wil uitdragen. Huisvesting, visitekaartjes, huisstijl, maar zeker ook kleding horen daar bij.</t>
  </si>
  <si>
    <t>RGU-218</t>
  </si>
  <si>
    <t>Wil je naast je baan bij De Key ander werk doen? Dan heb je daarvoor eerst schriftelijke toestemming nodig van je leidinggevende.</t>
  </si>
  <si>
    <t>RGU-219</t>
  </si>
  <si>
    <t>Bedrijfsinformatie, inclusief alle gegevens rondom huurders, is eigendom van De Key. Dat betekent dat we er vertrouwelijk mee omgaan. Iedereen bij De Key heeft een geheimhoudingsplicht.</t>
  </si>
  <si>
    <t>RGU-220</t>
  </si>
  <si>
    <t>De regels in dit Gedragsprotocol zijn niet vrijblijvend. Het niet naleven van de gedragsregels kan gevolgen hebben.</t>
  </si>
  <si>
    <t>RGU-221</t>
  </si>
  <si>
    <t>(doel integriteitsbeleid) het behouden van een integere organisatie waarbij belang wordt gehecht aan het melden van misstanden zowel intern als extern en waarbij iedereen zijn professionele verantwoording neemt.</t>
  </si>
  <si>
    <t>RGU-222</t>
  </si>
  <si>
    <t>De Key staat voor een proactief integriteitsbeleid: zaken blijvend bespreekbaar maken zowel top-down als bottom-up</t>
  </si>
  <si>
    <t>RGU-223</t>
  </si>
  <si>
    <t>De bestuurder moet integriteit voortdurend onder de aandacht houden en anderen aanspreken op het naleven van de integriteitsregels.</t>
  </si>
  <si>
    <t>RGU-224</t>
  </si>
  <si>
    <t>Collega’s, huurders, familie, vrienden of wie dan ook mogen dus niet worden bevoordeeld door de kennis die jij hebt via het bedrijf.</t>
  </si>
  <si>
    <t>RGU-225</t>
  </si>
  <si>
    <t>Nieuwe medewerkers worden vooraf gescreend op onderwerpen binnen het integriteitsbeleid.</t>
  </si>
  <si>
    <t>RGU-226</t>
  </si>
  <si>
    <t>Het ondertekenen van een geheimhoudingsverklaring en de gedragscode door externen is verplicht.</t>
  </si>
  <si>
    <t>RGU-227</t>
  </si>
  <si>
    <t>Ook wordt er actief beleid gevoerd op integriteit door het vastleggen van bevoegdheden (en hiermee het wegnemen van verleidingen) en functiescheiding.</t>
  </si>
  <si>
    <t>RGU-228</t>
  </si>
  <si>
    <t>De proceseigenaar inventariseert in continuïteit de actualiteit van de van toepassing zijnde wet- en regelgeving en de ontwikkeling van (compliance)risico’s en koppelt deze terug met de beheerder van het (compliance) framework.</t>
  </si>
  <si>
    <t>RGU-229</t>
  </si>
  <si>
    <t>(Proceseigenaar) Is verantwoordelijk voor het totale procesverloop (ook als dit over afdelingen heen gaat) en de procesresultaten</t>
  </si>
  <si>
    <t>RGU-230</t>
  </si>
  <si>
    <t>1.1.4. Het risicomanagementstatuut is van toepassing op alle medewerkers, leidinggevenden, de Directie, de Bestuurder en de Raad van Commissarissen van De Key</t>
  </si>
  <si>
    <t>RGU-231</t>
  </si>
  <si>
    <t xml:space="preserve">1.4.1. Het risicomanagementstatuut heeft tot doel:
• Het scheppen van kaders voor de identificatie, beoordeling, beheersing en rapportage van risico’s binnen De Key;
• Het verschaffen van transparantie over de sturing op, beheersing van en verantwoording over de activiteiten die De Key op het gebied van risicomanagement ontplooit;
• Het vormen van de basis voor de gewenste risicobeheersingsomgeving (risicocultuur) bij De Key. 
</t>
  </si>
  <si>
    <t>RGU-232</t>
  </si>
  <si>
    <t>De Key belegt risicomanagement ‘laag' in de organisatie</t>
  </si>
  <si>
    <t>RGU-233</t>
  </si>
  <si>
    <t>De Key streeft een open en transparante cultuur na, waarbinnen medewerkers zich vrij voelen, om soms lastige zaken bespreekbaar te maken, feedback te geven, twijfels te uiten, meningen te ventileren</t>
  </si>
  <si>
    <t>RGU-234</t>
  </si>
  <si>
    <t xml:space="preserve">Minimaal één keer per jaar brengt De Key de risico’s in kaart die het behalen van de strategische ondernemingsdoelstellingen in de weg kunnen staan: de strategische risico’s. </t>
  </si>
  <si>
    <t>RGU-235</t>
  </si>
  <si>
    <t>Ons doel is om op het gebied van informatiebeveiliging en privacy compliant te zijn aan de Wet Bescherming Persoonsgegevens (WBP) te zijn en volledig in control te zijn op beide onderwerpen</t>
  </si>
  <si>
    <t>RGU-236</t>
  </si>
  <si>
    <t>Alle informatie en informatiesystemen zijn van kritiek en vitaal belang voor De Key. De verantwoordelijkheid voor informatiebeveiliging ligt bij het (lijn)management, met de directie als eindverantwoordelijke. De verantwoordelijkheden voor de bescherming van gegevens en voor het uitvoeren van beveiligingsprocedures zijn expliciet gedefinieerd (zie nota informatiebeveiligingsbeleid)</t>
  </si>
  <si>
    <t>RGU-237</t>
  </si>
  <si>
    <t>(de reikwijdte van het informatiebeveiligingsbeleid) Dit beleid heeft niet alleen betrekking op de interne organisatie en technische infrastructuur van De Key, maar ook op de relatie met derden, zoals leveranciers, instanties waarmee gegevens worden uitgewisseld</t>
  </si>
  <si>
    <t>RGU-238</t>
  </si>
  <si>
    <t>Het inkoopbeleid is integraal en centraal met decentrale uitvoering.</t>
  </si>
  <si>
    <t>RGU-239</t>
  </si>
  <si>
    <t>De Key koopt in tegen de juiste prijs/kwaliteit verhouding, met gevoel voor risico beheersing en op een wijze waarbij het gehele inkoopproces  aantoonbaar transparant wordt uitgevoerd</t>
  </si>
  <si>
    <t>RGU-240</t>
  </si>
  <si>
    <t>Tegenover haar (potentiële) leveranciers wil De Key een betrouwbare en zorgvuldige opdrachtgever zijn, die hen eerlijke en gelijke kansen biedt.</t>
  </si>
  <si>
    <t>RGU-241</t>
  </si>
  <si>
    <t>De Key koopt in vanuit professioneel opdrachtgeverschap en op een duurzame en efficiënte wijze, zodat de kwaliteit wordt gewaarborgd en de financiële resultaten ten goede komt aan onze kerndoelstellingen.</t>
  </si>
  <si>
    <t>RGU-242</t>
  </si>
  <si>
    <t>Jaarlijks evalueren we het Inkoopbeleid vanwege ontwikkelingen zoals de te herijken visie, bezetting, bestedingsplan en dienstverlening aan onze huurders.</t>
  </si>
  <si>
    <t>RGU-243</t>
  </si>
  <si>
    <t>Voor elke aanbestedingsprocedure wordt een aanbestedingsdossier opgebouwd.</t>
  </si>
  <si>
    <t>RGU-244</t>
  </si>
  <si>
    <t>Leveranciers van De Key worden bij eerste eventuele samenwerking boven € 15.000,- gecontroleerd via een krediet-controle en een RFI (Request for Information). Dit gebeurt om (afbreuk-)risico’s te vermijden en ook vast te stellen dat leveranciers niet meer dan 20% van hun bedrijfsvoering afhankelijk zijn van De Key.</t>
  </si>
  <si>
    <t>RGU-245</t>
  </si>
  <si>
    <t>Gunnen op basis van EMVI (Economisch Meest Voordelige Inschrijving, ook wel genoemd Gunnen op Waarde) geniet de voorkeur boven (alleen) gunnen op prijs.</t>
  </si>
  <si>
    <t>RGU-246</t>
  </si>
  <si>
    <t>Leveranciersmanagement voert De Key vooralsnog uit op alle leveranciers van De Key en minimaal op alle leveranciers van de leverancierslijst voor bouwgerelateerde en onderhoudstechnische activiteiten.</t>
  </si>
  <si>
    <t>RGU-247</t>
  </si>
  <si>
    <t>De Key zorgt er voor dat het reglement financieel beleid en beheer actueel blijft, dat het een feitelijke beschrijving van de processen is en dat zij toeziet op de naleving daarvan. De Key borgt de actualiteit van het reglement door periodiek te evalueren in hoeverre aanpassingen noodzakelijk zijn.</t>
  </si>
  <si>
    <t>RGU-248</t>
  </si>
  <si>
    <t>De Key neemt in de MJB tevens voor ten minste vijf jaar volgend op het laatst afgesloten boekjaar, streefwaarden en prestatie-indicatoren op, die betrekking hebben op de in die jaren te verwachte financiële situatie en financiële risico’s, conform BTiV artikel 104 lid 2 sub c. De minimale streefwaarden uit de MJB sluiten aan bij die van het WSW en de Aw.</t>
  </si>
  <si>
    <t>RGU-249</t>
  </si>
  <si>
    <t>Het bestuur en de RvC bespreken tenminste twee keer per jaar de belangrijkste financiële risico’s aan de hand van een door het bestuur opgestelde kwartaalrapportage.</t>
  </si>
  <si>
    <t>RGU-250</t>
  </si>
  <si>
    <t>De Key heeft geen derivaten en zal geen nieuwe derivatencontracten afsluiten.</t>
  </si>
  <si>
    <t>RGU-251</t>
  </si>
  <si>
    <t>De Key en de verbonden ondernemingen hanteren geen rentevisie voor beleggingen.</t>
  </si>
  <si>
    <t>RGU-252</t>
  </si>
  <si>
    <t>Woonstichting De Key respecteert en beschermt de persoonsgegevens van haar huurders.</t>
  </si>
  <si>
    <t>RGU-253</t>
  </si>
  <si>
    <t>We verwerken niet meer gegevens dan nodig.</t>
  </si>
  <si>
    <t>RGU-254</t>
  </si>
  <si>
    <t>Met de gegevens (van de huurders) die we verwerken gaan we vertrouwelijk om.</t>
  </si>
  <si>
    <t>RGU-255</t>
  </si>
  <si>
    <t>We doen niet aan profilering. (met gegevens van huurders).</t>
  </si>
  <si>
    <t>RGU-256</t>
  </si>
  <si>
    <t>Iedereen die toegang heeft tot de persoonsgegevens van onze huurders, is contractueel gebonden aan geheimhoudingsplicht.</t>
  </si>
  <si>
    <t>RGU-257</t>
  </si>
  <si>
    <t>Alleen medewerkers die het echt nodig hebben voor hun werk hebben toegang tot de persoonsgegevens van onze huurders en mogen deze inzien en verwerken voor zover nodig.</t>
  </si>
  <si>
    <t>RGU-258</t>
  </si>
  <si>
    <t>Wij nemen alle noodzakelijke technische beveiligingsmaatregelen die nodig zijn om misbruik van en ongeautoriseerde toegang tot persoonsgegevens te voorkomen.</t>
  </si>
  <si>
    <t>RGU-259</t>
  </si>
  <si>
    <t>Als een andere partij of instantie werk voor ons verricht (bijvoorbeeld Beter Buren, de Deurwaarder, aannemers) moet deze partij een bewerkersovereenkomst getekend hebben waarin staat waarvoor ze deze gegevens ontvangen en mogen verwerken en hoe ze er mee om moeten gaan.</t>
  </si>
  <si>
    <t>RGU-260</t>
  </si>
  <si>
    <t>Soms is het nodig om persoonsgegevens over en weer te delen met andere instanties (bijvoorbeeld Zoeklicht, Treiteraanpak, Meldpunt Zorg en Overlast, Vroeg erop Af). In die gevallen moet een convenant getekend zijn waarin staat voor welk doel welke persoonsgegevens gedeeld worden en hoe er met deze gegevens wordt omgegaan.</t>
  </si>
  <si>
    <t>RGU-261</t>
  </si>
  <si>
    <t>De zakenpartnertoets is een instrument bij de besluitvorming omtrent verkoop van onroerend goed. De toets zorgt ervoor dat De Key een juiste inspanning levert om alleen zaken te doen met integere partijen en risico’s met betrekking tot de zakenpartner worden beheerst.</t>
  </si>
  <si>
    <t>RGU-262</t>
  </si>
  <si>
    <t>Het zakenpartnertoetsbeleid wordt jaarlijks beoordeeld of eerder wanneer dit vanwege gewijzigde wet en regelgeving, strategische of maatschappelijke ontwikkelingen noodzakelijk wordt geacht.</t>
  </si>
  <si>
    <t>RGU-263</t>
  </si>
  <si>
    <t>Individuele zakenpartnerdossiers en acceptatiebesluiten worden niet aan partijen buiten De Key bekendgemaakt.</t>
  </si>
  <si>
    <t>RGU-264</t>
  </si>
  <si>
    <t>Het zonder toestemming van de verantwoordelijke aan derden verstrekken van vertrouwelijke informatie (ook indien dit op andere wijzen dan via e-mail, internet en/of telefoon geschiedt) is niet toegestaan.</t>
  </si>
  <si>
    <t>RGU-265</t>
  </si>
  <si>
    <t>De Key acht het van belang dat medewerkers op een adequate en veilige wijze melding kunnen doen van eventuele vermoedens van misstanden bij De Key.</t>
  </si>
  <si>
    <t>RGU-266</t>
  </si>
  <si>
    <t>Van iedere medewerk(st)er wordt verwacht dat hij melding maakt van (een vermoeden van) een misstand.</t>
  </si>
  <si>
    <t>RGU-267</t>
  </si>
  <si>
    <t>De Key wil gebouwen ontwikkelen die in de toekomst hun waarde behouden. Gebouwen dienen toekomstbestendig te zijn voor wat betreft wooncomfort en gebruikskwaliteit, maar ook voor wat betreft het beheer en onderhoud. Gebouwen dienen waardevast te zijn voor de verhuur, maar ook voor eventuele verkoop in de toekomst.</t>
  </si>
  <si>
    <t>RGU-268</t>
  </si>
  <si>
    <t>Naast waardevastheid is sober &amp; doelmatig een belangrijk uitgangspunt.</t>
  </si>
  <si>
    <t>RGU-269</t>
  </si>
  <si>
    <t>Wij ontwikkelen nieuwbouw die qua oppervlakte en uitrusting past bij deze doelgroep (starters). Bijvoorbeeld:
Een twee-kamerwoning is maximaal 40 m2 VO (vloeroppervlak)</t>
  </si>
  <si>
    <t>Perspectief ID</t>
  </si>
  <si>
    <t>Naar richtinggevende uitspraak (naam)</t>
  </si>
  <si>
    <t>RR-1</t>
  </si>
  <si>
    <t>Belijke behandeling voorkomt bevoordeling van specifieke personen</t>
  </si>
  <si>
    <t>Gelijke behandeling</t>
  </si>
  <si>
    <t>Geen bevoordeling</t>
  </si>
  <si>
    <t>RR-2</t>
  </si>
  <si>
    <t>informatiedrempel laag maken ondersteunt voor meer digitaal werken</t>
  </si>
  <si>
    <t>Informatie simpel weergeven voor huurder</t>
  </si>
  <si>
    <t>RR-3</t>
  </si>
  <si>
    <t>Informatiedrempel laag maken ondersteunt 24/7 beschikbaarheid</t>
  </si>
  <si>
    <t>24/7 beschikbaar</t>
  </si>
  <si>
    <t>RR-4</t>
  </si>
  <si>
    <t>Eenvoudige klachtenprocedure toont onze oprechte interesse in de mening van onze huurder</t>
  </si>
  <si>
    <t>Eenvoudige klachtenprocedure</t>
  </si>
  <si>
    <t>Oprechte interesse in de mening van onze huurder</t>
  </si>
  <si>
    <t>Volgnummer</t>
  </si>
  <si>
    <t>Toelichting</t>
  </si>
  <si>
    <t xml:space="preserve">Vraagstuk: Versterken financiële functie De Key: Vanuit verschillende invalshoeken (zowel intern als extern zoals accountant en wetgeving) ligt de aandacht binnen De Key op het versterken van de financiële functie. Dit betreft zowel de financiële afdelingen als ook de overige bedrijfsonderdelen binnen De Key.
Het gaat hierbij o.a. om:
- Eigenaarschap data
- De kwaliteit van de basisgegevens (juist, volledig, controle) en (analyse) dossiervorming (ook v.w.b. de aan te leveren informatie van de verschillende bedrijfsonderdelen)
- Vervroegen (wettelijke) deadlines m.b.t. rapportages
- Scherper inrichten van de interne review binnen de financiële afdelingen
- Verdere detaillering op perceelniveau (zowel financieel als vastgoedinformatie)
- Homogene complexdefinities t.b.v. taxatiewaarde
- Verdere verbetering vastgoedsturing
- Maken van integrale afwegingen op allerlei gebied tussen de verschillende bedrijfsonderdelen
Om deze versterking te realiseren dienen maatregelen te worden getroffen die enerzijds binnen de financiële afdelingen moeten worden geïmplementeerd, maar anderzijds ook in breed overleg tussen alle bedrijfsonderdelen tot stand moeten komen.
</t>
  </si>
  <si>
    <t>2  Aanleiding of oorzaak</t>
  </si>
  <si>
    <t>Externe accountant: versterken financiele afdeling. Verbeteren van dossiers (position papers), cijferbeoordelingen, verbandcontroles (kennisniveau en samenwerking medewerkers). Direct kasstroomoverzicht: processen beter inregelen.</t>
  </si>
  <si>
    <t xml:space="preserve">Externe accountant: versterken financiele functie. Afspraak = afspraak. Aanleveren documenten voor dossiers, en toelichtingen op documenten. Stamgegevens op orde.  </t>
  </si>
  <si>
    <t>Fiscaliteit: van financiele exploitatie op complexniveau naar perceel niveau: investeringskosten, exploitatielasten en -opbrengsten gesplitst naar perceel. Ook vastgoedinformatie o.b.v. perceelniveau.</t>
  </si>
  <si>
    <t>Marktwaarde verhuurde staat en bedrijfswaarde: gebrek aan homogene complexdefinities t.b.v. taxatiewaarde. Verplichting vanuit de Woningwet.</t>
  </si>
  <si>
    <t>Vastgoedsturing: noodzakelijke schakel in het doorlopen van de beleidsachtbaan. Hulpmiddel t.d.v. het op strategisch, tactisch en operationeel niveau uitvoeren van de portefeuillestrategie.</t>
  </si>
  <si>
    <t>Geen integrale afweging tussen verschillende bedrijfsonderdelen / veranderende omgeving (woningwet): inzake besluitvorming op vele aspecten.</t>
  </si>
  <si>
    <t>Eigenaarschap data: aanspreekbaarheid kwaliteit data is onduidelijk. En ook van het proces.</t>
  </si>
  <si>
    <t>Externe accountant: versterken financiele functie. Moeite met halen deadlines. Vervroegen wettelijke deadlines.</t>
  </si>
  <si>
    <t>3  Urgentie</t>
  </si>
  <si>
    <t>4  Belang</t>
  </si>
  <si>
    <t>Belang is hoog. Besluitvorming mede o.b.v. de juiste financiele afweging (intern). Voldoen aan wet- en regelgeving (extern). Sanctie: verscherpt toezicht.</t>
  </si>
  <si>
    <t>5  Implicatie</t>
  </si>
  <si>
    <t>2, 3 en 9 Tijdig starten verbetertraject medewerkers: kennisniveau, kennisdelen, richtlijnen en samenwerking. Mogelijk medewerkers nieuw aannemen en/of afscheid nemen. Samen met externe accountant aan het begin van de controle duidelijke afspraken maken over wederzijdse verwachtingen.</t>
  </si>
  <si>
    <t>Externe accountant &amp; Woningwet: interne review binnen de financiele afdeling scherper neerzetten.</t>
  </si>
  <si>
    <t>4 Project Vastgoedregistratie (afdeling IV) moet afgerond zijn in 2017. De activamodule (Aereon) moet geimplementeerd zijn in 2017. Kostenverdeelstaat / administratie scheidingsvoorstel moet gereed zijn in 2017. Vpb aangiften t/m 2015 voor 1 mei 2017 indienen.</t>
  </si>
  <si>
    <t>5 Project Vastgoedregistratie (afdeling IV) moet afgerond zijn in 2017. Complexdefinities opstellen (S&amp;B / P&amp;C).</t>
  </si>
  <si>
    <t>6 Organisatorische afspraken vastleggen: verantwoordelijkheden, bevoegdheden.</t>
  </si>
  <si>
    <t>7 Het concept van de ronde organisatie implementeren en daarbij een werkwijze vinden.</t>
  </si>
  <si>
    <t xml:space="preserve">8 Het concept "eigenaarschap" implementeren. Het procesmanagement implementeren (T Hagbi). </t>
  </si>
  <si>
    <t>20 Het financieel reglement implementeren.</t>
  </si>
  <si>
    <t>6  Risico</t>
  </si>
  <si>
    <t>Algemeen: Onrust bij medewerkers (direct betrokkenen).</t>
  </si>
  <si>
    <t>4 Verdampen verrekenbare verliezen.</t>
  </si>
  <si>
    <t>Algemeen: Onvoldoende draagvlak / bereidheid tot medewerking bij medewerkers (organisatie breed).</t>
  </si>
  <si>
    <t>9 Aanwijzing bij niet voldoen aan deadlines (extern).</t>
  </si>
  <si>
    <t>5 en 6 Besluitvorming o.b.v. de onjuiste (financiele) afweging (intern). Suboptimale vastgoedbesluiten.</t>
  </si>
  <si>
    <t>Onvoldoende verandervermogen t.a.v. dit verbetertraject.</t>
  </si>
  <si>
    <t>Botsing met de uitwerking koers van De Key Ruimte voor beweging: Bijv. wijkgericht samenwerken. Verantwoording kosten op verzamelniveau</t>
  </si>
  <si>
    <t>ID</t>
  </si>
  <si>
    <t>V-1</t>
  </si>
  <si>
    <t>O-1</t>
  </si>
  <si>
    <t>O-2</t>
  </si>
  <si>
    <t>O-3</t>
  </si>
  <si>
    <t>O-4</t>
  </si>
  <si>
    <t>O-5</t>
  </si>
  <si>
    <t>O-6</t>
  </si>
  <si>
    <t>O-7</t>
  </si>
  <si>
    <t>O-8</t>
  </si>
  <si>
    <t>O-9</t>
  </si>
  <si>
    <t>R-3</t>
  </si>
  <si>
    <t>R-6</t>
  </si>
  <si>
    <t>R-7</t>
  </si>
  <si>
    <t>R-1</t>
  </si>
  <si>
    <t>I-1</t>
  </si>
  <si>
    <t>I-2</t>
  </si>
  <si>
    <t>I-3</t>
  </si>
  <si>
    <t>I-4</t>
  </si>
  <si>
    <t>I-5</t>
  </si>
  <si>
    <t>I-6</t>
  </si>
  <si>
    <t>I-7</t>
  </si>
  <si>
    <t>R-5</t>
  </si>
  <si>
    <t>R-4</t>
  </si>
  <si>
    <t>R-2</t>
  </si>
  <si>
    <t>Initierende RGU's 
(max. 3)</t>
  </si>
  <si>
    <t>Ondersteunende RGU's 
(max. 3)</t>
  </si>
  <si>
    <t>Opmerkingen</t>
  </si>
  <si>
    <t>Prioritering perspectief-eigenaren: stickers</t>
  </si>
  <si>
    <t>Gehonoreerd voor realisatie: J/N</t>
  </si>
  <si>
    <t>Prioritering voor realisatie: H/M/L</t>
  </si>
  <si>
    <t>Ontwikkelen van een dashboard afgesproken normen (zowel beleid als wettleijk) inzichtelijk worden zodat eventuele bijsturing mogelijk wordt gemaakt</t>
  </si>
  <si>
    <t>Duurzaamheidsbeleid Key-breed uitwerken en vaststellen</t>
  </si>
  <si>
    <t>Data</t>
  </si>
  <si>
    <t>Eigenaarschap data inrichten (vastgoed, Verhuur, Grootboek, etc.)</t>
  </si>
  <si>
    <t>Definities (op dataveld / atribuut niveau) bepalen en vaststellen</t>
  </si>
  <si>
    <t>aansluiten op branche (b.v. CORA) / niet zelf verzinnen</t>
  </si>
  <si>
    <t>Bepalen van de set noodzakelijke informatie voor Vastgoedsturing en ontwikkelen dashboard</t>
  </si>
  <si>
    <t>Herinrichten systemen t.b.v. vastlegging op perceelniveau</t>
  </si>
  <si>
    <t>Autorisaties verscherpen (need to know) en overbodige data verwijderen (niet nodig voor proces of bewaartermijn)</t>
  </si>
  <si>
    <t>Eigenaarschap data implementeren</t>
  </si>
  <si>
    <t>Autorisatie verscherpen obv Need to Know</t>
  </si>
  <si>
    <t>Organisatiebesturing</t>
  </si>
  <si>
    <t>Benoem de focus voor afdeling IV op de financiele functie</t>
  </si>
  <si>
    <t>Leveranciersdata: gegevens leveranciers eenduidig vastleggen en onderhouden</t>
  </si>
  <si>
    <t>Een proces (her-)ontwerpen om vastgoedgegevens op orde te brengen en te houden</t>
  </si>
  <si>
    <t>Wat zijn vastgoedgegevens?</t>
  </si>
  <si>
    <t>Taskforce instellen die met hoge prioriteit complexdefinities definieert en vaststelt</t>
  </si>
  <si>
    <t>wellicht onder druk</t>
  </si>
  <si>
    <t>Kennisdeling</t>
  </si>
  <si>
    <t>Implementatie van vastgestelde processen en beleidsdocumenten</t>
  </si>
  <si>
    <t>Uitleg waarom kostenregistratie op detail voor alle medewerkers</t>
  </si>
  <si>
    <t>Perspectief Financiën</t>
  </si>
  <si>
    <t>Eigenaren continue bewust maken van informatiebeveiliging én privacy (by design)</t>
  </si>
  <si>
    <t>Organiseren van kennis en betrokkenheid obv stages, opdrachten of gezamenlijk ontwikkelen/testen</t>
  </si>
  <si>
    <t>Tijd en ruimte zijn voorwaarde / raakvlak perspectief medewerkers</t>
  </si>
  <si>
    <t>Organiseren kennisoverdracht financiele functie</t>
  </si>
  <si>
    <t>Bredere terugkoppeling interne toetsing en audits</t>
  </si>
  <si>
    <t>Betekenis geven aan de "R" responsiviteit. Bewustzijn vergroten, geheel overzien, handelen vanuit pro-activiteit</t>
  </si>
  <si>
    <t>Integrale afweging vastleggen en interne en externe stakeholders in beeld hebben.</t>
  </si>
  <si>
    <t>Vooraf afstemmen / aansluiten dientstverleningsprocessen "Wijkgericht samenwerken" met financiele processen</t>
  </si>
  <si>
    <t>principes niet onder druk</t>
  </si>
  <si>
    <t>Organisatie Besturing</t>
  </si>
  <si>
    <t>Beleg de verantwoordelijkheid van het rendement op vastgoed</t>
  </si>
  <si>
    <t>Positioneren Vastgoedsturing: rollen en verantwoordelijkheden definieren en inregelen</t>
  </si>
  <si>
    <t>Kosten baten analyse: opbrengsten niet doen versus kosten</t>
  </si>
  <si>
    <t>Kosten baten analyse: wel of niet in rekening brengen bij huurders</t>
  </si>
  <si>
    <t>wat zijn kosten en opbrengsten</t>
  </si>
  <si>
    <t>Personeel</t>
  </si>
  <si>
    <t>Nadrukkelijk volgen van ontwikkeling medewerker</t>
  </si>
  <si>
    <t>Consequenties van disfunctioneren nakomen, zowel ondersteunend als sanctionerend</t>
  </si>
  <si>
    <t>Vieren van succesen</t>
  </si>
  <si>
    <t>afspraak gehaald=succes vieren</t>
  </si>
  <si>
    <t>Onderzoeken van mogelijkheden tot uitbesteding waardoor vrijgekomen capaciteit aangewend kan worden voor het versterken van de financiele functie</t>
  </si>
  <si>
    <t>Vanuit nr 1, medewerkers begeleidien en instrueren</t>
  </si>
  <si>
    <t>Geldt voor medewerkers, managers en directieleden</t>
  </si>
  <si>
    <t>Meerdere vormen van samenwerken met leveranciers ontwikkelen</t>
  </si>
  <si>
    <t>Planning</t>
  </si>
  <si>
    <t>Verwachtingen tussen proceseigenaren benoemen en vastleggen</t>
  </si>
  <si>
    <t>Afspraak = afspraak</t>
  </si>
  <si>
    <t>Integrale organisatiebrede jaarplanning waarin wettelijke deadlines verslaggeving zijn geborgd, (samen vastgesteld en gecommuniceerd) die leidend is voor De Key</t>
  </si>
  <si>
    <t>Inzicht in kasstromen vergroten door jaarbudgetten en jaarplannen te vertalen naar kasstromen en tijd</t>
  </si>
  <si>
    <t>Integrale en organisatiebrede jaarplanning opstellen</t>
  </si>
  <si>
    <t>Wat moet nu en wat kan later (risico's);
Botsing met 25 (teveel projecten)</t>
  </si>
  <si>
    <t>Eerder in beeld hebben verplichtingen leveranciers tbv liquiditeitsbegroting</t>
  </si>
  <si>
    <t>Opzetten jaarplanning tbv verslaglegging en rapportages (jaarbegroting, kwartaalrapportages, dpi, dvi, jaarverslag). En het communiceren ervan!</t>
  </si>
  <si>
    <t>Concretiseren van uitvoering investeringsplannen bij VVE's in relatie tot convenantseisen</t>
  </si>
  <si>
    <t>Grip op de eigen interne planning</t>
  </si>
  <si>
    <t>Proces</t>
  </si>
  <si>
    <t>Aanspreekpunt proces verduidelijken</t>
  </si>
  <si>
    <t>Het concept  Eigenaarschap definiëren (komt voor implementeren)</t>
  </si>
  <si>
    <t>Integrale besluitvorming van processen</t>
  </si>
  <si>
    <t>Beleid integraal vaststellen en concreet maken per aspect</t>
  </si>
  <si>
    <t xml:space="preserve"> (waarom doen we het allemaal, wat willen we nu ECHT)</t>
  </si>
  <si>
    <t>bewuste en inzichtelijke risico afwegingen vooraf in integrale besluitvorming waarin alle GEA perspectieven vertegenwoordigd zijn</t>
  </si>
  <si>
    <t>rol medewerker / hierarchisch leidinggevende in relatie tot proceseigenaarsrol beschrijven</t>
  </si>
  <si>
    <t>Controle of processen voldoen aan kaders van Financieel Reglement</t>
  </si>
  <si>
    <t>Perspectief Processen</t>
  </si>
  <si>
    <t>Uniformiteit in facturen van leveranciers; factuursjabloon</t>
  </si>
  <si>
    <t>Beperking van het aantal leveranciers</t>
  </si>
  <si>
    <t>Inboekingscriteria van facturen handhaven 'aan de poort': voldoet factuur aan alle gestelde voorwaarden?</t>
  </si>
  <si>
    <t>Samenhang versterken Wonen, Vastgoed en Fin rondom in- en uit exploitatiename.</t>
  </si>
  <si>
    <t>Eigenaarschap klantprocessen versterken</t>
  </si>
  <si>
    <t>Expliciet maken rollen in klantprocessen: wie is waar eigenaar van?</t>
  </si>
  <si>
    <t>Geen huurdersactiviteiten verrichten: alleen verhuurdersactiviteiten</t>
  </si>
  <si>
    <t>Afspraken in convenanten vertalen naar intern eigenaarschap</t>
  </si>
  <si>
    <t>Vooraf operationaliseren van onze bijdrage / doelstellingen</t>
  </si>
  <si>
    <t>Proces opdrachtgeven in "Wijkgericht samenwerken" in kaart brengen. Zodat het proces ondersteunend is.</t>
  </si>
  <si>
    <t>Verbeteren dataverwerking werkbonnen tbv technische en financiele gereedmeelding</t>
  </si>
  <si>
    <t>Zorgpartijen die niet voldoen aan dienstovereenkomst, dan leveren wij geen woningen</t>
  </si>
  <si>
    <t>Meer prioritering en proceseigenaarschap tevoren duidelijk vastleggen</t>
  </si>
  <si>
    <t>Systeem</t>
  </si>
  <si>
    <t>Verbeteren koppelingen en vaststellen authentieke bron (systeem)</t>
  </si>
  <si>
    <t>Systemen voorbereiden cq aanpassen op vastgoedregistratie</t>
  </si>
  <si>
    <t>DMS systemen voorbereiden cq aanpassen op dossier-verwerking</t>
  </si>
  <si>
    <t>Verbeteren informatievoorziening ter voorkoming van extra systemen (Excel e.d.)</t>
  </si>
  <si>
    <t>Werken vanuit 1 automatiseringssysteem (denk aan Reaforce, SG, Wocas, Basware, urenregistratie)</t>
  </si>
  <si>
    <t>Digitaal facilteren wijkteams</t>
  </si>
  <si>
    <t>prioritering investeringen</t>
  </si>
  <si>
    <t>RGU-38, RGU-120, RGU-121, RGU-248,</t>
  </si>
  <si>
    <t>RGU-172, RGU-194</t>
  </si>
  <si>
    <t>RGU-235, RGU-258</t>
  </si>
  <si>
    <t>RGU-180, RGU-236, RGU-237</t>
  </si>
  <si>
    <t>RGU-9, RGU-245</t>
  </si>
  <si>
    <t>RGU-194, RGU-229</t>
  </si>
  <si>
    <t>RGU-180, RGU-237</t>
  </si>
  <si>
    <t>RGU-180,RGU-183,RGU-185,RGU-235,RGU-236,RGU-237,RGU-258</t>
  </si>
  <si>
    <t>RGU-240,RGU-244, RGU-246</t>
  </si>
  <si>
    <t>RGU-83, RGU-84</t>
  </si>
  <si>
    <t>RGU-15, RGU-24, RGU-213</t>
  </si>
  <si>
    <t>RGU-26, RGU-57</t>
  </si>
  <si>
    <t>RGU-43, RGU-122</t>
  </si>
  <si>
    <t>RGU-196, RGU-198,RGU-37, RGU-156</t>
  </si>
  <si>
    <t>RGU-27,RGU-32</t>
  </si>
  <si>
    <t>RGU-46, RGU-85, RGU-267, RGU-268</t>
  </si>
  <si>
    <t>RGU-213, 233</t>
  </si>
  <si>
    <t>RGU-16,RGU-22,RGU-15,RGU-24, RGU-56</t>
  </si>
  <si>
    <t>RGU-3, RGU-161, RGU-248</t>
  </si>
  <si>
    <t>RGU-20, RGU-43</t>
  </si>
  <si>
    <t>RGU-194, RGU-228, RGU-229</t>
  </si>
  <si>
    <t>RGU-121, RGU-123, RGU-124, en RGU-248, RGU-249, RGU-250, RGU-251</t>
  </si>
  <si>
    <t>RGU-241, RGU-246</t>
  </si>
  <si>
    <t>RGU-9, RGU-241</t>
  </si>
  <si>
    <t>RGU-2, RGU-164, RGU-205</t>
  </si>
  <si>
    <t>RGU-86, RGU-88</t>
  </si>
  <si>
    <t>RGU-43, RGU-260, RGU-261</t>
  </si>
  <si>
    <t>RGU-8, RGU-156, RGU-198</t>
  </si>
  <si>
    <t>RGU-183, RGU-190</t>
  </si>
  <si>
    <t>Volledige uitspraak</t>
  </si>
  <si>
    <t>Verkorte uitspraak</t>
  </si>
  <si>
    <t>Paginanummer</t>
  </si>
  <si>
    <t>Verkorte naam</t>
  </si>
  <si>
    <t>Jaar publicatie</t>
  </si>
  <si>
    <t>ID richtinggevende uitspraak van</t>
  </si>
  <si>
    <t>ID richtinggevende uitspraak naar</t>
  </si>
  <si>
    <t>Omschrijving</t>
  </si>
  <si>
    <t>Naam</t>
  </si>
  <si>
    <t>E-mail</t>
  </si>
  <si>
    <t>Telefoon</t>
  </si>
  <si>
    <t>Afdeling</t>
  </si>
  <si>
    <t>Martin Adema</t>
  </si>
  <si>
    <t>martin.adema@dekey.nl</t>
  </si>
  <si>
    <t>06-19845227</t>
  </si>
  <si>
    <t>Adm. &amp; Verslaggeving</t>
  </si>
  <si>
    <t>Stafmedewerker</t>
  </si>
  <si>
    <t>John Haakman</t>
  </si>
  <si>
    <t>john.haakman@dekey.nl</t>
  </si>
  <si>
    <t>06-55781458</t>
  </si>
  <si>
    <t>Bedrijfsbureau</t>
  </si>
  <si>
    <t>Manager</t>
  </si>
  <si>
    <t>Jan Kees Medik</t>
  </si>
  <si>
    <t>jankees.medik@dekey.nl</t>
  </si>
  <si>
    <t>06-50125890</t>
  </si>
  <si>
    <t>Financiën &amp; Control</t>
  </si>
  <si>
    <t>Directeur</t>
  </si>
  <si>
    <t>Gerard Teunissen</t>
  </si>
  <si>
    <t>gerard.teunissen@dekey.nl</t>
  </si>
  <si>
    <t>06-10156571</t>
  </si>
  <si>
    <t>Paul Mulder</t>
  </si>
  <si>
    <t>paul.mulder@solventa.nl</t>
  </si>
  <si>
    <t>06-55372389</t>
  </si>
  <si>
    <t>Medewerker</t>
  </si>
  <si>
    <t>Roel Wagter</t>
  </si>
  <si>
    <t>roel.wagter@solventa.nl</t>
  </si>
  <si>
    <t>06-53623771</t>
  </si>
  <si>
    <t>Associate Partner</t>
  </si>
  <si>
    <t>Saskia Fliek</t>
  </si>
  <si>
    <t>saskia.fliek@dekey.nl</t>
  </si>
  <si>
    <t>06-50125865</t>
  </si>
  <si>
    <t>Algemene Dienst</t>
  </si>
  <si>
    <t>Yuri van de Bogaerde</t>
  </si>
  <si>
    <t>yuri.vandebogaerde@dekey.nl</t>
  </si>
  <si>
    <t>06-10584272</t>
  </si>
  <si>
    <t>Regio 3</t>
  </si>
  <si>
    <t>Regiomanager</t>
  </si>
  <si>
    <t>Sabah Amezian</t>
  </si>
  <si>
    <t>sabah.amezian@dekey.nl</t>
  </si>
  <si>
    <t>020-6214326</t>
  </si>
  <si>
    <t>Planning &amp; Control</t>
  </si>
  <si>
    <t>Business controller</t>
  </si>
  <si>
    <t>Mickel Hussain</t>
  </si>
  <si>
    <t>mickel.hussain@dekey.nl</t>
  </si>
  <si>
    <t>06-21820439</t>
  </si>
  <si>
    <t>Treasury</t>
  </si>
  <si>
    <t>Treasurer</t>
  </si>
  <si>
    <t>Patrick van Veen</t>
  </si>
  <si>
    <t>patrick.vanveen@dekey.nl</t>
  </si>
  <si>
    <t>06-50125874</t>
  </si>
  <si>
    <t>Projectmedewerker</t>
  </si>
  <si>
    <t>Peter Perdon</t>
  </si>
  <si>
    <t>peter.perdon@dekey.nl</t>
  </si>
  <si>
    <t>06-25088972</t>
  </si>
  <si>
    <t>Ontwikkeling &amp; Realisatie</t>
  </si>
  <si>
    <t>Lidy van der Schaft</t>
  </si>
  <si>
    <t>06-50125869</t>
  </si>
  <si>
    <t>Wonen</t>
  </si>
  <si>
    <t>Marjolijn Beuvens</t>
  </si>
  <si>
    <t>marjolijn.beuvens@dekey.nl</t>
  </si>
  <si>
    <t>06-52366467</t>
  </si>
  <si>
    <t>Woonservice</t>
  </si>
  <si>
    <t>Teammanager</t>
  </si>
  <si>
    <t>Tjerk van de Braak</t>
  </si>
  <si>
    <t>tjerk.vandebraak@dekey.nl</t>
  </si>
  <si>
    <t>06-50125873</t>
  </si>
  <si>
    <t>Inkoper</t>
  </si>
  <si>
    <t>Ivo Hoppe</t>
  </si>
  <si>
    <t>ivo.hoppe@dekey.nl</t>
  </si>
  <si>
    <t>06-22445784</t>
  </si>
  <si>
    <t>Planmatig Onderhoud</t>
  </si>
  <si>
    <t>Leon Bobbe</t>
  </si>
  <si>
    <t>leon.bobbe@dekey.nl</t>
  </si>
  <si>
    <t>06-53624930</t>
  </si>
  <si>
    <t>Bestuurder</t>
  </si>
  <si>
    <t>Pieter Doornbos</t>
  </si>
  <si>
    <t>pieter.doornbos@dekey.nl</t>
  </si>
  <si>
    <t>020-6214485</t>
  </si>
  <si>
    <t>Harvey Noordwijk</t>
  </si>
  <si>
    <t>harvey.noordwijk@dekey.nl</t>
  </si>
  <si>
    <t>020-6214422</t>
  </si>
  <si>
    <t>Personeel &amp; Organisatie</t>
  </si>
  <si>
    <t>Manou Hebben</t>
  </si>
  <si>
    <t>manou.hebben@dekey.nl</t>
  </si>
  <si>
    <t>06-52366419</t>
  </si>
  <si>
    <t>Communicatie</t>
  </si>
  <si>
    <t>Alexander van Trigt</t>
  </si>
  <si>
    <t>alexander.vantrigt@dekey.nl</t>
  </si>
  <si>
    <t>06-52366465</t>
  </si>
  <si>
    <t>Ontwikkelmanager</t>
  </si>
  <si>
    <t>Tamar Hagbi</t>
  </si>
  <si>
    <t>tamar.hagbi@dekey.nl</t>
  </si>
  <si>
    <t>06-55781412</t>
  </si>
  <si>
    <t>Programmamanager</t>
  </si>
  <si>
    <t>Alex Meester</t>
  </si>
  <si>
    <t>alex.meester@dekey.nl</t>
  </si>
  <si>
    <t>06-55781466</t>
  </si>
  <si>
    <t>ICT</t>
  </si>
  <si>
    <t>Bart van Gelder</t>
  </si>
  <si>
    <t>bart.vangelder@dekey.nl</t>
  </si>
  <si>
    <t>06-15440931</t>
  </si>
  <si>
    <t>Senior Functioneel Beheerder</t>
  </si>
  <si>
    <t>Functie</t>
  </si>
  <si>
    <t>Perspectiefeigenaar</t>
  </si>
  <si>
    <t>Audit &amp; Interne Beheersing</t>
  </si>
  <si>
    <t>Medewerker control</t>
  </si>
  <si>
    <t>Volledige naam</t>
  </si>
  <si>
    <t>Fin</t>
  </si>
  <si>
    <t>DV</t>
  </si>
  <si>
    <t>Lev</t>
  </si>
  <si>
    <t>Mdw</t>
  </si>
  <si>
    <t>IV</t>
  </si>
  <si>
    <t>Besturing</t>
  </si>
  <si>
    <t>Goed verhuurderschap en huurderschap (wederkerigheid)</t>
  </si>
  <si>
    <t>Permanent aandacht voor efficiency</t>
  </si>
  <si>
    <t>We financieren woning- en nieuwbouwinvesteringen uit eigen middelen</t>
  </si>
  <si>
    <t>We ontwikkelen zelf geen prijsinflatievisie</t>
  </si>
  <si>
    <t>We ontwikkelen zelf geen rentevisie</t>
  </si>
  <si>
    <t>De data is op orde</t>
  </si>
  <si>
    <t>Hybride cloud indien mogelijk</t>
  </si>
  <si>
    <t>Informatie eenvoudig voor huurder</t>
  </si>
  <si>
    <t>Outputsystemen afstemmen op dienstverleningskanalen</t>
  </si>
  <si>
    <t>We beschermen de persoonsgegevens van onze huurders</t>
  </si>
  <si>
    <t>Veilige, schone en hele woning</t>
  </si>
  <si>
    <t>De huurder is verantwoordelijk voor een schone algemene ruimte</t>
  </si>
  <si>
    <t>We houden de woningen van zittende huurders betaalbaar</t>
  </si>
  <si>
    <t>Voorkeur voor Gunnen op Waarde</t>
  </si>
  <si>
    <t>Leveranciersmanagement toepassen</t>
  </si>
  <si>
    <t>Werken met passie en commitment</t>
  </si>
  <si>
    <t>Medewerkers zijn professioneel</t>
  </si>
  <si>
    <t>Een klokkenluider wordt niet benadeeld</t>
  </si>
  <si>
    <t>Van Handelen vanuit overtuiging naar (Zelf-)kritisch reflecterend en integer</t>
  </si>
  <si>
    <t>Van gelijke kansen op ander werk naar werk op basis van wederzijdse match</t>
  </si>
  <si>
    <t>Van taakgericht naar verbindend coachend management</t>
  </si>
  <si>
    <t>Bedrijfsperspectief aannemen (management)</t>
  </si>
  <si>
    <t>Strakke processen met ruimte voor maatwerk</t>
  </si>
  <si>
    <t>Meer zelfsturing</t>
  </si>
  <si>
    <t>Iedereen verantwoordelijk voor het signaleren en afhandelen van klachten</t>
  </si>
  <si>
    <t>Integriteit</t>
  </si>
  <si>
    <t>(schijn van) Belangenverstrengeling voorkomen</t>
  </si>
  <si>
    <t>Elkaar behandelen zoals je zelf behandeld wenst te worden</t>
  </si>
  <si>
    <t>Schriftelijke toestemming nodig voor een baan naast werken bij ons</t>
  </si>
  <si>
    <t>Alle te verwerken informatie is eigendom van De Key</t>
  </si>
  <si>
    <t>Persoonsgegevens vallen onder geheimhoudingsplicht</t>
  </si>
  <si>
    <t>Naleven gedragsprotocol</t>
  </si>
  <si>
    <t>Persoonsgegevens toegankelijk obv need-to-know</t>
  </si>
  <si>
    <t>Verstrekken van vertrouwelijke informatie vereist goedkeuring</t>
  </si>
  <si>
    <t>Veilig vermoedens van misstanden kunnen doen</t>
  </si>
  <si>
    <t>Medewerk(st)ers melden (vermoedens van) misstanden</t>
  </si>
  <si>
    <t>We zoeken naar de juiste balans tussen dingen zelf doen of uitbesteden</t>
  </si>
  <si>
    <t>Voor bestuur en RvT staat het behalen van maatschappelijke resultaten voorop</t>
  </si>
  <si>
    <t>Waarden en normen passen bij de maatschappelijke opdracht</t>
  </si>
  <si>
    <t>Integere en open cultuur</t>
  </si>
  <si>
    <t>Functioneren als ronde organisatie</t>
  </si>
  <si>
    <t>Organisatiedoelen en -waarden worden gedeeld en risicomanagement is zo laag mogelijk belegd</t>
  </si>
  <si>
    <t>Besturing volgens het 5R-principe</t>
  </si>
  <si>
    <t>Bestuurlijke keuzes</t>
  </si>
  <si>
    <t>De bestuurder zorgt voor passende bestuurlijke besluiten</t>
  </si>
  <si>
    <t>RvT legitimeert en versterkt de keuzes van de bestuurder</t>
  </si>
  <si>
    <t>Directeuren maken de bestuurlijke besluiten zichtbaar in het maatschappelijke en financiële rendement</t>
  </si>
  <si>
    <t>Managers creëren de randvoorwaarden voor optimaal functioneren en presteren</t>
  </si>
  <si>
    <t>Medewerkers realiseren samen de maatschappelijke doelstellingen</t>
  </si>
  <si>
    <t>Professionaliteit, integriteit en risicobereidheid zijn de pijlers voor de interne beheersing sturing</t>
  </si>
  <si>
    <t>De bestuurder wordt benoemd voor vier jaar</t>
  </si>
  <si>
    <t>Vertrouwelijk omgaan met gegevens</t>
  </si>
  <si>
    <t>We doen niet aan profilering van huurders</t>
  </si>
  <si>
    <t>Elk proces zo simpel en efficiënt mogelijk inrichten (lean)</t>
  </si>
  <si>
    <t>Niet meer gegevens verwerken dan nodig</t>
  </si>
  <si>
    <t>Perspectief Volledige naam</t>
  </si>
  <si>
    <t>Rol ID</t>
  </si>
  <si>
    <t>Rol-1</t>
  </si>
  <si>
    <t>Rol-5</t>
  </si>
  <si>
    <t>Rol-6</t>
  </si>
  <si>
    <t>Rol-2</t>
  </si>
  <si>
    <t>Rol-3</t>
  </si>
  <si>
    <t>Rol-4</t>
  </si>
  <si>
    <t>Rol-7</t>
  </si>
  <si>
    <t>Rol-8</t>
  </si>
  <si>
    <t>Rol-9</t>
  </si>
  <si>
    <t>Rol-10</t>
  </si>
  <si>
    <t>Rol-11</t>
  </si>
  <si>
    <t>Rol-12</t>
  </si>
  <si>
    <t>Rol-13</t>
  </si>
  <si>
    <t>Rol-14</t>
  </si>
  <si>
    <t>Rol-15</t>
  </si>
  <si>
    <t>Rol-16</t>
  </si>
  <si>
    <t>Rol-17</t>
  </si>
  <si>
    <t>Rol-19</t>
  </si>
  <si>
    <t>Rol-20</t>
  </si>
  <si>
    <t>Pagina nummer</t>
  </si>
  <si>
    <t>Uiterlijk in 2017 wegwerken. Mate van in control basiswerkzaamheden (must have). 
Uiterlijk in 2018 wegwerken. Verdampen compensabele verliezen.
Uiterlijk in 2018 wegwerken. Lagere mate van in control / verbeterambitie (nice to have).
Uiterlijk 2018 wegwerken. Lagere mate in control (nice te have).
Uiterlijk in 2018 wegwerken. Vastgoedsturing. Vanaf scheiding Daeb / niet-Daeb.
Uiterlijk in 2017 wegwerken. Marktwaarde en bedrijfswaarde zijn basisgegevens voor veel activiteiten (must have).
Uiterlijk in 2018 wegwerken. Vanaf 2018 geldt de nieuwe wettelijke deadline (1 mei).</t>
  </si>
  <si>
    <t>Samenhang met vraagstuk</t>
  </si>
  <si>
    <t>Versterken financiële functie</t>
  </si>
  <si>
    <t>Uitsplitsing financiële gegevens naar perceelniveau</t>
  </si>
  <si>
    <t>Leverafspraken nakomen dossiers</t>
  </si>
  <si>
    <t>Vastgoedsturing op orde</t>
  </si>
  <si>
    <t>Tijdig starten verbetertraject medewerkers</t>
  </si>
  <si>
    <t>Vastgoedregistratie en activamodule gereed VpB t/m 2015 tijdig indienen</t>
  </si>
  <si>
    <t>Onrust bij medewerkers</t>
  </si>
  <si>
    <t>Verdampen verrekenbare verliezen.</t>
  </si>
  <si>
    <t>Aanwijzing bij niet voldoen aan deadlines</t>
  </si>
  <si>
    <t>Onvoldoende verandervermogen</t>
  </si>
  <si>
    <t>Botsing met koers Ruimte Voor Beweging</t>
  </si>
  <si>
    <t>Financiële processen onvoldoende</t>
  </si>
  <si>
    <t>Complexdefinities verbeteren t.b.v. taxatiewaarde</t>
  </si>
  <si>
    <t>Betere integrale afwegingen nodig</t>
  </si>
  <si>
    <t>Onvoldoende aanspreekbaar op kwaliteit data</t>
  </si>
  <si>
    <t>Moeite met halen deadlines</t>
  </si>
  <si>
    <t>Onvoldoende afgewogen besluitvorming</t>
  </si>
  <si>
    <t>Onvoldoende draagvlak medewerkers</t>
  </si>
  <si>
    <t>1  Vraagstuk</t>
  </si>
  <si>
    <t>Vastgoedregistratie met complexdefinities gereed in 2017</t>
  </si>
  <si>
    <t>Verantwoordelijkheden en bevoegdheden vastleggen</t>
  </si>
  <si>
    <t>Concept ronde organisatie implementeren</t>
  </si>
  <si>
    <t>Concept eigenaarschap en procesmgt implementeren</t>
  </si>
  <si>
    <t>Financieel reglement implementeren</t>
  </si>
  <si>
    <t>KB-1</t>
  </si>
  <si>
    <t>Kernbegrip1</t>
  </si>
  <si>
    <t>KB-2</t>
  </si>
  <si>
    <t>KB-3</t>
  </si>
  <si>
    <t>KB-4</t>
  </si>
  <si>
    <t>Kernbegrip2</t>
  </si>
  <si>
    <t>Kernbegrip3</t>
  </si>
  <si>
    <t>Kernbegrip4</t>
  </si>
  <si>
    <t>Ten minste 2.500 tijdelijke studentenwoningen</t>
  </si>
  <si>
    <t>(meerjarig) Rendemente realiseren van inflatie plus 1%</t>
  </si>
  <si>
    <t>Tijdelijke huurcontracten introduceren voor woonstarters</t>
  </si>
  <si>
    <t>20% meer statushouders huisvesten in Amsterdam dan de reguliere verdeling</t>
  </si>
  <si>
    <t>Verkoop alle vastgoed en ontwikkelposities buiten Amsterdam Diemen en Zandvoort</t>
  </si>
  <si>
    <t>Nieuwe portefeuillestrategie vaststellen in 2016</t>
  </si>
  <si>
    <t>Afdeling Vastgoed opnieuw inrichten obv principes koersnota</t>
  </si>
  <si>
    <t>Voorstel indienen bij het ministerie voor splitsing van daeb en niet-daeb en aanpassing statuten eind 2016</t>
  </si>
  <si>
    <t>Uitvoering van het integrale verbeterplan op schema</t>
  </si>
  <si>
    <r>
      <t>Bestuurder organiseert periodiek 360</t>
    </r>
    <r>
      <rPr>
        <vertAlign val="superscript"/>
        <sz val="11"/>
        <color theme="1"/>
        <rFont val="Calibri"/>
        <family val="2"/>
        <scheme val="minor"/>
      </rPr>
      <t>o</t>
    </r>
    <r>
      <rPr>
        <sz val="11"/>
        <color theme="1"/>
        <rFont val="Calibri"/>
        <family val="2"/>
        <scheme val="minor"/>
      </rPr>
      <t xml:space="preserve"> feedback</t>
    </r>
  </si>
  <si>
    <t>Aantal mgt lagen beperken</t>
  </si>
  <si>
    <t>2.200 tijdelijke studenteneenheden vervangen door permanente in 2026</t>
  </si>
  <si>
    <t>90% van de verhuringen aan jongeren onder de 33 jaar (in 2026)</t>
  </si>
  <si>
    <t>25% van de sociale huurwoningen verhuren aan de secundaire doelgroep</t>
  </si>
  <si>
    <t>75% van de sociale huurwoningen verhuren aan de primaire doelgroep</t>
  </si>
  <si>
    <t>Technische kwaliteit van ons vastgoed op minimaal conditiescore 3</t>
  </si>
  <si>
    <t>Geen permanente woningen slopen tot en met 2026</t>
  </si>
  <si>
    <t>van 350 naar 6500 jongerenwoningen in het sociale segment die door jongeren worden bewoond in 2026</t>
  </si>
  <si>
    <t>In het goedkope segment voegen we minimaal 1.750 (2026)  jongerenwoningen toe</t>
  </si>
  <si>
    <t>In het vrijesectorsegment voegen we minimaal 800 (2026) deelwoningen toe</t>
  </si>
  <si>
    <t>Minimaal 80% van de studentenwoningen heeft een goedkope huur</t>
  </si>
  <si>
    <t>Van 80-20% naar 70-30% verdeling studentenhuisvesting – internationale studentenhuisvesting in 2026</t>
  </si>
  <si>
    <t>van 9% naar 65% van onze potentiele voorraad jongerenwoningen bewoond door jongeren in 2026</t>
  </si>
  <si>
    <t>Minimaal 20.900 permanent zelfstandige sociale huurwoningen houden in 2026</t>
  </si>
  <si>
    <t>Van 40% naar 75% van de zelfstandige en onzelfstandige woningen verhuren onder de lage en hoge aftoppingsgrenzen in 2026</t>
  </si>
  <si>
    <t>Minimaal 50% van de woningen heeft (in 2026) een energielabel A of B</t>
  </si>
  <si>
    <t>Het percentage slechte energielabels (E,F,G) brengen we terug tot 5% van onze woningvoorraad</t>
  </si>
  <si>
    <t>Bij woningen met label doorexploiteren liberaliseren we 685 woningen (2026)</t>
  </si>
  <si>
    <t>Bij woningen met label Verkopen verkopen we in totaal 2.900 woningen (tot 2026)</t>
  </si>
  <si>
    <t>De Key streeft tot 2026 naar de realisatie van 1.140 kleine nieuwbouwwoningen</t>
  </si>
  <si>
    <t>De Key realiseert tot 2026 2.670 kleine en 90 grote nieuwbouwwoningen</t>
  </si>
  <si>
    <t>Vanuit de toegelaten instelling verkopen we circa 425 woningen complexgewijs (tot 2026)</t>
  </si>
  <si>
    <t>De Key koopt tot 2026 2,575 kleine nieuwbouwwoningen aan</t>
  </si>
  <si>
    <t>10% van de nieuwbouw voor jongeren is voor bijzondere woonstarters</t>
  </si>
  <si>
    <t>De studentenwoningen op prijs afgrendelen</t>
  </si>
  <si>
    <t>Investeren in DAEB tak van vastgoedportefeuille</t>
  </si>
  <si>
    <t>Investeren in DAEB tak van vastgoedportefeuille bekostigen uit externe verkoop van woningen</t>
  </si>
  <si>
    <t>Externe aflossing aan banken in de DAEB tak</t>
  </si>
  <si>
    <t>Externe aflossing aan banken in de DAEB tak bekostigen uit aflossing van interne lening uit de niet-DAEB tak</t>
  </si>
  <si>
    <t>Verbeteringen financieren uit de exploitatiekasstromen DAEB</t>
  </si>
  <si>
    <t>Aankoop realiseren van geliberaliseerde woningen door niet-DAEB tak</t>
  </si>
  <si>
    <t>Aankoop realiseren van geliberaliseerde woningen door niet-DAEB tak financieren uit verkoop van bedrijfsonroerend goed en rest woningen en liquide middelen</t>
  </si>
  <si>
    <t>De aflossing door de niet-DAEB tak wordt gefinancierd door de aflossing van de interne lening vanuit de dochtervennootschap</t>
  </si>
  <si>
    <t>De post verbeteringen in de niet-DAEB tak betalen uit de exploitatie van de niet-DAEB tak</t>
  </si>
  <si>
    <t>Nieuwbouw en aankopen van de dochtervennootschap</t>
  </si>
  <si>
    <t>Nieuwbouw en aankopen van de dochtervennootschap betalen uit de post liquide middelen</t>
  </si>
  <si>
    <t>De gemiddelde leefbaarheidsbijdrage stellen op € 66 per DAEB verhuureenheid</t>
  </si>
  <si>
    <t>Jaarlijkse kosten voor planmatig onderhoud zo gelijkmatig mogelijk verdelen over de jaren</t>
  </si>
  <si>
    <t>Bedrag voor mutatieonderhoud gelijk houden aan het niveau van 2016</t>
  </si>
  <si>
    <t>Bedrag aan reparatieonderhoud wordt taakstellend vastgesteld op gemiddeld € 8,9 miljoen/pj</t>
  </si>
  <si>
    <t>Ziekteverzuimpercentage onder het landelijke gemiddelde</t>
  </si>
  <si>
    <t>Organisatie naar  275 fte eind 2021</t>
  </si>
  <si>
    <t>3 nieuwe huurproducten om meer mensen van onze doelgroep te huisvesten</t>
  </si>
  <si>
    <t>65% van de vrije sector huur verhuren  aan middensegment</t>
  </si>
  <si>
    <t xml:space="preserve">Liquideren/ fuseren van 9 verbindingen in niet-DAEB tak </t>
  </si>
  <si>
    <t>Pilots met wijkgericht samenwerken</t>
  </si>
  <si>
    <t>Minimaal 95% passend toewijzen bij nieuwe verhuringen (2016)</t>
  </si>
  <si>
    <t>Terugbrengen reistijd van reparatieverzoeken</t>
  </si>
  <si>
    <t xml:space="preserve"> Leegstand en leegstandskosten terug te dringen door aansluitende verhuur</t>
  </si>
  <si>
    <t>Effectief en efficiënt proces voor afrekenen servicekosten met een transparante afrekening</t>
  </si>
  <si>
    <t>60% kosten voor mutatieschade doorberekenen aan vorige huurder</t>
  </si>
  <si>
    <t>Procesbeschrijving en het beleid nieuwbouw en transformatie vaststellen</t>
  </si>
  <si>
    <t>Procesbeschrijving en het beleid aankopen vaststellen</t>
  </si>
  <si>
    <t>Investeren € 5 miljoen aan turn-key aankopen tbv woningruimte voor woonstarters (2016)</t>
  </si>
  <si>
    <t>Dashboards ontwikkelen</t>
  </si>
  <si>
    <t>Wij integreren de afdelingen Ontwikkeling, PO en Mutatie tot een nieuw bedrijfsonderdeel . (2016)</t>
  </si>
  <si>
    <t>Afdelingen Ontwikkeling, PO en Mutatie integreren</t>
  </si>
  <si>
    <t>Verbeteren functionaliteiten website</t>
  </si>
  <si>
    <t>Onderzoeken huisvesting in 1 kantoor (anders werken)</t>
  </si>
  <si>
    <t>Creëren risicobewustzijn bij proceseigenaren</t>
  </si>
  <si>
    <t>Reductie herhaalklachten, reductie geschuillen, reageren binnen reactietermijn</t>
  </si>
  <si>
    <t>Systemen en informatie beschikbaar stellen buiten kantoor</t>
  </si>
  <si>
    <t>Opnieuw inrichten processen</t>
  </si>
  <si>
    <t>Procesmodel, procesbeschrijvingen, publicatie en beheer ingericht</t>
  </si>
  <si>
    <t>Ieder jaar evaluatie van kernprocessen</t>
  </si>
  <si>
    <t>Een maal per jaar strategische risico's in kaart brengen</t>
  </si>
  <si>
    <t>Jaarlijkse evaluatie van het inkoopbeleid</t>
  </si>
  <si>
    <t>Twee keer per jaar doorspreken van de belangrijkste financiele risico's</t>
  </si>
  <si>
    <t>Jaarlijks beoordelen zakenpartnertoetsbeleid</t>
  </si>
  <si>
    <t>We brengen de dienstverlening steeds dichterbij</t>
  </si>
  <si>
    <t>De opbrengst van de verkoop is bestemd voor aflossing van leningen en voor investeringen</t>
  </si>
  <si>
    <t>Vergroten van het aanbod van kleine woningen voor toetreders op de woningmarkt</t>
  </si>
  <si>
    <t>We leveren geen diensten meer aan derden</t>
  </si>
  <si>
    <t>De trend dat de klant een grotere rol speelt in onze primaire processen heeft gevolgen voor de organisatie.</t>
  </si>
  <si>
    <t>Basishouding: maatschappelijke dienstbaarheid, klantgerichtheid, zelfstandigheid en vrijheid van handelen</t>
  </si>
  <si>
    <t>Medewerkers zijn een kei in hun vak</t>
  </si>
  <si>
    <t>Het management  zorgt ervoor dat de gemeenschappelijke waarden continu scherp op het netvlies blijven en dat iedereen deze blijft toepassen.</t>
  </si>
  <si>
    <t>De prestaties komen in samenspraak met primair haar doelgroep en secundair de gemeenten tot stand.</t>
  </si>
  <si>
    <t>Besluitvorming vindt plaat in het Directieteam (DT)</t>
  </si>
  <si>
    <t>De RvT gebruikt toetsingsvelden als een soort checklist bij het komen tot een oordeel over de bestuurder</t>
  </si>
  <si>
    <t>Er is (in- en extern) ruimte voor het verkennen van ander werk</t>
  </si>
  <si>
    <t>Het label sloop betekent dat de woning in de komende 10 jaar gesloopt wordt.</t>
  </si>
  <si>
    <t>De portefeuillestrategie vormt het strategisch kader voor vastgoedsturing</t>
  </si>
  <si>
    <t>We zorgen voor betaalbare huren, technische- en energetische kwaliteit</t>
  </si>
  <si>
    <t>We dragen bij aan de doorstroming op de woningmarkt door woningen beschikbaar te stellen voor starters</t>
  </si>
  <si>
    <t>We zorgen voor zelfstandig wonen én woningen waarin meerdere woonstarters met elkaar een woning delen</t>
  </si>
  <si>
    <t xml:space="preserve">Wij richten ons op de woonstarter </t>
  </si>
  <si>
    <t>We doen geen hoog niveaurenovaties met plattegrondwijziging</t>
  </si>
  <si>
    <t>We ontwikkelen koopvormen voor mensen die een woning willen kopen maar dat nog niet zelfstandig kunnen.</t>
  </si>
  <si>
    <t>We sturen op een solide exploitatieresultaat voor direct rendement op eigen vermogen dat tenminste inflatievolgend is.</t>
  </si>
  <si>
    <t xml:space="preserve">We minimaliseren de fiscale kasstromen </t>
  </si>
  <si>
    <t xml:space="preserve">We blijven de komende jaren sturen op deze norm (3% REV) </t>
  </si>
  <si>
    <t>Meer informatie delen met gemeenten en huurders</t>
  </si>
  <si>
    <t>Open communicatie op basis van vertrouwen</t>
  </si>
  <si>
    <t>Kwaliteitseisen in alle drie de takken hetzelfde</t>
  </si>
  <si>
    <t>Fiscaliteit integraal onderdeel van de rendementsdoelstellingen</t>
  </si>
  <si>
    <t>Professionaliseren eigenaarsrol in VvE</t>
  </si>
  <si>
    <t>Ontruimingen op basis van huurschuld voorkomen</t>
  </si>
  <si>
    <t>Professionaliseren zakenpartnertoets</t>
  </si>
  <si>
    <t>Periodieke monitoring integrale verbeterplan</t>
  </si>
  <si>
    <t>Ontwikkelen intern risicobeheersing- en controlesysteem</t>
  </si>
  <si>
    <t>Tijdelijke contracten (ICT en IV) wel in eerste instantie, maar daarna vast</t>
  </si>
  <si>
    <t>Management is proceseigenaar</t>
  </si>
  <si>
    <t>Processen kunnen op verschillende niveaus van abstractie worden beschreven</t>
  </si>
  <si>
    <t>De medewerker Audit &amp; Interne Beheersing is ingeschreven bij de SVRO</t>
  </si>
  <si>
    <t>Klachten met een ernstig vermoeden tot strafbaar feit worden direct voorgelegd aan de directeur van het bedrijfsonderdeel.</t>
  </si>
  <si>
    <t>We excuseren bij klachten. Als een fout aantoonbare (financiële) consequenties heeft voor de huurder vergoeden wij de schade.</t>
  </si>
  <si>
    <t>Contacten met de officiële media verlopen via de afdeling Communicatie.</t>
  </si>
  <si>
    <t xml:space="preserve">De Key denkt goed na over het beeld dat zij als organisatie wil uitdragen. </t>
  </si>
  <si>
    <t>Behouden van een integere organisatie</t>
  </si>
  <si>
    <t>De Key staat voor een proactief integriteitsbeleid</t>
  </si>
  <si>
    <t>De bestuurder moet integriteit voortdurend onder de aandacht houden en anderen aanspreken</t>
  </si>
  <si>
    <t>Nieuwe medewerkers worden vooraf gescreend op integriteit</t>
  </si>
  <si>
    <t>Ondertekenen van geheimhoudingsverklaring en gedragscode door externen is verplicht</t>
  </si>
  <si>
    <t>Vastleggen van bevoegdhedden en functiescheiding</t>
  </si>
  <si>
    <t>Proceseigenaar Is verantwoordelijk voor het totale procesverloop en de procesresultaten</t>
  </si>
  <si>
    <t>Risicomanagementstatuut schept kaders, verschaft transparantie en vormt de risicobeheersingsomgeving</t>
  </si>
  <si>
    <t>Risicomanagement ‘laag' in de organisatie</t>
  </si>
  <si>
    <t>Open en transparante cultuur</t>
  </si>
  <si>
    <t>Compliant aan WBP</t>
  </si>
  <si>
    <t>Informatiebeveiligingsbeleid heeft interne en externe werking</t>
  </si>
  <si>
    <t>SH-1</t>
  </si>
  <si>
    <t>SH-2</t>
  </si>
  <si>
    <t>SH-3</t>
  </si>
  <si>
    <t>SH-4</t>
  </si>
  <si>
    <t>SH-5</t>
  </si>
  <si>
    <t>SH-6</t>
  </si>
  <si>
    <t>SH-7</t>
  </si>
  <si>
    <t>SH-8</t>
  </si>
  <si>
    <t>SH-9</t>
  </si>
  <si>
    <t>SH-10</t>
  </si>
  <si>
    <t>SH-11</t>
  </si>
  <si>
    <t>SH-12</t>
  </si>
  <si>
    <t>SH-13</t>
  </si>
  <si>
    <t>SH-14</t>
  </si>
  <si>
    <t>SH-15</t>
  </si>
  <si>
    <t>SH-16</t>
  </si>
  <si>
    <t>SH-17</t>
  </si>
  <si>
    <t>SH-18</t>
  </si>
  <si>
    <t>SH-19</t>
  </si>
  <si>
    <t>SH-21</t>
  </si>
  <si>
    <t>SH-22</t>
  </si>
  <si>
    <t>SH-23</t>
  </si>
  <si>
    <t>SH-25</t>
  </si>
  <si>
    <t>SH-26</t>
  </si>
  <si>
    <t>Stakeholder ID</t>
  </si>
  <si>
    <t>Rol-21</t>
  </si>
  <si>
    <t>Rol-22</t>
  </si>
  <si>
    <t>Vraagstukeigenaar</t>
  </si>
  <si>
    <t>Lid Kernteam GEA</t>
  </si>
  <si>
    <t>Rol-23</t>
  </si>
  <si>
    <t>Rol-24</t>
  </si>
  <si>
    <t>Rol-25</t>
  </si>
  <si>
    <t>Rol-26</t>
  </si>
  <si>
    <t>lidy.vanderschaft@dekey.nl</t>
  </si>
  <si>
    <t>Relatienaam</t>
  </si>
  <si>
    <t>Rol-27</t>
  </si>
  <si>
    <t>Rol-28</t>
  </si>
  <si>
    <t>Beïnvloedbare netto bedrijfskosten op niveau 6</t>
  </si>
  <si>
    <t>Huurdersoordeel op het landelijk gemiddelde</t>
  </si>
  <si>
    <t>Minimaal 10.000 jongeren huisvesten in 2026</t>
  </si>
  <si>
    <t>Aantal studenten huisvesten houden op 7000 in 2026</t>
  </si>
  <si>
    <t>Van 2,5% naar 25% van de verhuringen aan jongeren aan een jongere onder 23 jaar (in 2026)</t>
  </si>
  <si>
    <t>In het betaalbare segment voegen we minimaal 3.000 (2026) jongerenwoningen toe</t>
  </si>
  <si>
    <t>Jongerenwoningen in het sociale segment verhuren we voor 100% (2026)</t>
  </si>
  <si>
    <t>We laten onze BOG-portefeuille afnemen naar max. 800 in 2026</t>
  </si>
  <si>
    <t>We laten het aantal parkeerplekken afnemen naar 3.000 in 2026</t>
  </si>
  <si>
    <t>Van de reguliere huurwoningen toppen we 4000 woningen af op de liberalisatiegrens. Van het socialesegment toppen we 75% af op de lage en hoge aftoppingsgrens</t>
  </si>
  <si>
    <t>63% van de nieuwbouw is bestemd voor jongeren en 37% is bestemd voor studenten</t>
  </si>
  <si>
    <t>Aflossing realiseren van interne leving door niet-DAEB tak</t>
  </si>
  <si>
    <t>Versnelde aflossing de komende 10 jaar door dochtervennootschap</t>
  </si>
  <si>
    <t>In 2017 contract onderhoud begroten op € 4,7 miljoen</t>
  </si>
  <si>
    <t>Gemiddelde huur middensegment &lt; € 865 (2016)</t>
  </si>
  <si>
    <t>€ 5,0 miljoen aan energielabel -investeringen realiseren</t>
  </si>
  <si>
    <t>Professioneel, duurzaam en efficiënt inkopen</t>
  </si>
  <si>
    <t>Opbouwen aanbestedingsdossier</t>
  </si>
  <si>
    <t>Kredietcontrole en RFI bij leveranciers bij eerste samenwerking</t>
  </si>
  <si>
    <t>Reglement financieel beleid wordt beheerd en actueel gehouden</t>
  </si>
  <si>
    <t>Technische beveiligingsmaatregelen voor persoonsgegevens</t>
  </si>
  <si>
    <t>Leveranciers moeten een bewerkerovereenkomst tekenen</t>
  </si>
  <si>
    <t>Er moet een convenant getekend zijn om persoonsgegevens te mogen delen met andere instanties</t>
  </si>
  <si>
    <t>Zakenpartnertoets bij de besluivorming omrent verkoop van onroerend goed</t>
  </si>
  <si>
    <t>De Key wil gebouwen ontwikkelen die in de toekomst hun waarde behouden</t>
  </si>
  <si>
    <t>Wij ontwikkelen nieuwbouw die qua oppervlakte en uitrusting past bij starters</t>
  </si>
  <si>
    <t>We stellen steeds meer jonge mensen aan</t>
  </si>
  <si>
    <t>De labels sociale huur en vrije sector huur geven aan in welk segment de woning wordt verhuurd als hij leegkomt</t>
  </si>
  <si>
    <t>Het label verkoop geeft aan dat de woning verkocht wordt bij leegkomst</t>
  </si>
  <si>
    <t>Ons bezit buiten de ring stoten we in de loop van de tijd af</t>
  </si>
  <si>
    <t>We verbeteren de veiligheid</t>
  </si>
  <si>
    <t>We verbeteren de energetische kwaliteit</t>
  </si>
  <si>
    <t>Woningen die minder geschikt zijn voor woonstarters stoten we af</t>
  </si>
  <si>
    <t>We gaan verschillende vormen van vernieuwende producten toepassen</t>
  </si>
  <si>
    <t>Het friendsconcept wordt verder ontwikkeld</t>
  </si>
  <si>
    <t>In het geliberaliseerde segment vragen we de markthuur</t>
  </si>
  <si>
    <t>Verbetervoorstellen beheersing kasstromen VvE's</t>
  </si>
  <si>
    <t>Andere vormen van verhuur willen wij steeds meer mogelijk maken</t>
  </si>
  <si>
    <t>Vastlegging normen vast voor direct portefeuillerendement op complexniveau</t>
  </si>
  <si>
    <t>Elk proces wordt getoetst aan koers en missie, wetgeving, governancecode en het interne risico- en controlesysteem</t>
  </si>
  <si>
    <t>Procesbeschrijving heeft een standaard inleiding</t>
  </si>
  <si>
    <t>Het inkoopbeleid is integraal en centraal met decentrale uitvoering</t>
  </si>
  <si>
    <t>Juiste prijs/kwaliteit van inkoop met een transparante uitvoering</t>
  </si>
  <si>
    <t>Eerlijke en gelijke kansen voor leveranciers</t>
  </si>
  <si>
    <t>De Key presteert overeenkomstig de gemaakte samenwerkings- en prestatieafspraken</t>
  </si>
  <si>
    <t>In de MJB worden voor ten minste vijf jaar streefwaarden en prestatie-indicatoren opgenomen</t>
  </si>
  <si>
    <t>Audit &amp; Interne Beheersing en Planning &amp; Control hebben samen een belangrijke (controlerende) rol binnen het IRC-systeem</t>
  </si>
  <si>
    <t>Ervaringen worden gebruikt om de online dienstverlening uit te breiden.</t>
  </si>
  <si>
    <t xml:space="preserve">De proceseigenaar inventariseert van de van toepassing zijnde wet- en regelgeving en de ontwikkeling van (compliance)risico’s </t>
  </si>
  <si>
    <t>We kiezen voor samenwerking met partners die  bijdragen aan de dynamiek en de duurzaamheid in de stad</t>
  </si>
  <si>
    <t>Voldoen aan de financiele eisen van onze externe toezichthouders en voldoende rendement halen</t>
  </si>
  <si>
    <t>Sturen op integriteit door gewenst gedrag te bevorderen en ongewenst gedrag te beperken</t>
  </si>
  <si>
    <t>Bij kernprocessen maakt de proceseigenaar een inventarisatie van de belangrijkste risico’s en beheersmaatregelen</t>
  </si>
  <si>
    <t>Bij ICT en Informatievoorziening werken verbindende professionals die klaar zijn voor de toekomst</t>
  </si>
  <si>
    <t>De verantwoordelijkheid voor informatiebeveiliging ligt bij het (lijn)management</t>
  </si>
  <si>
    <t>Het risicomanagement statuut is van toepassing op ons allen</t>
  </si>
  <si>
    <t>DAEB-activiteit</t>
  </si>
  <si>
    <t>Vreemd vermogen</t>
  </si>
  <si>
    <t>Derivaten</t>
  </si>
  <si>
    <t>Sociale huur</t>
  </si>
  <si>
    <t>Opstellen complexplannen</t>
  </si>
  <si>
    <t>Interne review moet scherper</t>
  </si>
  <si>
    <t>Van richtinggevende uitspraak (naam)</t>
  </si>
  <si>
    <t>I-1, I-4</t>
  </si>
  <si>
    <t>O-2, O-3, O-7, O-1</t>
  </si>
  <si>
    <t>I-2, I-4</t>
  </si>
  <si>
    <t>O-1, O-4, O-5</t>
  </si>
  <si>
    <t>O-3, O-4</t>
  </si>
  <si>
    <t>O-2, O-7</t>
  </si>
  <si>
    <t>O-7, O-8</t>
  </si>
  <si>
    <t>I-4, I-6</t>
  </si>
  <si>
    <t>I-1, I-5</t>
  </si>
  <si>
    <t>R-1, R-3</t>
  </si>
  <si>
    <t>I-4, I-5, I-6</t>
  </si>
  <si>
    <t>R-1, R-6</t>
  </si>
  <si>
    <t>O-1, O-2, O-7</t>
  </si>
  <si>
    <t>O-1, O-8</t>
  </si>
  <si>
    <t>I-4, I-5</t>
  </si>
  <si>
    <t>R-1, R-3, R-7</t>
  </si>
  <si>
    <t>O-2, O-8</t>
  </si>
  <si>
    <t>O-5, O-7</t>
  </si>
  <si>
    <t>O-1, O-2</t>
  </si>
  <si>
    <t>O-1, O-3, O-4, O-5, O-8</t>
  </si>
  <si>
    <t>O-3, O-4, O-5</t>
  </si>
  <si>
    <t>O-3, O-5, O-6</t>
  </si>
  <si>
    <t>O-1, O-3, O-4, O-5</t>
  </si>
  <si>
    <t>O-1, O-6</t>
  </si>
  <si>
    <t>I-2, I-7</t>
  </si>
  <si>
    <t>I-4, I-6, I-7</t>
  </si>
  <si>
    <t>I-1, I-2</t>
  </si>
  <si>
    <t>R-2, R-5, R-7</t>
  </si>
  <si>
    <t>R2, R5</t>
  </si>
  <si>
    <t>R-1, R-3, R-6, R-7</t>
  </si>
  <si>
    <t>R-3, R-5, R-6</t>
  </si>
  <si>
    <t>Botst met R-7 (wijkgericht werken en verantwoordelijkheid laag in organisatie)tijdens organische groei</t>
  </si>
  <si>
    <t>RGU-4,  RGU-178</t>
  </si>
  <si>
    <t>Oorzaak ID</t>
  </si>
  <si>
    <t>Implicatie ID</t>
  </si>
  <si>
    <t>Risico ID</t>
  </si>
  <si>
    <t>VI-16</t>
  </si>
  <si>
    <t>VI-73</t>
  </si>
  <si>
    <t>VI-1</t>
  </si>
  <si>
    <t>VI-2</t>
  </si>
  <si>
    <t>VI-9</t>
  </si>
  <si>
    <t>VI-13</t>
  </si>
  <si>
    <t>VI-21</t>
  </si>
  <si>
    <t>VI-23</t>
  </si>
  <si>
    <t>VI-24</t>
  </si>
  <si>
    <t>VI-42</t>
  </si>
  <si>
    <t>VI-48</t>
  </si>
  <si>
    <t>VI-65</t>
  </si>
  <si>
    <t>VI-70</t>
  </si>
  <si>
    <t>VI-89</t>
  </si>
  <si>
    <t>VI-6</t>
  </si>
  <si>
    <t>VI-8</t>
  </si>
  <si>
    <t>VI-18</t>
  </si>
  <si>
    <t>VI-19</t>
  </si>
  <si>
    <t>VI-30</t>
  </si>
  <si>
    <t>VI-37</t>
  </si>
  <si>
    <t>VI-38</t>
  </si>
  <si>
    <t>VI-83</t>
  </si>
  <si>
    <t>VI-87</t>
  </si>
  <si>
    <t>VI-44</t>
  </si>
  <si>
    <t>VI-62</t>
  </si>
  <si>
    <t>VI-80</t>
  </si>
  <si>
    <t>VI-93</t>
  </si>
  <si>
    <t>VI-32</t>
  </si>
  <si>
    <t>VI-33</t>
  </si>
  <si>
    <t>VI-35</t>
  </si>
  <si>
    <t>VI-36</t>
  </si>
  <si>
    <t>VI-40</t>
  </si>
  <si>
    <t>VI-58</t>
  </si>
  <si>
    <t>VI-12</t>
  </si>
  <si>
    <t>VI-15</t>
  </si>
  <si>
    <t>VI-17</t>
  </si>
  <si>
    <t>VI-22</t>
  </si>
  <si>
    <t>VI-56</t>
  </si>
  <si>
    <t>VI-67</t>
  </si>
  <si>
    <t>VI-74</t>
  </si>
  <si>
    <t>VI-85</t>
  </si>
  <si>
    <t>VI-3</t>
  </si>
  <si>
    <t>VI-4</t>
  </si>
  <si>
    <t>VI-5</t>
  </si>
  <si>
    <t>VI-7</t>
  </si>
  <si>
    <t>VI-10</t>
  </si>
  <si>
    <t>VI-11</t>
  </si>
  <si>
    <t>VI-14</t>
  </si>
  <si>
    <t>VI-49</t>
  </si>
  <si>
    <t>VI-51</t>
  </si>
  <si>
    <t>VI-53</t>
  </si>
  <si>
    <t>VI-75</t>
  </si>
  <si>
    <t>VI-76</t>
  </si>
  <si>
    <t>VI-77</t>
  </si>
  <si>
    <t>VI-79</t>
  </si>
  <si>
    <t>VI-84</t>
  </si>
  <si>
    <t>VI-86</t>
  </si>
  <si>
    <t>VI-88</t>
  </si>
  <si>
    <t>VI-90</t>
  </si>
  <si>
    <t>VI-91</t>
  </si>
  <si>
    <t>VI-92</t>
  </si>
  <si>
    <t>VI-20</t>
  </si>
  <si>
    <t>VI-26</t>
  </si>
  <si>
    <t>VI-27</t>
  </si>
  <si>
    <t>VI-28</t>
  </si>
  <si>
    <t>VI-59</t>
  </si>
  <si>
    <t>VI-78</t>
  </si>
  <si>
    <t>Veranderinitiatief cluster</t>
  </si>
  <si>
    <t>VC-1</t>
  </si>
  <si>
    <t>VC-2</t>
  </si>
  <si>
    <t>VC-3</t>
  </si>
  <si>
    <t>VC-4</t>
  </si>
  <si>
    <t>VC-5</t>
  </si>
  <si>
    <t>VC-6</t>
  </si>
  <si>
    <t>VC-7</t>
  </si>
  <si>
    <t>Ontwikkelen dashboard</t>
  </si>
  <si>
    <t>Duurzaamheidsbeleid ontwikkelen</t>
  </si>
  <si>
    <t>Definities data</t>
  </si>
  <si>
    <t>Noodzakelijke info vastgoedsturing</t>
  </si>
  <si>
    <t>Autorisaties verscherpen</t>
  </si>
  <si>
    <t>Eigenaarschap data inrichten</t>
  </si>
  <si>
    <t>Eigenaarcshap data implementeren</t>
  </si>
  <si>
    <t>Autorisaties obv need-to-know</t>
  </si>
  <si>
    <t>Leveranciersdata eenduidig vastleggen</t>
  </si>
  <si>
    <t>Vastgoedgegevens op orde</t>
  </si>
  <si>
    <t>Taskforce complexdefinities</t>
  </si>
  <si>
    <t>Wijkgericht samenwerken</t>
  </si>
  <si>
    <t>Vooaf afstemmen invloed teams "Wijkgericht samenwerken" op vastgoedregistratie / stamgegevens op orde.</t>
  </si>
  <si>
    <t>Implementatie vastgestelde processen en beleid</t>
  </si>
  <si>
    <t>Uitleg kostenregistratie</t>
  </si>
  <si>
    <t>Bewustmaken IB</t>
  </si>
  <si>
    <t>Organiseren kennis en betrokkenheid</t>
  </si>
  <si>
    <t>Bredere terugkoppeling toetsing</t>
  </si>
  <si>
    <t>Betekenis geven aan de "R"</t>
  </si>
  <si>
    <t>Integrale afweging vastleggen</t>
  </si>
  <si>
    <t>Aansluiten dientstverleningsprocessen met financiele processen</t>
  </si>
  <si>
    <t>Beleg verantwoordelijkheid rendement op vastgoed</t>
  </si>
  <si>
    <t>Positioneren Vastgoedsturing</t>
  </si>
  <si>
    <t>Kosten baten analyse</t>
  </si>
  <si>
    <t>Ontwikkeling medewerker volgen</t>
  </si>
  <si>
    <t>Consequenties disfunctioneren nakomen</t>
  </si>
  <si>
    <t>Onderzoeken uitbesteding</t>
  </si>
  <si>
    <t>Samenwerkingsvormen leveranciers</t>
  </si>
  <si>
    <t>Verwachtingen proceseigenaren benoemen</t>
  </si>
  <si>
    <t>Inzicht in verwachte kasstromen</t>
  </si>
  <si>
    <t>Integrale jaarplanning met wettelijke deadlines</t>
  </si>
  <si>
    <t>Verplichtingen leveranciers vroeg in beeld</t>
  </si>
  <si>
    <t>Integrale besluitvorming processen</t>
  </si>
  <si>
    <t>Beleid integraal en concreet maken</t>
  </si>
  <si>
    <t>Risico afwegingen vooraf</t>
  </si>
  <si>
    <t>Samenhang rollen beschrijven</t>
  </si>
  <si>
    <t>Controleren aan kaders Financieel Reglement</t>
  </si>
  <si>
    <t>Factuursjabloon leveranciers ontwikkelen</t>
  </si>
  <si>
    <t>Beperken aantal leveranciers</t>
  </si>
  <si>
    <t>Inboekcriteria facturen handhaven</t>
  </si>
  <si>
    <t>Expliciet maken rollen in klantprocessen</t>
  </si>
  <si>
    <t>Geen huurdersactiviteiten verrichten</t>
  </si>
  <si>
    <t>Proces opdrachtgeven in kaart brengen</t>
  </si>
  <si>
    <t>Verbeteren dataverwerking</t>
  </si>
  <si>
    <t>Geen woningen leveren bij niet voldoen aan dienstovereenkomst</t>
  </si>
  <si>
    <t>Prioritering en proceseigenaarschap tevoren vastleggen</t>
  </si>
  <si>
    <t>Verbeteren koppelingen</t>
  </si>
  <si>
    <t>Systemen voorbereiden op vastgoedregistratie</t>
  </si>
  <si>
    <t>DMS systemen voorbereiden op dossier-verwerking</t>
  </si>
  <si>
    <t>Voorkomen extra systemen</t>
  </si>
  <si>
    <t>1 automatiseringssysteem</t>
  </si>
  <si>
    <t>RGU-195, RGU-200, RGU-229</t>
  </si>
  <si>
    <t>RGU-4,RGU-5, RGU-39, RGU-118</t>
  </si>
  <si>
    <t>RGU-94, RGU-95, RGU-96, RGU-97, RGU-142, RGU-143</t>
  </si>
  <si>
    <t>RGU-90, RGU-164</t>
  </si>
  <si>
    <t>Medewerkers begeleiden</t>
  </si>
  <si>
    <t>Herinrichten systemen</t>
  </si>
  <si>
    <t>Focus voor IV op financiële functie</t>
  </si>
  <si>
    <t>Integrale jaarplanning</t>
  </si>
  <si>
    <t>Jaarplanning verslaglegging en rapportages</t>
  </si>
  <si>
    <t>Concept eigenaarschap definiëren</t>
  </si>
  <si>
    <t>Samenhang versterken Wonen, Vastgoed en Fin</t>
  </si>
  <si>
    <t>29, 30, 32, 34</t>
  </si>
  <si>
    <t>O-2, O-5, O-7</t>
  </si>
  <si>
    <t>Veranderinitiatieven</t>
  </si>
  <si>
    <t>Opdrachtgever</t>
  </si>
  <si>
    <t>Sponsor</t>
  </si>
  <si>
    <t>Rol-29</t>
  </si>
  <si>
    <t>Rol-30</t>
  </si>
  <si>
    <t>Intern/Extern</t>
  </si>
  <si>
    <t>Intern</t>
  </si>
  <si>
    <t>Extern</t>
  </si>
  <si>
    <t>Online Dienstverlening</t>
  </si>
  <si>
    <t>Volledige naam (afgeleid)</t>
  </si>
  <si>
    <t>Perspectief volledige naam (afgeleid)</t>
  </si>
  <si>
    <t>Rol volledige naam</t>
  </si>
  <si>
    <t>Rol Naam (afgeleid)</t>
  </si>
  <si>
    <t>Enterprise ID</t>
  </si>
  <si>
    <t>E-1</t>
  </si>
  <si>
    <t>Enterprise (afgeleid)</t>
  </si>
  <si>
    <t>Enterprise verkorte naam (afgeleid)</t>
  </si>
  <si>
    <t>De Key vestiging Amsterdam (hoofdvestiging)</t>
  </si>
  <si>
    <t>GEA-Rol</t>
  </si>
  <si>
    <t>Ja</t>
  </si>
  <si>
    <t>Kerteamlid</t>
  </si>
  <si>
    <t>Opdracht gever</t>
  </si>
  <si>
    <t>Enterprise Verkorte naam</t>
  </si>
  <si>
    <t>Einterprise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</si>
</sst>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ECEFE8"/>
        <bgColor indexed="64"/>
      </patternFill>
    </fill>
    <fill>
      <patternFill patternType="solid">
        <fgColor rgb="FFEC414A"/>
        <bgColor indexed="64"/>
      </patternFill>
    </fill>
    <fill>
      <patternFill patternType="solid">
        <fgColor rgb="FF384497"/>
        <bgColor indexed="64"/>
      </patternFill>
    </fill>
    <fill>
      <patternFill patternType="solid">
        <fgColor rgb="FFEB6E55"/>
        <bgColor indexed="64"/>
      </patternFill>
    </fill>
    <fill>
      <patternFill patternType="solid">
        <fgColor rgb="FFABA4A3"/>
        <bgColor indexed="64"/>
      </patternFill>
    </fill>
    <fill>
      <patternFill patternType="solid">
        <fgColor theme="0" tint="-0.249977111117893"/>
        <bgColor indexed="64"/>
      </patternFill>
    </fill>
    <fill>
      <patternFill patternType="solid">
        <fgColor theme="0" tint="-0.14999847407452621"/>
        <bgColor indexed="64"/>
      </patternFill>
    </fill>
  </fills>
  <borders count="2">
    <border>
      <left/>
      <right/>
      <top/>
      <bottom/>
      <diagonal/>
    </border>
    <border>
      <left/>
      <right/>
      <top style="thin">
        <color theme="0"/>
      </top>
      <bottom/>
      <diagonal/>
    </border>
  </borders>
  <cellStyleXfs count="1">
    <xf numFmtId="0" fontId="0" fillId="0" borderId="0"/>
  </cellStyleXfs>
  <cellXfs count="28">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wrapText="1"/>
    </xf>
    <xf numFmtId="0" fontId="3" fillId="0" borderId="0" xfId="0" applyFont="1" applyAlignment="1">
      <alignment wrapText="1"/>
    </xf>
    <xf numFmtId="0" fontId="0" fillId="0" borderId="0" xfId="0" applyAlignment="1">
      <alignment vertical="top" wrapText="1"/>
    </xf>
    <xf numFmtId="0" fontId="0" fillId="0" borderId="0" xfId="0" applyAlignment="1">
      <alignment vertical="top" wrapText="1"/>
    </xf>
    <xf numFmtId="0" fontId="1" fillId="4" borderId="0" xfId="0" applyFont="1"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1" fillId="6" borderId="1" xfId="0" applyFont="1" applyFill="1" applyBorder="1" applyAlignment="1">
      <alignment vertical="top" wrapText="1"/>
    </xf>
    <xf numFmtId="0" fontId="0" fillId="0" borderId="0" xfId="0" applyFont="1" applyAlignment="1">
      <alignment vertical="top" wrapText="1"/>
    </xf>
    <xf numFmtId="0" fontId="1" fillId="3" borderId="0" xfId="0" applyFont="1" applyFill="1" applyAlignment="1">
      <alignment vertical="top" wrapText="1"/>
    </xf>
    <xf numFmtId="0" fontId="4" fillId="2" borderId="0" xfId="0" applyFont="1" applyFill="1" applyAlignment="1">
      <alignment vertical="top" wrapText="1"/>
    </xf>
    <xf numFmtId="0" fontId="0" fillId="7" borderId="0" xfId="0" applyFill="1" applyAlignment="1">
      <alignment vertical="top" wrapText="1"/>
    </xf>
    <xf numFmtId="0" fontId="0" fillId="0" borderId="0" xfId="0" applyFill="1" applyAlignment="1">
      <alignment vertical="top" wrapText="1"/>
    </xf>
    <xf numFmtId="0" fontId="1" fillId="6" borderId="0" xfId="0" applyFont="1" applyFill="1" applyAlignment="1">
      <alignment vertical="top" wrapText="1"/>
    </xf>
    <xf numFmtId="0" fontId="0" fillId="0" borderId="0" xfId="0" applyFont="1" applyAlignment="1">
      <alignment wrapText="1"/>
    </xf>
    <xf numFmtId="0" fontId="6" fillId="0" borderId="0" xfId="0" applyFont="1" applyAlignment="1">
      <alignment wrapText="1"/>
    </xf>
    <xf numFmtId="0" fontId="0" fillId="0" borderId="0" xfId="0" applyAlignment="1">
      <alignment vertical="top" wrapText="1"/>
    </xf>
    <xf numFmtId="0" fontId="0" fillId="0" borderId="0" xfId="0" applyAlignment="1">
      <alignment vertical="top" wrapText="1"/>
    </xf>
    <xf numFmtId="0" fontId="0" fillId="8" borderId="0" xfId="0" applyFill="1" applyAlignment="1">
      <alignment vertical="top" wrapText="1"/>
    </xf>
    <xf numFmtId="0" fontId="0" fillId="8" borderId="0" xfId="0" applyFill="1"/>
    <xf numFmtId="0" fontId="0" fillId="0" borderId="0" xfId="0" applyAlignment="1">
      <alignment vertical="top" wrapText="1"/>
    </xf>
    <xf numFmtId="0" fontId="0" fillId="0" borderId="0" xfId="0" applyAlignment="1">
      <alignment vertical="top" wrapText="1"/>
    </xf>
    <xf numFmtId="0" fontId="1" fillId="6" borderId="0" xfId="0" applyFont="1" applyFill="1" applyAlignment="1">
      <alignment vertical="top" wrapText="1"/>
    </xf>
    <xf numFmtId="0" fontId="0" fillId="6" borderId="0" xfId="0" applyFill="1" applyAlignment="1">
      <alignment vertical="top" wrapText="1"/>
    </xf>
    <xf numFmtId="0" fontId="0" fillId="0" borderId="0" xfId="0" applyAlignment="1">
      <alignment vertical="top" wrapText="1"/>
    </xf>
  </cellXfs>
  <cellStyles count="1">
    <cellStyle name="Standaard" xfId="0" builtinId="0"/>
  </cellStyles>
  <dxfs count="0"/>
  <tableStyles count="0" defaultTableStyle="TableStyleMedium2" defaultPivotStyle="PivotStyleLight16"/>
  <colors>
    <mruColors>
      <color rgb="FFEB6E55"/>
      <color rgb="FF384497"/>
      <color rgb="FFECEFE8"/>
      <color rgb="FFABA4A3"/>
      <color rgb="FFEC41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252FC-1800-4AEA-B221-032FB69F5B05}">
  <dimension ref="A1:C2"/>
  <sheetViews>
    <sheetView workbookViewId="0">
      <pane ySplit="1" topLeftCell="A2" activePane="bottomLeft" state="frozen"/>
      <selection pane="bottomLeft" activeCell="D2" sqref="D2"/>
    </sheetView>
  </sheetViews>
  <sheetFormatPr defaultColWidth="8.77734375" defaultRowHeight="14.4" x14ac:dyDescent="0.3"/>
  <cols>
    <col min="1" max="1" width="12.109375" style="20" customWidth="1"/>
    <col min="2" max="2" width="19.33203125" style="20" bestFit="1" customWidth="1"/>
    <col min="3" max="3" width="35.109375" style="20" customWidth="1"/>
    <col min="4" max="16384" width="8.77734375" style="20"/>
  </cols>
  <sheetData>
    <row r="1" spans="1:3" x14ac:dyDescent="0.3">
      <c r="A1" s="13" t="s">
        <v>878</v>
      </c>
      <c r="B1" s="13" t="s">
        <v>1029</v>
      </c>
      <c r="C1" s="13" t="s">
        <v>1142</v>
      </c>
    </row>
    <row r="2" spans="1:3" ht="28.8" x14ac:dyDescent="0.3">
      <c r="A2" s="20" t="s">
        <v>1680</v>
      </c>
      <c r="B2" s="20" t="s">
        <v>132</v>
      </c>
      <c r="C2" s="20" t="s">
        <v>1683</v>
      </c>
    </row>
  </sheetData>
  <autoFilter ref="A1:C1" xr:uid="{D09D651B-C085-48C1-8DD5-ED25D9C10A4C}"/>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AC46-9481-4C31-AEB7-7956B2081CE5}">
  <sheetPr>
    <tabColor rgb="FF384497"/>
  </sheetPr>
  <dimension ref="A1:Q270"/>
  <sheetViews>
    <sheetView topLeftCell="H1" zoomScale="110" zoomScaleNormal="110" workbookViewId="0">
      <pane ySplit="1" topLeftCell="A2" activePane="bottomLeft" state="frozen"/>
      <selection pane="bottomLeft" activeCell="N2" sqref="N2"/>
    </sheetView>
  </sheetViews>
  <sheetFormatPr defaultColWidth="8.77734375" defaultRowHeight="14.4" x14ac:dyDescent="0.3"/>
  <cols>
    <col min="1" max="1" width="8.77734375" style="6"/>
    <col min="2" max="3" width="50.77734375" style="6" customWidth="1"/>
    <col min="4" max="4" width="15.44140625" style="6" bestFit="1" customWidth="1"/>
    <col min="5" max="5" width="6.77734375" style="6" bestFit="1" customWidth="1"/>
    <col min="6" max="6" width="6.77734375" style="6" customWidth="1"/>
    <col min="7" max="7" width="20.44140625" style="6" bestFit="1" customWidth="1"/>
    <col min="8" max="9" width="8.77734375" style="6"/>
    <col min="10" max="10" width="10.44140625" style="6" bestFit="1" customWidth="1"/>
    <col min="11" max="11" width="10.44140625" style="6" customWidth="1"/>
    <col min="12" max="12" width="19.33203125" style="6" bestFit="1" customWidth="1"/>
    <col min="13" max="13" width="9.109375" style="6" customWidth="1"/>
    <col min="14" max="14" width="9.109375" style="24" customWidth="1"/>
    <col min="15" max="15" width="17.6640625" style="6" bestFit="1" customWidth="1"/>
    <col min="16" max="16" width="12.77734375" style="6" bestFit="1" customWidth="1"/>
    <col min="17" max="17" width="17.109375" style="6" customWidth="1"/>
    <col min="18" max="16384" width="8.77734375" style="6"/>
  </cols>
  <sheetData>
    <row r="1" spans="1:17" ht="43.2" x14ac:dyDescent="0.3">
      <c r="A1" s="7" t="s">
        <v>878</v>
      </c>
      <c r="B1" s="7" t="s">
        <v>1027</v>
      </c>
      <c r="C1" s="7" t="s">
        <v>1026</v>
      </c>
      <c r="D1" s="7" t="s">
        <v>123</v>
      </c>
      <c r="E1" s="7" t="s">
        <v>124</v>
      </c>
      <c r="F1" s="7" t="s">
        <v>830</v>
      </c>
      <c r="G1" s="7" t="s">
        <v>282</v>
      </c>
      <c r="H1" s="7" t="s">
        <v>283</v>
      </c>
      <c r="I1" s="7" t="s">
        <v>284</v>
      </c>
      <c r="J1" s="7" t="s">
        <v>285</v>
      </c>
      <c r="K1" s="7" t="s">
        <v>263</v>
      </c>
      <c r="L1" s="7" t="s">
        <v>117</v>
      </c>
      <c r="M1" s="7" t="s">
        <v>1225</v>
      </c>
      <c r="N1" s="7" t="s">
        <v>1679</v>
      </c>
      <c r="O1" s="7" t="s">
        <v>1688</v>
      </c>
      <c r="P1" s="7" t="s">
        <v>286</v>
      </c>
      <c r="Q1" s="7" t="s">
        <v>126</v>
      </c>
    </row>
    <row r="2" spans="1:17" s="1" customFormat="1" ht="43.2" x14ac:dyDescent="0.3">
      <c r="A2" s="1" t="s">
        <v>613</v>
      </c>
      <c r="B2" s="1" t="s">
        <v>1318</v>
      </c>
      <c r="C2" s="1" t="s">
        <v>614</v>
      </c>
      <c r="D2" s="1" t="s">
        <v>301</v>
      </c>
      <c r="F2" s="1" t="s">
        <v>265</v>
      </c>
      <c r="G2" s="1" t="s">
        <v>275</v>
      </c>
      <c r="K2" s="1" t="s">
        <v>13</v>
      </c>
      <c r="L2" s="1" t="s">
        <v>14</v>
      </c>
      <c r="M2" s="1">
        <v>25</v>
      </c>
      <c r="N2" s="24" t="s">
        <v>1680</v>
      </c>
      <c r="O2" s="21" t="str">
        <f>VLOOKUP($N2,'1.Enterprises'!$A$1:$C$10,2,)</f>
        <v>De Key Amsterdam</v>
      </c>
    </row>
    <row r="3" spans="1:17" s="1" customFormat="1" ht="43.2" x14ac:dyDescent="0.3">
      <c r="A3" s="1" t="s">
        <v>364</v>
      </c>
      <c r="B3" s="1" t="s">
        <v>1261</v>
      </c>
      <c r="C3" s="1" t="s">
        <v>365</v>
      </c>
      <c r="D3" s="1" t="s">
        <v>301</v>
      </c>
      <c r="F3" s="1" t="s">
        <v>265</v>
      </c>
      <c r="G3" s="1" t="s">
        <v>275</v>
      </c>
      <c r="K3" s="1" t="s">
        <v>18</v>
      </c>
      <c r="L3" s="1" t="s">
        <v>19</v>
      </c>
      <c r="M3" s="1">
        <v>7</v>
      </c>
      <c r="N3" s="24" t="s">
        <v>1680</v>
      </c>
      <c r="O3" s="21" t="str">
        <f>VLOOKUP($N3,'1.Enterprises'!$A$1:$C$10,2,)</f>
        <v>De Key Amsterdam</v>
      </c>
    </row>
    <row r="4" spans="1:17" s="1" customFormat="1" ht="43.2" x14ac:dyDescent="0.3">
      <c r="A4" s="1" t="s">
        <v>717</v>
      </c>
      <c r="B4" s="1" t="s">
        <v>1175</v>
      </c>
      <c r="C4" s="1" t="s">
        <v>718</v>
      </c>
      <c r="D4" s="1" t="s">
        <v>289</v>
      </c>
      <c r="F4" s="1" t="s">
        <v>270</v>
      </c>
      <c r="G4" s="1" t="s">
        <v>4</v>
      </c>
      <c r="K4" s="1" t="s">
        <v>68</v>
      </c>
      <c r="L4" s="1" t="s">
        <v>69</v>
      </c>
      <c r="M4" s="1" t="s">
        <v>719</v>
      </c>
      <c r="N4" s="24" t="s">
        <v>1680</v>
      </c>
      <c r="O4" s="21" t="str">
        <f>VLOOKUP($N4,'1.Enterprises'!$A$1:$C$10,2,)</f>
        <v>De Key Amsterdam</v>
      </c>
    </row>
    <row r="5" spans="1:17" s="1" customFormat="1" ht="43.2" x14ac:dyDescent="0.3">
      <c r="A5" s="1" t="s">
        <v>607</v>
      </c>
      <c r="B5" s="6" t="s">
        <v>1443</v>
      </c>
      <c r="C5" s="1" t="s">
        <v>608</v>
      </c>
      <c r="D5" s="1" t="s">
        <v>301</v>
      </c>
      <c r="F5" s="1" t="s">
        <v>266</v>
      </c>
      <c r="G5" s="1" t="s">
        <v>101</v>
      </c>
      <c r="K5" s="1" t="s">
        <v>13</v>
      </c>
      <c r="L5" s="1" t="s">
        <v>14</v>
      </c>
      <c r="M5" s="1">
        <v>25</v>
      </c>
      <c r="N5" s="24" t="s">
        <v>1680</v>
      </c>
      <c r="O5" s="21" t="str">
        <f>VLOOKUP($N5,'1.Enterprises'!$A$1:$C$10,2,)</f>
        <v>De Key Amsterdam</v>
      </c>
    </row>
    <row r="6" spans="1:17" s="1" customFormat="1" ht="43.2" x14ac:dyDescent="0.3">
      <c r="A6" s="1" t="s">
        <v>515</v>
      </c>
      <c r="B6" s="6" t="s">
        <v>1293</v>
      </c>
      <c r="C6" s="1" t="s">
        <v>516</v>
      </c>
      <c r="D6" s="1" t="s">
        <v>301</v>
      </c>
      <c r="F6" s="1" t="s">
        <v>266</v>
      </c>
      <c r="G6" s="1" t="s">
        <v>101</v>
      </c>
      <c r="K6" s="1" t="s">
        <v>0</v>
      </c>
      <c r="L6" s="1" t="s">
        <v>1</v>
      </c>
      <c r="M6" s="1">
        <v>17</v>
      </c>
      <c r="N6" s="24" t="s">
        <v>1680</v>
      </c>
      <c r="O6" s="21" t="str">
        <f>VLOOKUP($N6,'1.Enterprises'!$A$1:$C$10,2,)</f>
        <v>De Key Amsterdam</v>
      </c>
    </row>
    <row r="7" spans="1:17" s="1" customFormat="1" ht="43.2" x14ac:dyDescent="0.3">
      <c r="A7" s="1" t="s">
        <v>433</v>
      </c>
      <c r="B7" s="1" t="s">
        <v>1271</v>
      </c>
      <c r="C7" s="1" t="s">
        <v>434</v>
      </c>
      <c r="D7" s="1" t="s">
        <v>301</v>
      </c>
      <c r="F7" s="1" t="s">
        <v>266</v>
      </c>
      <c r="G7" s="1" t="s">
        <v>101</v>
      </c>
      <c r="K7" s="1" t="s">
        <v>0</v>
      </c>
      <c r="L7" s="1" t="s">
        <v>1</v>
      </c>
      <c r="M7" s="1">
        <v>12</v>
      </c>
      <c r="N7" s="24" t="s">
        <v>1680</v>
      </c>
      <c r="O7" s="21" t="str">
        <f>VLOOKUP($N7,'1.Enterprises'!$A$1:$C$10,2,)</f>
        <v>De Key Amsterdam</v>
      </c>
    </row>
    <row r="8" spans="1:17" s="1" customFormat="1" ht="43.2" x14ac:dyDescent="0.3">
      <c r="A8" s="1" t="s">
        <v>370</v>
      </c>
      <c r="B8" s="6" t="s">
        <v>1263</v>
      </c>
      <c r="C8" s="1" t="s">
        <v>371</v>
      </c>
      <c r="D8" s="1" t="s">
        <v>301</v>
      </c>
      <c r="F8" s="1" t="s">
        <v>264</v>
      </c>
      <c r="G8" s="1" t="s">
        <v>274</v>
      </c>
      <c r="K8" s="1" t="s">
        <v>18</v>
      </c>
      <c r="L8" s="1" t="s">
        <v>19</v>
      </c>
      <c r="M8" s="1">
        <v>7</v>
      </c>
      <c r="N8" s="24" t="s">
        <v>1680</v>
      </c>
      <c r="O8" s="21" t="str">
        <f>VLOOKUP($N8,'1.Enterprises'!$A$1:$C$10,2,)</f>
        <v>De Key Amsterdam</v>
      </c>
    </row>
    <row r="9" spans="1:17" s="1" customFormat="1" x14ac:dyDescent="0.3">
      <c r="A9" s="1" t="s">
        <v>650</v>
      </c>
      <c r="B9" s="6" t="s">
        <v>841</v>
      </c>
      <c r="C9" s="1" t="s">
        <v>651</v>
      </c>
      <c r="D9" s="1" t="s">
        <v>289</v>
      </c>
      <c r="F9" s="1" t="s">
        <v>267</v>
      </c>
      <c r="G9" s="1" t="s">
        <v>276</v>
      </c>
      <c r="K9" s="1" t="s">
        <v>48</v>
      </c>
      <c r="L9" s="1" t="s">
        <v>49</v>
      </c>
      <c r="M9" s="1">
        <v>5</v>
      </c>
      <c r="N9" s="24" t="s">
        <v>1680</v>
      </c>
      <c r="O9" s="21" t="str">
        <f>VLOOKUP($N9,'1.Enterprises'!$A$1:$C$10,2,)</f>
        <v>De Key Amsterdam</v>
      </c>
    </row>
    <row r="10" spans="1:17" s="1" customFormat="1" ht="28.8" x14ac:dyDescent="0.3">
      <c r="A10" s="1" t="s">
        <v>447</v>
      </c>
      <c r="B10" s="6" t="s">
        <v>1273</v>
      </c>
      <c r="C10" s="1" t="s">
        <v>448</v>
      </c>
      <c r="D10" s="1" t="s">
        <v>301</v>
      </c>
      <c r="F10" s="1" t="s">
        <v>264</v>
      </c>
      <c r="G10" s="1" t="s">
        <v>274</v>
      </c>
      <c r="K10" s="1" t="s">
        <v>0</v>
      </c>
      <c r="L10" s="1" t="s">
        <v>1</v>
      </c>
      <c r="M10" s="1">
        <v>10</v>
      </c>
      <c r="N10" s="24" t="s">
        <v>1680</v>
      </c>
      <c r="O10" s="21" t="str">
        <f>VLOOKUP($N10,'1.Enterprises'!$A$1:$C$10,2,)</f>
        <v>De Key Amsterdam</v>
      </c>
    </row>
    <row r="11" spans="1:17" s="1" customFormat="1" ht="28.8" x14ac:dyDescent="0.3">
      <c r="A11" s="1" t="s">
        <v>585</v>
      </c>
      <c r="B11" s="1" t="s">
        <v>1312</v>
      </c>
      <c r="C11" s="1" t="s">
        <v>586</v>
      </c>
      <c r="D11" s="1" t="s">
        <v>301</v>
      </c>
      <c r="F11" s="1" t="s">
        <v>267</v>
      </c>
      <c r="G11" s="1" t="s">
        <v>276</v>
      </c>
      <c r="K11" s="1" t="s">
        <v>13</v>
      </c>
      <c r="L11" s="1" t="s">
        <v>14</v>
      </c>
      <c r="M11" s="1">
        <v>8</v>
      </c>
      <c r="N11" s="24" t="s">
        <v>1680</v>
      </c>
      <c r="O11" s="21" t="str">
        <f>VLOOKUP($N11,'1.Enterprises'!$A$1:$C$10,2,)</f>
        <v>De Key Amsterdam</v>
      </c>
    </row>
    <row r="12" spans="1:17" s="1" customFormat="1" ht="28.8" x14ac:dyDescent="0.3">
      <c r="A12" s="1" t="s">
        <v>617</v>
      </c>
      <c r="B12" s="6" t="s">
        <v>1320</v>
      </c>
      <c r="C12" s="1" t="s">
        <v>618</v>
      </c>
      <c r="D12" s="1" t="s">
        <v>301</v>
      </c>
      <c r="F12" s="1" t="s">
        <v>264</v>
      </c>
      <c r="G12" s="1" t="s">
        <v>274</v>
      </c>
      <c r="K12" s="1" t="s">
        <v>13</v>
      </c>
      <c r="L12" s="1" t="s">
        <v>14</v>
      </c>
      <c r="M12" s="1">
        <v>29</v>
      </c>
      <c r="N12" s="24" t="s">
        <v>1680</v>
      </c>
      <c r="O12" s="21" t="str">
        <f>VLOOKUP($N12,'1.Enterprises'!$A$1:$C$10,2,)</f>
        <v>De Key Amsterdam</v>
      </c>
    </row>
    <row r="13" spans="1:17" s="1" customFormat="1" ht="28.8" x14ac:dyDescent="0.3">
      <c r="A13" s="1" t="s">
        <v>517</v>
      </c>
      <c r="B13" s="6" t="s">
        <v>1438</v>
      </c>
      <c r="C13" s="1" t="s">
        <v>518</v>
      </c>
      <c r="D13" s="1" t="s">
        <v>301</v>
      </c>
      <c r="F13" s="1" t="s">
        <v>266</v>
      </c>
      <c r="G13" s="1" t="s">
        <v>101</v>
      </c>
      <c r="K13" s="1" t="s">
        <v>0</v>
      </c>
      <c r="L13" s="1" t="s">
        <v>1</v>
      </c>
      <c r="M13" s="1">
        <v>17</v>
      </c>
      <c r="N13" s="24" t="s">
        <v>1680</v>
      </c>
      <c r="O13" s="21" t="str">
        <f>VLOOKUP($N13,'1.Enterprises'!$A$1:$C$10,2,)</f>
        <v>De Key Amsterdam</v>
      </c>
    </row>
    <row r="14" spans="1:17" s="1" customFormat="1" ht="28.8" x14ac:dyDescent="0.3">
      <c r="A14" s="1" t="s">
        <v>591</v>
      </c>
      <c r="B14" s="6" t="s">
        <v>1313</v>
      </c>
      <c r="C14" s="1" t="s">
        <v>592</v>
      </c>
      <c r="D14" s="1" t="s">
        <v>301</v>
      </c>
      <c r="F14" s="1" t="s">
        <v>271</v>
      </c>
      <c r="G14" s="1" t="s">
        <v>279</v>
      </c>
      <c r="K14" s="1" t="s">
        <v>13</v>
      </c>
      <c r="L14" s="1" t="s">
        <v>14</v>
      </c>
      <c r="M14" s="1">
        <v>10</v>
      </c>
      <c r="N14" s="24" t="s">
        <v>1680</v>
      </c>
      <c r="O14" s="21" t="str">
        <f>VLOOKUP($N14,'1.Enterprises'!$A$1:$C$10,2,)</f>
        <v>De Key Amsterdam</v>
      </c>
    </row>
    <row r="15" spans="1:17" ht="28.8" x14ac:dyDescent="0.3">
      <c r="A15" s="6" t="s">
        <v>445</v>
      </c>
      <c r="B15" s="6" t="s">
        <v>1274</v>
      </c>
      <c r="C15" s="6" t="s">
        <v>446</v>
      </c>
      <c r="D15" s="6" t="s">
        <v>301</v>
      </c>
      <c r="F15" s="6" t="s">
        <v>264</v>
      </c>
      <c r="G15" s="6" t="s">
        <v>274</v>
      </c>
      <c r="K15" s="6" t="s">
        <v>0</v>
      </c>
      <c r="L15" s="6" t="s">
        <v>1</v>
      </c>
      <c r="M15" s="6">
        <v>10</v>
      </c>
      <c r="N15" s="24" t="s">
        <v>1680</v>
      </c>
      <c r="O15" s="21" t="str">
        <f>VLOOKUP($N15,'1.Enterprises'!$A$1:$C$10,2,)</f>
        <v>De Key Amsterdam</v>
      </c>
    </row>
    <row r="16" spans="1:17" s="1" customFormat="1" ht="43.2" x14ac:dyDescent="0.3">
      <c r="A16" s="1" t="s">
        <v>435</v>
      </c>
      <c r="B16" s="1" t="s">
        <v>1272</v>
      </c>
      <c r="C16" s="1" t="s">
        <v>436</v>
      </c>
      <c r="D16" s="1" t="s">
        <v>301</v>
      </c>
      <c r="F16" s="1" t="s">
        <v>264</v>
      </c>
      <c r="G16" s="1" t="s">
        <v>274</v>
      </c>
      <c r="K16" s="1" t="s">
        <v>0</v>
      </c>
      <c r="L16" s="1" t="s">
        <v>1</v>
      </c>
      <c r="M16" s="1">
        <v>12</v>
      </c>
      <c r="N16" s="24" t="s">
        <v>1680</v>
      </c>
      <c r="O16" s="21" t="str">
        <f>VLOOKUP($N16,'1.Enterprises'!$A$1:$C$10,2,)</f>
        <v>De Key Amsterdam</v>
      </c>
    </row>
    <row r="17" spans="1:15" s="1" customFormat="1" ht="43.2" x14ac:dyDescent="0.3">
      <c r="A17" s="1" t="s">
        <v>550</v>
      </c>
      <c r="B17" s="6" t="s">
        <v>1300</v>
      </c>
      <c r="C17" s="1" t="s">
        <v>551</v>
      </c>
      <c r="D17" s="1" t="s">
        <v>301</v>
      </c>
      <c r="F17" s="1" t="s">
        <v>265</v>
      </c>
      <c r="G17" s="1" t="s">
        <v>275</v>
      </c>
      <c r="K17" s="1" t="s">
        <v>8</v>
      </c>
      <c r="L17" s="1" t="s">
        <v>9</v>
      </c>
      <c r="M17" s="1">
        <v>13</v>
      </c>
      <c r="N17" s="24" t="s">
        <v>1680</v>
      </c>
      <c r="O17" s="21" t="str">
        <f>VLOOKUP($N17,'1.Enterprises'!$A$1:$C$10,2,)</f>
        <v>De Key Amsterdam</v>
      </c>
    </row>
    <row r="18" spans="1:15" s="1" customFormat="1" ht="115.2" x14ac:dyDescent="0.3">
      <c r="A18" s="1" t="s">
        <v>552</v>
      </c>
      <c r="B18" s="1" t="s">
        <v>1301</v>
      </c>
      <c r="C18" s="1" t="s">
        <v>553</v>
      </c>
      <c r="D18" s="1" t="s">
        <v>301</v>
      </c>
      <c r="F18" s="1" t="s">
        <v>265</v>
      </c>
      <c r="G18" s="1" t="s">
        <v>275</v>
      </c>
      <c r="K18" s="1" t="s">
        <v>8</v>
      </c>
      <c r="L18" s="1" t="s">
        <v>9</v>
      </c>
      <c r="M18" s="1">
        <v>13</v>
      </c>
      <c r="N18" s="24" t="s">
        <v>1680</v>
      </c>
      <c r="O18" s="21" t="str">
        <f>VLOOKUP($N18,'1.Enterprises'!$A$1:$C$10,2,)</f>
        <v>De Key Amsterdam</v>
      </c>
    </row>
    <row r="19" spans="1:15" s="1" customFormat="1" x14ac:dyDescent="0.3">
      <c r="A19" s="1" t="s">
        <v>408</v>
      </c>
      <c r="B19" s="1" t="s">
        <v>1270</v>
      </c>
      <c r="C19" s="1" t="s">
        <v>409</v>
      </c>
      <c r="D19" s="1" t="s">
        <v>301</v>
      </c>
      <c r="F19" s="1" t="s">
        <v>269</v>
      </c>
      <c r="G19" s="1" t="s">
        <v>278</v>
      </c>
      <c r="K19" s="1" t="s">
        <v>24</v>
      </c>
      <c r="L19" s="1" t="s">
        <v>410</v>
      </c>
      <c r="M19" s="1">
        <v>21</v>
      </c>
      <c r="N19" s="24" t="s">
        <v>1680</v>
      </c>
      <c r="O19" s="21" t="str">
        <f>VLOOKUP($N19,'1.Enterprises'!$A$1:$C$10,2,)</f>
        <v>De Key Amsterdam</v>
      </c>
    </row>
    <row r="20" spans="1:15" s="1" customFormat="1" ht="28.8" x14ac:dyDescent="0.3">
      <c r="A20" s="1" t="s">
        <v>431</v>
      </c>
      <c r="B20" s="1" t="s">
        <v>1431</v>
      </c>
      <c r="C20" s="1" t="s">
        <v>432</v>
      </c>
      <c r="D20" s="1" t="s">
        <v>301</v>
      </c>
      <c r="F20" s="1" t="s">
        <v>264</v>
      </c>
      <c r="G20" s="1" t="s">
        <v>274</v>
      </c>
      <c r="K20" s="1" t="s">
        <v>0</v>
      </c>
      <c r="L20" s="1" t="s">
        <v>1</v>
      </c>
      <c r="M20" s="1">
        <v>12</v>
      </c>
      <c r="N20" s="24" t="s">
        <v>1680</v>
      </c>
      <c r="O20" s="21" t="str">
        <f>VLOOKUP($N20,'1.Enterprises'!$A$1:$C$10,2,)</f>
        <v>De Key Amsterdam</v>
      </c>
    </row>
    <row r="21" spans="1:15" s="1" customFormat="1" ht="43.2" x14ac:dyDescent="0.3">
      <c r="A21" s="1" t="s">
        <v>382</v>
      </c>
      <c r="B21" s="6" t="s">
        <v>1266</v>
      </c>
      <c r="C21" s="1" t="s">
        <v>383</v>
      </c>
      <c r="D21" s="1" t="s">
        <v>301</v>
      </c>
      <c r="F21" s="1" t="s">
        <v>270</v>
      </c>
      <c r="G21" s="1" t="s">
        <v>4</v>
      </c>
      <c r="K21" s="1" t="s">
        <v>18</v>
      </c>
      <c r="L21" s="1" t="s">
        <v>19</v>
      </c>
      <c r="M21" s="1">
        <v>7</v>
      </c>
      <c r="N21" s="24" t="s">
        <v>1680</v>
      </c>
      <c r="O21" s="21" t="str">
        <f>VLOOKUP($N21,'1.Enterprises'!$A$1:$C$10,2,)</f>
        <v>De Key Amsterdam</v>
      </c>
    </row>
    <row r="22" spans="1:15" s="1" customFormat="1" ht="28.8" x14ac:dyDescent="0.3">
      <c r="A22" s="1" t="s">
        <v>635</v>
      </c>
      <c r="B22" s="1" t="s">
        <v>1326</v>
      </c>
      <c r="C22" s="1" t="s">
        <v>1325</v>
      </c>
      <c r="D22" s="1" t="s">
        <v>301</v>
      </c>
      <c r="F22" s="1" t="s">
        <v>269</v>
      </c>
      <c r="G22" s="1" t="s">
        <v>278</v>
      </c>
      <c r="K22" s="1" t="s">
        <v>13</v>
      </c>
      <c r="L22" s="1" t="s">
        <v>14</v>
      </c>
      <c r="M22" s="1">
        <v>44</v>
      </c>
      <c r="N22" s="24" t="s">
        <v>1680</v>
      </c>
      <c r="O22" s="21" t="str">
        <f>VLOOKUP($N22,'1.Enterprises'!$A$1:$C$10,2,)</f>
        <v>De Key Amsterdam</v>
      </c>
    </row>
    <row r="23" spans="1:15" s="1" customFormat="1" ht="43.2" x14ac:dyDescent="0.3">
      <c r="A23" s="1" t="s">
        <v>554</v>
      </c>
      <c r="B23" s="1" t="s">
        <v>1439</v>
      </c>
      <c r="C23" s="1" t="s">
        <v>555</v>
      </c>
      <c r="D23" s="1" t="s">
        <v>301</v>
      </c>
      <c r="F23" s="1" t="s">
        <v>265</v>
      </c>
      <c r="G23" s="1" t="s">
        <v>275</v>
      </c>
      <c r="K23" s="1" t="s">
        <v>8</v>
      </c>
      <c r="L23" s="1" t="s">
        <v>9</v>
      </c>
      <c r="M23" s="1">
        <v>13</v>
      </c>
      <c r="N23" s="24" t="s">
        <v>1680</v>
      </c>
      <c r="O23" s="21" t="str">
        <f>VLOOKUP($N23,'1.Enterprises'!$A$1:$C$10,2,)</f>
        <v>De Key Amsterdam</v>
      </c>
    </row>
    <row r="24" spans="1:15" s="1" customFormat="1" x14ac:dyDescent="0.3">
      <c r="A24" s="1" t="s">
        <v>709</v>
      </c>
      <c r="B24" s="1" t="s">
        <v>710</v>
      </c>
      <c r="C24" s="1" t="s">
        <v>710</v>
      </c>
      <c r="D24" s="1" t="s">
        <v>301</v>
      </c>
      <c r="F24" s="1" t="s">
        <v>272</v>
      </c>
      <c r="G24" s="1" t="s">
        <v>280</v>
      </c>
      <c r="K24" s="1" t="s">
        <v>43</v>
      </c>
      <c r="L24" s="1" t="s">
        <v>44</v>
      </c>
      <c r="M24" s="1">
        <v>6</v>
      </c>
      <c r="N24" s="24" t="s">
        <v>1680</v>
      </c>
      <c r="O24" s="21" t="str">
        <f>VLOOKUP($N24,'1.Enterprises'!$A$1:$C$10,2,)</f>
        <v>De Key Amsterdam</v>
      </c>
    </row>
    <row r="25" spans="1:15" ht="57.6" x14ac:dyDescent="0.3">
      <c r="A25" s="6" t="s">
        <v>728</v>
      </c>
      <c r="B25" s="6" t="s">
        <v>1178</v>
      </c>
      <c r="C25" s="6" t="s">
        <v>729</v>
      </c>
      <c r="D25" s="6" t="s">
        <v>289</v>
      </c>
      <c r="F25" s="6" t="s">
        <v>270</v>
      </c>
      <c r="G25" s="6" t="s">
        <v>4</v>
      </c>
      <c r="K25" s="6" t="s">
        <v>68</v>
      </c>
      <c r="L25" s="6" t="s">
        <v>69</v>
      </c>
      <c r="M25" s="6">
        <v>8</v>
      </c>
      <c r="N25" s="24" t="s">
        <v>1680</v>
      </c>
      <c r="O25" s="21" t="str">
        <f>VLOOKUP($N25,'1.Enterprises'!$A$1:$C$10,2,)</f>
        <v>De Key Amsterdam</v>
      </c>
    </row>
    <row r="26" spans="1:15" s="1" customFormat="1" ht="57.6" x14ac:dyDescent="0.3">
      <c r="A26" s="1" t="s">
        <v>621</v>
      </c>
      <c r="B26" s="6" t="s">
        <v>1465</v>
      </c>
      <c r="C26" s="1" t="s">
        <v>622</v>
      </c>
      <c r="D26" s="1" t="s">
        <v>292</v>
      </c>
      <c r="F26" s="1" t="s">
        <v>264</v>
      </c>
      <c r="G26" s="1" t="s">
        <v>274</v>
      </c>
      <c r="K26" s="1" t="s">
        <v>13</v>
      </c>
      <c r="L26" s="1" t="s">
        <v>14</v>
      </c>
      <c r="M26" s="1">
        <v>30</v>
      </c>
      <c r="N26" s="24" t="s">
        <v>1680</v>
      </c>
      <c r="O26" s="21" t="str">
        <f>VLOOKUP($N26,'1.Enterprises'!$A$1:$C$10,2,)</f>
        <v>De Key Amsterdam</v>
      </c>
    </row>
    <row r="27" spans="1:15" s="1" customFormat="1" ht="144" x14ac:dyDescent="0.3">
      <c r="A27" s="1" t="s">
        <v>697</v>
      </c>
      <c r="B27" s="6" t="s">
        <v>1474</v>
      </c>
      <c r="C27" s="1" t="s">
        <v>698</v>
      </c>
      <c r="D27" s="1" t="s">
        <v>292</v>
      </c>
      <c r="F27" s="1" t="s">
        <v>269</v>
      </c>
      <c r="G27" s="1" t="s">
        <v>278</v>
      </c>
      <c r="K27" s="1" t="s">
        <v>39</v>
      </c>
      <c r="L27" s="1" t="s">
        <v>40</v>
      </c>
      <c r="M27" s="1">
        <v>2</v>
      </c>
      <c r="N27" s="24" t="s">
        <v>1680</v>
      </c>
      <c r="O27" s="21" t="str">
        <f>VLOOKUP($N27,'1.Enterprises'!$A$1:$C$10,2,)</f>
        <v>De Key Amsterdam</v>
      </c>
    </row>
    <row r="28" spans="1:15" s="1" customFormat="1" ht="72" x14ac:dyDescent="0.3">
      <c r="A28" s="1" t="s">
        <v>314</v>
      </c>
      <c r="B28" s="6" t="s">
        <v>1344</v>
      </c>
      <c r="C28" s="1" t="s">
        <v>315</v>
      </c>
      <c r="D28" s="1" t="s">
        <v>292</v>
      </c>
      <c r="F28" s="1" t="s">
        <v>270</v>
      </c>
      <c r="G28" s="1" t="s">
        <v>4</v>
      </c>
      <c r="K28" s="1" t="s">
        <v>29</v>
      </c>
      <c r="L28" s="1" t="s">
        <v>30</v>
      </c>
      <c r="M28" s="1">
        <v>20</v>
      </c>
      <c r="N28" s="24" t="s">
        <v>1680</v>
      </c>
      <c r="O28" s="21" t="str">
        <f>VLOOKUP($N28,'1.Enterprises'!$A$1:$C$10,2,)</f>
        <v>De Key Amsterdam</v>
      </c>
    </row>
    <row r="29" spans="1:15" s="1" customFormat="1" ht="28.8" x14ac:dyDescent="0.3">
      <c r="A29" s="1" t="s">
        <v>577</v>
      </c>
      <c r="B29" s="1" t="s">
        <v>1309</v>
      </c>
      <c r="C29" s="1" t="s">
        <v>578</v>
      </c>
      <c r="D29" s="1" t="s">
        <v>301</v>
      </c>
      <c r="F29" s="1" t="s">
        <v>266</v>
      </c>
      <c r="G29" s="1" t="s">
        <v>101</v>
      </c>
      <c r="K29" s="1" t="s">
        <v>8</v>
      </c>
      <c r="L29" s="1" t="s">
        <v>9</v>
      </c>
      <c r="M29" s="1">
        <v>50</v>
      </c>
      <c r="N29" s="24" t="s">
        <v>1680</v>
      </c>
      <c r="O29" s="21" t="str">
        <f>VLOOKUP($N29,'1.Enterprises'!$A$1:$C$10,2,)</f>
        <v>De Key Amsterdam</v>
      </c>
    </row>
    <row r="30" spans="1:15" s="1" customFormat="1" ht="28.8" x14ac:dyDescent="0.3">
      <c r="A30" s="1" t="s">
        <v>575</v>
      </c>
      <c r="B30" s="1" t="s">
        <v>1308</v>
      </c>
      <c r="C30" s="1" t="s">
        <v>576</v>
      </c>
      <c r="D30" s="1" t="s">
        <v>301</v>
      </c>
      <c r="F30" s="1" t="s">
        <v>266</v>
      </c>
      <c r="G30" s="1" t="s">
        <v>101</v>
      </c>
      <c r="K30" s="1" t="s">
        <v>8</v>
      </c>
      <c r="L30" s="1" t="s">
        <v>9</v>
      </c>
      <c r="M30" s="1">
        <v>50</v>
      </c>
      <c r="N30" s="24" t="s">
        <v>1680</v>
      </c>
      <c r="O30" s="21" t="str">
        <f>VLOOKUP($N30,'1.Enterprises'!$A$1:$C$10,2,)</f>
        <v>De Key Amsterdam</v>
      </c>
    </row>
    <row r="31" spans="1:15" s="1" customFormat="1" ht="28.8" x14ac:dyDescent="0.3">
      <c r="A31" s="1" t="s">
        <v>402</v>
      </c>
      <c r="B31" s="1" t="s">
        <v>1170</v>
      </c>
      <c r="C31" s="1" t="s">
        <v>403</v>
      </c>
      <c r="D31" s="1" t="s">
        <v>289</v>
      </c>
      <c r="F31" s="1" t="s">
        <v>270</v>
      </c>
      <c r="G31" s="1" t="s">
        <v>4</v>
      </c>
      <c r="K31" s="1" t="s">
        <v>24</v>
      </c>
      <c r="L31" s="1" t="s">
        <v>25</v>
      </c>
      <c r="M31" s="1">
        <v>9</v>
      </c>
      <c r="N31" s="24" t="s">
        <v>1680</v>
      </c>
      <c r="O31" s="21" t="str">
        <f>VLOOKUP($N31,'1.Enterprises'!$A$1:$C$10,2,)</f>
        <v>De Key Amsterdam</v>
      </c>
    </row>
    <row r="32" spans="1:15" s="1" customFormat="1" ht="57.6" x14ac:dyDescent="0.3">
      <c r="A32" s="1" t="s">
        <v>732</v>
      </c>
      <c r="B32" s="1" t="s">
        <v>1379</v>
      </c>
      <c r="C32" s="1" t="s">
        <v>733</v>
      </c>
      <c r="D32" s="1" t="s">
        <v>292</v>
      </c>
      <c r="F32" s="1" t="s">
        <v>270</v>
      </c>
      <c r="G32" s="1" t="s">
        <v>4</v>
      </c>
      <c r="K32" s="1" t="s">
        <v>53</v>
      </c>
      <c r="L32" s="1" t="s">
        <v>54</v>
      </c>
      <c r="M32" s="1">
        <v>3</v>
      </c>
      <c r="N32" s="24" t="s">
        <v>1680</v>
      </c>
      <c r="O32" s="21" t="str">
        <f>VLOOKUP($N32,'1.Enterprises'!$A$1:$C$10,2,)</f>
        <v>De Key Amsterdam</v>
      </c>
    </row>
    <row r="33" spans="1:15" s="1" customFormat="1" ht="100.8" x14ac:dyDescent="0.3">
      <c r="A33" s="1" t="s">
        <v>360</v>
      </c>
      <c r="B33" s="1" t="s">
        <v>1428</v>
      </c>
      <c r="C33" s="1" t="s">
        <v>361</v>
      </c>
      <c r="D33" s="1" t="s">
        <v>301</v>
      </c>
      <c r="F33" s="1" t="s">
        <v>265</v>
      </c>
      <c r="G33" s="1" t="s">
        <v>275</v>
      </c>
      <c r="K33" s="1" t="s">
        <v>18</v>
      </c>
      <c r="L33" s="1" t="s">
        <v>19</v>
      </c>
      <c r="M33" s="1">
        <v>7</v>
      </c>
      <c r="N33" s="24" t="s">
        <v>1680</v>
      </c>
      <c r="O33" s="21" t="str">
        <f>VLOOKUP($N33,'1.Enterprises'!$A$1:$C$10,2,)</f>
        <v>De Key Amsterdam</v>
      </c>
    </row>
    <row r="34" spans="1:15" s="1" customFormat="1" ht="72" x14ac:dyDescent="0.3">
      <c r="A34" s="1" t="s">
        <v>330</v>
      </c>
      <c r="B34" s="1" t="s">
        <v>1348</v>
      </c>
      <c r="C34" s="1" t="s">
        <v>331</v>
      </c>
      <c r="D34" s="1" t="s">
        <v>292</v>
      </c>
      <c r="F34" s="1" t="s">
        <v>269</v>
      </c>
      <c r="G34" s="1" t="s">
        <v>278</v>
      </c>
      <c r="K34" s="1" t="s">
        <v>18</v>
      </c>
      <c r="L34" s="1" t="s">
        <v>19</v>
      </c>
      <c r="M34" s="1">
        <v>2</v>
      </c>
      <c r="N34" s="24" t="s">
        <v>1680</v>
      </c>
      <c r="O34" s="21" t="str">
        <f>VLOOKUP($N34,'1.Enterprises'!$A$1:$C$10,2,)</f>
        <v>De Key Amsterdam</v>
      </c>
    </row>
    <row r="35" spans="1:15" s="1" customFormat="1" ht="28.8" x14ac:dyDescent="0.3">
      <c r="A35" s="1" t="s">
        <v>340</v>
      </c>
      <c r="B35" s="6" t="s">
        <v>1191</v>
      </c>
      <c r="C35" s="1" t="s">
        <v>341</v>
      </c>
      <c r="D35" s="1" t="s">
        <v>289</v>
      </c>
      <c r="F35" s="1" t="s">
        <v>269</v>
      </c>
      <c r="G35" s="1" t="s">
        <v>278</v>
      </c>
      <c r="K35" s="1" t="s">
        <v>18</v>
      </c>
      <c r="L35" s="1" t="s">
        <v>19</v>
      </c>
      <c r="M35" s="1">
        <v>3</v>
      </c>
      <c r="N35" s="24" t="s">
        <v>1680</v>
      </c>
      <c r="O35" s="21" t="str">
        <f>VLOOKUP($N35,'1.Enterprises'!$A$1:$C$10,2,)</f>
        <v>De Key Amsterdam</v>
      </c>
    </row>
    <row r="36" spans="1:15" s="1" customFormat="1" ht="43.2" x14ac:dyDescent="0.3">
      <c r="A36" s="1" t="s">
        <v>388</v>
      </c>
      <c r="B36" s="6" t="s">
        <v>1269</v>
      </c>
      <c r="C36" s="1" t="s">
        <v>389</v>
      </c>
      <c r="D36" s="1" t="s">
        <v>301</v>
      </c>
      <c r="F36" s="1" t="s">
        <v>269</v>
      </c>
      <c r="G36" s="1" t="s">
        <v>278</v>
      </c>
      <c r="K36" s="1" t="s">
        <v>18</v>
      </c>
      <c r="L36" s="1" t="s">
        <v>19</v>
      </c>
      <c r="M36" s="1">
        <v>8</v>
      </c>
      <c r="N36" s="24" t="s">
        <v>1680</v>
      </c>
      <c r="O36" s="21" t="str">
        <f>VLOOKUP($N36,'1.Enterprises'!$A$1:$C$10,2,)</f>
        <v>De Key Amsterdam</v>
      </c>
    </row>
    <row r="37" spans="1:15" s="1" customFormat="1" ht="72" x14ac:dyDescent="0.3">
      <c r="A37" s="1" t="s">
        <v>346</v>
      </c>
      <c r="B37" s="1" t="s">
        <v>1192</v>
      </c>
      <c r="C37" s="1" t="s">
        <v>347</v>
      </c>
      <c r="D37" s="1" t="s">
        <v>289</v>
      </c>
      <c r="F37" s="1" t="s">
        <v>269</v>
      </c>
      <c r="G37" s="1" t="s">
        <v>278</v>
      </c>
      <c r="K37" s="1" t="s">
        <v>18</v>
      </c>
      <c r="L37" s="1" t="s">
        <v>19</v>
      </c>
      <c r="M37" s="1">
        <v>4</v>
      </c>
      <c r="N37" s="24" t="s">
        <v>1680</v>
      </c>
      <c r="O37" s="21" t="str">
        <f>VLOOKUP($N37,'1.Enterprises'!$A$1:$C$10,2,)</f>
        <v>De Key Amsterdam</v>
      </c>
    </row>
    <row r="38" spans="1:15" s="1" customFormat="1" ht="86.4" x14ac:dyDescent="0.3">
      <c r="A38" s="1" t="s">
        <v>664</v>
      </c>
      <c r="B38" s="1" t="s">
        <v>1481</v>
      </c>
      <c r="C38" s="1" t="s">
        <v>665</v>
      </c>
      <c r="D38" s="1" t="s">
        <v>292</v>
      </c>
      <c r="F38" s="1" t="s">
        <v>270</v>
      </c>
      <c r="G38" s="1" t="s">
        <v>4</v>
      </c>
      <c r="K38" s="1" t="s">
        <v>48</v>
      </c>
      <c r="L38" s="1" t="s">
        <v>49</v>
      </c>
      <c r="M38" s="1">
        <v>8</v>
      </c>
      <c r="N38" s="24" t="s">
        <v>1680</v>
      </c>
      <c r="O38" s="21" t="str">
        <f>VLOOKUP($N38,'1.Enterprises'!$A$1:$C$10,2,)</f>
        <v>De Key Amsterdam</v>
      </c>
    </row>
    <row r="39" spans="1:15" s="1" customFormat="1" ht="86.4" x14ac:dyDescent="0.3">
      <c r="A39" s="1" t="s">
        <v>689</v>
      </c>
      <c r="B39" s="1" t="s">
        <v>1480</v>
      </c>
      <c r="C39" s="1" t="s">
        <v>690</v>
      </c>
      <c r="D39" s="1" t="s">
        <v>292</v>
      </c>
      <c r="F39" s="1" t="s">
        <v>272</v>
      </c>
      <c r="G39" s="1" t="s">
        <v>280</v>
      </c>
      <c r="K39" s="1" t="s">
        <v>77</v>
      </c>
      <c r="L39" s="1" t="s">
        <v>688</v>
      </c>
      <c r="M39" s="1">
        <v>3</v>
      </c>
      <c r="N39" s="24" t="s">
        <v>1680</v>
      </c>
      <c r="O39" s="21" t="str">
        <f>VLOOKUP($N39,'1.Enterprises'!$A$1:$C$10,2,)</f>
        <v>De Key Amsterdam</v>
      </c>
    </row>
    <row r="40" spans="1:15" s="1" customFormat="1" ht="28.8" x14ac:dyDescent="0.3">
      <c r="A40" s="1" t="s">
        <v>503</v>
      </c>
      <c r="B40" s="6" t="s">
        <v>1287</v>
      </c>
      <c r="C40" s="1" t="s">
        <v>504</v>
      </c>
      <c r="D40" s="1" t="s">
        <v>301</v>
      </c>
      <c r="F40" s="1" t="s">
        <v>266</v>
      </c>
      <c r="G40" s="1" t="s">
        <v>101</v>
      </c>
      <c r="K40" s="1" t="s">
        <v>0</v>
      </c>
      <c r="L40" s="1" t="s">
        <v>1</v>
      </c>
      <c r="M40" s="1">
        <v>16</v>
      </c>
      <c r="N40" s="24" t="s">
        <v>1680</v>
      </c>
      <c r="O40" s="21" t="str">
        <f>VLOOKUP($N40,'1.Enterprises'!$A$1:$C$10,2,)</f>
        <v>De Key Amsterdam</v>
      </c>
    </row>
    <row r="41" spans="1:15" s="1" customFormat="1" ht="43.2" x14ac:dyDescent="0.3">
      <c r="A41" s="1" t="s">
        <v>505</v>
      </c>
      <c r="B41" s="3" t="s">
        <v>1288</v>
      </c>
      <c r="C41" s="1" t="s">
        <v>506</v>
      </c>
      <c r="D41" s="1" t="s">
        <v>301</v>
      </c>
      <c r="F41" s="1" t="s">
        <v>266</v>
      </c>
      <c r="G41" s="1" t="s">
        <v>101</v>
      </c>
      <c r="K41" s="1" t="s">
        <v>0</v>
      </c>
      <c r="L41" s="1" t="s">
        <v>1</v>
      </c>
      <c r="M41" s="1">
        <v>16</v>
      </c>
      <c r="N41" s="24" t="s">
        <v>1680</v>
      </c>
      <c r="O41" s="21" t="str">
        <f>VLOOKUP($N41,'1.Enterprises'!$A$1:$C$10,2,)</f>
        <v>De Key Amsterdam</v>
      </c>
    </row>
    <row r="42" spans="1:15" s="1" customFormat="1" x14ac:dyDescent="0.3">
      <c r="A42" s="1" t="s">
        <v>668</v>
      </c>
      <c r="B42" s="1" t="s">
        <v>669</v>
      </c>
      <c r="C42" s="1" t="s">
        <v>669</v>
      </c>
      <c r="D42" s="1" t="s">
        <v>289</v>
      </c>
      <c r="F42" s="1" t="s">
        <v>273</v>
      </c>
      <c r="G42" s="1" t="s">
        <v>281</v>
      </c>
      <c r="K42" s="1" t="s">
        <v>48</v>
      </c>
      <c r="L42" s="1" t="s">
        <v>49</v>
      </c>
      <c r="M42" s="1">
        <v>10</v>
      </c>
      <c r="N42" s="24" t="s">
        <v>1680</v>
      </c>
      <c r="O42" s="21" t="str">
        <f>VLOOKUP($N42,'1.Enterprises'!$A$1:$C$10,2,)</f>
        <v>De Key Amsterdam</v>
      </c>
    </row>
    <row r="43" spans="1:15" s="1" customFormat="1" ht="57.6" x14ac:dyDescent="0.3">
      <c r="A43" s="1" t="s">
        <v>760</v>
      </c>
      <c r="B43" s="1" t="s">
        <v>1389</v>
      </c>
      <c r="C43" s="1" t="s">
        <v>761</v>
      </c>
      <c r="D43" s="1" t="s">
        <v>292</v>
      </c>
      <c r="F43" s="1" t="s">
        <v>273</v>
      </c>
      <c r="G43" s="1" t="s">
        <v>281</v>
      </c>
      <c r="K43" s="1" t="s">
        <v>85</v>
      </c>
      <c r="L43" s="1" t="s">
        <v>86</v>
      </c>
      <c r="M43" s="1">
        <v>4</v>
      </c>
      <c r="N43" s="24" t="s">
        <v>1680</v>
      </c>
      <c r="O43" s="21" t="str">
        <f>VLOOKUP($N43,'1.Enterprises'!$A$1:$C$10,2,)</f>
        <v>De Key Amsterdam</v>
      </c>
    </row>
    <row r="44" spans="1:15" s="1" customFormat="1" ht="86.4" x14ac:dyDescent="0.3">
      <c r="A44" s="1" t="s">
        <v>720</v>
      </c>
      <c r="B44" s="6" t="s">
        <v>1377</v>
      </c>
      <c r="C44" s="1" t="s">
        <v>721</v>
      </c>
      <c r="D44" s="1" t="s">
        <v>292</v>
      </c>
      <c r="F44" s="1" t="s">
        <v>270</v>
      </c>
      <c r="G44" s="1" t="s">
        <v>4</v>
      </c>
      <c r="K44" s="1" t="s">
        <v>68</v>
      </c>
      <c r="L44" s="1" t="s">
        <v>69</v>
      </c>
      <c r="M44" s="1">
        <v>4</v>
      </c>
      <c r="N44" s="24" t="s">
        <v>1680</v>
      </c>
      <c r="O44" s="21" t="str">
        <f>VLOOKUP($N44,'1.Enterprises'!$A$1:$C$10,2,)</f>
        <v>De Key Amsterdam</v>
      </c>
    </row>
    <row r="45" spans="1:15" ht="43.2" x14ac:dyDescent="0.3">
      <c r="A45" s="6" t="s">
        <v>640</v>
      </c>
      <c r="B45" s="6" t="s">
        <v>1329</v>
      </c>
      <c r="C45" s="6" t="s">
        <v>641</v>
      </c>
      <c r="D45" s="6" t="s">
        <v>301</v>
      </c>
      <c r="F45" s="6" t="s">
        <v>272</v>
      </c>
      <c r="G45" s="6" t="s">
        <v>280</v>
      </c>
      <c r="K45" s="6" t="s">
        <v>13</v>
      </c>
      <c r="L45" s="6" t="s">
        <v>14</v>
      </c>
      <c r="M45" s="6">
        <v>54</v>
      </c>
      <c r="N45" s="24" t="s">
        <v>1680</v>
      </c>
      <c r="O45" s="21" t="str">
        <f>VLOOKUP($N45,'1.Enterprises'!$A$1:$C$10,2,)</f>
        <v>De Key Amsterdam</v>
      </c>
    </row>
    <row r="46" spans="1:15" s="1" customFormat="1" ht="28.8" x14ac:dyDescent="0.3">
      <c r="A46" s="1" t="s">
        <v>633</v>
      </c>
      <c r="B46" s="6" t="s">
        <v>1324</v>
      </c>
      <c r="C46" s="1" t="s">
        <v>634</v>
      </c>
      <c r="D46" s="1" t="s">
        <v>301</v>
      </c>
      <c r="F46" s="1" t="s">
        <v>272</v>
      </c>
      <c r="G46" s="1" t="s">
        <v>280</v>
      </c>
      <c r="K46" s="1" t="s">
        <v>13</v>
      </c>
      <c r="L46" s="1" t="s">
        <v>14</v>
      </c>
      <c r="M46" s="1">
        <v>44</v>
      </c>
      <c r="N46" s="24" t="s">
        <v>1680</v>
      </c>
      <c r="O46" s="21" t="str">
        <f>VLOOKUP($N46,'1.Enterprises'!$A$1:$C$10,2,)</f>
        <v>De Key Amsterdam</v>
      </c>
    </row>
    <row r="47" spans="1:15" s="1" customFormat="1" ht="30" customHeight="1" x14ac:dyDescent="0.3">
      <c r="A47" s="1" t="s">
        <v>556</v>
      </c>
      <c r="B47" s="1" t="s">
        <v>1302</v>
      </c>
      <c r="C47" s="1" t="s">
        <v>557</v>
      </c>
      <c r="D47" s="1" t="s">
        <v>301</v>
      </c>
      <c r="F47" s="1" t="s">
        <v>265</v>
      </c>
      <c r="G47" s="1" t="s">
        <v>275</v>
      </c>
      <c r="K47" s="1" t="s">
        <v>8</v>
      </c>
      <c r="L47" s="1" t="s">
        <v>9</v>
      </c>
      <c r="M47" s="1">
        <v>13</v>
      </c>
      <c r="N47" s="24" t="s">
        <v>1680</v>
      </c>
      <c r="O47" s="21" t="str">
        <f>VLOOKUP($N47,'1.Enterprises'!$A$1:$C$10,2,)</f>
        <v>De Key Amsterdam</v>
      </c>
    </row>
    <row r="48" spans="1:15" s="1" customFormat="1" ht="28.8" x14ac:dyDescent="0.3">
      <c r="A48" s="1" t="s">
        <v>342</v>
      </c>
      <c r="B48" s="1" t="s">
        <v>343</v>
      </c>
      <c r="C48" s="1" t="s">
        <v>343</v>
      </c>
      <c r="D48" s="1" t="s">
        <v>292</v>
      </c>
      <c r="F48" s="1" t="s">
        <v>269</v>
      </c>
      <c r="G48" s="1" t="s">
        <v>278</v>
      </c>
      <c r="K48" s="1" t="s">
        <v>18</v>
      </c>
      <c r="L48" s="1" t="s">
        <v>19</v>
      </c>
      <c r="M48" s="1">
        <v>3</v>
      </c>
      <c r="N48" s="24" t="s">
        <v>1680</v>
      </c>
      <c r="O48" s="21" t="str">
        <f>VLOOKUP($N48,'1.Enterprises'!$A$1:$C$10,2,)</f>
        <v>De Key Amsterdam</v>
      </c>
    </row>
    <row r="49" spans="1:15" s="1" customFormat="1" ht="43.2" x14ac:dyDescent="0.3">
      <c r="A49" s="1" t="s">
        <v>736</v>
      </c>
      <c r="B49" s="1" t="s">
        <v>1381</v>
      </c>
      <c r="C49" s="1" t="s">
        <v>737</v>
      </c>
      <c r="D49" s="1" t="s">
        <v>292</v>
      </c>
      <c r="F49" s="1" t="s">
        <v>269</v>
      </c>
      <c r="G49" s="1" t="s">
        <v>278</v>
      </c>
      <c r="K49" s="1" t="s">
        <v>53</v>
      </c>
      <c r="L49" s="1" t="s">
        <v>54</v>
      </c>
      <c r="M49" s="1">
        <v>7</v>
      </c>
      <c r="N49" s="24" t="s">
        <v>1680</v>
      </c>
      <c r="O49" s="21" t="str">
        <f>VLOOKUP($N49,'1.Enterprises'!$A$1:$C$10,2,)</f>
        <v>De Key Amsterdam</v>
      </c>
    </row>
    <row r="50" spans="1:15" s="1" customFormat="1" ht="28.8" x14ac:dyDescent="0.3">
      <c r="A50" s="1" t="s">
        <v>344</v>
      </c>
      <c r="B50" s="1" t="s">
        <v>1199</v>
      </c>
      <c r="C50" s="1" t="s">
        <v>345</v>
      </c>
      <c r="D50" s="1" t="s">
        <v>289</v>
      </c>
      <c r="F50" s="1" t="s">
        <v>269</v>
      </c>
      <c r="G50" s="1" t="s">
        <v>278</v>
      </c>
      <c r="K50" s="1" t="s">
        <v>18</v>
      </c>
      <c r="L50" s="1" t="s">
        <v>19</v>
      </c>
      <c r="M50" s="1">
        <v>4</v>
      </c>
      <c r="N50" s="24" t="s">
        <v>1680</v>
      </c>
      <c r="O50" s="21" t="str">
        <f>VLOOKUP($N50,'1.Enterprises'!$A$1:$C$10,2,)</f>
        <v>De Key Amsterdam</v>
      </c>
    </row>
    <row r="51" spans="1:15" s="1" customFormat="1" ht="43.2" x14ac:dyDescent="0.3">
      <c r="A51" s="1" t="s">
        <v>348</v>
      </c>
      <c r="B51" s="1" t="s">
        <v>1193</v>
      </c>
      <c r="C51" s="1" t="s">
        <v>349</v>
      </c>
      <c r="D51" s="1" t="s">
        <v>289</v>
      </c>
      <c r="F51" s="1" t="s">
        <v>269</v>
      </c>
      <c r="G51" s="1" t="s">
        <v>278</v>
      </c>
      <c r="K51" s="1" t="s">
        <v>18</v>
      </c>
      <c r="L51" s="1" t="s">
        <v>19</v>
      </c>
      <c r="M51" s="1">
        <v>5</v>
      </c>
      <c r="N51" s="24" t="s">
        <v>1680</v>
      </c>
      <c r="O51" s="21" t="str">
        <f>VLOOKUP($N51,'1.Enterprises'!$A$1:$C$10,2,)</f>
        <v>De Key Amsterdam</v>
      </c>
    </row>
    <row r="52" spans="1:15" x14ac:dyDescent="0.3">
      <c r="A52" s="6" t="s">
        <v>654</v>
      </c>
      <c r="B52" s="6" t="s">
        <v>1154</v>
      </c>
      <c r="C52" s="6" t="s">
        <v>655</v>
      </c>
      <c r="D52" s="6" t="s">
        <v>289</v>
      </c>
      <c r="F52" s="6" t="s">
        <v>273</v>
      </c>
      <c r="G52" s="6" t="s">
        <v>281</v>
      </c>
      <c r="K52" s="6" t="s">
        <v>48</v>
      </c>
      <c r="L52" s="6" t="s">
        <v>49</v>
      </c>
      <c r="M52" s="6">
        <v>5</v>
      </c>
      <c r="N52" s="24" t="s">
        <v>1680</v>
      </c>
      <c r="O52" s="21" t="str">
        <f>VLOOKUP($N52,'1.Enterprises'!$A$1:$C$10,2,)</f>
        <v>De Key Amsterdam</v>
      </c>
    </row>
    <row r="53" spans="1:15" s="1" customFormat="1" ht="43.2" x14ac:dyDescent="0.3">
      <c r="A53" s="1" t="s">
        <v>569</v>
      </c>
      <c r="B53" s="6" t="s">
        <v>1306</v>
      </c>
      <c r="C53" s="1" t="s">
        <v>570</v>
      </c>
      <c r="D53" s="1" t="s">
        <v>301</v>
      </c>
      <c r="F53" s="1" t="s">
        <v>265</v>
      </c>
      <c r="G53" s="1" t="s">
        <v>275</v>
      </c>
      <c r="K53" s="1" t="s">
        <v>8</v>
      </c>
      <c r="L53" s="1" t="s">
        <v>9</v>
      </c>
      <c r="M53" s="1">
        <v>47</v>
      </c>
      <c r="N53" s="24" t="s">
        <v>1680</v>
      </c>
      <c r="O53" s="21" t="str">
        <f>VLOOKUP($N53,'1.Enterprises'!$A$1:$C$10,2,)</f>
        <v>De Key Amsterdam</v>
      </c>
    </row>
    <row r="54" spans="1:15" ht="28.8" x14ac:dyDescent="0.3">
      <c r="A54" s="6" t="s">
        <v>465</v>
      </c>
      <c r="B54" s="6" t="s">
        <v>1160</v>
      </c>
      <c r="C54" s="6" t="s">
        <v>466</v>
      </c>
      <c r="D54" s="6" t="s">
        <v>289</v>
      </c>
      <c r="F54" s="6" t="s">
        <v>264</v>
      </c>
      <c r="G54" s="6" t="s">
        <v>274</v>
      </c>
      <c r="K54" s="6" t="s">
        <v>0</v>
      </c>
      <c r="L54" s="6" t="s">
        <v>1</v>
      </c>
      <c r="M54" s="6">
        <v>11</v>
      </c>
      <c r="N54" s="24" t="s">
        <v>1680</v>
      </c>
      <c r="O54" s="21" t="str">
        <f>VLOOKUP($N54,'1.Enterprises'!$A$1:$C$10,2,)</f>
        <v>De Key Amsterdam</v>
      </c>
    </row>
    <row r="55" spans="1:15" ht="28.8" x14ac:dyDescent="0.3">
      <c r="A55" s="6" t="s">
        <v>366</v>
      </c>
      <c r="B55" s="6" t="s">
        <v>367</v>
      </c>
      <c r="C55" s="6" t="s">
        <v>367</v>
      </c>
      <c r="D55" s="6" t="s">
        <v>292</v>
      </c>
      <c r="F55" s="6" t="s">
        <v>265</v>
      </c>
      <c r="G55" s="6" t="s">
        <v>275</v>
      </c>
      <c r="K55" s="6" t="s">
        <v>18</v>
      </c>
      <c r="L55" s="6" t="s">
        <v>19</v>
      </c>
      <c r="M55" s="6">
        <v>7</v>
      </c>
      <c r="N55" s="24" t="s">
        <v>1680</v>
      </c>
      <c r="O55" s="21" t="str">
        <f>VLOOKUP($N55,'1.Enterprises'!$A$1:$C$10,2,)</f>
        <v>De Key Amsterdam</v>
      </c>
    </row>
    <row r="56" spans="1:15" ht="43.2" x14ac:dyDescent="0.3">
      <c r="A56" s="6" t="s">
        <v>724</v>
      </c>
      <c r="B56" s="6" t="s">
        <v>1378</v>
      </c>
      <c r="C56" s="6" t="s">
        <v>725</v>
      </c>
      <c r="D56" s="6" t="s">
        <v>292</v>
      </c>
      <c r="F56" s="6" t="s">
        <v>270</v>
      </c>
      <c r="G56" s="6" t="s">
        <v>4</v>
      </c>
      <c r="K56" s="6" t="s">
        <v>68</v>
      </c>
      <c r="L56" s="6" t="s">
        <v>69</v>
      </c>
      <c r="M56" s="6">
        <v>5</v>
      </c>
      <c r="N56" s="24" t="s">
        <v>1680</v>
      </c>
      <c r="O56" s="21" t="str">
        <f>VLOOKUP($N56,'1.Enterprises'!$A$1:$C$10,2,)</f>
        <v>De Key Amsterdam</v>
      </c>
    </row>
    <row r="57" spans="1:15" ht="28.8" x14ac:dyDescent="0.3">
      <c r="A57" s="6" t="s">
        <v>792</v>
      </c>
      <c r="B57" s="6" t="s">
        <v>793</v>
      </c>
      <c r="C57" s="6" t="s">
        <v>793</v>
      </c>
      <c r="D57" s="6" t="s">
        <v>292</v>
      </c>
      <c r="F57" s="6" t="s">
        <v>265</v>
      </c>
      <c r="G57" s="6" t="s">
        <v>275</v>
      </c>
      <c r="K57" s="6" t="s">
        <v>94</v>
      </c>
      <c r="L57" s="6" t="s">
        <v>95</v>
      </c>
      <c r="M57" s="6">
        <v>10</v>
      </c>
      <c r="N57" s="24" t="s">
        <v>1680</v>
      </c>
      <c r="O57" s="21" t="str">
        <f>VLOOKUP($N57,'1.Enterprises'!$A$1:$C$10,2,)</f>
        <v>De Key Amsterdam</v>
      </c>
    </row>
    <row r="58" spans="1:15" ht="28.8" x14ac:dyDescent="0.3">
      <c r="A58" s="6" t="s">
        <v>790</v>
      </c>
      <c r="B58" s="6" t="s">
        <v>791</v>
      </c>
      <c r="C58" s="6" t="s">
        <v>791</v>
      </c>
      <c r="D58" s="6" t="s">
        <v>292</v>
      </c>
      <c r="F58" s="6" t="s">
        <v>265</v>
      </c>
      <c r="G58" s="6" t="s">
        <v>275</v>
      </c>
      <c r="K58" s="6" t="s">
        <v>94</v>
      </c>
      <c r="L58" s="6" t="s">
        <v>95</v>
      </c>
      <c r="M58" s="6">
        <v>10</v>
      </c>
      <c r="N58" s="24" t="s">
        <v>1680</v>
      </c>
      <c r="O58" s="21" t="str">
        <f>VLOOKUP($N58,'1.Enterprises'!$A$1:$C$10,2,)</f>
        <v>De Key Amsterdam</v>
      </c>
    </row>
    <row r="59" spans="1:15" ht="28.8" x14ac:dyDescent="0.3">
      <c r="A59" s="6" t="s">
        <v>513</v>
      </c>
      <c r="B59" s="6" t="s">
        <v>1292</v>
      </c>
      <c r="C59" s="6" t="s">
        <v>514</v>
      </c>
      <c r="D59" s="6" t="s">
        <v>301</v>
      </c>
      <c r="F59" s="6" t="s">
        <v>266</v>
      </c>
      <c r="G59" s="6" t="s">
        <v>101</v>
      </c>
      <c r="K59" s="6" t="s">
        <v>0</v>
      </c>
      <c r="L59" s="6" t="s">
        <v>1</v>
      </c>
      <c r="M59" s="6">
        <v>17</v>
      </c>
      <c r="N59" s="24" t="s">
        <v>1680</v>
      </c>
      <c r="O59" s="21" t="str">
        <f>VLOOKUP($N59,'1.Enterprises'!$A$1:$C$10,2,)</f>
        <v>De Key Amsterdam</v>
      </c>
    </row>
    <row r="60" spans="1:15" ht="43.2" x14ac:dyDescent="0.3">
      <c r="A60" s="6" t="s">
        <v>374</v>
      </c>
      <c r="B60" s="6" t="s">
        <v>1472</v>
      </c>
      <c r="C60" s="6" t="s">
        <v>375</v>
      </c>
      <c r="D60" s="6" t="s">
        <v>292</v>
      </c>
      <c r="F60" s="6" t="s">
        <v>271</v>
      </c>
      <c r="G60" s="6" t="s">
        <v>279</v>
      </c>
      <c r="K60" s="6" t="s">
        <v>18</v>
      </c>
      <c r="L60" s="6" t="s">
        <v>19</v>
      </c>
      <c r="M60" s="6">
        <v>7</v>
      </c>
      <c r="N60" s="24" t="s">
        <v>1680</v>
      </c>
      <c r="O60" s="21" t="str">
        <f>VLOOKUP($N60,'1.Enterprises'!$A$1:$C$10,2,)</f>
        <v>De Key Amsterdam</v>
      </c>
    </row>
    <row r="61" spans="1:15" s="1" customFormat="1" ht="28.8" x14ac:dyDescent="0.3">
      <c r="A61" s="1" t="s">
        <v>509</v>
      </c>
      <c r="B61" s="1" t="s">
        <v>1290</v>
      </c>
      <c r="C61" s="1" t="s">
        <v>510</v>
      </c>
      <c r="D61" s="1" t="s">
        <v>301</v>
      </c>
      <c r="F61" s="1" t="s">
        <v>266</v>
      </c>
      <c r="G61" s="1" t="s">
        <v>101</v>
      </c>
      <c r="K61" s="1" t="s">
        <v>0</v>
      </c>
      <c r="L61" s="1" t="s">
        <v>1</v>
      </c>
      <c r="M61" s="1">
        <v>17</v>
      </c>
      <c r="N61" s="24" t="s">
        <v>1680</v>
      </c>
      <c r="O61" s="21" t="str">
        <f>VLOOKUP($N61,'1.Enterprises'!$A$1:$C$10,2,)</f>
        <v>De Key Amsterdam</v>
      </c>
    </row>
    <row r="62" spans="1:15" s="1" customFormat="1" ht="43.2" x14ac:dyDescent="0.3">
      <c r="A62" s="1" t="s">
        <v>734</v>
      </c>
      <c r="B62" s="1" t="s">
        <v>1380</v>
      </c>
      <c r="C62" s="1" t="s">
        <v>735</v>
      </c>
      <c r="D62" s="1" t="s">
        <v>292</v>
      </c>
      <c r="F62" s="1" t="s">
        <v>270</v>
      </c>
      <c r="G62" s="1" t="s">
        <v>4</v>
      </c>
      <c r="K62" s="1" t="s">
        <v>53</v>
      </c>
      <c r="L62" s="1" t="s">
        <v>54</v>
      </c>
      <c r="M62" s="1">
        <v>4</v>
      </c>
      <c r="N62" s="24" t="s">
        <v>1680</v>
      </c>
      <c r="O62" s="21" t="str">
        <f>VLOOKUP($N62,'1.Enterprises'!$A$1:$C$10,2,)</f>
        <v>De Key Amsterdam</v>
      </c>
    </row>
    <row r="63" spans="1:15" s="1" customFormat="1" ht="28.8" x14ac:dyDescent="0.3">
      <c r="A63" s="1" t="s">
        <v>511</v>
      </c>
      <c r="B63" s="6" t="s">
        <v>1289</v>
      </c>
      <c r="C63" s="1" t="s">
        <v>512</v>
      </c>
      <c r="D63" s="1" t="s">
        <v>301</v>
      </c>
      <c r="F63" s="1" t="s">
        <v>266</v>
      </c>
      <c r="G63" s="1" t="s">
        <v>101</v>
      </c>
      <c r="K63" s="1" t="s">
        <v>0</v>
      </c>
      <c r="L63" s="1" t="s">
        <v>1</v>
      </c>
      <c r="M63" s="1">
        <v>17</v>
      </c>
      <c r="N63" s="24" t="s">
        <v>1680</v>
      </c>
      <c r="O63" s="21" t="str">
        <f>VLOOKUP($N63,'1.Enterprises'!$A$1:$C$10,2,)</f>
        <v>De Key Amsterdam</v>
      </c>
    </row>
    <row r="64" spans="1:15" s="1" customFormat="1" ht="86.4" x14ac:dyDescent="0.3">
      <c r="A64" s="1" t="s">
        <v>824</v>
      </c>
      <c r="B64" s="6" t="s">
        <v>1452</v>
      </c>
      <c r="C64" s="1" t="s">
        <v>825</v>
      </c>
      <c r="D64" s="1" t="s">
        <v>292</v>
      </c>
      <c r="F64" s="1" t="s">
        <v>266</v>
      </c>
      <c r="G64" s="1" t="s">
        <v>101</v>
      </c>
      <c r="K64" s="1" t="s">
        <v>112</v>
      </c>
      <c r="L64" s="1" t="s">
        <v>113</v>
      </c>
      <c r="M64" s="1">
        <v>3</v>
      </c>
      <c r="N64" s="24" t="s">
        <v>1680</v>
      </c>
      <c r="O64" s="21" t="str">
        <f>VLOOKUP($N64,'1.Enterprises'!$A$1:$C$10,2,)</f>
        <v>De Key Amsterdam</v>
      </c>
    </row>
    <row r="65" spans="1:15" s="1" customFormat="1" ht="28.8" x14ac:dyDescent="0.3">
      <c r="A65" s="1" t="s">
        <v>419</v>
      </c>
      <c r="B65" s="6" t="s">
        <v>1455</v>
      </c>
      <c r="C65" s="1" t="s">
        <v>420</v>
      </c>
      <c r="D65" s="1" t="s">
        <v>292</v>
      </c>
      <c r="F65" s="1" t="s">
        <v>266</v>
      </c>
      <c r="G65" s="1" t="s">
        <v>101</v>
      </c>
      <c r="K65" s="1" t="s">
        <v>0</v>
      </c>
      <c r="L65" s="1" t="s">
        <v>1</v>
      </c>
      <c r="M65" s="1">
        <v>6</v>
      </c>
      <c r="N65" s="24" t="s">
        <v>1680</v>
      </c>
      <c r="O65" s="21" t="str">
        <f>VLOOKUP($N65,'1.Enterprises'!$A$1:$C$10,2,)</f>
        <v>De Key Amsterdam</v>
      </c>
    </row>
    <row r="66" spans="1:15" s="1" customFormat="1" ht="57.6" x14ac:dyDescent="0.3">
      <c r="A66" s="1" t="s">
        <v>695</v>
      </c>
      <c r="B66" s="6" t="s">
        <v>1374</v>
      </c>
      <c r="C66" s="1" t="s">
        <v>696</v>
      </c>
      <c r="D66" s="1" t="s">
        <v>292</v>
      </c>
      <c r="F66" s="1" t="s">
        <v>269</v>
      </c>
      <c r="G66" s="1" t="s">
        <v>278</v>
      </c>
      <c r="K66" s="1" t="s">
        <v>39</v>
      </c>
      <c r="L66" s="1" t="s">
        <v>40</v>
      </c>
      <c r="M66" s="1">
        <v>2</v>
      </c>
      <c r="N66" s="24" t="s">
        <v>1680</v>
      </c>
      <c r="O66" s="21" t="str">
        <f>VLOOKUP($N66,'1.Enterprises'!$A$1:$C$10,2,)</f>
        <v>De Key Amsterdam</v>
      </c>
    </row>
    <row r="67" spans="1:15" s="1" customFormat="1" ht="57.6" x14ac:dyDescent="0.3">
      <c r="A67" s="1" t="s">
        <v>297</v>
      </c>
      <c r="B67" s="6" t="s">
        <v>1340</v>
      </c>
      <c r="C67" s="1" t="s">
        <v>298</v>
      </c>
      <c r="D67" s="1" t="s">
        <v>292</v>
      </c>
      <c r="F67" s="1" t="s">
        <v>265</v>
      </c>
      <c r="G67" s="1" t="s">
        <v>275</v>
      </c>
      <c r="K67" s="1" t="s">
        <v>29</v>
      </c>
      <c r="L67" s="1" t="s">
        <v>30</v>
      </c>
      <c r="M67" s="1">
        <v>17</v>
      </c>
      <c r="N67" s="24" t="s">
        <v>1680</v>
      </c>
      <c r="O67" s="21" t="str">
        <f>VLOOKUP($N67,'1.Enterprises'!$A$1:$C$10,2,)</f>
        <v>De Key Amsterdam</v>
      </c>
    </row>
    <row r="68" spans="1:15" s="1" customFormat="1" ht="100.8" x14ac:dyDescent="0.3">
      <c r="A68" s="1" t="s">
        <v>425</v>
      </c>
      <c r="B68" s="6" t="s">
        <v>1352</v>
      </c>
      <c r="C68" s="1" t="s">
        <v>426</v>
      </c>
      <c r="D68" s="1" t="s">
        <v>292</v>
      </c>
      <c r="F68" s="1" t="s">
        <v>269</v>
      </c>
      <c r="G68" s="1" t="s">
        <v>278</v>
      </c>
      <c r="K68" s="1" t="s">
        <v>0</v>
      </c>
      <c r="L68" s="1" t="s">
        <v>1</v>
      </c>
      <c r="M68" s="1">
        <v>7</v>
      </c>
      <c r="N68" s="24" t="s">
        <v>1680</v>
      </c>
      <c r="O68" s="21" t="str">
        <f>VLOOKUP($N68,'1.Enterprises'!$A$1:$C$10,2,)</f>
        <v>De Key Amsterdam</v>
      </c>
    </row>
    <row r="69" spans="1:15" s="1" customFormat="1" ht="158.4" x14ac:dyDescent="0.3">
      <c r="A69" s="1" t="s">
        <v>558</v>
      </c>
      <c r="B69" s="1" t="s">
        <v>1303</v>
      </c>
      <c r="C69" s="1" t="s">
        <v>559</v>
      </c>
      <c r="D69" s="1" t="s">
        <v>301</v>
      </c>
      <c r="F69" s="1" t="s">
        <v>265</v>
      </c>
      <c r="G69" s="1" t="s">
        <v>275</v>
      </c>
      <c r="K69" s="1" t="s">
        <v>8</v>
      </c>
      <c r="L69" s="1" t="s">
        <v>9</v>
      </c>
      <c r="M69" s="1">
        <v>14</v>
      </c>
      <c r="N69" s="24" t="s">
        <v>1680</v>
      </c>
      <c r="O69" s="21" t="str">
        <f>VLOOKUP($N69,'1.Enterprises'!$A$1:$C$10,2,)</f>
        <v>De Key Amsterdam</v>
      </c>
    </row>
    <row r="70" spans="1:15" s="1" customFormat="1" ht="57.6" x14ac:dyDescent="0.3">
      <c r="A70" s="1" t="s">
        <v>328</v>
      </c>
      <c r="B70" s="1" t="s">
        <v>1347</v>
      </c>
      <c r="C70" s="1" t="s">
        <v>329</v>
      </c>
      <c r="D70" s="1" t="s">
        <v>292</v>
      </c>
      <c r="F70" s="1" t="s">
        <v>271</v>
      </c>
      <c r="G70" s="1" t="s">
        <v>279</v>
      </c>
      <c r="K70" s="1" t="s">
        <v>18</v>
      </c>
      <c r="L70" s="1" t="s">
        <v>19</v>
      </c>
      <c r="M70" s="1">
        <v>2</v>
      </c>
      <c r="N70" s="24" t="s">
        <v>1680</v>
      </c>
      <c r="O70" s="21" t="str">
        <f>VLOOKUP($N70,'1.Enterprises'!$A$1:$C$10,2,)</f>
        <v>De Key Amsterdam</v>
      </c>
    </row>
    <row r="71" spans="1:15" s="1" customFormat="1" ht="57.6" x14ac:dyDescent="0.3">
      <c r="A71" s="1" t="s">
        <v>746</v>
      </c>
      <c r="B71" s="1" t="s">
        <v>1476</v>
      </c>
      <c r="C71" s="1" t="s">
        <v>747</v>
      </c>
      <c r="D71" s="1" t="s">
        <v>292</v>
      </c>
      <c r="F71" s="1" t="s">
        <v>272</v>
      </c>
      <c r="G71" s="1" t="s">
        <v>280</v>
      </c>
      <c r="K71" s="1" t="s">
        <v>55</v>
      </c>
      <c r="L71" s="1" t="s">
        <v>56</v>
      </c>
      <c r="M71" s="1">
        <v>7</v>
      </c>
      <c r="N71" s="24" t="s">
        <v>1680</v>
      </c>
      <c r="O71" s="21" t="str">
        <f>VLOOKUP($N71,'1.Enterprises'!$A$1:$C$10,2,)</f>
        <v>De Key Amsterdam</v>
      </c>
    </row>
    <row r="72" spans="1:15" s="1" customFormat="1" ht="43.2" x14ac:dyDescent="0.3">
      <c r="A72" s="1" t="s">
        <v>358</v>
      </c>
      <c r="B72" s="6" t="s">
        <v>1349</v>
      </c>
      <c r="C72" s="1" t="s">
        <v>359</v>
      </c>
      <c r="D72" s="1" t="s">
        <v>292</v>
      </c>
      <c r="F72" s="1" t="s">
        <v>269</v>
      </c>
      <c r="G72" s="1" t="s">
        <v>278</v>
      </c>
      <c r="K72" s="1" t="s">
        <v>18</v>
      </c>
      <c r="L72" s="1" t="s">
        <v>19</v>
      </c>
      <c r="M72" s="1">
        <v>6</v>
      </c>
      <c r="N72" s="24" t="s">
        <v>1680</v>
      </c>
      <c r="O72" s="21" t="str">
        <f>VLOOKUP($N72,'1.Enterprises'!$A$1:$C$10,2,)</f>
        <v>De Key Amsterdam</v>
      </c>
    </row>
    <row r="73" spans="1:15" s="1" customFormat="1" ht="43.2" x14ac:dyDescent="0.3">
      <c r="A73" s="1" t="s">
        <v>521</v>
      </c>
      <c r="B73" s="1" t="s">
        <v>1294</v>
      </c>
      <c r="C73" s="1" t="s">
        <v>522</v>
      </c>
      <c r="D73" s="1" t="s">
        <v>301</v>
      </c>
      <c r="F73" s="1" t="s">
        <v>266</v>
      </c>
      <c r="G73" s="1" t="s">
        <v>101</v>
      </c>
      <c r="K73" s="1" t="s">
        <v>0</v>
      </c>
      <c r="L73" s="1" t="s">
        <v>1</v>
      </c>
      <c r="M73" s="1">
        <v>17</v>
      </c>
      <c r="N73" s="24" t="s">
        <v>1680</v>
      </c>
      <c r="O73" s="21" t="str">
        <f>VLOOKUP($N73,'1.Enterprises'!$A$1:$C$10,2,)</f>
        <v>De Key Amsterdam</v>
      </c>
    </row>
    <row r="74" spans="1:15" s="1" customFormat="1" ht="43.2" x14ac:dyDescent="0.3">
      <c r="A74" s="1" t="s">
        <v>312</v>
      </c>
      <c r="B74" s="1" t="s">
        <v>1343</v>
      </c>
      <c r="C74" s="1" t="s">
        <v>313</v>
      </c>
      <c r="D74" s="1" t="s">
        <v>292</v>
      </c>
      <c r="F74" s="1" t="s">
        <v>269</v>
      </c>
      <c r="G74" s="1" t="s">
        <v>278</v>
      </c>
      <c r="K74" s="1" t="s">
        <v>29</v>
      </c>
      <c r="L74" s="1" t="s">
        <v>30</v>
      </c>
      <c r="M74" s="1">
        <v>20</v>
      </c>
      <c r="N74" s="24" t="s">
        <v>1680</v>
      </c>
      <c r="O74" s="21" t="str">
        <f>VLOOKUP($N74,'1.Enterprises'!$A$1:$C$10,2,)</f>
        <v>De Key Amsterdam</v>
      </c>
    </row>
    <row r="75" spans="1:15" s="1" customFormat="1" ht="100.8" x14ac:dyDescent="0.3">
      <c r="A75" s="1" t="s">
        <v>762</v>
      </c>
      <c r="B75" s="6" t="s">
        <v>1482</v>
      </c>
      <c r="C75" s="1" t="s">
        <v>763</v>
      </c>
      <c r="D75" s="1" t="s">
        <v>292</v>
      </c>
      <c r="F75" s="1" t="s">
        <v>273</v>
      </c>
      <c r="G75" s="1" t="s">
        <v>281</v>
      </c>
      <c r="K75" s="1" t="s">
        <v>85</v>
      </c>
      <c r="L75" s="1" t="s">
        <v>86</v>
      </c>
      <c r="M75" s="1">
        <v>7</v>
      </c>
      <c r="N75" s="24" t="s">
        <v>1680</v>
      </c>
      <c r="O75" s="21" t="str">
        <f>VLOOKUP($N75,'1.Enterprises'!$A$1:$C$10,2,)</f>
        <v>De Key Amsterdam</v>
      </c>
    </row>
    <row r="76" spans="1:15" s="1" customFormat="1" x14ac:dyDescent="0.3">
      <c r="A76" s="1" t="s">
        <v>680</v>
      </c>
      <c r="B76" s="6" t="s">
        <v>681</v>
      </c>
      <c r="C76" s="1" t="s">
        <v>681</v>
      </c>
      <c r="D76" s="1" t="s">
        <v>289</v>
      </c>
      <c r="F76" s="1" t="s">
        <v>267</v>
      </c>
      <c r="G76" s="1" t="s">
        <v>276</v>
      </c>
      <c r="K76" s="1" t="s">
        <v>59</v>
      </c>
      <c r="L76" s="1" t="s">
        <v>60</v>
      </c>
      <c r="M76" s="1">
        <v>16</v>
      </c>
      <c r="N76" s="24" t="s">
        <v>1680</v>
      </c>
      <c r="O76" s="21" t="str">
        <f>VLOOKUP($N76,'1.Enterprises'!$A$1:$C$10,2,)</f>
        <v>De Key Amsterdam</v>
      </c>
    </row>
    <row r="77" spans="1:15" s="1" customFormat="1" x14ac:dyDescent="0.3">
      <c r="A77" s="1" t="s">
        <v>682</v>
      </c>
      <c r="B77" s="6" t="s">
        <v>683</v>
      </c>
      <c r="C77" s="1" t="s">
        <v>683</v>
      </c>
      <c r="D77" s="1" t="s">
        <v>289</v>
      </c>
      <c r="F77" s="1" t="s">
        <v>267</v>
      </c>
      <c r="G77" s="1" t="s">
        <v>276</v>
      </c>
      <c r="K77" s="1" t="s">
        <v>59</v>
      </c>
      <c r="L77" s="1" t="s">
        <v>60</v>
      </c>
      <c r="M77" s="1">
        <v>16</v>
      </c>
      <c r="N77" s="24" t="s">
        <v>1680</v>
      </c>
      <c r="O77" s="21" t="str">
        <f>VLOOKUP($N77,'1.Enterprises'!$A$1:$C$10,2,)</f>
        <v>De Key Amsterdam</v>
      </c>
    </row>
    <row r="78" spans="1:15" s="1" customFormat="1" ht="43.2" x14ac:dyDescent="0.3">
      <c r="A78" s="1" t="s">
        <v>352</v>
      </c>
      <c r="B78" s="1" t="s">
        <v>1195</v>
      </c>
      <c r="C78" s="1" t="s">
        <v>353</v>
      </c>
      <c r="D78" s="1" t="s">
        <v>289</v>
      </c>
      <c r="F78" s="1" t="s">
        <v>269</v>
      </c>
      <c r="G78" s="1" t="s">
        <v>278</v>
      </c>
      <c r="K78" s="1" t="s">
        <v>18</v>
      </c>
      <c r="L78" s="1" t="s">
        <v>19</v>
      </c>
      <c r="M78" s="1">
        <v>5</v>
      </c>
      <c r="N78" s="24" t="s">
        <v>1680</v>
      </c>
      <c r="O78" s="21" t="str">
        <f>VLOOKUP($N78,'1.Enterprises'!$A$1:$C$10,2,)</f>
        <v>De Key Amsterdam</v>
      </c>
    </row>
    <row r="79" spans="1:15" s="1" customFormat="1" ht="57.6" x14ac:dyDescent="0.3">
      <c r="A79" s="1" t="s">
        <v>376</v>
      </c>
      <c r="B79" s="6" t="s">
        <v>1166</v>
      </c>
      <c r="C79" s="1" t="s">
        <v>377</v>
      </c>
      <c r="D79" s="1" t="s">
        <v>289</v>
      </c>
      <c r="F79" s="1" t="s">
        <v>270</v>
      </c>
      <c r="G79" s="1" t="s">
        <v>4</v>
      </c>
      <c r="K79" s="1" t="s">
        <v>108</v>
      </c>
      <c r="L79" s="1" t="s">
        <v>109</v>
      </c>
      <c r="M79" s="1">
        <v>6</v>
      </c>
      <c r="N79" s="24" t="s">
        <v>1680</v>
      </c>
      <c r="O79" s="21" t="str">
        <f>VLOOKUP($N79,'1.Enterprises'!$A$1:$C$10,2,)</f>
        <v>De Key Amsterdam</v>
      </c>
    </row>
    <row r="80" spans="1:15" s="1" customFormat="1" ht="57.6" x14ac:dyDescent="0.3">
      <c r="A80" s="1" t="s">
        <v>758</v>
      </c>
      <c r="B80" s="6" t="s">
        <v>1335</v>
      </c>
      <c r="C80" s="1" t="s">
        <v>759</v>
      </c>
      <c r="D80" s="1" t="s">
        <v>301</v>
      </c>
      <c r="F80" s="1" t="s">
        <v>269</v>
      </c>
      <c r="G80" s="1" t="s">
        <v>278</v>
      </c>
      <c r="K80" s="1" t="s">
        <v>63</v>
      </c>
      <c r="L80" s="1" t="s">
        <v>64</v>
      </c>
      <c r="M80" s="1">
        <v>12</v>
      </c>
      <c r="N80" s="24" t="s">
        <v>1680</v>
      </c>
      <c r="O80" s="21" t="str">
        <f>VLOOKUP($N80,'1.Enterprises'!$A$1:$C$10,2,)</f>
        <v>De Key Amsterdam</v>
      </c>
    </row>
    <row r="81" spans="1:15" s="1" customFormat="1" ht="86.4" x14ac:dyDescent="0.3">
      <c r="A81" s="1" t="s">
        <v>699</v>
      </c>
      <c r="B81" s="6" t="s">
        <v>844</v>
      </c>
      <c r="C81" s="1" t="s">
        <v>700</v>
      </c>
      <c r="D81" s="1" t="s">
        <v>292</v>
      </c>
      <c r="F81" s="1" t="s">
        <v>264</v>
      </c>
      <c r="G81" s="1" t="s">
        <v>274</v>
      </c>
      <c r="K81" s="1" t="s">
        <v>43</v>
      </c>
      <c r="L81" s="1" t="s">
        <v>44</v>
      </c>
      <c r="M81" s="1">
        <v>3</v>
      </c>
      <c r="N81" s="24" t="s">
        <v>1680</v>
      </c>
      <c r="O81" s="21" t="str">
        <f>VLOOKUP($N81,'1.Enterprises'!$A$1:$C$10,2,)</f>
        <v>De Key Amsterdam</v>
      </c>
    </row>
    <row r="82" spans="1:15" s="1" customFormat="1" ht="43.2" x14ac:dyDescent="0.3">
      <c r="A82" s="1" t="s">
        <v>770</v>
      </c>
      <c r="B82" s="1" t="s">
        <v>1471</v>
      </c>
      <c r="C82" s="1" t="s">
        <v>771</v>
      </c>
      <c r="D82" s="1" t="s">
        <v>292</v>
      </c>
      <c r="F82" s="1" t="s">
        <v>268</v>
      </c>
      <c r="G82" s="1" t="s">
        <v>277</v>
      </c>
      <c r="K82" s="1" t="s">
        <v>89</v>
      </c>
      <c r="L82" s="1" t="s">
        <v>90</v>
      </c>
      <c r="M82" s="1">
        <v>4</v>
      </c>
      <c r="N82" s="24" t="s">
        <v>1680</v>
      </c>
      <c r="O82" s="21" t="str">
        <f>VLOOKUP($N82,'1.Enterprises'!$A$1:$C$10,2,)</f>
        <v>De Key Amsterdam</v>
      </c>
    </row>
    <row r="83" spans="1:15" s="1" customFormat="1" ht="72" x14ac:dyDescent="0.3">
      <c r="A83" s="1" t="s">
        <v>615</v>
      </c>
      <c r="B83" s="6" t="s">
        <v>1319</v>
      </c>
      <c r="C83" s="1" t="s">
        <v>616</v>
      </c>
      <c r="D83" s="1" t="s">
        <v>301</v>
      </c>
      <c r="F83" s="1" t="s">
        <v>272</v>
      </c>
      <c r="G83" s="1" t="s">
        <v>280</v>
      </c>
      <c r="K83" s="1" t="s">
        <v>13</v>
      </c>
      <c r="L83" s="1" t="s">
        <v>14</v>
      </c>
      <c r="M83" s="1">
        <v>27</v>
      </c>
      <c r="N83" s="24" t="s">
        <v>1680</v>
      </c>
      <c r="O83" s="21" t="str">
        <f>VLOOKUP($N83,'1.Enterprises'!$A$1:$C$10,2,)</f>
        <v>De Key Amsterdam</v>
      </c>
    </row>
    <row r="84" spans="1:15" s="1" customFormat="1" ht="100.8" x14ac:dyDescent="0.3">
      <c r="A84" s="1" t="s">
        <v>670</v>
      </c>
      <c r="B84" s="1" t="s">
        <v>1467</v>
      </c>
      <c r="C84" s="1" t="s">
        <v>671</v>
      </c>
      <c r="D84" s="1" t="s">
        <v>292</v>
      </c>
      <c r="F84" s="1" t="s">
        <v>272</v>
      </c>
      <c r="G84" s="1" t="s">
        <v>280</v>
      </c>
      <c r="K84" s="1" t="s">
        <v>59</v>
      </c>
      <c r="L84" s="1" t="s">
        <v>60</v>
      </c>
      <c r="M84" s="1">
        <v>4</v>
      </c>
      <c r="N84" s="24" t="s">
        <v>1680</v>
      </c>
      <c r="O84" s="21" t="str">
        <f>VLOOKUP($N84,'1.Enterprises'!$A$1:$C$10,2,)</f>
        <v>De Key Amsterdam</v>
      </c>
    </row>
    <row r="85" spans="1:15" s="1" customFormat="1" ht="43.2" x14ac:dyDescent="0.3">
      <c r="A85" s="1" t="s">
        <v>672</v>
      </c>
      <c r="B85" s="6" t="s">
        <v>1202</v>
      </c>
      <c r="C85" s="1" t="s">
        <v>673</v>
      </c>
      <c r="D85" s="1" t="s">
        <v>289</v>
      </c>
      <c r="F85" s="1" t="s">
        <v>272</v>
      </c>
      <c r="G85" s="1" t="s">
        <v>280</v>
      </c>
      <c r="K85" s="1" t="s">
        <v>59</v>
      </c>
      <c r="L85" s="1" t="s">
        <v>60</v>
      </c>
      <c r="M85" s="1">
        <v>4</v>
      </c>
      <c r="N85" s="24" t="s">
        <v>1680</v>
      </c>
      <c r="O85" s="21" t="str">
        <f>VLOOKUP($N85,'1.Enterprises'!$A$1:$C$10,2,)</f>
        <v>De Key Amsterdam</v>
      </c>
    </row>
    <row r="86" spans="1:15" s="1" customFormat="1" ht="28.8" x14ac:dyDescent="0.3">
      <c r="A86" s="1" t="s">
        <v>722</v>
      </c>
      <c r="B86" s="6" t="s">
        <v>1176</v>
      </c>
      <c r="C86" s="1" t="s">
        <v>723</v>
      </c>
      <c r="D86" s="1" t="s">
        <v>289</v>
      </c>
      <c r="F86" s="1" t="s">
        <v>270</v>
      </c>
      <c r="G86" s="1" t="s">
        <v>4</v>
      </c>
      <c r="K86" s="1" t="s">
        <v>68</v>
      </c>
      <c r="L86" s="1" t="s">
        <v>69</v>
      </c>
      <c r="M86" s="1">
        <v>5</v>
      </c>
      <c r="N86" s="24" t="s">
        <v>1680</v>
      </c>
      <c r="O86" s="21" t="str">
        <f>VLOOKUP($N86,'1.Enterprises'!$A$1:$C$10,2,)</f>
        <v>De Key Amsterdam</v>
      </c>
    </row>
    <row r="87" spans="1:15" s="1" customFormat="1" ht="28.8" x14ac:dyDescent="0.3">
      <c r="A87" s="1" t="s">
        <v>415</v>
      </c>
      <c r="B87" s="6" t="s">
        <v>1350</v>
      </c>
      <c r="C87" s="1" t="s">
        <v>416</v>
      </c>
      <c r="D87" s="1" t="s">
        <v>292</v>
      </c>
      <c r="F87" s="1" t="s">
        <v>270</v>
      </c>
      <c r="G87" s="1" t="s">
        <v>4</v>
      </c>
      <c r="K87" s="1" t="s">
        <v>24</v>
      </c>
      <c r="L87" s="1" t="s">
        <v>25</v>
      </c>
      <c r="M87" s="1">
        <v>23</v>
      </c>
      <c r="N87" s="24" t="s">
        <v>1680</v>
      </c>
      <c r="O87" s="21" t="str">
        <f>VLOOKUP($N87,'1.Enterprises'!$A$1:$C$10,2,)</f>
        <v>De Key Amsterdam</v>
      </c>
    </row>
    <row r="88" spans="1:15" s="1" customFormat="1" ht="86.4" x14ac:dyDescent="0.3">
      <c r="A88" s="1" t="s">
        <v>810</v>
      </c>
      <c r="B88" s="6" t="s">
        <v>1450</v>
      </c>
      <c r="C88" s="1" t="s">
        <v>811</v>
      </c>
      <c r="D88" s="1" t="s">
        <v>292</v>
      </c>
      <c r="F88" s="1" t="s">
        <v>271</v>
      </c>
      <c r="G88" s="1" t="s">
        <v>279</v>
      </c>
      <c r="K88" s="1" t="s">
        <v>73</v>
      </c>
      <c r="L88" s="1" t="s">
        <v>74</v>
      </c>
      <c r="M88" s="1">
        <v>8</v>
      </c>
      <c r="N88" s="24" t="s">
        <v>1680</v>
      </c>
      <c r="O88" s="21" t="str">
        <f>VLOOKUP($N88,'1.Enterprises'!$A$1:$C$10,2,)</f>
        <v>De Key Amsterdam</v>
      </c>
    </row>
    <row r="89" spans="1:15" s="1" customFormat="1" ht="43.2" x14ac:dyDescent="0.3">
      <c r="A89" s="1" t="s">
        <v>378</v>
      </c>
      <c r="B89" s="1" t="s">
        <v>1475</v>
      </c>
      <c r="C89" s="1" t="s">
        <v>379</v>
      </c>
      <c r="D89" s="1" t="s">
        <v>292</v>
      </c>
      <c r="F89" s="1" t="s">
        <v>267</v>
      </c>
      <c r="G89" s="1" t="s">
        <v>276</v>
      </c>
      <c r="K89" s="1" t="s">
        <v>18</v>
      </c>
      <c r="L89" s="1" t="s">
        <v>19</v>
      </c>
      <c r="M89" s="1">
        <v>7</v>
      </c>
      <c r="N89" s="24" t="s">
        <v>1680</v>
      </c>
      <c r="O89" s="21" t="str">
        <f>VLOOKUP($N89,'1.Enterprises'!$A$1:$C$10,2,)</f>
        <v>De Key Amsterdam</v>
      </c>
    </row>
    <row r="90" spans="1:15" s="1" customFormat="1" ht="28.8" x14ac:dyDescent="0.3">
      <c r="A90" s="1" t="s">
        <v>544</v>
      </c>
      <c r="B90" s="6" t="s">
        <v>1297</v>
      </c>
      <c r="C90" s="1" t="s">
        <v>545</v>
      </c>
      <c r="D90" s="1" t="s">
        <v>301</v>
      </c>
      <c r="F90" s="1" t="s">
        <v>265</v>
      </c>
      <c r="G90" s="1" t="s">
        <v>275</v>
      </c>
      <c r="K90" s="1" t="s">
        <v>8</v>
      </c>
      <c r="L90" s="1" t="s">
        <v>9</v>
      </c>
      <c r="M90" s="1">
        <v>12</v>
      </c>
      <c r="N90" s="24" t="s">
        <v>1680</v>
      </c>
      <c r="O90" s="21" t="str">
        <f>VLOOKUP($N90,'1.Enterprises'!$A$1:$C$10,2,)</f>
        <v>De Key Amsterdam</v>
      </c>
    </row>
    <row r="91" spans="1:15" s="1" customFormat="1" ht="57.6" x14ac:dyDescent="0.3">
      <c r="A91" s="1" t="s">
        <v>546</v>
      </c>
      <c r="B91" s="11" t="s">
        <v>1298</v>
      </c>
      <c r="C91" s="1" t="s">
        <v>547</v>
      </c>
      <c r="D91" s="1" t="s">
        <v>301</v>
      </c>
      <c r="F91" s="1" t="s">
        <v>265</v>
      </c>
      <c r="G91" s="1" t="s">
        <v>275</v>
      </c>
      <c r="K91" s="1" t="s">
        <v>8</v>
      </c>
      <c r="L91" s="1" t="s">
        <v>9</v>
      </c>
      <c r="M91" s="1">
        <v>12</v>
      </c>
      <c r="N91" s="24" t="s">
        <v>1680</v>
      </c>
      <c r="O91" s="21" t="str">
        <f>VLOOKUP($N91,'1.Enterprises'!$A$1:$C$10,2,)</f>
        <v>De Key Amsterdam</v>
      </c>
    </row>
    <row r="92" spans="1:15" s="1" customFormat="1" ht="28.8" x14ac:dyDescent="0.3">
      <c r="A92" s="1" t="s">
        <v>597</v>
      </c>
      <c r="B92" s="6" t="s">
        <v>1365</v>
      </c>
      <c r="C92" s="1" t="s">
        <v>598</v>
      </c>
      <c r="D92" s="1" t="s">
        <v>292</v>
      </c>
      <c r="F92" s="1" t="s">
        <v>265</v>
      </c>
      <c r="G92" s="1" t="s">
        <v>275</v>
      </c>
      <c r="K92" s="1" t="s">
        <v>13</v>
      </c>
      <c r="L92" s="1" t="s">
        <v>14</v>
      </c>
      <c r="M92" s="1">
        <v>22</v>
      </c>
      <c r="N92" s="24" t="s">
        <v>1680</v>
      </c>
      <c r="O92" s="21" t="str">
        <f>VLOOKUP($N92,'1.Enterprises'!$A$1:$C$10,2,)</f>
        <v>De Key Amsterdam</v>
      </c>
    </row>
    <row r="93" spans="1:15" s="1" customFormat="1" ht="57.6" x14ac:dyDescent="0.3">
      <c r="A93" s="1" t="s">
        <v>332</v>
      </c>
      <c r="B93" s="1" t="s">
        <v>1189</v>
      </c>
      <c r="C93" s="1" t="s">
        <v>333</v>
      </c>
      <c r="D93" s="1" t="s">
        <v>289</v>
      </c>
      <c r="F93" s="1" t="s">
        <v>269</v>
      </c>
      <c r="G93" s="1" t="s">
        <v>278</v>
      </c>
      <c r="K93" s="1" t="s">
        <v>18</v>
      </c>
      <c r="L93" s="1" t="s">
        <v>19</v>
      </c>
      <c r="M93" s="1">
        <v>3</v>
      </c>
      <c r="N93" s="24" t="s">
        <v>1680</v>
      </c>
      <c r="O93" s="21" t="str">
        <f>VLOOKUP($N93,'1.Enterprises'!$A$1:$C$10,2,)</f>
        <v>De Key Amsterdam</v>
      </c>
    </row>
    <row r="94" spans="1:15" s="1" customFormat="1" ht="43.2" x14ac:dyDescent="0.3">
      <c r="A94" s="1" t="s">
        <v>738</v>
      </c>
      <c r="B94" s="1" t="s">
        <v>835</v>
      </c>
      <c r="C94" s="1" t="s">
        <v>739</v>
      </c>
      <c r="D94" s="1" t="s">
        <v>289</v>
      </c>
      <c r="F94" s="1" t="s">
        <v>270</v>
      </c>
      <c r="G94" s="1" t="s">
        <v>4</v>
      </c>
      <c r="K94" s="1" t="s">
        <v>53</v>
      </c>
      <c r="L94" s="1" t="s">
        <v>54</v>
      </c>
      <c r="M94" s="1">
        <v>9</v>
      </c>
      <c r="N94" s="24" t="s">
        <v>1680</v>
      </c>
      <c r="O94" s="21" t="str">
        <f>VLOOKUP($N94,'1.Enterprises'!$A$1:$C$10,2,)</f>
        <v>De Key Amsterdam</v>
      </c>
    </row>
    <row r="95" spans="1:15" s="1" customFormat="1" ht="28.8" x14ac:dyDescent="0.3">
      <c r="A95" s="1" t="s">
        <v>463</v>
      </c>
      <c r="B95" s="1" t="s">
        <v>1276</v>
      </c>
      <c r="C95" s="1" t="s">
        <v>464</v>
      </c>
      <c r="D95" s="1" t="s">
        <v>301</v>
      </c>
      <c r="F95" s="1" t="s">
        <v>266</v>
      </c>
      <c r="G95" s="1" t="s">
        <v>101</v>
      </c>
      <c r="K95" s="1" t="s">
        <v>0</v>
      </c>
      <c r="L95" s="1" t="s">
        <v>1</v>
      </c>
      <c r="M95" s="1">
        <v>11</v>
      </c>
      <c r="N95" s="24" t="s">
        <v>1680</v>
      </c>
      <c r="O95" s="21" t="str">
        <f>VLOOKUP($N95,'1.Enterprises'!$A$1:$C$10,2,)</f>
        <v>De Key Amsterdam</v>
      </c>
    </row>
    <row r="96" spans="1:15" s="1" customFormat="1" ht="72" x14ac:dyDescent="0.3">
      <c r="A96" s="1" t="s">
        <v>703</v>
      </c>
      <c r="B96" s="1" t="s">
        <v>834</v>
      </c>
      <c r="C96" s="1" t="s">
        <v>704</v>
      </c>
      <c r="D96" s="1" t="s">
        <v>289</v>
      </c>
      <c r="F96" s="1" t="s">
        <v>267</v>
      </c>
      <c r="G96" s="1" t="s">
        <v>276</v>
      </c>
      <c r="K96" s="1" t="s">
        <v>43</v>
      </c>
      <c r="L96" s="1" t="s">
        <v>44</v>
      </c>
      <c r="M96" s="1">
        <v>3</v>
      </c>
      <c r="N96" s="24" t="s">
        <v>1680</v>
      </c>
      <c r="O96" s="21" t="str">
        <f>VLOOKUP($N96,'1.Enterprises'!$A$1:$C$10,2,)</f>
        <v>De Key Amsterdam</v>
      </c>
    </row>
    <row r="97" spans="1:15" s="1" customFormat="1" x14ac:dyDescent="0.3">
      <c r="A97" s="1" t="s">
        <v>593</v>
      </c>
      <c r="B97" s="1" t="s">
        <v>1442</v>
      </c>
      <c r="C97" s="1" t="s">
        <v>594</v>
      </c>
      <c r="D97" s="1" t="s">
        <v>301</v>
      </c>
      <c r="F97" s="1" t="s">
        <v>271</v>
      </c>
      <c r="G97" s="1" t="s">
        <v>279</v>
      </c>
      <c r="K97" s="1" t="s">
        <v>13</v>
      </c>
      <c r="L97" s="1" t="s">
        <v>14</v>
      </c>
      <c r="M97" s="1">
        <v>10</v>
      </c>
      <c r="N97" s="24" t="s">
        <v>1680</v>
      </c>
      <c r="O97" s="21" t="str">
        <f>VLOOKUP($N97,'1.Enterprises'!$A$1:$C$10,2,)</f>
        <v>De Key Amsterdam</v>
      </c>
    </row>
    <row r="98" spans="1:15" s="1" customFormat="1" ht="57.6" x14ac:dyDescent="0.3">
      <c r="A98" s="1" t="s">
        <v>701</v>
      </c>
      <c r="B98" s="1" t="s">
        <v>1149</v>
      </c>
      <c r="C98" s="1" t="s">
        <v>702</v>
      </c>
      <c r="D98" s="1" t="s">
        <v>289</v>
      </c>
      <c r="F98" s="1" t="s">
        <v>267</v>
      </c>
      <c r="G98" s="1" t="s">
        <v>276</v>
      </c>
      <c r="K98" s="1" t="s">
        <v>43</v>
      </c>
      <c r="L98" s="1" t="s">
        <v>44</v>
      </c>
      <c r="M98" s="1">
        <v>3</v>
      </c>
      <c r="N98" s="24" t="s">
        <v>1680</v>
      </c>
      <c r="O98" s="21" t="str">
        <f>VLOOKUP($N98,'1.Enterprises'!$A$1:$C$10,2,)</f>
        <v>De Key Amsterdam</v>
      </c>
    </row>
    <row r="99" spans="1:15" s="1" customFormat="1" x14ac:dyDescent="0.3">
      <c r="A99" s="1" t="s">
        <v>587</v>
      </c>
      <c r="B99" s="6" t="s">
        <v>1462</v>
      </c>
      <c r="C99" s="1" t="s">
        <v>588</v>
      </c>
      <c r="D99" s="1" t="s">
        <v>292</v>
      </c>
      <c r="F99" s="1" t="s">
        <v>266</v>
      </c>
      <c r="G99" s="1" t="s">
        <v>101</v>
      </c>
      <c r="K99" s="1" t="s">
        <v>13</v>
      </c>
      <c r="L99" s="1" t="s">
        <v>14</v>
      </c>
      <c r="M99" s="1">
        <v>8</v>
      </c>
      <c r="N99" s="24" t="s">
        <v>1680</v>
      </c>
      <c r="O99" s="21" t="str">
        <f>VLOOKUP($N99,'1.Enterprises'!$A$1:$C$10,2,)</f>
        <v>De Key Amsterdam</v>
      </c>
    </row>
    <row r="100" spans="1:15" s="1" customFormat="1" ht="28.8" x14ac:dyDescent="0.3">
      <c r="A100" s="1" t="s">
        <v>766</v>
      </c>
      <c r="B100" s="6" t="s">
        <v>1469</v>
      </c>
      <c r="C100" s="1" t="s">
        <v>767</v>
      </c>
      <c r="D100" s="1" t="s">
        <v>292</v>
      </c>
      <c r="F100" s="1" t="s">
        <v>269</v>
      </c>
      <c r="G100" s="1" t="s">
        <v>278</v>
      </c>
      <c r="K100" s="1" t="s">
        <v>89</v>
      </c>
      <c r="L100" s="1" t="s">
        <v>90</v>
      </c>
      <c r="M100" s="1">
        <v>3</v>
      </c>
      <c r="N100" s="24" t="s">
        <v>1680</v>
      </c>
      <c r="O100" s="21" t="str">
        <f>VLOOKUP($N100,'1.Enterprises'!$A$1:$C$10,2,)</f>
        <v>De Key Amsterdam</v>
      </c>
    </row>
    <row r="101" spans="1:15" s="1" customFormat="1" ht="28.8" x14ac:dyDescent="0.3">
      <c r="A101" s="1" t="s">
        <v>423</v>
      </c>
      <c r="B101" s="1" t="s">
        <v>1351</v>
      </c>
      <c r="C101" s="1" t="s">
        <v>424</v>
      </c>
      <c r="D101" s="1" t="s">
        <v>292</v>
      </c>
      <c r="F101" s="1" t="s">
        <v>266</v>
      </c>
      <c r="G101" s="1" t="s">
        <v>101</v>
      </c>
      <c r="K101" s="1" t="s">
        <v>0</v>
      </c>
      <c r="L101" s="1" t="s">
        <v>1</v>
      </c>
      <c r="M101" s="1">
        <v>6</v>
      </c>
      <c r="N101" s="24" t="s">
        <v>1680</v>
      </c>
      <c r="O101" s="21" t="str">
        <f>VLOOKUP($N101,'1.Enterprises'!$A$1:$C$10,2,)</f>
        <v>De Key Amsterdam</v>
      </c>
    </row>
    <row r="102" spans="1:15" s="1" customFormat="1" ht="28.8" x14ac:dyDescent="0.3">
      <c r="A102" s="1" t="s">
        <v>421</v>
      </c>
      <c r="B102" s="6" t="s">
        <v>1456</v>
      </c>
      <c r="C102" s="1" t="s">
        <v>422</v>
      </c>
      <c r="D102" s="1" t="s">
        <v>292</v>
      </c>
      <c r="F102" s="1" t="s">
        <v>266</v>
      </c>
      <c r="G102" s="1" t="s">
        <v>101</v>
      </c>
      <c r="K102" s="1" t="s">
        <v>0</v>
      </c>
      <c r="L102" s="1" t="s">
        <v>1</v>
      </c>
      <c r="M102" s="1">
        <v>6</v>
      </c>
      <c r="N102" s="24" t="s">
        <v>1680</v>
      </c>
      <c r="O102" s="21" t="str">
        <f>VLOOKUP($N102,'1.Enterprises'!$A$1:$C$10,2,)</f>
        <v>De Key Amsterdam</v>
      </c>
    </row>
    <row r="103" spans="1:15" s="1" customFormat="1" ht="72" x14ac:dyDescent="0.3">
      <c r="A103" s="1" t="s">
        <v>320</v>
      </c>
      <c r="B103" s="6" t="s">
        <v>1346</v>
      </c>
      <c r="C103" s="1" t="s">
        <v>321</v>
      </c>
      <c r="D103" s="1" t="s">
        <v>292</v>
      </c>
      <c r="F103" s="1" t="s">
        <v>269</v>
      </c>
      <c r="G103" s="1" t="s">
        <v>278</v>
      </c>
      <c r="K103" s="1" t="s">
        <v>29</v>
      </c>
      <c r="L103" s="1" t="s">
        <v>30</v>
      </c>
      <c r="M103" s="1">
        <v>21</v>
      </c>
      <c r="N103" s="24" t="s">
        <v>1680</v>
      </c>
      <c r="O103" s="21" t="str">
        <f>VLOOKUP($N103,'1.Enterprises'!$A$1:$C$10,2,)</f>
        <v>De Key Amsterdam</v>
      </c>
    </row>
    <row r="104" spans="1:15" s="1" customFormat="1" ht="72" x14ac:dyDescent="0.3">
      <c r="A104" s="1" t="s">
        <v>495</v>
      </c>
      <c r="B104" s="6" t="s">
        <v>1286</v>
      </c>
      <c r="C104" s="1" t="s">
        <v>496</v>
      </c>
      <c r="D104" s="1" t="s">
        <v>301</v>
      </c>
      <c r="F104" s="1" t="s">
        <v>266</v>
      </c>
      <c r="G104" s="1" t="s">
        <v>101</v>
      </c>
      <c r="K104" s="1" t="s">
        <v>0</v>
      </c>
      <c r="L104" s="1" t="s">
        <v>1</v>
      </c>
      <c r="M104" s="1">
        <v>15</v>
      </c>
      <c r="N104" s="24" t="s">
        <v>1680</v>
      </c>
      <c r="O104" s="21" t="str">
        <f>VLOOKUP($N104,'1.Enterprises'!$A$1:$C$10,2,)</f>
        <v>De Key Amsterdam</v>
      </c>
    </row>
    <row r="105" spans="1:15" s="1" customFormat="1" ht="43.2" x14ac:dyDescent="0.3">
      <c r="A105" s="1" t="s">
        <v>750</v>
      </c>
      <c r="B105" s="6" t="s">
        <v>1483</v>
      </c>
      <c r="C105" s="1" t="s">
        <v>751</v>
      </c>
      <c r="D105" s="1" t="s">
        <v>292</v>
      </c>
      <c r="F105" s="1" t="s">
        <v>270</v>
      </c>
      <c r="G105" s="1" t="s">
        <v>4</v>
      </c>
      <c r="K105" s="1" t="s">
        <v>63</v>
      </c>
      <c r="L105" s="1" t="s">
        <v>64</v>
      </c>
      <c r="M105" s="1">
        <v>3</v>
      </c>
      <c r="N105" s="24" t="s">
        <v>1680</v>
      </c>
      <c r="O105" s="21" t="str">
        <f>VLOOKUP($N105,'1.Enterprises'!$A$1:$C$10,2,)</f>
        <v>De Key Amsterdam</v>
      </c>
    </row>
    <row r="106" spans="1:15" s="1" customFormat="1" ht="100.8" x14ac:dyDescent="0.3">
      <c r="A106" s="1" t="s">
        <v>362</v>
      </c>
      <c r="B106" s="6" t="s">
        <v>1429</v>
      </c>
      <c r="C106" s="1" t="s">
        <v>363</v>
      </c>
      <c r="D106" s="1" t="s">
        <v>301</v>
      </c>
      <c r="F106" s="1" t="s">
        <v>267</v>
      </c>
      <c r="G106" s="1" t="s">
        <v>276</v>
      </c>
      <c r="K106" s="1" t="s">
        <v>18</v>
      </c>
      <c r="L106" s="1" t="s">
        <v>19</v>
      </c>
      <c r="M106" s="1">
        <v>7</v>
      </c>
      <c r="N106" s="24" t="s">
        <v>1680</v>
      </c>
      <c r="O106" s="21" t="str">
        <f>VLOOKUP($N106,'1.Enterprises'!$A$1:$C$10,2,)</f>
        <v>De Key Amsterdam</v>
      </c>
    </row>
    <row r="107" spans="1:15" s="1" customFormat="1" ht="28.8" x14ac:dyDescent="0.3">
      <c r="A107" s="1" t="s">
        <v>660</v>
      </c>
      <c r="B107" s="1" t="s">
        <v>1155</v>
      </c>
      <c r="C107" s="1" t="s">
        <v>661</v>
      </c>
      <c r="D107" s="1" t="s">
        <v>289</v>
      </c>
      <c r="F107" s="1" t="s">
        <v>273</v>
      </c>
      <c r="G107" s="1" t="s">
        <v>281</v>
      </c>
      <c r="K107" s="1" t="s">
        <v>48</v>
      </c>
      <c r="L107" s="1" t="s">
        <v>49</v>
      </c>
      <c r="M107" s="1">
        <v>6</v>
      </c>
      <c r="N107" s="24" t="s">
        <v>1680</v>
      </c>
      <c r="O107" s="21" t="str">
        <f>VLOOKUP($N107,'1.Enterprises'!$A$1:$C$10,2,)</f>
        <v>De Key Amsterdam</v>
      </c>
    </row>
    <row r="108" spans="1:15" s="1" customFormat="1" ht="28.8" x14ac:dyDescent="0.3">
      <c r="A108" s="1" t="s">
        <v>686</v>
      </c>
      <c r="B108" s="6" t="s">
        <v>1334</v>
      </c>
      <c r="C108" s="1" t="s">
        <v>687</v>
      </c>
      <c r="D108" s="1" t="s">
        <v>301</v>
      </c>
      <c r="F108" s="1" t="s">
        <v>272</v>
      </c>
      <c r="G108" s="1" t="s">
        <v>280</v>
      </c>
      <c r="K108" s="1" t="s">
        <v>77</v>
      </c>
      <c r="L108" s="1" t="s">
        <v>688</v>
      </c>
      <c r="M108" s="1">
        <v>2</v>
      </c>
      <c r="N108" s="24" t="s">
        <v>1680</v>
      </c>
      <c r="O108" s="21" t="str">
        <f>VLOOKUP($N108,'1.Enterprises'!$A$1:$C$10,2,)</f>
        <v>De Key Amsterdam</v>
      </c>
    </row>
    <row r="109" spans="1:15" s="1" customFormat="1" ht="57.6" x14ac:dyDescent="0.3">
      <c r="A109" s="1" t="s">
        <v>707</v>
      </c>
      <c r="B109" s="6" t="s">
        <v>1173</v>
      </c>
      <c r="C109" s="1" t="s">
        <v>708</v>
      </c>
      <c r="D109" s="1" t="s">
        <v>289</v>
      </c>
      <c r="F109" s="1" t="s">
        <v>270</v>
      </c>
      <c r="G109" s="1" t="s">
        <v>4</v>
      </c>
      <c r="K109" s="1" t="s">
        <v>43</v>
      </c>
      <c r="L109" s="1" t="s">
        <v>44</v>
      </c>
      <c r="M109" s="1">
        <v>5</v>
      </c>
      <c r="N109" s="24" t="s">
        <v>1680</v>
      </c>
      <c r="O109" s="21" t="str">
        <f>VLOOKUP($N109,'1.Enterprises'!$A$1:$C$10,2,)</f>
        <v>De Key Amsterdam</v>
      </c>
    </row>
    <row r="110" spans="1:15" s="1" customFormat="1" ht="28.8" x14ac:dyDescent="0.3">
      <c r="A110" s="1" t="s">
        <v>579</v>
      </c>
      <c r="B110" s="6" t="s">
        <v>1441</v>
      </c>
      <c r="C110" s="1" t="s">
        <v>580</v>
      </c>
      <c r="D110" s="1" t="s">
        <v>301</v>
      </c>
      <c r="F110" s="1" t="s">
        <v>266</v>
      </c>
      <c r="G110" s="1" t="s">
        <v>101</v>
      </c>
      <c r="K110" s="1" t="s">
        <v>8</v>
      </c>
      <c r="L110" s="1" t="s">
        <v>9</v>
      </c>
      <c r="M110" s="1">
        <v>50</v>
      </c>
      <c r="N110" s="24" t="s">
        <v>1680</v>
      </c>
      <c r="O110" s="21" t="str">
        <f>VLOOKUP($N110,'1.Enterprises'!$A$1:$C$10,2,)</f>
        <v>De Key Amsterdam</v>
      </c>
    </row>
    <row r="111" spans="1:15" s="1" customFormat="1" ht="100.8" x14ac:dyDescent="0.3">
      <c r="A111" s="1" t="s">
        <v>786</v>
      </c>
      <c r="B111" s="6" t="s">
        <v>1473</v>
      </c>
      <c r="C111" s="1" t="s">
        <v>787</v>
      </c>
      <c r="D111" s="1" t="s">
        <v>292</v>
      </c>
      <c r="F111" s="1" t="s">
        <v>265</v>
      </c>
      <c r="G111" s="1" t="s">
        <v>275</v>
      </c>
      <c r="K111" s="1" t="s">
        <v>94</v>
      </c>
      <c r="L111" s="1" t="s">
        <v>95</v>
      </c>
      <c r="M111" s="1">
        <v>5</v>
      </c>
      <c r="N111" s="24" t="s">
        <v>1680</v>
      </c>
      <c r="O111" s="21" t="str">
        <f>VLOOKUP($N111,'1.Enterprises'!$A$1:$C$10,2,)</f>
        <v>De Key Amsterdam</v>
      </c>
    </row>
    <row r="112" spans="1:15" s="1" customFormat="1" ht="57.6" x14ac:dyDescent="0.3">
      <c r="A112" s="1" t="s">
        <v>477</v>
      </c>
      <c r="B112" s="6" t="s">
        <v>1433</v>
      </c>
      <c r="C112" s="1" t="s">
        <v>478</v>
      </c>
      <c r="D112" s="1" t="s">
        <v>301</v>
      </c>
      <c r="F112" s="1" t="s">
        <v>266</v>
      </c>
      <c r="G112" s="1" t="s">
        <v>101</v>
      </c>
      <c r="K112" s="1" t="s">
        <v>0</v>
      </c>
      <c r="L112" s="1" t="s">
        <v>1</v>
      </c>
      <c r="M112" s="1">
        <v>13</v>
      </c>
      <c r="N112" s="24" t="s">
        <v>1680</v>
      </c>
      <c r="O112" s="21" t="str">
        <f>VLOOKUP($N112,'1.Enterprises'!$A$1:$C$10,2,)</f>
        <v>De Key Amsterdam</v>
      </c>
    </row>
    <row r="113" spans="1:15" s="1" customFormat="1" ht="28.8" x14ac:dyDescent="0.3">
      <c r="A113" s="1" t="s">
        <v>589</v>
      </c>
      <c r="B113" s="6" t="s">
        <v>1463</v>
      </c>
      <c r="C113" s="1" t="s">
        <v>590</v>
      </c>
      <c r="D113" s="1" t="s">
        <v>292</v>
      </c>
      <c r="F113" s="1" t="s">
        <v>266</v>
      </c>
      <c r="G113" s="1" t="s">
        <v>101</v>
      </c>
      <c r="K113" s="1" t="s">
        <v>13</v>
      </c>
      <c r="L113" s="1" t="s">
        <v>14</v>
      </c>
      <c r="M113" s="1">
        <v>9</v>
      </c>
      <c r="N113" s="24" t="s">
        <v>1680</v>
      </c>
      <c r="O113" s="21" t="str">
        <f>VLOOKUP($N113,'1.Enterprises'!$A$1:$C$10,2,)</f>
        <v>De Key Amsterdam</v>
      </c>
    </row>
    <row r="114" spans="1:15" s="1" customFormat="1" ht="57.6" x14ac:dyDescent="0.3">
      <c r="A114" s="1" t="s">
        <v>475</v>
      </c>
      <c r="B114" s="6" t="s">
        <v>1278</v>
      </c>
      <c r="C114" s="1" t="s">
        <v>476</v>
      </c>
      <c r="D114" s="1" t="s">
        <v>301</v>
      </c>
      <c r="F114" s="1" t="s">
        <v>266</v>
      </c>
      <c r="G114" s="1" t="s">
        <v>101</v>
      </c>
      <c r="K114" s="1" t="s">
        <v>0</v>
      </c>
      <c r="L114" s="1" t="s">
        <v>1</v>
      </c>
      <c r="M114" s="1">
        <v>13</v>
      </c>
      <c r="N114" s="24" t="s">
        <v>1680</v>
      </c>
      <c r="O114" s="21" t="str">
        <f>VLOOKUP($N114,'1.Enterprises'!$A$1:$C$10,2,)</f>
        <v>De Key Amsterdam</v>
      </c>
    </row>
    <row r="115" spans="1:15" s="1" customFormat="1" ht="43.2" x14ac:dyDescent="0.3">
      <c r="A115" s="1" t="s">
        <v>479</v>
      </c>
      <c r="B115" s="6" t="s">
        <v>1279</v>
      </c>
      <c r="C115" s="1" t="s">
        <v>480</v>
      </c>
      <c r="D115" s="1" t="s">
        <v>301</v>
      </c>
      <c r="F115" s="1" t="s">
        <v>266</v>
      </c>
      <c r="G115" s="1" t="s">
        <v>101</v>
      </c>
      <c r="K115" s="1" t="s">
        <v>0</v>
      </c>
      <c r="L115" s="1" t="s">
        <v>1</v>
      </c>
      <c r="M115" s="1">
        <v>13</v>
      </c>
      <c r="N115" s="24" t="s">
        <v>1680</v>
      </c>
      <c r="O115" s="21" t="str">
        <f>VLOOKUP($N115,'1.Enterprises'!$A$1:$C$10,2,)</f>
        <v>De Key Amsterdam</v>
      </c>
    </row>
    <row r="116" spans="1:15" s="1" customFormat="1" ht="28.8" x14ac:dyDescent="0.3">
      <c r="A116" s="1" t="s">
        <v>816</v>
      </c>
      <c r="B116" s="6" t="s">
        <v>817</v>
      </c>
      <c r="C116" s="1" t="s">
        <v>817</v>
      </c>
      <c r="D116" s="1" t="s">
        <v>292</v>
      </c>
      <c r="F116" s="1" t="s">
        <v>271</v>
      </c>
      <c r="G116" s="1" t="s">
        <v>279</v>
      </c>
      <c r="K116" s="1" t="s">
        <v>98</v>
      </c>
      <c r="L116" s="1" t="s">
        <v>99</v>
      </c>
      <c r="M116" s="1">
        <v>4</v>
      </c>
      <c r="N116" s="24" t="s">
        <v>1680</v>
      </c>
      <c r="O116" s="21" t="str">
        <f>VLOOKUP($N116,'1.Enterprises'!$A$1:$C$10,2,)</f>
        <v>De Key Amsterdam</v>
      </c>
    </row>
    <row r="117" spans="1:15" s="1" customFormat="1" x14ac:dyDescent="0.3">
      <c r="A117" s="1" t="s">
        <v>652</v>
      </c>
      <c r="B117" s="6" t="s">
        <v>1156</v>
      </c>
      <c r="C117" s="1" t="s">
        <v>653</v>
      </c>
      <c r="D117" s="1" t="s">
        <v>289</v>
      </c>
      <c r="F117" s="1" t="s">
        <v>273</v>
      </c>
      <c r="G117" s="1" t="s">
        <v>281</v>
      </c>
      <c r="K117" s="1" t="s">
        <v>48</v>
      </c>
      <c r="L117" s="1" t="s">
        <v>49</v>
      </c>
      <c r="M117" s="1">
        <v>5</v>
      </c>
      <c r="N117" s="24" t="s">
        <v>1680</v>
      </c>
      <c r="O117" s="21" t="str">
        <f>VLOOKUP($N117,'1.Enterprises'!$A$1:$C$10,2,)</f>
        <v>De Key Amsterdam</v>
      </c>
    </row>
    <row r="118" spans="1:15" s="1" customFormat="1" x14ac:dyDescent="0.3">
      <c r="A118" s="1" t="s">
        <v>648</v>
      </c>
      <c r="B118" s="6" t="s">
        <v>649</v>
      </c>
      <c r="C118" s="1" t="s">
        <v>649</v>
      </c>
      <c r="D118" s="1" t="s">
        <v>292</v>
      </c>
      <c r="F118" s="1" t="s">
        <v>273</v>
      </c>
      <c r="G118" s="1" t="s">
        <v>281</v>
      </c>
      <c r="K118" s="1" t="s">
        <v>48</v>
      </c>
      <c r="L118" s="1" t="s">
        <v>49</v>
      </c>
      <c r="M118" s="1">
        <v>4</v>
      </c>
      <c r="N118" s="24" t="s">
        <v>1680</v>
      </c>
      <c r="O118" s="21" t="str">
        <f>VLOOKUP($N118,'1.Enterprises'!$A$1:$C$10,2,)</f>
        <v>De Key Amsterdam</v>
      </c>
    </row>
    <row r="119" spans="1:15" s="1" customFormat="1" ht="72" x14ac:dyDescent="0.3">
      <c r="A119" s="1" t="s">
        <v>764</v>
      </c>
      <c r="B119" s="1" t="s">
        <v>1390</v>
      </c>
      <c r="C119" s="1" t="s">
        <v>765</v>
      </c>
      <c r="D119" s="1" t="s">
        <v>292</v>
      </c>
      <c r="F119" s="1" t="s">
        <v>273</v>
      </c>
      <c r="G119" s="1" t="s">
        <v>281</v>
      </c>
      <c r="K119" s="1" t="s">
        <v>85</v>
      </c>
      <c r="L119" s="1" t="s">
        <v>86</v>
      </c>
      <c r="M119" s="1">
        <v>7</v>
      </c>
      <c r="N119" s="24" t="s">
        <v>1680</v>
      </c>
      <c r="O119" s="21" t="str">
        <f>VLOOKUP($N119,'1.Enterprises'!$A$1:$C$10,2,)</f>
        <v>De Key Amsterdam</v>
      </c>
    </row>
    <row r="120" spans="1:15" s="1" customFormat="1" ht="57.6" x14ac:dyDescent="0.3">
      <c r="A120" s="1" t="s">
        <v>326</v>
      </c>
      <c r="B120" s="6" t="s">
        <v>1188</v>
      </c>
      <c r="C120" s="1" t="s">
        <v>327</v>
      </c>
      <c r="D120" s="1" t="s">
        <v>289</v>
      </c>
      <c r="F120" s="1" t="s">
        <v>269</v>
      </c>
      <c r="G120" s="1" t="s">
        <v>278</v>
      </c>
      <c r="K120" s="1" t="s">
        <v>18</v>
      </c>
      <c r="L120" s="1" t="s">
        <v>19</v>
      </c>
      <c r="M120" s="1">
        <v>1</v>
      </c>
      <c r="N120" s="24" t="s">
        <v>1680</v>
      </c>
      <c r="O120" s="21" t="str">
        <f>VLOOKUP($N120,'1.Enterprises'!$A$1:$C$10,2,)</f>
        <v>De Key Amsterdam</v>
      </c>
    </row>
    <row r="121" spans="1:15" s="1" customFormat="1" ht="72" x14ac:dyDescent="0.3">
      <c r="A121" s="1" t="s">
        <v>715</v>
      </c>
      <c r="B121" s="6" t="s">
        <v>1174</v>
      </c>
      <c r="C121" s="1" t="s">
        <v>716</v>
      </c>
      <c r="D121" s="1" t="s">
        <v>289</v>
      </c>
      <c r="F121" s="1" t="s">
        <v>270</v>
      </c>
      <c r="G121" s="1" t="s">
        <v>4</v>
      </c>
      <c r="K121" s="1" t="s">
        <v>68</v>
      </c>
      <c r="L121" s="1" t="s">
        <v>69</v>
      </c>
      <c r="M121" s="1">
        <v>2</v>
      </c>
      <c r="N121" s="24" t="s">
        <v>1680</v>
      </c>
      <c r="O121" s="21" t="str">
        <f>VLOOKUP($N121,'1.Enterprises'!$A$1:$C$10,2,)</f>
        <v>De Key Amsterdam</v>
      </c>
    </row>
    <row r="122" spans="1:15" s="1" customFormat="1" ht="28.8" x14ac:dyDescent="0.3">
      <c r="A122" s="1" t="s">
        <v>631</v>
      </c>
      <c r="B122" s="6" t="s">
        <v>1323</v>
      </c>
      <c r="C122" s="1" t="s">
        <v>632</v>
      </c>
      <c r="D122" s="1" t="s">
        <v>301</v>
      </c>
      <c r="F122" s="1" t="s">
        <v>266</v>
      </c>
      <c r="G122" s="1" t="s">
        <v>101</v>
      </c>
      <c r="K122" s="1" t="s">
        <v>13</v>
      </c>
      <c r="L122" s="1" t="s">
        <v>14</v>
      </c>
      <c r="M122" s="1">
        <v>44</v>
      </c>
      <c r="N122" s="24" t="s">
        <v>1680</v>
      </c>
      <c r="O122" s="21" t="str">
        <f>VLOOKUP($N122,'1.Enterprises'!$A$1:$C$10,2,)</f>
        <v>De Key Amsterdam</v>
      </c>
    </row>
    <row r="123" spans="1:15" s="1" customFormat="1" ht="57.6" x14ac:dyDescent="0.3">
      <c r="A123" s="1" t="s">
        <v>540</v>
      </c>
      <c r="B123" s="1" t="s">
        <v>1295</v>
      </c>
      <c r="C123" s="1" t="s">
        <v>541</v>
      </c>
      <c r="D123" s="1" t="s">
        <v>301</v>
      </c>
      <c r="F123" s="1" t="s">
        <v>265</v>
      </c>
      <c r="G123" s="1" t="s">
        <v>275</v>
      </c>
      <c r="K123" s="1" t="s">
        <v>8</v>
      </c>
      <c r="L123" s="1" t="s">
        <v>9</v>
      </c>
      <c r="M123" s="1">
        <v>12</v>
      </c>
      <c r="N123" s="24" t="s">
        <v>1680</v>
      </c>
      <c r="O123" s="21" t="str">
        <f>VLOOKUP($N123,'1.Enterprises'!$A$1:$C$10,2,)</f>
        <v>De Key Amsterdam</v>
      </c>
    </row>
    <row r="124" spans="1:15" s="1" customFormat="1" ht="72" x14ac:dyDescent="0.3">
      <c r="A124" s="6" t="s">
        <v>542</v>
      </c>
      <c r="B124" s="1" t="s">
        <v>1296</v>
      </c>
      <c r="C124" s="1" t="s">
        <v>543</v>
      </c>
      <c r="D124" s="1" t="s">
        <v>301</v>
      </c>
      <c r="F124" s="1" t="s">
        <v>265</v>
      </c>
      <c r="G124" s="1" t="s">
        <v>275</v>
      </c>
      <c r="K124" s="1" t="s">
        <v>8</v>
      </c>
      <c r="L124" s="1" t="s">
        <v>9</v>
      </c>
      <c r="M124" s="1">
        <v>12</v>
      </c>
      <c r="N124" s="24" t="s">
        <v>1680</v>
      </c>
      <c r="O124" s="21" t="str">
        <f>VLOOKUP($N124,'1.Enterprises'!$A$1:$C$10,2,)</f>
        <v>De Key Amsterdam</v>
      </c>
    </row>
    <row r="125" spans="1:15" s="1" customFormat="1" ht="57.6" x14ac:dyDescent="0.3">
      <c r="A125" s="1" t="s">
        <v>814</v>
      </c>
      <c r="B125" s="6" t="s">
        <v>1338</v>
      </c>
      <c r="C125" s="1" t="s">
        <v>815</v>
      </c>
      <c r="D125" s="1" t="s">
        <v>301</v>
      </c>
      <c r="F125" s="1" t="s">
        <v>271</v>
      </c>
      <c r="G125" s="1" t="s">
        <v>279</v>
      </c>
      <c r="K125" s="1" t="s">
        <v>98</v>
      </c>
      <c r="L125" s="1" t="s">
        <v>99</v>
      </c>
      <c r="M125" s="1">
        <v>4</v>
      </c>
      <c r="N125" s="24" t="s">
        <v>1680</v>
      </c>
      <c r="O125" s="21" t="str">
        <f>VLOOKUP($N125,'1.Enterprises'!$A$1:$C$10,2,)</f>
        <v>De Key Amsterdam</v>
      </c>
    </row>
    <row r="126" spans="1:15" s="1" customFormat="1" ht="43.2" x14ac:dyDescent="0.3">
      <c r="A126" s="1" t="s">
        <v>774</v>
      </c>
      <c r="B126" s="1" t="s">
        <v>1336</v>
      </c>
      <c r="C126" s="1" t="s">
        <v>775</v>
      </c>
      <c r="D126" s="1" t="s">
        <v>301</v>
      </c>
      <c r="F126" s="1" t="s">
        <v>272</v>
      </c>
      <c r="G126" s="1" t="s">
        <v>280</v>
      </c>
      <c r="K126" s="1" t="s">
        <v>89</v>
      </c>
      <c r="L126" s="1" t="s">
        <v>90</v>
      </c>
      <c r="M126" s="1">
        <v>3</v>
      </c>
      <c r="N126" s="24" t="s">
        <v>1680</v>
      </c>
      <c r="O126" s="21" t="str">
        <f>VLOOKUP($N126,'1.Enterprises'!$A$1:$C$10,2,)</f>
        <v>De Key Amsterdam</v>
      </c>
    </row>
    <row r="127" spans="1:15" s="1" customFormat="1" ht="43.2" x14ac:dyDescent="0.3">
      <c r="A127" s="1" t="s">
        <v>573</v>
      </c>
      <c r="B127" s="1" t="s">
        <v>1307</v>
      </c>
      <c r="C127" s="1" t="s">
        <v>574</v>
      </c>
      <c r="D127" s="1" t="s">
        <v>301</v>
      </c>
      <c r="F127" s="1" t="s">
        <v>266</v>
      </c>
      <c r="G127" s="1" t="s">
        <v>101</v>
      </c>
      <c r="K127" s="1" t="s">
        <v>8</v>
      </c>
      <c r="L127" s="1" t="s">
        <v>9</v>
      </c>
      <c r="M127" s="1">
        <v>50</v>
      </c>
      <c r="N127" s="24" t="s">
        <v>1680</v>
      </c>
      <c r="O127" s="21" t="str">
        <f>VLOOKUP($N127,'1.Enterprises'!$A$1:$C$10,2,)</f>
        <v>De Key Amsterdam</v>
      </c>
    </row>
    <row r="128" spans="1:15" s="1" customFormat="1" ht="43.2" x14ac:dyDescent="0.3">
      <c r="A128" s="1" t="s">
        <v>491</v>
      </c>
      <c r="B128" s="1" t="s">
        <v>1434</v>
      </c>
      <c r="C128" s="1" t="s">
        <v>492</v>
      </c>
      <c r="D128" s="1" t="s">
        <v>301</v>
      </c>
      <c r="F128" s="1" t="s">
        <v>264</v>
      </c>
      <c r="G128" s="1" t="s">
        <v>274</v>
      </c>
      <c r="K128" s="1" t="s">
        <v>0</v>
      </c>
      <c r="L128" s="1" t="s">
        <v>1</v>
      </c>
      <c r="M128" s="1">
        <v>14</v>
      </c>
      <c r="N128" s="24" t="s">
        <v>1680</v>
      </c>
      <c r="O128" s="21" t="str">
        <f>VLOOKUP($N128,'1.Enterprises'!$A$1:$C$10,2,)</f>
        <v>De Key Amsterdam</v>
      </c>
    </row>
    <row r="129" spans="1:15" s="1" customFormat="1" ht="57.6" x14ac:dyDescent="0.3">
      <c r="A129" s="1" t="s">
        <v>768</v>
      </c>
      <c r="B129" s="1" t="s">
        <v>1470</v>
      </c>
      <c r="C129" s="1" t="s">
        <v>769</v>
      </c>
      <c r="D129" s="1" t="s">
        <v>292</v>
      </c>
      <c r="F129" s="1" t="s">
        <v>268</v>
      </c>
      <c r="G129" s="1" t="s">
        <v>277</v>
      </c>
      <c r="K129" s="1" t="s">
        <v>89</v>
      </c>
      <c r="L129" s="1" t="s">
        <v>90</v>
      </c>
      <c r="M129" s="1">
        <v>4</v>
      </c>
      <c r="N129" s="24" t="s">
        <v>1680</v>
      </c>
      <c r="O129" s="21" t="str">
        <f>VLOOKUP($N129,'1.Enterprises'!$A$1:$C$10,2,)</f>
        <v>De Key Amsterdam</v>
      </c>
    </row>
    <row r="130" spans="1:15" s="1" customFormat="1" ht="57.6" x14ac:dyDescent="0.3">
      <c r="A130" s="1" t="s">
        <v>713</v>
      </c>
      <c r="B130" s="6" t="s">
        <v>1375</v>
      </c>
      <c r="C130" s="1" t="s">
        <v>714</v>
      </c>
      <c r="D130" s="1" t="s">
        <v>292</v>
      </c>
      <c r="F130" s="1" t="s">
        <v>270</v>
      </c>
      <c r="G130" s="1" t="s">
        <v>4</v>
      </c>
      <c r="K130" s="1" t="s">
        <v>43</v>
      </c>
      <c r="L130" s="1" t="s">
        <v>44</v>
      </c>
      <c r="M130" s="1">
        <v>7</v>
      </c>
      <c r="N130" s="24" t="s">
        <v>1680</v>
      </c>
      <c r="O130" s="21" t="str">
        <f>VLOOKUP($N130,'1.Enterprises'!$A$1:$C$10,2,)</f>
        <v>De Key Amsterdam</v>
      </c>
    </row>
    <row r="131" spans="1:15" s="1" customFormat="1" ht="86.4" x14ac:dyDescent="0.3">
      <c r="A131" s="1" t="s">
        <v>778</v>
      </c>
      <c r="B131" s="1" t="s">
        <v>1446</v>
      </c>
      <c r="C131" s="1" t="s">
        <v>779</v>
      </c>
      <c r="D131" s="1" t="s">
        <v>292</v>
      </c>
      <c r="F131" s="1" t="s">
        <v>268</v>
      </c>
      <c r="G131" s="1" t="s">
        <v>277</v>
      </c>
      <c r="K131" s="1" t="s">
        <v>89</v>
      </c>
      <c r="L131" s="1" t="s">
        <v>90</v>
      </c>
      <c r="M131" s="1">
        <v>10</v>
      </c>
      <c r="N131" s="24" t="s">
        <v>1680</v>
      </c>
      <c r="O131" s="21" t="str">
        <f>VLOOKUP($N131,'1.Enterprises'!$A$1:$C$10,2,)</f>
        <v>De Key Amsterdam</v>
      </c>
    </row>
    <row r="132" spans="1:15" s="1" customFormat="1" ht="60.45" customHeight="1" x14ac:dyDescent="0.3">
      <c r="A132" s="1" t="s">
        <v>571</v>
      </c>
      <c r="B132" s="1" t="s">
        <v>1364</v>
      </c>
      <c r="C132" s="1" t="s">
        <v>572</v>
      </c>
      <c r="D132" s="1" t="s">
        <v>292</v>
      </c>
      <c r="F132" s="1" t="s">
        <v>266</v>
      </c>
      <c r="G132" s="1" t="s">
        <v>101</v>
      </c>
      <c r="K132" s="1" t="s">
        <v>8</v>
      </c>
      <c r="L132" s="1" t="s">
        <v>9</v>
      </c>
      <c r="M132" s="1">
        <v>49</v>
      </c>
      <c r="N132" s="24" t="s">
        <v>1680</v>
      </c>
      <c r="O132" s="21" t="str">
        <f>VLOOKUP($N132,'1.Enterprises'!$A$1:$C$10,2,)</f>
        <v>De Key Amsterdam</v>
      </c>
    </row>
    <row r="133" spans="1:15" s="1" customFormat="1" ht="72" x14ac:dyDescent="0.3">
      <c r="A133" s="1" t="s">
        <v>808</v>
      </c>
      <c r="B133" s="6" t="s">
        <v>1449</v>
      </c>
      <c r="C133" s="1" t="s">
        <v>809</v>
      </c>
      <c r="D133" s="1" t="s">
        <v>292</v>
      </c>
      <c r="F133" s="1" t="s">
        <v>268</v>
      </c>
      <c r="G133" s="1" t="s">
        <v>277</v>
      </c>
      <c r="K133" s="1" t="s">
        <v>73</v>
      </c>
      <c r="L133" s="1" t="s">
        <v>74</v>
      </c>
      <c r="M133" s="1">
        <v>8</v>
      </c>
      <c r="N133" s="24" t="s">
        <v>1680</v>
      </c>
      <c r="O133" s="21" t="str">
        <f>VLOOKUP($N133,'1.Enterprises'!$A$1:$C$10,2,)</f>
        <v>De Key Amsterdam</v>
      </c>
    </row>
    <row r="134" spans="1:15" s="1" customFormat="1" ht="57.6" x14ac:dyDescent="0.3">
      <c r="A134" s="1" t="s">
        <v>782</v>
      </c>
      <c r="B134" s="1" t="s">
        <v>1163</v>
      </c>
      <c r="C134" s="1" t="s">
        <v>783</v>
      </c>
      <c r="D134" s="1" t="s">
        <v>289</v>
      </c>
      <c r="F134" s="1" t="s">
        <v>268</v>
      </c>
      <c r="G134" s="1" t="s">
        <v>277</v>
      </c>
      <c r="K134" s="1" t="s">
        <v>89</v>
      </c>
      <c r="L134" s="1" t="s">
        <v>90</v>
      </c>
      <c r="M134" s="1">
        <v>11</v>
      </c>
      <c r="N134" s="24" t="s">
        <v>1680</v>
      </c>
      <c r="O134" s="21" t="str">
        <f>VLOOKUP($N134,'1.Enterprises'!$A$1:$C$10,2,)</f>
        <v>De Key Amsterdam</v>
      </c>
    </row>
    <row r="135" spans="1:15" s="1" customFormat="1" ht="43.2" x14ac:dyDescent="0.3">
      <c r="A135" s="1" t="s">
        <v>595</v>
      </c>
      <c r="B135" s="1" t="s">
        <v>1314</v>
      </c>
      <c r="C135" s="1" t="s">
        <v>596</v>
      </c>
      <c r="D135" s="1" t="s">
        <v>301</v>
      </c>
      <c r="F135" s="1" t="s">
        <v>269</v>
      </c>
      <c r="G135" s="1" t="s">
        <v>278</v>
      </c>
      <c r="K135" s="1" t="s">
        <v>13</v>
      </c>
      <c r="L135" s="1" t="s">
        <v>14</v>
      </c>
      <c r="M135" s="1">
        <v>12</v>
      </c>
      <c r="N135" s="24" t="s">
        <v>1680</v>
      </c>
      <c r="O135" s="21" t="str">
        <f>VLOOKUP($N135,'1.Enterprises'!$A$1:$C$10,2,)</f>
        <v>De Key Amsterdam</v>
      </c>
    </row>
    <row r="136" spans="1:15" s="1" customFormat="1" ht="57.6" x14ac:dyDescent="0.3">
      <c r="A136" s="1" t="s">
        <v>676</v>
      </c>
      <c r="B136" s="1" t="s">
        <v>1372</v>
      </c>
      <c r="C136" s="1" t="s">
        <v>677</v>
      </c>
      <c r="D136" s="1" t="s">
        <v>292</v>
      </c>
      <c r="F136" s="1" t="s">
        <v>272</v>
      </c>
      <c r="G136" s="1" t="s">
        <v>280</v>
      </c>
      <c r="K136" s="1" t="s">
        <v>59</v>
      </c>
      <c r="L136" s="1" t="s">
        <v>60</v>
      </c>
      <c r="M136" s="1">
        <v>9</v>
      </c>
      <c r="N136" s="24" t="s">
        <v>1680</v>
      </c>
      <c r="O136" s="21" t="str">
        <f>VLOOKUP($N136,'1.Enterprises'!$A$1:$C$10,2,)</f>
        <v>De Key Amsterdam</v>
      </c>
    </row>
    <row r="137" spans="1:15" s="1" customFormat="1" ht="43.2" x14ac:dyDescent="0.3">
      <c r="A137" s="1" t="s">
        <v>354</v>
      </c>
      <c r="B137" s="6" t="s">
        <v>1196</v>
      </c>
      <c r="C137" s="1" t="s">
        <v>355</v>
      </c>
      <c r="D137" s="1" t="s">
        <v>289</v>
      </c>
      <c r="F137" s="1" t="s">
        <v>269</v>
      </c>
      <c r="G137" s="1" t="s">
        <v>278</v>
      </c>
      <c r="K137" s="1" t="s">
        <v>18</v>
      </c>
      <c r="L137" s="1" t="s">
        <v>19</v>
      </c>
      <c r="M137" s="1">
        <v>5</v>
      </c>
      <c r="N137" s="24" t="s">
        <v>1680</v>
      </c>
      <c r="O137" s="21" t="str">
        <f>VLOOKUP($N137,'1.Enterprises'!$A$1:$C$10,2,)</f>
        <v>De Key Amsterdam</v>
      </c>
    </row>
    <row r="138" spans="1:15" s="1" customFormat="1" ht="28.8" x14ac:dyDescent="0.3">
      <c r="A138" s="1" t="s">
        <v>822</v>
      </c>
      <c r="B138" s="1" t="s">
        <v>1184</v>
      </c>
      <c r="C138" s="1" t="s">
        <v>823</v>
      </c>
      <c r="D138" s="1" t="s">
        <v>289</v>
      </c>
      <c r="F138" s="1" t="s">
        <v>270</v>
      </c>
      <c r="G138" s="1" t="s">
        <v>4</v>
      </c>
      <c r="K138" s="1" t="s">
        <v>108</v>
      </c>
      <c r="L138" s="1" t="s">
        <v>109</v>
      </c>
      <c r="M138" s="1">
        <v>4</v>
      </c>
      <c r="N138" s="24" t="s">
        <v>1680</v>
      </c>
      <c r="O138" s="21" t="str">
        <f>VLOOKUP($N138,'1.Enterprises'!$A$1:$C$10,2,)</f>
        <v>De Key Amsterdam</v>
      </c>
    </row>
    <row r="139" spans="1:15" s="1" customFormat="1" ht="28.8" x14ac:dyDescent="0.3">
      <c r="A139" s="1" t="s">
        <v>356</v>
      </c>
      <c r="B139" s="6" t="s">
        <v>1197</v>
      </c>
      <c r="C139" s="1" t="s">
        <v>357</v>
      </c>
      <c r="D139" s="1" t="s">
        <v>289</v>
      </c>
      <c r="F139" s="1" t="s">
        <v>269</v>
      </c>
      <c r="G139" s="1" t="s">
        <v>278</v>
      </c>
      <c r="K139" s="1" t="s">
        <v>18</v>
      </c>
      <c r="L139" s="1" t="s">
        <v>19</v>
      </c>
      <c r="M139" s="1">
        <v>5</v>
      </c>
      <c r="N139" s="24" t="s">
        <v>1680</v>
      </c>
      <c r="O139" s="21" t="str">
        <f>VLOOKUP($N139,'1.Enterprises'!$A$1:$C$10,2,)</f>
        <v>De Key Amsterdam</v>
      </c>
    </row>
    <row r="140" spans="1:15" s="1" customFormat="1" ht="43.2" x14ac:dyDescent="0.3">
      <c r="A140" s="1" t="s">
        <v>318</v>
      </c>
      <c r="B140" s="6" t="s">
        <v>1345</v>
      </c>
      <c r="C140" s="1" t="s">
        <v>319</v>
      </c>
      <c r="D140" s="1" t="s">
        <v>292</v>
      </c>
      <c r="F140" s="1" t="s">
        <v>270</v>
      </c>
      <c r="G140" s="1" t="s">
        <v>4</v>
      </c>
      <c r="K140" s="1" t="s">
        <v>29</v>
      </c>
      <c r="L140" s="1" t="s">
        <v>30</v>
      </c>
      <c r="M140" s="1">
        <v>21</v>
      </c>
      <c r="N140" s="24" t="s">
        <v>1680</v>
      </c>
      <c r="O140" s="21" t="str">
        <f>VLOOKUP($N140,'1.Enterprises'!$A$1:$C$10,2,)</f>
        <v>De Key Amsterdam</v>
      </c>
    </row>
    <row r="141" spans="1:15" s="1" customFormat="1" ht="57.6" x14ac:dyDescent="0.3">
      <c r="A141" s="1" t="s">
        <v>336</v>
      </c>
      <c r="B141" s="1" t="s">
        <v>1165</v>
      </c>
      <c r="C141" s="1" t="s">
        <v>337</v>
      </c>
      <c r="D141" s="1" t="s">
        <v>289</v>
      </c>
      <c r="F141" s="1" t="s">
        <v>270</v>
      </c>
      <c r="G141" s="1" t="s">
        <v>4</v>
      </c>
      <c r="K141" s="1" t="s">
        <v>18</v>
      </c>
      <c r="L141" s="1" t="s">
        <v>19</v>
      </c>
      <c r="M141" s="1">
        <v>3</v>
      </c>
      <c r="N141" s="24" t="s">
        <v>1680</v>
      </c>
      <c r="O141" s="21" t="str">
        <f>VLOOKUP($N141,'1.Enterprises'!$A$1:$C$10,2,)</f>
        <v>De Key Amsterdam</v>
      </c>
    </row>
    <row r="142" spans="1:15" s="1" customFormat="1" ht="57.6" x14ac:dyDescent="0.3">
      <c r="A142" s="1" t="s">
        <v>533</v>
      </c>
      <c r="B142" s="1" t="s">
        <v>1362</v>
      </c>
      <c r="C142" s="1" t="s">
        <v>534</v>
      </c>
      <c r="D142" s="1" t="s">
        <v>292</v>
      </c>
      <c r="F142" s="1" t="s">
        <v>271</v>
      </c>
      <c r="G142" s="1" t="s">
        <v>279</v>
      </c>
      <c r="K142" s="1" t="s">
        <v>0</v>
      </c>
      <c r="L142" s="1" t="s">
        <v>1</v>
      </c>
      <c r="M142" s="1">
        <v>32</v>
      </c>
      <c r="N142" s="24" t="s">
        <v>1680</v>
      </c>
      <c r="O142" s="21" t="str">
        <f>VLOOKUP($N142,'1.Enterprises'!$A$1:$C$10,2,)</f>
        <v>De Key Amsterdam</v>
      </c>
    </row>
    <row r="143" spans="1:15" s="1" customFormat="1" x14ac:dyDescent="0.3">
      <c r="A143" s="1" t="s">
        <v>406</v>
      </c>
      <c r="B143" s="1" t="s">
        <v>1172</v>
      </c>
      <c r="C143" s="1" t="s">
        <v>407</v>
      </c>
      <c r="D143" s="1" t="s">
        <v>289</v>
      </c>
      <c r="F143" s="1" t="s">
        <v>270</v>
      </c>
      <c r="G143" s="1" t="s">
        <v>4</v>
      </c>
      <c r="K143" s="1" t="s">
        <v>24</v>
      </c>
      <c r="L143" s="1" t="s">
        <v>25</v>
      </c>
      <c r="M143" s="1">
        <v>21</v>
      </c>
      <c r="N143" s="24" t="s">
        <v>1680</v>
      </c>
      <c r="O143" s="21" t="str">
        <f>VLOOKUP($N143,'1.Enterprises'!$A$1:$C$10,2,)</f>
        <v>De Key Amsterdam</v>
      </c>
    </row>
    <row r="144" spans="1:15" s="1" customFormat="1" ht="57.6" x14ac:dyDescent="0.3">
      <c r="A144" s="1" t="s">
        <v>429</v>
      </c>
      <c r="B144" s="1" t="s">
        <v>1430</v>
      </c>
      <c r="C144" s="1" t="s">
        <v>430</v>
      </c>
      <c r="D144" s="1" t="s">
        <v>301</v>
      </c>
      <c r="F144" s="1" t="s">
        <v>264</v>
      </c>
      <c r="G144" s="1" t="s">
        <v>274</v>
      </c>
      <c r="K144" s="1" t="s">
        <v>0</v>
      </c>
      <c r="L144" s="1" t="s">
        <v>1</v>
      </c>
      <c r="M144" s="1">
        <v>12</v>
      </c>
      <c r="N144" s="24" t="s">
        <v>1680</v>
      </c>
      <c r="O144" s="21" t="str">
        <f>VLOOKUP($N144,'1.Enterprises'!$A$1:$C$10,2,)</f>
        <v>De Key Amsterdam</v>
      </c>
    </row>
    <row r="145" spans="1:15" s="1" customFormat="1" ht="28.8" x14ac:dyDescent="0.3">
      <c r="A145" s="1" t="s">
        <v>487</v>
      </c>
      <c r="B145" s="1" t="s">
        <v>1283</v>
      </c>
      <c r="C145" s="1" t="s">
        <v>488</v>
      </c>
      <c r="D145" s="1" t="s">
        <v>301</v>
      </c>
      <c r="F145" s="1" t="s">
        <v>266</v>
      </c>
      <c r="G145" s="1" t="s">
        <v>101</v>
      </c>
      <c r="K145" s="1" t="s">
        <v>0</v>
      </c>
      <c r="L145" s="1" t="s">
        <v>1</v>
      </c>
      <c r="M145" s="1">
        <v>14</v>
      </c>
      <c r="N145" s="24" t="s">
        <v>1680</v>
      </c>
      <c r="O145" s="21" t="str">
        <f>VLOOKUP($N145,'1.Enterprises'!$A$1:$C$10,2,)</f>
        <v>De Key Amsterdam</v>
      </c>
    </row>
    <row r="146" spans="1:15" s="1" customFormat="1" ht="28.8" x14ac:dyDescent="0.3">
      <c r="A146" s="1" t="s">
        <v>493</v>
      </c>
      <c r="B146" s="6" t="s">
        <v>1285</v>
      </c>
      <c r="C146" s="1" t="s">
        <v>494</v>
      </c>
      <c r="D146" s="1" t="s">
        <v>301</v>
      </c>
      <c r="F146" s="1" t="s">
        <v>266</v>
      </c>
      <c r="G146" s="1" t="s">
        <v>101</v>
      </c>
      <c r="K146" s="1" t="s">
        <v>0</v>
      </c>
      <c r="L146" s="1" t="s">
        <v>1</v>
      </c>
      <c r="M146" s="1">
        <v>15</v>
      </c>
      <c r="N146" s="24" t="s">
        <v>1680</v>
      </c>
      <c r="O146" s="21" t="str">
        <f>VLOOKUP($N146,'1.Enterprises'!$A$1:$C$10,2,)</f>
        <v>De Key Amsterdam</v>
      </c>
    </row>
    <row r="147" spans="1:15" s="1" customFormat="1" ht="57.6" x14ac:dyDescent="0.3">
      <c r="A147" s="1" t="s">
        <v>481</v>
      </c>
      <c r="B147" s="1" t="s">
        <v>1280</v>
      </c>
      <c r="C147" s="1" t="s">
        <v>482</v>
      </c>
      <c r="D147" s="1" t="s">
        <v>301</v>
      </c>
      <c r="F147" s="1" t="s">
        <v>266</v>
      </c>
      <c r="G147" s="1" t="s">
        <v>101</v>
      </c>
      <c r="K147" s="1" t="s">
        <v>0</v>
      </c>
      <c r="L147" s="1" t="s">
        <v>1</v>
      </c>
      <c r="M147" s="1">
        <v>13</v>
      </c>
      <c r="N147" s="24" t="s">
        <v>1680</v>
      </c>
      <c r="O147" s="21" t="str">
        <f>VLOOKUP($N147,'1.Enterprises'!$A$1:$C$10,2,)</f>
        <v>De Key Amsterdam</v>
      </c>
    </row>
    <row r="148" spans="1:15" s="1" customFormat="1" ht="28.8" x14ac:dyDescent="0.3">
      <c r="A148" s="1" t="s">
        <v>605</v>
      </c>
      <c r="B148" s="1" t="s">
        <v>1316</v>
      </c>
      <c r="C148" s="1" t="s">
        <v>606</v>
      </c>
      <c r="D148" s="1" t="s">
        <v>301</v>
      </c>
      <c r="F148" s="1" t="s">
        <v>264</v>
      </c>
      <c r="G148" s="1" t="s">
        <v>274</v>
      </c>
      <c r="K148" s="1" t="s">
        <v>13</v>
      </c>
      <c r="L148" s="1" t="s">
        <v>14</v>
      </c>
      <c r="M148" s="1">
        <v>25</v>
      </c>
      <c r="N148" s="24" t="s">
        <v>1680</v>
      </c>
      <c r="O148" s="21" t="str">
        <f>VLOOKUP($N148,'1.Enterprises'!$A$1:$C$10,2,)</f>
        <v>De Key Amsterdam</v>
      </c>
    </row>
    <row r="149" spans="1:15" s="1" customFormat="1" ht="28.8" x14ac:dyDescent="0.3">
      <c r="A149" s="1" t="s">
        <v>826</v>
      </c>
      <c r="B149" s="1" t="s">
        <v>827</v>
      </c>
      <c r="C149" s="1" t="s">
        <v>827</v>
      </c>
      <c r="D149" s="1" t="s">
        <v>292</v>
      </c>
      <c r="F149" s="1" t="s">
        <v>266</v>
      </c>
      <c r="G149" s="1" t="s">
        <v>101</v>
      </c>
      <c r="K149" s="1" t="s">
        <v>112</v>
      </c>
      <c r="L149" s="1" t="s">
        <v>113</v>
      </c>
      <c r="M149" s="1">
        <v>3</v>
      </c>
      <c r="N149" s="24" t="s">
        <v>1680</v>
      </c>
      <c r="O149" s="21" t="str">
        <f>VLOOKUP($N149,'1.Enterprises'!$A$1:$C$10,2,)</f>
        <v>De Key Amsterdam</v>
      </c>
    </row>
    <row r="150" spans="1:15" s="1" customFormat="1" ht="28.8" x14ac:dyDescent="0.3">
      <c r="A150" s="1" t="s">
        <v>730</v>
      </c>
      <c r="B150" s="6" t="s">
        <v>1180</v>
      </c>
      <c r="C150" s="1" t="s">
        <v>731</v>
      </c>
      <c r="D150" s="1" t="s">
        <v>289</v>
      </c>
      <c r="F150" s="1" t="s">
        <v>270</v>
      </c>
      <c r="G150" s="1" t="s">
        <v>4</v>
      </c>
      <c r="K150" s="1" t="s">
        <v>68</v>
      </c>
      <c r="L150" s="1" t="s">
        <v>69</v>
      </c>
      <c r="M150" s="1">
        <v>9</v>
      </c>
      <c r="N150" s="24" t="s">
        <v>1680</v>
      </c>
      <c r="O150" s="21" t="str">
        <f>VLOOKUP($N150,'1.Enterprises'!$A$1:$C$10,2,)</f>
        <v>De Key Amsterdam</v>
      </c>
    </row>
    <row r="151" spans="1:15" s="1" customFormat="1" x14ac:dyDescent="0.3">
      <c r="A151" s="1" t="s">
        <v>796</v>
      </c>
      <c r="B151" s="6" t="s">
        <v>1203</v>
      </c>
      <c r="C151" s="1" t="s">
        <v>797</v>
      </c>
      <c r="D151" s="1" t="s">
        <v>289</v>
      </c>
      <c r="F151" s="1" t="s">
        <v>272</v>
      </c>
      <c r="G151" s="1" t="s">
        <v>280</v>
      </c>
      <c r="K151" s="1" t="s">
        <v>73</v>
      </c>
      <c r="L151" s="1" t="s">
        <v>74</v>
      </c>
      <c r="M151" s="1">
        <v>2</v>
      </c>
      <c r="N151" s="24" t="s">
        <v>1680</v>
      </c>
      <c r="O151" s="21" t="str">
        <f>VLOOKUP($N151,'1.Enterprises'!$A$1:$C$10,2,)</f>
        <v>De Key Amsterdam</v>
      </c>
    </row>
    <row r="152" spans="1:15" s="1" customFormat="1" ht="28.8" x14ac:dyDescent="0.3">
      <c r="A152" s="1" t="s">
        <v>565</v>
      </c>
      <c r="B152" s="1" t="s">
        <v>1304</v>
      </c>
      <c r="C152" s="1" t="s">
        <v>566</v>
      </c>
      <c r="D152" s="1" t="s">
        <v>301</v>
      </c>
      <c r="F152" s="1" t="s">
        <v>265</v>
      </c>
      <c r="G152" s="1" t="s">
        <v>275</v>
      </c>
      <c r="K152" s="1" t="s">
        <v>8</v>
      </c>
      <c r="L152" s="1" t="s">
        <v>9</v>
      </c>
      <c r="M152" s="1">
        <v>15</v>
      </c>
      <c r="N152" s="24" t="s">
        <v>1680</v>
      </c>
      <c r="O152" s="21" t="str">
        <f>VLOOKUP($N152,'1.Enterprises'!$A$1:$C$10,2,)</f>
        <v>De Key Amsterdam</v>
      </c>
    </row>
    <row r="153" spans="1:15" s="1" customFormat="1" ht="43.2" x14ac:dyDescent="0.3">
      <c r="A153" s="1" t="s">
        <v>567</v>
      </c>
      <c r="B153" s="6" t="s">
        <v>1305</v>
      </c>
      <c r="C153" s="1" t="s">
        <v>568</v>
      </c>
      <c r="D153" s="1" t="s">
        <v>301</v>
      </c>
      <c r="F153" s="1" t="s">
        <v>265</v>
      </c>
      <c r="G153" s="1" t="s">
        <v>275</v>
      </c>
      <c r="K153" s="1" t="s">
        <v>8</v>
      </c>
      <c r="L153" s="1" t="s">
        <v>9</v>
      </c>
      <c r="M153" s="1">
        <v>15</v>
      </c>
      <c r="N153" s="24" t="s">
        <v>1680</v>
      </c>
      <c r="O153" s="21" t="str">
        <f>VLOOKUP($N153,'1.Enterprises'!$A$1:$C$10,2,)</f>
        <v>De Key Amsterdam</v>
      </c>
    </row>
    <row r="154" spans="1:15" s="1" customFormat="1" ht="28.8" x14ac:dyDescent="0.3">
      <c r="A154" s="1" t="s">
        <v>740</v>
      </c>
      <c r="B154" s="1" t="s">
        <v>1382</v>
      </c>
      <c r="C154" s="1" t="s">
        <v>741</v>
      </c>
      <c r="D154" s="1" t="s">
        <v>292</v>
      </c>
      <c r="F154" s="1" t="s">
        <v>270</v>
      </c>
      <c r="G154" s="1" t="s">
        <v>4</v>
      </c>
      <c r="K154" s="1" t="s">
        <v>53</v>
      </c>
      <c r="L154" s="1" t="s">
        <v>54</v>
      </c>
      <c r="M154" s="1">
        <v>11</v>
      </c>
      <c r="N154" s="24" t="s">
        <v>1680</v>
      </c>
      <c r="O154" s="21" t="str">
        <f>VLOOKUP($N154,'1.Enterprises'!$A$1:$C$10,2,)</f>
        <v>De Key Amsterdam</v>
      </c>
    </row>
    <row r="155" spans="1:15" s="1" customFormat="1" x14ac:dyDescent="0.3">
      <c r="A155" s="1" t="s">
        <v>380</v>
      </c>
      <c r="B155" s="6" t="s">
        <v>1265</v>
      </c>
      <c r="C155" s="1" t="s">
        <v>381</v>
      </c>
      <c r="D155" s="1" t="s">
        <v>301</v>
      </c>
      <c r="F155" s="1" t="s">
        <v>266</v>
      </c>
      <c r="G155" s="1" t="s">
        <v>101</v>
      </c>
      <c r="K155" s="1" t="s">
        <v>18</v>
      </c>
      <c r="L155" s="1" t="s">
        <v>19</v>
      </c>
      <c r="M155" s="1">
        <v>7</v>
      </c>
      <c r="N155" s="24" t="s">
        <v>1680</v>
      </c>
      <c r="O155" s="21" t="str">
        <f>VLOOKUP($N155,'1.Enterprises'!$A$1:$C$10,2,)</f>
        <v>De Key Amsterdam</v>
      </c>
    </row>
    <row r="156" spans="1:15" s="1" customFormat="1" ht="28.8" x14ac:dyDescent="0.3">
      <c r="A156" s="1" t="s">
        <v>742</v>
      </c>
      <c r="B156" s="6" t="s">
        <v>1383</v>
      </c>
      <c r="C156" s="1" t="s">
        <v>743</v>
      </c>
      <c r="D156" s="1" t="s">
        <v>292</v>
      </c>
      <c r="F156" s="1" t="s">
        <v>268</v>
      </c>
      <c r="G156" s="1" t="s">
        <v>277</v>
      </c>
      <c r="K156" s="1" t="s">
        <v>53</v>
      </c>
      <c r="L156" s="1" t="s">
        <v>54</v>
      </c>
      <c r="M156" s="1">
        <v>11</v>
      </c>
      <c r="N156" s="24" t="s">
        <v>1680</v>
      </c>
      <c r="O156" s="21" t="str">
        <f>VLOOKUP($N156,'1.Enterprises'!$A$1:$C$10,2,)</f>
        <v>De Key Amsterdam</v>
      </c>
    </row>
    <row r="157" spans="1:15" s="1" customFormat="1" ht="28.8" x14ac:dyDescent="0.3">
      <c r="A157" s="1" t="s">
        <v>638</v>
      </c>
      <c r="B157" s="1" t="s">
        <v>1328</v>
      </c>
      <c r="C157" s="1" t="s">
        <v>639</v>
      </c>
      <c r="D157" s="1" t="s">
        <v>301</v>
      </c>
      <c r="F157" s="1" t="s">
        <v>269</v>
      </c>
      <c r="G157" s="1" t="s">
        <v>278</v>
      </c>
      <c r="K157" s="1" t="s">
        <v>13</v>
      </c>
      <c r="L157" s="1" t="s">
        <v>14</v>
      </c>
      <c r="M157" s="1">
        <v>54</v>
      </c>
      <c r="N157" s="24" t="s">
        <v>1680</v>
      </c>
      <c r="O157" s="21" t="str">
        <f>VLOOKUP($N157,'1.Enterprises'!$A$1:$C$10,2,)</f>
        <v>De Key Amsterdam</v>
      </c>
    </row>
    <row r="158" spans="1:15" s="1" customFormat="1" ht="43.2" x14ac:dyDescent="0.3">
      <c r="A158" s="1" t="s">
        <v>439</v>
      </c>
      <c r="B158" s="1" t="s">
        <v>1457</v>
      </c>
      <c r="C158" s="1" t="s">
        <v>440</v>
      </c>
      <c r="D158" s="1" t="s">
        <v>292</v>
      </c>
      <c r="F158" s="1" t="s">
        <v>266</v>
      </c>
      <c r="G158" s="1" t="s">
        <v>101</v>
      </c>
      <c r="K158" s="1" t="s">
        <v>0</v>
      </c>
      <c r="L158" s="1" t="s">
        <v>1</v>
      </c>
      <c r="M158" s="1">
        <v>10</v>
      </c>
      <c r="N158" s="24" t="s">
        <v>1680</v>
      </c>
      <c r="O158" s="21" t="str">
        <f>VLOOKUP($N158,'1.Enterprises'!$A$1:$C$10,2,)</f>
        <v>De Key Amsterdam</v>
      </c>
    </row>
    <row r="159" spans="1:15" s="1" customFormat="1" ht="28.8" x14ac:dyDescent="0.3">
      <c r="A159" s="1" t="s">
        <v>619</v>
      </c>
      <c r="B159" s="1" t="s">
        <v>1367</v>
      </c>
      <c r="C159" s="1" t="s">
        <v>620</v>
      </c>
      <c r="D159" s="1" t="s">
        <v>292</v>
      </c>
      <c r="F159" s="1" t="s">
        <v>264</v>
      </c>
      <c r="G159" s="1" t="s">
        <v>274</v>
      </c>
      <c r="K159" s="1" t="s">
        <v>13</v>
      </c>
      <c r="L159" s="1" t="s">
        <v>14</v>
      </c>
      <c r="M159" s="1">
        <v>30</v>
      </c>
      <c r="N159" s="24" t="s">
        <v>1680</v>
      </c>
      <c r="O159" s="21" t="str">
        <f>VLOOKUP($N159,'1.Enterprises'!$A$1:$C$10,2,)</f>
        <v>De Key Amsterdam</v>
      </c>
    </row>
    <row r="160" spans="1:15" s="1" customFormat="1" ht="43.2" x14ac:dyDescent="0.3">
      <c r="A160" s="1" t="s">
        <v>646</v>
      </c>
      <c r="B160" s="1" t="s">
        <v>1370</v>
      </c>
      <c r="C160" s="1" t="s">
        <v>647</v>
      </c>
      <c r="D160" s="1" t="s">
        <v>292</v>
      </c>
      <c r="F160" s="1" t="s">
        <v>269</v>
      </c>
      <c r="G160" s="1" t="s">
        <v>278</v>
      </c>
      <c r="K160" s="1" t="s">
        <v>34</v>
      </c>
      <c r="L160" s="1" t="s">
        <v>35</v>
      </c>
      <c r="M160" s="1">
        <v>5</v>
      </c>
      <c r="N160" s="24" t="s">
        <v>1680</v>
      </c>
      <c r="O160" s="21" t="str">
        <f>VLOOKUP($N160,'1.Enterprises'!$A$1:$C$10,2,)</f>
        <v>De Key Amsterdam</v>
      </c>
    </row>
    <row r="161" spans="1:15" s="1" customFormat="1" ht="28.8" x14ac:dyDescent="0.3">
      <c r="A161" s="1" t="s">
        <v>776</v>
      </c>
      <c r="B161" s="1" t="s">
        <v>1445</v>
      </c>
      <c r="C161" s="1" t="s">
        <v>777</v>
      </c>
      <c r="D161" s="1" t="s">
        <v>292</v>
      </c>
      <c r="F161" s="1" t="s">
        <v>272</v>
      </c>
      <c r="G161" s="1" t="s">
        <v>280</v>
      </c>
      <c r="K161" s="1" t="s">
        <v>89</v>
      </c>
      <c r="L161" s="1" t="s">
        <v>90</v>
      </c>
      <c r="M161" s="1">
        <v>10</v>
      </c>
      <c r="N161" s="24" t="s">
        <v>1680</v>
      </c>
      <c r="O161" s="21" t="str">
        <f>VLOOKUP($N161,'1.Enterprises'!$A$1:$C$10,2,)</f>
        <v>De Key Amsterdam</v>
      </c>
    </row>
    <row r="162" spans="1:15" s="1" customFormat="1" ht="43.2" x14ac:dyDescent="0.3">
      <c r="A162" s="1" t="s">
        <v>560</v>
      </c>
      <c r="B162" s="1" t="s">
        <v>1363</v>
      </c>
      <c r="C162" s="1" t="s">
        <v>561</v>
      </c>
      <c r="D162" s="1" t="s">
        <v>292</v>
      </c>
      <c r="F162" s="1" t="s">
        <v>269</v>
      </c>
      <c r="G162" s="1" t="s">
        <v>278</v>
      </c>
      <c r="K162" s="1" t="s">
        <v>29</v>
      </c>
      <c r="L162" s="1" t="s">
        <v>30</v>
      </c>
      <c r="M162" s="1">
        <v>20</v>
      </c>
      <c r="N162" s="24" t="s">
        <v>1680</v>
      </c>
      <c r="O162" s="21" t="str">
        <f>VLOOKUP($N162,'1.Enterprises'!$A$1:$C$10,2,)</f>
        <v>De Key Amsterdam</v>
      </c>
    </row>
    <row r="163" spans="1:15" s="1" customFormat="1" ht="57.6" x14ac:dyDescent="0.3">
      <c r="A163" s="1" t="s">
        <v>756</v>
      </c>
      <c r="B163" s="1" t="s">
        <v>1388</v>
      </c>
      <c r="C163" s="1" t="s">
        <v>757</v>
      </c>
      <c r="D163" s="1" t="s">
        <v>292</v>
      </c>
      <c r="F163" s="1" t="s">
        <v>270</v>
      </c>
      <c r="G163" s="1" t="s">
        <v>4</v>
      </c>
      <c r="K163" s="1" t="s">
        <v>63</v>
      </c>
      <c r="L163" s="1" t="s">
        <v>64</v>
      </c>
      <c r="M163" s="1">
        <v>7</v>
      </c>
      <c r="N163" s="24" t="s">
        <v>1680</v>
      </c>
      <c r="O163" s="21" t="str">
        <f>VLOOKUP($N163,'1.Enterprises'!$A$1:$C$10,2,)</f>
        <v>De Key Amsterdam</v>
      </c>
    </row>
    <row r="164" spans="1:15" s="1" customFormat="1" ht="57.6" x14ac:dyDescent="0.3">
      <c r="A164" s="1" t="s">
        <v>674</v>
      </c>
      <c r="B164" s="1" t="s">
        <v>1332</v>
      </c>
      <c r="C164" s="1" t="s">
        <v>675</v>
      </c>
      <c r="D164" s="1" t="s">
        <v>301</v>
      </c>
      <c r="F164" s="1" t="s">
        <v>272</v>
      </c>
      <c r="G164" s="1" t="s">
        <v>280</v>
      </c>
      <c r="K164" s="1" t="s">
        <v>59</v>
      </c>
      <c r="L164" s="1" t="s">
        <v>60</v>
      </c>
      <c r="M164" s="1">
        <v>8</v>
      </c>
      <c r="N164" s="24" t="s">
        <v>1680</v>
      </c>
      <c r="O164" s="21" t="str">
        <f>VLOOKUP($N164,'1.Enterprises'!$A$1:$C$10,2,)</f>
        <v>De Key Amsterdam</v>
      </c>
    </row>
    <row r="165" spans="1:15" s="1" customFormat="1" ht="72" x14ac:dyDescent="0.3">
      <c r="A165" s="1" t="s">
        <v>705</v>
      </c>
      <c r="B165" s="1" t="s">
        <v>845</v>
      </c>
      <c r="C165" s="1" t="s">
        <v>706</v>
      </c>
      <c r="D165" s="1" t="s">
        <v>289</v>
      </c>
      <c r="F165" s="1" t="s">
        <v>267</v>
      </c>
      <c r="G165" s="1" t="s">
        <v>276</v>
      </c>
      <c r="K165" s="1" t="s">
        <v>43</v>
      </c>
      <c r="L165" s="1" t="s">
        <v>44</v>
      </c>
      <c r="M165" s="1">
        <v>3</v>
      </c>
      <c r="N165" s="24" t="s">
        <v>1680</v>
      </c>
      <c r="O165" s="21" t="str">
        <f>VLOOKUP($N165,'1.Enterprises'!$A$1:$C$10,2,)</f>
        <v>De Key Amsterdam</v>
      </c>
    </row>
    <row r="166" spans="1:15" s="1" customFormat="1" ht="28.8" x14ac:dyDescent="0.3">
      <c r="A166" s="1" t="s">
        <v>599</v>
      </c>
      <c r="B166" s="15" t="s">
        <v>1488</v>
      </c>
      <c r="C166" s="1" t="s">
        <v>600</v>
      </c>
      <c r="D166" s="1" t="s">
        <v>292</v>
      </c>
      <c r="F166" s="1" t="s">
        <v>266</v>
      </c>
      <c r="G166" s="1" t="s">
        <v>101</v>
      </c>
      <c r="K166" s="1" t="s">
        <v>13</v>
      </c>
      <c r="L166" s="1" t="s">
        <v>14</v>
      </c>
      <c r="M166" s="1">
        <v>25</v>
      </c>
      <c r="N166" s="24" t="s">
        <v>1680</v>
      </c>
      <c r="O166" s="21" t="str">
        <f>VLOOKUP($N166,'1.Enterprises'!$A$1:$C$10,2,)</f>
        <v>De Key Amsterdam</v>
      </c>
    </row>
    <row r="167" spans="1:15" s="1" customFormat="1" ht="28.8" x14ac:dyDescent="0.3">
      <c r="A167" s="1" t="s">
        <v>583</v>
      </c>
      <c r="B167" s="6" t="s">
        <v>1311</v>
      </c>
      <c r="C167" s="1" t="s">
        <v>584</v>
      </c>
      <c r="D167" s="1" t="s">
        <v>301</v>
      </c>
      <c r="F167" s="1" t="s">
        <v>270</v>
      </c>
      <c r="G167" s="1" t="s">
        <v>4</v>
      </c>
      <c r="K167" s="1" t="s">
        <v>8</v>
      </c>
      <c r="L167" s="1" t="s">
        <v>9</v>
      </c>
      <c r="M167" s="1">
        <v>63</v>
      </c>
      <c r="N167" s="24" t="s">
        <v>1680</v>
      </c>
      <c r="O167" s="21" t="str">
        <f>VLOOKUP($N167,'1.Enterprises'!$A$1:$C$10,2,)</f>
        <v>De Key Amsterdam</v>
      </c>
    </row>
    <row r="168" spans="1:15" s="1" customFormat="1" ht="43.2" x14ac:dyDescent="0.3">
      <c r="A168" s="1" t="s">
        <v>334</v>
      </c>
      <c r="B168" s="1" t="s">
        <v>1190</v>
      </c>
      <c r="C168" s="1" t="s">
        <v>335</v>
      </c>
      <c r="D168" s="1" t="s">
        <v>289</v>
      </c>
      <c r="F168" s="1" t="s">
        <v>269</v>
      </c>
      <c r="G168" s="1" t="s">
        <v>278</v>
      </c>
      <c r="K168" s="1" t="s">
        <v>18</v>
      </c>
      <c r="L168" s="1" t="s">
        <v>19</v>
      </c>
      <c r="M168" s="1">
        <v>3</v>
      </c>
      <c r="N168" s="24" t="s">
        <v>1680</v>
      </c>
      <c r="O168" s="21" t="str">
        <f>VLOOKUP($N168,'1.Enterprises'!$A$1:$C$10,2,)</f>
        <v>De Key Amsterdam</v>
      </c>
    </row>
    <row r="169" spans="1:15" s="1" customFormat="1" ht="28.8" x14ac:dyDescent="0.3">
      <c r="A169" s="1" t="s">
        <v>656</v>
      </c>
      <c r="B169" s="1" t="s">
        <v>1157</v>
      </c>
      <c r="C169" s="1" t="s">
        <v>657</v>
      </c>
      <c r="D169" s="1" t="s">
        <v>289</v>
      </c>
      <c r="F169" s="1" t="s">
        <v>273</v>
      </c>
      <c r="G169" s="1" t="s">
        <v>281</v>
      </c>
      <c r="K169" s="1" t="s">
        <v>48</v>
      </c>
      <c r="L169" s="1" t="s">
        <v>49</v>
      </c>
      <c r="M169" s="1">
        <v>5</v>
      </c>
      <c r="N169" s="24" t="s">
        <v>1680</v>
      </c>
      <c r="O169" s="21" t="str">
        <f>VLOOKUP($N169,'1.Enterprises'!$A$1:$C$10,2,)</f>
        <v>De Key Amsterdam</v>
      </c>
    </row>
    <row r="170" spans="1:15" s="1" customFormat="1" ht="28.8" x14ac:dyDescent="0.3">
      <c r="A170" s="1" t="s">
        <v>629</v>
      </c>
      <c r="B170" s="6" t="s">
        <v>1369</v>
      </c>
      <c r="C170" s="1" t="s">
        <v>630</v>
      </c>
      <c r="D170" s="1" t="s">
        <v>292</v>
      </c>
      <c r="F170" s="1" t="s">
        <v>272</v>
      </c>
      <c r="G170" s="1" t="s">
        <v>280</v>
      </c>
      <c r="K170" s="1" t="s">
        <v>13</v>
      </c>
      <c r="L170" s="1" t="s">
        <v>14</v>
      </c>
      <c r="M170" s="1">
        <v>23</v>
      </c>
      <c r="N170" s="24" t="s">
        <v>1680</v>
      </c>
      <c r="O170" s="21" t="str">
        <f>VLOOKUP($N170,'1.Enterprises'!$A$1:$C$10,2,)</f>
        <v>De Key Amsterdam</v>
      </c>
    </row>
    <row r="171" spans="1:15" s="1" customFormat="1" x14ac:dyDescent="0.3">
      <c r="A171" s="1" t="s">
        <v>293</v>
      </c>
      <c r="B171" s="1" t="s">
        <v>1150</v>
      </c>
      <c r="C171" s="1" t="s">
        <v>294</v>
      </c>
      <c r="D171" s="1" t="s">
        <v>289</v>
      </c>
      <c r="F171" s="1" t="s">
        <v>265</v>
      </c>
      <c r="G171" s="1" t="s">
        <v>275</v>
      </c>
      <c r="K171" s="1" t="s">
        <v>29</v>
      </c>
      <c r="L171" s="1" t="s">
        <v>30</v>
      </c>
      <c r="M171" s="1">
        <v>16</v>
      </c>
      <c r="N171" s="24" t="s">
        <v>1680</v>
      </c>
      <c r="O171" s="21" t="str">
        <f>VLOOKUP($N171,'1.Enterprises'!$A$1:$C$10,2,)</f>
        <v>De Key Amsterdam</v>
      </c>
    </row>
    <row r="172" spans="1:15" s="1" customFormat="1" ht="57.6" x14ac:dyDescent="0.3">
      <c r="A172" s="1" t="s">
        <v>804</v>
      </c>
      <c r="B172" s="6" t="s">
        <v>1181</v>
      </c>
      <c r="C172" s="1" t="s">
        <v>805</v>
      </c>
      <c r="D172" s="1" t="s">
        <v>289</v>
      </c>
      <c r="F172" s="1" t="s">
        <v>270</v>
      </c>
      <c r="G172" s="1" t="s">
        <v>4</v>
      </c>
      <c r="K172" s="1" t="s">
        <v>73</v>
      </c>
      <c r="L172" s="1" t="s">
        <v>74</v>
      </c>
      <c r="M172" s="1">
        <v>7</v>
      </c>
      <c r="N172" s="24" t="s">
        <v>1680</v>
      </c>
      <c r="O172" s="21" t="str">
        <f>VLOOKUP($N172,'1.Enterprises'!$A$1:$C$10,2,)</f>
        <v>De Key Amsterdam</v>
      </c>
    </row>
    <row r="173" spans="1:15" s="1" customFormat="1" ht="43.2" x14ac:dyDescent="0.3">
      <c r="A173" s="1" t="s">
        <v>802</v>
      </c>
      <c r="B173" s="1" t="s">
        <v>1179</v>
      </c>
      <c r="C173" s="1" t="s">
        <v>803</v>
      </c>
      <c r="D173" s="1" t="s">
        <v>289</v>
      </c>
      <c r="F173" s="1" t="s">
        <v>270</v>
      </c>
      <c r="G173" s="1" t="s">
        <v>4</v>
      </c>
      <c r="K173" s="1" t="s">
        <v>73</v>
      </c>
      <c r="L173" s="1" t="s">
        <v>74</v>
      </c>
      <c r="M173" s="1">
        <v>7</v>
      </c>
      <c r="N173" s="24" t="s">
        <v>1680</v>
      </c>
      <c r="O173" s="21" t="str">
        <f>VLOOKUP($N173,'1.Enterprises'!$A$1:$C$10,2,)</f>
        <v>De Key Amsterdam</v>
      </c>
    </row>
    <row r="174" spans="1:15" s="1" customFormat="1" ht="28.8" x14ac:dyDescent="0.3">
      <c r="A174" s="1" t="s">
        <v>601</v>
      </c>
      <c r="B174" s="1" t="s">
        <v>1315</v>
      </c>
      <c r="C174" s="1" t="s">
        <v>602</v>
      </c>
      <c r="D174" s="1" t="s">
        <v>301</v>
      </c>
      <c r="F174" s="1" t="s">
        <v>266</v>
      </c>
      <c r="G174" s="1" t="s">
        <v>101</v>
      </c>
      <c r="K174" s="1" t="s">
        <v>13</v>
      </c>
      <c r="L174" s="1" t="s">
        <v>14</v>
      </c>
      <c r="M174" s="1">
        <v>25</v>
      </c>
      <c r="N174" s="24" t="s">
        <v>1680</v>
      </c>
      <c r="O174" s="21" t="str">
        <f>VLOOKUP($N174,'1.Enterprises'!$A$1:$C$10,2,)</f>
        <v>De Key Amsterdam</v>
      </c>
    </row>
    <row r="175" spans="1:15" s="1" customFormat="1" ht="28.8" x14ac:dyDescent="0.3">
      <c r="A175" s="1" t="s">
        <v>627</v>
      </c>
      <c r="B175" s="1" t="s">
        <v>1322</v>
      </c>
      <c r="C175" s="1" t="s">
        <v>628</v>
      </c>
      <c r="D175" s="1" t="s">
        <v>301</v>
      </c>
      <c r="F175" s="1" t="s">
        <v>272</v>
      </c>
      <c r="G175" s="1" t="s">
        <v>280</v>
      </c>
      <c r="K175" s="1" t="s">
        <v>13</v>
      </c>
      <c r="L175" s="1" t="s">
        <v>14</v>
      </c>
      <c r="M175" s="1">
        <v>44</v>
      </c>
      <c r="N175" s="24" t="s">
        <v>1680</v>
      </c>
      <c r="O175" s="21" t="str">
        <f>VLOOKUP($N175,'1.Enterprises'!$A$1:$C$10,2,)</f>
        <v>De Key Amsterdam</v>
      </c>
    </row>
    <row r="176" spans="1:15" s="1" customFormat="1" ht="28.8" x14ac:dyDescent="0.3">
      <c r="A176" s="1" t="s">
        <v>625</v>
      </c>
      <c r="B176" s="1" t="s">
        <v>1321</v>
      </c>
      <c r="C176" s="1" t="s">
        <v>626</v>
      </c>
      <c r="D176" s="1" t="s">
        <v>301</v>
      </c>
      <c r="F176" s="1" t="s">
        <v>272</v>
      </c>
      <c r="G176" s="1" t="s">
        <v>280</v>
      </c>
      <c r="K176" s="1" t="s">
        <v>13</v>
      </c>
      <c r="L176" s="1" t="s">
        <v>14</v>
      </c>
      <c r="M176" s="1">
        <v>44</v>
      </c>
      <c r="N176" s="24" t="s">
        <v>1680</v>
      </c>
      <c r="O176" s="21" t="str">
        <f>VLOOKUP($N176,'1.Enterprises'!$A$1:$C$10,2,)</f>
        <v>De Key Amsterdam</v>
      </c>
    </row>
    <row r="177" spans="1:15" s="1" customFormat="1" ht="43.2" x14ac:dyDescent="0.3">
      <c r="A177" s="1" t="s">
        <v>691</v>
      </c>
      <c r="B177" s="1" t="s">
        <v>1468</v>
      </c>
      <c r="C177" s="1" t="s">
        <v>692</v>
      </c>
      <c r="D177" s="1" t="s">
        <v>292</v>
      </c>
      <c r="F177" s="1" t="s">
        <v>272</v>
      </c>
      <c r="G177" s="1" t="s">
        <v>280</v>
      </c>
      <c r="K177" s="1" t="s">
        <v>77</v>
      </c>
      <c r="L177" s="1" t="s">
        <v>688</v>
      </c>
      <c r="M177" s="1">
        <v>5</v>
      </c>
      <c r="N177" s="24" t="s">
        <v>1680</v>
      </c>
      <c r="O177" s="21" t="str">
        <f>VLOOKUP($N177,'1.Enterprises'!$A$1:$C$10,2,)</f>
        <v>De Key Amsterdam</v>
      </c>
    </row>
    <row r="178" spans="1:15" s="1" customFormat="1" ht="43.2" x14ac:dyDescent="0.3">
      <c r="A178" s="1" t="s">
        <v>748</v>
      </c>
      <c r="B178" s="1" t="s">
        <v>1385</v>
      </c>
      <c r="C178" s="1" t="s">
        <v>749</v>
      </c>
      <c r="D178" s="1" t="s">
        <v>292</v>
      </c>
      <c r="F178" s="1" t="s">
        <v>272</v>
      </c>
      <c r="G178" s="1" t="s">
        <v>280</v>
      </c>
      <c r="K178" s="1" t="s">
        <v>55</v>
      </c>
      <c r="L178" s="1" t="s">
        <v>56</v>
      </c>
      <c r="M178" s="1">
        <v>24</v>
      </c>
      <c r="N178" s="24" t="s">
        <v>1680</v>
      </c>
      <c r="O178" s="21" t="str">
        <f>VLOOKUP($N178,'1.Enterprises'!$A$1:$C$10,2,)</f>
        <v>De Key Amsterdam</v>
      </c>
    </row>
    <row r="179" spans="1:15" s="1" customFormat="1" ht="115.2" x14ac:dyDescent="0.3">
      <c r="A179" s="1" t="s">
        <v>678</v>
      </c>
      <c r="B179" s="6" t="s">
        <v>1333</v>
      </c>
      <c r="C179" s="1" t="s">
        <v>679</v>
      </c>
      <c r="D179" s="1" t="s">
        <v>301</v>
      </c>
      <c r="F179" s="1" t="s">
        <v>272</v>
      </c>
      <c r="G179" s="1" t="s">
        <v>280</v>
      </c>
      <c r="K179" s="1" t="s">
        <v>59</v>
      </c>
      <c r="L179" s="1" t="s">
        <v>60</v>
      </c>
      <c r="M179" s="1">
        <v>13</v>
      </c>
      <c r="N179" s="24" t="s">
        <v>1680</v>
      </c>
      <c r="O179" s="21" t="str">
        <f>VLOOKUP($N179,'1.Enterprises'!$A$1:$C$10,2,)</f>
        <v>De Key Amsterdam</v>
      </c>
    </row>
    <row r="180" spans="1:15" s="1" customFormat="1" ht="100.8" x14ac:dyDescent="0.3">
      <c r="A180" s="1" t="s">
        <v>693</v>
      </c>
      <c r="B180" s="6" t="s">
        <v>1373</v>
      </c>
      <c r="C180" s="1" t="s">
        <v>694</v>
      </c>
      <c r="D180" s="1" t="s">
        <v>292</v>
      </c>
      <c r="F180" s="1" t="s">
        <v>272</v>
      </c>
      <c r="G180" s="1" t="s">
        <v>280</v>
      </c>
      <c r="K180" s="1" t="s">
        <v>77</v>
      </c>
      <c r="L180" s="1" t="s">
        <v>688</v>
      </c>
      <c r="M180" s="1">
        <v>10</v>
      </c>
      <c r="N180" s="24" t="s">
        <v>1680</v>
      </c>
      <c r="O180" s="21" t="str">
        <f>VLOOKUP($N180,'1.Enterprises'!$A$1:$C$10,2,)</f>
        <v>De Key Amsterdam</v>
      </c>
    </row>
    <row r="181" spans="1:15" s="1" customFormat="1" x14ac:dyDescent="0.3">
      <c r="A181" s="1" t="s">
        <v>603</v>
      </c>
      <c r="B181" s="6" t="s">
        <v>1366</v>
      </c>
      <c r="C181" s="1" t="s">
        <v>604</v>
      </c>
      <c r="D181" s="1" t="s">
        <v>292</v>
      </c>
      <c r="F181" s="1" t="s">
        <v>269</v>
      </c>
      <c r="G181" s="1" t="s">
        <v>278</v>
      </c>
      <c r="K181" s="1" t="s">
        <v>13</v>
      </c>
      <c r="L181" s="1" t="s">
        <v>14</v>
      </c>
      <c r="M181" s="1">
        <v>25</v>
      </c>
      <c r="N181" s="24" t="s">
        <v>1680</v>
      </c>
      <c r="O181" s="21" t="str">
        <f>VLOOKUP($N181,'1.Enterprises'!$A$1:$C$10,2,)</f>
        <v>De Key Amsterdam</v>
      </c>
    </row>
    <row r="182" spans="1:15" s="1" customFormat="1" ht="28.8" x14ac:dyDescent="0.3">
      <c r="A182" s="1" t="s">
        <v>623</v>
      </c>
      <c r="B182" s="1" t="s">
        <v>1368</v>
      </c>
      <c r="C182" s="1" t="s">
        <v>624</v>
      </c>
      <c r="D182" s="1" t="s">
        <v>292</v>
      </c>
      <c r="F182" s="1" t="s">
        <v>272</v>
      </c>
      <c r="G182" s="1" t="s">
        <v>280</v>
      </c>
      <c r="K182" s="1" t="s">
        <v>13</v>
      </c>
      <c r="L182" s="1" t="s">
        <v>14</v>
      </c>
      <c r="M182" s="1">
        <v>39</v>
      </c>
      <c r="N182" s="24" t="s">
        <v>1680</v>
      </c>
      <c r="O182" s="21" t="str">
        <f>VLOOKUP($N182,'1.Enterprises'!$A$1:$C$10,2,)</f>
        <v>De Key Amsterdam</v>
      </c>
    </row>
    <row r="183" spans="1:15" s="1" customFormat="1" ht="28.8" x14ac:dyDescent="0.3">
      <c r="A183" s="1" t="s">
        <v>538</v>
      </c>
      <c r="B183" s="1" t="s">
        <v>1198</v>
      </c>
      <c r="C183" s="1" t="s">
        <v>539</v>
      </c>
      <c r="D183" s="1" t="s">
        <v>289</v>
      </c>
      <c r="F183" s="1" t="s">
        <v>269</v>
      </c>
      <c r="G183" s="1" t="s">
        <v>278</v>
      </c>
      <c r="K183" s="1" t="s">
        <v>0</v>
      </c>
      <c r="L183" s="1" t="s">
        <v>1</v>
      </c>
      <c r="M183" s="1">
        <v>35</v>
      </c>
      <c r="N183" s="24" t="s">
        <v>1680</v>
      </c>
      <c r="O183" s="21" t="str">
        <f>VLOOKUP($N183,'1.Enterprises'!$A$1:$C$10,2,)</f>
        <v>De Key Amsterdam</v>
      </c>
    </row>
    <row r="184" spans="1:15" s="1" customFormat="1" ht="57.6" x14ac:dyDescent="0.3">
      <c r="A184" s="1" t="s">
        <v>772</v>
      </c>
      <c r="B184" s="1" t="s">
        <v>1444</v>
      </c>
      <c r="C184" s="1" t="s">
        <v>773</v>
      </c>
      <c r="D184" s="1" t="s">
        <v>292</v>
      </c>
      <c r="F184" s="1" t="s">
        <v>268</v>
      </c>
      <c r="G184" s="1" t="s">
        <v>277</v>
      </c>
      <c r="K184" s="1" t="s">
        <v>89</v>
      </c>
      <c r="L184" s="1" t="s">
        <v>90</v>
      </c>
      <c r="M184" s="1">
        <v>5</v>
      </c>
      <c r="N184" s="24" t="s">
        <v>1680</v>
      </c>
      <c r="O184" s="21" t="str">
        <f>VLOOKUP($N184,'1.Enterprises'!$A$1:$C$10,2,)</f>
        <v>De Key Amsterdam</v>
      </c>
    </row>
    <row r="185" spans="1:15" s="1" customFormat="1" ht="129.6" x14ac:dyDescent="0.3">
      <c r="A185" s="1" t="s">
        <v>642</v>
      </c>
      <c r="B185" s="1" t="s">
        <v>1330</v>
      </c>
      <c r="C185" s="1" t="s">
        <v>643</v>
      </c>
      <c r="D185" s="1" t="s">
        <v>301</v>
      </c>
      <c r="F185" s="1" t="s">
        <v>272</v>
      </c>
      <c r="G185" s="1" t="s">
        <v>280</v>
      </c>
      <c r="K185" s="1" t="s">
        <v>13</v>
      </c>
      <c r="L185" s="1" t="s">
        <v>14</v>
      </c>
      <c r="M185" s="1">
        <v>56</v>
      </c>
      <c r="N185" s="24" t="s">
        <v>1680</v>
      </c>
      <c r="O185" s="21" t="str">
        <f>VLOOKUP($N185,'1.Enterprises'!$A$1:$C$10,2,)</f>
        <v>De Key Amsterdam</v>
      </c>
    </row>
    <row r="186" spans="1:15" s="1" customFormat="1" ht="72" x14ac:dyDescent="0.3">
      <c r="A186" s="1" t="s">
        <v>784</v>
      </c>
      <c r="B186" s="1" t="s">
        <v>1447</v>
      </c>
      <c r="C186" s="1" t="s">
        <v>785</v>
      </c>
      <c r="D186" s="1" t="s">
        <v>292</v>
      </c>
      <c r="F186" s="1" t="s">
        <v>272</v>
      </c>
      <c r="G186" s="1" t="s">
        <v>280</v>
      </c>
      <c r="K186" s="1" t="s">
        <v>94</v>
      </c>
      <c r="L186" s="1" t="s">
        <v>95</v>
      </c>
      <c r="M186" s="1">
        <v>3</v>
      </c>
      <c r="N186" s="24" t="s">
        <v>1680</v>
      </c>
      <c r="O186" s="21" t="str">
        <f>VLOOKUP($N186,'1.Enterprises'!$A$1:$C$10,2,)</f>
        <v>De Key Amsterdam</v>
      </c>
    </row>
    <row r="187" spans="1:15" s="1" customFormat="1" x14ac:dyDescent="0.3">
      <c r="A187" s="1" t="s">
        <v>754</v>
      </c>
      <c r="B187" s="1" t="s">
        <v>1387</v>
      </c>
      <c r="C187" s="1" t="s">
        <v>755</v>
      </c>
      <c r="D187" s="1" t="s">
        <v>292</v>
      </c>
      <c r="F187" s="1" t="s">
        <v>270</v>
      </c>
      <c r="G187" s="1" t="s">
        <v>4</v>
      </c>
      <c r="K187" s="1" t="s">
        <v>63</v>
      </c>
      <c r="L187" s="1" t="s">
        <v>64</v>
      </c>
      <c r="M187" s="1">
        <v>7</v>
      </c>
      <c r="N187" s="24" t="s">
        <v>1680</v>
      </c>
      <c r="O187" s="21" t="str">
        <f>VLOOKUP($N187,'1.Enterprises'!$A$1:$C$10,2,)</f>
        <v>De Key Amsterdam</v>
      </c>
    </row>
    <row r="188" spans="1:15" s="1" customFormat="1" ht="144" x14ac:dyDescent="0.3">
      <c r="A188" s="1" t="s">
        <v>752</v>
      </c>
      <c r="B188" s="1" t="s">
        <v>1386</v>
      </c>
      <c r="C188" s="1" t="s">
        <v>753</v>
      </c>
      <c r="D188" s="1" t="s">
        <v>292</v>
      </c>
      <c r="F188" s="1" t="s">
        <v>269</v>
      </c>
      <c r="G188" s="1" t="s">
        <v>278</v>
      </c>
      <c r="K188" s="1" t="s">
        <v>63</v>
      </c>
      <c r="L188" s="1" t="s">
        <v>64</v>
      </c>
      <c r="M188" s="1">
        <v>5</v>
      </c>
      <c r="N188" s="24" t="s">
        <v>1680</v>
      </c>
      <c r="O188" s="21" t="str">
        <f>VLOOKUP($N188,'1.Enterprises'!$A$1:$C$10,2,)</f>
        <v>De Key Amsterdam</v>
      </c>
    </row>
    <row r="189" spans="1:15" s="1" customFormat="1" ht="43.2" x14ac:dyDescent="0.3">
      <c r="A189" s="1" t="s">
        <v>350</v>
      </c>
      <c r="B189" s="1" t="s">
        <v>1194</v>
      </c>
      <c r="C189" s="1" t="s">
        <v>351</v>
      </c>
      <c r="D189" s="1" t="s">
        <v>289</v>
      </c>
      <c r="F189" s="1" t="s">
        <v>269</v>
      </c>
      <c r="G189" s="1" t="s">
        <v>278</v>
      </c>
      <c r="K189" s="1" t="s">
        <v>18</v>
      </c>
      <c r="L189" s="1" t="s">
        <v>19</v>
      </c>
      <c r="M189" s="1">
        <v>5</v>
      </c>
      <c r="N189" s="24" t="s">
        <v>1680</v>
      </c>
      <c r="O189" s="21" t="str">
        <f>VLOOKUP($N189,'1.Enterprises'!$A$1:$C$10,2,)</f>
        <v>De Key Amsterdam</v>
      </c>
    </row>
    <row r="190" spans="1:15" s="1" customFormat="1" ht="43.2" x14ac:dyDescent="0.3">
      <c r="A190" s="1" t="s">
        <v>726</v>
      </c>
      <c r="B190" s="1" t="s">
        <v>1177</v>
      </c>
      <c r="C190" s="1" t="s">
        <v>727</v>
      </c>
      <c r="D190" s="1" t="s">
        <v>289</v>
      </c>
      <c r="F190" s="1" t="s">
        <v>270</v>
      </c>
      <c r="G190" s="1" t="s">
        <v>4</v>
      </c>
      <c r="K190" s="1" t="s">
        <v>68</v>
      </c>
      <c r="L190" s="1" t="s">
        <v>69</v>
      </c>
      <c r="M190" s="1">
        <v>6</v>
      </c>
      <c r="N190" s="24" t="s">
        <v>1680</v>
      </c>
      <c r="O190" s="21" t="str">
        <f>VLOOKUP($N190,'1.Enterprises'!$A$1:$C$10,2,)</f>
        <v>De Key Amsterdam</v>
      </c>
    </row>
    <row r="191" spans="1:15" s="1" customFormat="1" x14ac:dyDescent="0.3">
      <c r="A191" s="1" t="s">
        <v>662</v>
      </c>
      <c r="B191" s="6" t="s">
        <v>663</v>
      </c>
      <c r="C191" s="1" t="s">
        <v>663</v>
      </c>
      <c r="D191" s="1" t="s">
        <v>289</v>
      </c>
      <c r="F191" s="1" t="s">
        <v>269</v>
      </c>
      <c r="G191" s="1" t="s">
        <v>278</v>
      </c>
      <c r="K191" s="1" t="s">
        <v>48</v>
      </c>
      <c r="L191" s="1" t="s">
        <v>49</v>
      </c>
      <c r="M191" s="1">
        <v>6</v>
      </c>
      <c r="N191" s="24" t="s">
        <v>1680</v>
      </c>
      <c r="O191" s="21" t="str">
        <f>VLOOKUP($N191,'1.Enterprises'!$A$1:$C$10,2,)</f>
        <v>De Key Amsterdam</v>
      </c>
    </row>
    <row r="192" spans="1:15" s="1" customFormat="1" ht="28.8" x14ac:dyDescent="0.3">
      <c r="A192" s="1" t="s">
        <v>404</v>
      </c>
      <c r="B192" s="1" t="s">
        <v>1171</v>
      </c>
      <c r="C192" s="1" t="s">
        <v>405</v>
      </c>
      <c r="D192" s="1" t="s">
        <v>289</v>
      </c>
      <c r="F192" s="1" t="s">
        <v>270</v>
      </c>
      <c r="G192" s="1" t="s">
        <v>280</v>
      </c>
      <c r="K192" s="1" t="s">
        <v>24</v>
      </c>
      <c r="L192" s="1" t="s">
        <v>25</v>
      </c>
      <c r="M192" s="1">
        <v>21</v>
      </c>
      <c r="N192" s="24" t="s">
        <v>1680</v>
      </c>
      <c r="O192" s="21" t="str">
        <f>VLOOKUP($N192,'1.Enterprises'!$A$1:$C$10,2,)</f>
        <v>De Key Amsterdam</v>
      </c>
    </row>
    <row r="193" spans="1:15" s="1" customFormat="1" ht="28.8" x14ac:dyDescent="0.3">
      <c r="A193" s="1" t="s">
        <v>449</v>
      </c>
      <c r="B193" s="1" t="s">
        <v>450</v>
      </c>
      <c r="C193" s="1" t="s">
        <v>450</v>
      </c>
      <c r="D193" s="1" t="s">
        <v>292</v>
      </c>
      <c r="F193" s="1" t="s">
        <v>264</v>
      </c>
      <c r="G193" s="1" t="s">
        <v>274</v>
      </c>
      <c r="K193" s="1" t="s">
        <v>0</v>
      </c>
      <c r="L193" s="1" t="s">
        <v>1</v>
      </c>
      <c r="M193" s="1">
        <v>10</v>
      </c>
      <c r="N193" s="24" t="s">
        <v>1680</v>
      </c>
      <c r="O193" s="21" t="str">
        <f>VLOOKUP($N193,'1.Enterprises'!$A$1:$C$10,2,)</f>
        <v>De Key Amsterdam</v>
      </c>
    </row>
    <row r="194" spans="1:15" s="1" customFormat="1" ht="57.6" x14ac:dyDescent="0.3">
      <c r="A194" s="1" t="s">
        <v>338</v>
      </c>
      <c r="B194" s="1" t="s">
        <v>1479</v>
      </c>
      <c r="C194" s="1" t="s">
        <v>339</v>
      </c>
      <c r="D194" s="1" t="s">
        <v>292</v>
      </c>
      <c r="F194" s="1" t="s">
        <v>270</v>
      </c>
      <c r="G194" s="1" t="s">
        <v>4</v>
      </c>
      <c r="K194" s="1" t="s">
        <v>18</v>
      </c>
      <c r="L194" s="1" t="s">
        <v>19</v>
      </c>
      <c r="M194" s="1">
        <v>3</v>
      </c>
      <c r="N194" s="24" t="s">
        <v>1680</v>
      </c>
      <c r="O194" s="21" t="str">
        <f>VLOOKUP($N194,'1.Enterprises'!$A$1:$C$10,2,)</f>
        <v>De Key Amsterdam</v>
      </c>
    </row>
    <row r="195" spans="1:15" s="1" customFormat="1" ht="28.8" x14ac:dyDescent="0.3">
      <c r="A195" s="1" t="s">
        <v>658</v>
      </c>
      <c r="B195" s="1" t="s">
        <v>1331</v>
      </c>
      <c r="C195" s="1" t="s">
        <v>659</v>
      </c>
      <c r="D195" s="1" t="s">
        <v>301</v>
      </c>
      <c r="F195" s="1" t="s">
        <v>273</v>
      </c>
      <c r="G195" s="1" t="s">
        <v>281</v>
      </c>
      <c r="K195" s="1" t="s">
        <v>48</v>
      </c>
      <c r="L195" s="1" t="s">
        <v>49</v>
      </c>
      <c r="M195" s="1">
        <v>5</v>
      </c>
      <c r="N195" s="24" t="s">
        <v>1680</v>
      </c>
      <c r="O195" s="21" t="str">
        <f>VLOOKUP($N195,'1.Enterprises'!$A$1:$C$10,2,)</f>
        <v>De Key Amsterdam</v>
      </c>
    </row>
    <row r="196" spans="1:15" s="1" customFormat="1" ht="57.6" x14ac:dyDescent="0.3">
      <c r="A196" s="1" t="s">
        <v>806</v>
      </c>
      <c r="B196" s="1" t="s">
        <v>1448</v>
      </c>
      <c r="C196" s="1" t="s">
        <v>807</v>
      </c>
      <c r="D196" s="1" t="s">
        <v>292</v>
      </c>
      <c r="F196" s="1" t="s">
        <v>273</v>
      </c>
      <c r="G196" s="1" t="s">
        <v>281</v>
      </c>
      <c r="K196" s="1" t="s">
        <v>73</v>
      </c>
      <c r="L196" s="1" t="s">
        <v>74</v>
      </c>
      <c r="M196" s="1">
        <v>7</v>
      </c>
      <c r="N196" s="24" t="s">
        <v>1680</v>
      </c>
      <c r="O196" s="21" t="str">
        <f>VLOOKUP($N196,'1.Enterprises'!$A$1:$C$10,2,)</f>
        <v>De Key Amsterdam</v>
      </c>
    </row>
    <row r="197" spans="1:15" s="1" customFormat="1" ht="28.8" x14ac:dyDescent="0.3">
      <c r="A197" s="1" t="s">
        <v>455</v>
      </c>
      <c r="B197" s="6" t="s">
        <v>1275</v>
      </c>
      <c r="C197" s="1" t="s">
        <v>456</v>
      </c>
      <c r="D197" s="1" t="s">
        <v>301</v>
      </c>
      <c r="F197" s="1" t="s">
        <v>266</v>
      </c>
      <c r="G197" s="1" t="s">
        <v>101</v>
      </c>
      <c r="K197" s="1" t="s">
        <v>0</v>
      </c>
      <c r="L197" s="1" t="s">
        <v>1</v>
      </c>
      <c r="M197" s="1">
        <v>11</v>
      </c>
      <c r="N197" s="24" t="s">
        <v>1680</v>
      </c>
      <c r="O197" s="21" t="str">
        <f>VLOOKUP($N197,'1.Enterprises'!$A$1:$C$10,2,)</f>
        <v>De Key Amsterdam</v>
      </c>
    </row>
    <row r="198" spans="1:15" s="1" customFormat="1" ht="43.2" x14ac:dyDescent="0.3">
      <c r="A198" s="1" t="s">
        <v>299</v>
      </c>
      <c r="B198" s="1" t="s">
        <v>1260</v>
      </c>
      <c r="C198" s="1" t="s">
        <v>300</v>
      </c>
      <c r="D198" s="1" t="s">
        <v>301</v>
      </c>
      <c r="F198" s="1" t="s">
        <v>266</v>
      </c>
      <c r="G198" s="1" t="s">
        <v>101</v>
      </c>
      <c r="K198" s="1" t="s">
        <v>29</v>
      </c>
      <c r="L198" s="1" t="s">
        <v>30</v>
      </c>
      <c r="M198" s="1">
        <v>17</v>
      </c>
      <c r="N198" s="24" t="s">
        <v>1680</v>
      </c>
      <c r="O198" s="21" t="str">
        <f>VLOOKUP($N198,'1.Enterprises'!$A$1:$C$10,2,)</f>
        <v>De Key Amsterdam</v>
      </c>
    </row>
    <row r="199" spans="1:15" s="1" customFormat="1" ht="43.2" x14ac:dyDescent="0.3">
      <c r="A199" s="1" t="s">
        <v>609</v>
      </c>
      <c r="B199" s="6" t="s">
        <v>1317</v>
      </c>
      <c r="C199" s="1" t="s">
        <v>610</v>
      </c>
      <c r="D199" s="1" t="s">
        <v>301</v>
      </c>
      <c r="F199" s="1" t="s">
        <v>267</v>
      </c>
      <c r="G199" s="1" t="s">
        <v>276</v>
      </c>
      <c r="K199" s="1" t="s">
        <v>13</v>
      </c>
      <c r="L199" s="1" t="s">
        <v>14</v>
      </c>
      <c r="M199" s="1">
        <v>25</v>
      </c>
      <c r="N199" s="24" t="s">
        <v>1680</v>
      </c>
      <c r="O199" s="21" t="str">
        <f>VLOOKUP($N199,'1.Enterprises'!$A$1:$C$10,2,)</f>
        <v>De Key Amsterdam</v>
      </c>
    </row>
    <row r="200" spans="1:15" s="1" customFormat="1" ht="43.2" x14ac:dyDescent="0.3">
      <c r="A200" s="1" t="s">
        <v>666</v>
      </c>
      <c r="B200" s="1" t="s">
        <v>1371</v>
      </c>
      <c r="C200" s="1" t="s">
        <v>667</v>
      </c>
      <c r="D200" s="1" t="s">
        <v>292</v>
      </c>
      <c r="F200" s="1" t="s">
        <v>270</v>
      </c>
      <c r="G200" s="1" t="s">
        <v>4</v>
      </c>
      <c r="K200" s="1" t="s">
        <v>48</v>
      </c>
      <c r="L200" s="1" t="s">
        <v>49</v>
      </c>
      <c r="M200" s="1">
        <v>8</v>
      </c>
      <c r="N200" s="24" t="s">
        <v>1680</v>
      </c>
      <c r="O200" s="21" t="str">
        <f>VLOOKUP($N200,'1.Enterprises'!$A$1:$C$10,2,)</f>
        <v>De Key Amsterdam</v>
      </c>
    </row>
    <row r="201" spans="1:15" s="1" customFormat="1" ht="43.2" x14ac:dyDescent="0.3">
      <c r="A201" s="1" t="s">
        <v>368</v>
      </c>
      <c r="B201" s="1" t="s">
        <v>1262</v>
      </c>
      <c r="C201" s="1" t="s">
        <v>369</v>
      </c>
      <c r="D201" s="1" t="s">
        <v>301</v>
      </c>
      <c r="F201" s="1" t="s">
        <v>264</v>
      </c>
      <c r="G201" s="1" t="s">
        <v>274</v>
      </c>
      <c r="K201" s="1" t="s">
        <v>18</v>
      </c>
      <c r="L201" s="1" t="s">
        <v>19</v>
      </c>
      <c r="M201" s="1">
        <v>7</v>
      </c>
      <c r="N201" s="24" t="s">
        <v>1680</v>
      </c>
      <c r="O201" s="21" t="str">
        <f>VLOOKUP($N201,'1.Enterprises'!$A$1:$C$10,2,)</f>
        <v>De Key Amsterdam</v>
      </c>
    </row>
    <row r="202" spans="1:15" s="1" customFormat="1" ht="28.8" x14ac:dyDescent="0.3">
      <c r="A202" s="1" t="s">
        <v>306</v>
      </c>
      <c r="B202" s="1" t="s">
        <v>307</v>
      </c>
      <c r="C202" s="1" t="s">
        <v>307</v>
      </c>
      <c r="D202" s="1" t="s">
        <v>292</v>
      </c>
      <c r="F202" s="1" t="s">
        <v>268</v>
      </c>
      <c r="G202" s="1" t="s">
        <v>277</v>
      </c>
      <c r="K202" s="1" t="s">
        <v>29</v>
      </c>
      <c r="L202" s="1" t="s">
        <v>30</v>
      </c>
      <c r="M202" s="1">
        <v>20</v>
      </c>
      <c r="N202" s="24" t="s">
        <v>1680</v>
      </c>
      <c r="O202" s="21" t="str">
        <f>VLOOKUP($N202,'1.Enterprises'!$A$1:$C$10,2,)</f>
        <v>De Key Amsterdam</v>
      </c>
    </row>
    <row r="203" spans="1:15" s="1" customFormat="1" ht="43.2" x14ac:dyDescent="0.3">
      <c r="A203" s="1" t="s">
        <v>788</v>
      </c>
      <c r="B203" s="6" t="s">
        <v>1337</v>
      </c>
      <c r="C203" s="1" t="s">
        <v>789</v>
      </c>
      <c r="D203" s="1" t="s">
        <v>301</v>
      </c>
      <c r="F203" s="1" t="s">
        <v>265</v>
      </c>
      <c r="G203" s="1" t="s">
        <v>275</v>
      </c>
      <c r="K203" s="1" t="s">
        <v>94</v>
      </c>
      <c r="L203" s="1" t="s">
        <v>95</v>
      </c>
      <c r="M203" s="1">
        <v>9</v>
      </c>
      <c r="N203" s="24" t="s">
        <v>1680</v>
      </c>
      <c r="O203" s="21" t="str">
        <f>VLOOKUP($N203,'1.Enterprises'!$A$1:$C$10,2,)</f>
        <v>De Key Amsterdam</v>
      </c>
    </row>
    <row r="204" spans="1:15" s="1" customFormat="1" ht="28.8" x14ac:dyDescent="0.3">
      <c r="A204" s="1" t="s">
        <v>386</v>
      </c>
      <c r="B204" s="1" t="s">
        <v>1268</v>
      </c>
      <c r="C204" s="1" t="s">
        <v>387</v>
      </c>
      <c r="D204" s="1" t="s">
        <v>301</v>
      </c>
      <c r="F204" s="1" t="s">
        <v>269</v>
      </c>
      <c r="G204" s="1" t="s">
        <v>278</v>
      </c>
      <c r="K204" s="1" t="s">
        <v>18</v>
      </c>
      <c r="L204" s="1" t="s">
        <v>19</v>
      </c>
      <c r="M204" s="1">
        <v>7</v>
      </c>
      <c r="N204" s="24" t="s">
        <v>1680</v>
      </c>
      <c r="O204" s="21" t="str">
        <f>VLOOKUP($N204,'1.Enterprises'!$A$1:$C$10,2,)</f>
        <v>De Key Amsterdam</v>
      </c>
    </row>
    <row r="205" spans="1:15" s="1" customFormat="1" ht="43.2" x14ac:dyDescent="0.3">
      <c r="A205" s="1" t="s">
        <v>437</v>
      </c>
      <c r="B205" s="1" t="s">
        <v>1432</v>
      </c>
      <c r="C205" s="1" t="s">
        <v>438</v>
      </c>
      <c r="D205" s="1" t="s">
        <v>301</v>
      </c>
      <c r="F205" s="1" t="s">
        <v>264</v>
      </c>
      <c r="G205" s="1" t="s">
        <v>274</v>
      </c>
      <c r="K205" s="1" t="s">
        <v>0</v>
      </c>
      <c r="L205" s="1" t="s">
        <v>1</v>
      </c>
      <c r="M205" s="1">
        <v>12</v>
      </c>
      <c r="N205" s="24" t="s">
        <v>1680</v>
      </c>
      <c r="O205" s="21" t="str">
        <f>VLOOKUP($N205,'1.Enterprises'!$A$1:$C$10,2,)</f>
        <v>De Key Amsterdam</v>
      </c>
    </row>
    <row r="206" spans="1:15" s="1" customFormat="1" ht="43.2" x14ac:dyDescent="0.3">
      <c r="A206" s="1" t="s">
        <v>473</v>
      </c>
      <c r="B206" s="1" t="s">
        <v>1277</v>
      </c>
      <c r="C206" s="1" t="s">
        <v>474</v>
      </c>
      <c r="D206" s="1" t="s">
        <v>301</v>
      </c>
      <c r="F206" s="1" t="s">
        <v>266</v>
      </c>
      <c r="G206" s="1" t="s">
        <v>101</v>
      </c>
      <c r="K206" s="1" t="s">
        <v>0</v>
      </c>
      <c r="L206" s="1" t="s">
        <v>1</v>
      </c>
      <c r="M206" s="1">
        <v>13</v>
      </c>
      <c r="N206" s="24" t="s">
        <v>1680</v>
      </c>
      <c r="O206" s="21" t="str">
        <f>VLOOKUP($N206,'1.Enterprises'!$A$1:$C$10,2,)</f>
        <v>De Key Amsterdam</v>
      </c>
    </row>
    <row r="207" spans="1:15" s="1" customFormat="1" ht="115.2" x14ac:dyDescent="0.3">
      <c r="A207" s="1" t="s">
        <v>489</v>
      </c>
      <c r="B207" s="1" t="s">
        <v>1284</v>
      </c>
      <c r="C207" s="1" t="s">
        <v>490</v>
      </c>
      <c r="D207" s="1" t="s">
        <v>301</v>
      </c>
      <c r="F207" s="1" t="s">
        <v>264</v>
      </c>
      <c r="G207" s="1" t="s">
        <v>274</v>
      </c>
      <c r="K207" s="1" t="s">
        <v>0</v>
      </c>
      <c r="L207" s="1" t="s">
        <v>1</v>
      </c>
      <c r="M207" s="1">
        <v>14</v>
      </c>
      <c r="N207" s="24" t="s">
        <v>1680</v>
      </c>
      <c r="O207" s="21" t="str">
        <f>VLOOKUP($N207,'1.Enterprises'!$A$1:$C$10,2,)</f>
        <v>De Key Amsterdam</v>
      </c>
    </row>
    <row r="208" spans="1:15" s="1" customFormat="1" ht="43.2" x14ac:dyDescent="0.3">
      <c r="A208" s="1" t="s">
        <v>483</v>
      </c>
      <c r="B208" s="1" t="s">
        <v>1281</v>
      </c>
      <c r="C208" s="1" t="s">
        <v>484</v>
      </c>
      <c r="D208" s="1" t="s">
        <v>301</v>
      </c>
      <c r="F208" s="1" t="s">
        <v>266</v>
      </c>
      <c r="G208" s="1" t="s">
        <v>101</v>
      </c>
      <c r="K208" s="1" t="s">
        <v>0</v>
      </c>
      <c r="L208" s="1" t="s">
        <v>1</v>
      </c>
      <c r="M208" s="1">
        <v>13</v>
      </c>
      <c r="N208" s="24" t="s">
        <v>1680</v>
      </c>
      <c r="O208" s="21" t="str">
        <f>VLOOKUP($N208,'1.Enterprises'!$A$1:$C$10,2,)</f>
        <v>De Key Amsterdam</v>
      </c>
    </row>
    <row r="209" spans="1:15" s="1" customFormat="1" ht="43.2" x14ac:dyDescent="0.3">
      <c r="A209" s="1" t="s">
        <v>485</v>
      </c>
      <c r="B209" s="1" t="s">
        <v>1282</v>
      </c>
      <c r="C209" s="1" t="s">
        <v>486</v>
      </c>
      <c r="D209" s="1" t="s">
        <v>301</v>
      </c>
      <c r="F209" s="1" t="s">
        <v>266</v>
      </c>
      <c r="G209" s="1" t="s">
        <v>101</v>
      </c>
      <c r="K209" s="1" t="s">
        <v>0</v>
      </c>
      <c r="L209" s="1" t="s">
        <v>1</v>
      </c>
      <c r="M209" s="1">
        <v>14</v>
      </c>
      <c r="N209" s="24" t="s">
        <v>1680</v>
      </c>
      <c r="O209" s="21" t="str">
        <f>VLOOKUP($N209,'1.Enterprises'!$A$1:$C$10,2,)</f>
        <v>De Key Amsterdam</v>
      </c>
    </row>
    <row r="210" spans="1:15" ht="28.8" x14ac:dyDescent="0.3">
      <c r="A210" s="6" t="s">
        <v>396</v>
      </c>
      <c r="B210" s="6" t="s">
        <v>397</v>
      </c>
      <c r="C210" s="6" t="s">
        <v>397</v>
      </c>
      <c r="D210" s="6" t="s">
        <v>289</v>
      </c>
      <c r="F210" s="6" t="s">
        <v>270</v>
      </c>
      <c r="G210" s="6" t="s">
        <v>4</v>
      </c>
      <c r="K210" s="6" t="s">
        <v>24</v>
      </c>
      <c r="L210" s="6" t="s">
        <v>25</v>
      </c>
      <c r="M210" s="6">
        <v>8</v>
      </c>
      <c r="N210" s="24" t="s">
        <v>1680</v>
      </c>
      <c r="O210" s="21" t="str">
        <f>VLOOKUP($N210,'1.Enterprises'!$A$1:$C$10,2,)</f>
        <v>De Key Amsterdam</v>
      </c>
    </row>
    <row r="211" spans="1:15" s="1" customFormat="1" x14ac:dyDescent="0.3">
      <c r="A211" s="1" t="s">
        <v>390</v>
      </c>
      <c r="B211" s="6" t="s">
        <v>391</v>
      </c>
      <c r="C211" s="1" t="s">
        <v>391</v>
      </c>
      <c r="D211" s="1" t="s">
        <v>289</v>
      </c>
      <c r="F211" s="1" t="s">
        <v>270</v>
      </c>
      <c r="G211" s="1" t="s">
        <v>4</v>
      </c>
      <c r="K211" s="1" t="s">
        <v>24</v>
      </c>
      <c r="L211" s="1" t="s">
        <v>25</v>
      </c>
      <c r="M211" s="1">
        <v>7</v>
      </c>
      <c r="N211" s="24" t="s">
        <v>1680</v>
      </c>
      <c r="O211" s="21" t="str">
        <f>VLOOKUP($N211,'1.Enterprises'!$A$1:$C$10,2,)</f>
        <v>De Key Amsterdam</v>
      </c>
    </row>
    <row r="212" spans="1:15" s="1" customFormat="1" ht="43.2" x14ac:dyDescent="0.3">
      <c r="A212" s="1" t="s">
        <v>519</v>
      </c>
      <c r="B212" s="1" t="s">
        <v>1437</v>
      </c>
      <c r="C212" s="1" t="s">
        <v>520</v>
      </c>
      <c r="D212" s="1" t="s">
        <v>301</v>
      </c>
      <c r="F212" s="1" t="s">
        <v>266</v>
      </c>
      <c r="G212" s="1" t="s">
        <v>101</v>
      </c>
      <c r="K212" s="1" t="s">
        <v>0</v>
      </c>
      <c r="L212" s="1" t="s">
        <v>1</v>
      </c>
      <c r="M212" s="1">
        <v>17</v>
      </c>
      <c r="N212" s="24" t="s">
        <v>1680</v>
      </c>
      <c r="O212" s="21" t="str">
        <f>VLOOKUP($N212,'1.Enterprises'!$A$1:$C$10,2,)</f>
        <v>De Key Amsterdam</v>
      </c>
    </row>
    <row r="213" spans="1:15" s="1" customFormat="1" ht="28.8" x14ac:dyDescent="0.3">
      <c r="A213" s="1" t="s">
        <v>398</v>
      </c>
      <c r="B213" s="1" t="s">
        <v>1168</v>
      </c>
      <c r="C213" s="1" t="s">
        <v>399</v>
      </c>
      <c r="D213" s="1" t="s">
        <v>289</v>
      </c>
      <c r="F213" s="1" t="s">
        <v>270</v>
      </c>
      <c r="G213" s="1" t="s">
        <v>4</v>
      </c>
      <c r="K213" s="1" t="s">
        <v>24</v>
      </c>
      <c r="L213" s="1" t="s">
        <v>25</v>
      </c>
      <c r="M213" s="1">
        <v>8</v>
      </c>
      <c r="N213" s="24" t="s">
        <v>1680</v>
      </c>
      <c r="O213" s="21" t="str">
        <f>VLOOKUP($N213,'1.Enterprises'!$A$1:$C$10,2,)</f>
        <v>De Key Amsterdam</v>
      </c>
    </row>
    <row r="214" spans="1:15" ht="28.8" x14ac:dyDescent="0.3">
      <c r="A214" s="6" t="s">
        <v>394</v>
      </c>
      <c r="B214" s="6" t="s">
        <v>1167</v>
      </c>
      <c r="C214" s="6" t="s">
        <v>395</v>
      </c>
      <c r="D214" s="6" t="s">
        <v>289</v>
      </c>
      <c r="F214" s="6" t="s">
        <v>270</v>
      </c>
      <c r="G214" s="6" t="s">
        <v>4</v>
      </c>
      <c r="K214" s="6" t="s">
        <v>24</v>
      </c>
      <c r="L214" s="6" t="s">
        <v>25</v>
      </c>
      <c r="M214" s="6">
        <v>7</v>
      </c>
      <c r="N214" s="24" t="s">
        <v>1680</v>
      </c>
      <c r="O214" s="21" t="str">
        <f>VLOOKUP($N214,'1.Enterprises'!$A$1:$C$10,2,)</f>
        <v>De Key Amsterdam</v>
      </c>
    </row>
    <row r="215" spans="1:15" x14ac:dyDescent="0.3">
      <c r="A215" s="6" t="s">
        <v>392</v>
      </c>
      <c r="B215" s="6" t="s">
        <v>393</v>
      </c>
      <c r="C215" s="6" t="s">
        <v>393</v>
      </c>
      <c r="D215" s="6" t="s">
        <v>292</v>
      </c>
      <c r="F215" s="6" t="s">
        <v>270</v>
      </c>
      <c r="G215" s="6" t="s">
        <v>4</v>
      </c>
      <c r="K215" s="6" t="s">
        <v>24</v>
      </c>
      <c r="L215" s="6" t="s">
        <v>25</v>
      </c>
      <c r="M215" s="6">
        <v>7</v>
      </c>
      <c r="N215" s="24" t="s">
        <v>1680</v>
      </c>
      <c r="O215" s="21" t="str">
        <f>VLOOKUP($N215,'1.Enterprises'!$A$1:$C$10,2,)</f>
        <v>De Key Amsterdam</v>
      </c>
    </row>
    <row r="216" spans="1:15" s="1" customFormat="1" ht="28.8" x14ac:dyDescent="0.3">
      <c r="A216" s="1" t="s">
        <v>400</v>
      </c>
      <c r="B216" s="1" t="s">
        <v>1169</v>
      </c>
      <c r="C216" s="1" t="s">
        <v>401</v>
      </c>
      <c r="D216" s="1" t="s">
        <v>289</v>
      </c>
      <c r="F216" s="1" t="s">
        <v>270</v>
      </c>
      <c r="G216" s="1" t="s">
        <v>4</v>
      </c>
      <c r="K216" s="1" t="s">
        <v>24</v>
      </c>
      <c r="L216" s="1" t="s">
        <v>25</v>
      </c>
      <c r="M216" s="1">
        <v>9</v>
      </c>
      <c r="N216" s="24" t="s">
        <v>1680</v>
      </c>
      <c r="O216" s="21" t="str">
        <f>VLOOKUP($N216,'1.Enterprises'!$A$1:$C$10,2,)</f>
        <v>De Key Amsterdam</v>
      </c>
    </row>
    <row r="217" spans="1:15" ht="28.8" x14ac:dyDescent="0.3">
      <c r="A217" s="6" t="s">
        <v>507</v>
      </c>
      <c r="B217" s="6" t="s">
        <v>1291</v>
      </c>
      <c r="C217" s="6" t="s">
        <v>508</v>
      </c>
      <c r="D217" s="6" t="s">
        <v>301</v>
      </c>
      <c r="F217" s="6" t="s">
        <v>266</v>
      </c>
      <c r="G217" s="6" t="s">
        <v>101</v>
      </c>
      <c r="K217" s="6" t="s">
        <v>0</v>
      </c>
      <c r="L217" s="6" t="s">
        <v>1</v>
      </c>
      <c r="M217" s="6">
        <v>16</v>
      </c>
      <c r="N217" s="24" t="s">
        <v>1680</v>
      </c>
      <c r="O217" s="21" t="str">
        <f>VLOOKUP($N217,'1.Enterprises'!$A$1:$C$10,2,)</f>
        <v>De Key Amsterdam</v>
      </c>
    </row>
    <row r="218" spans="1:15" s="1" customFormat="1" ht="43.2" x14ac:dyDescent="0.3">
      <c r="A218" s="1" t="s">
        <v>744</v>
      </c>
      <c r="B218" s="1" t="s">
        <v>1384</v>
      </c>
      <c r="C218" s="1" t="s">
        <v>745</v>
      </c>
      <c r="D218" s="1" t="s">
        <v>292</v>
      </c>
      <c r="F218" s="1" t="s">
        <v>269</v>
      </c>
      <c r="G218" s="1" t="s">
        <v>278</v>
      </c>
      <c r="K218" s="1" t="s">
        <v>53</v>
      </c>
      <c r="L218" s="1" t="s">
        <v>54</v>
      </c>
      <c r="M218" s="1">
        <v>14</v>
      </c>
      <c r="N218" s="24" t="s">
        <v>1680</v>
      </c>
      <c r="O218" s="21" t="str">
        <f>VLOOKUP($N218,'1.Enterprises'!$A$1:$C$10,2,)</f>
        <v>De Key Amsterdam</v>
      </c>
    </row>
    <row r="219" spans="1:15" ht="28.8" x14ac:dyDescent="0.3">
      <c r="A219" s="6" t="s">
        <v>644</v>
      </c>
      <c r="B219" s="6" t="s">
        <v>1466</v>
      </c>
      <c r="C219" s="6" t="s">
        <v>645</v>
      </c>
      <c r="D219" s="6" t="s">
        <v>292</v>
      </c>
      <c r="F219" s="6" t="s">
        <v>265</v>
      </c>
      <c r="G219" s="6" t="s">
        <v>275</v>
      </c>
      <c r="K219" s="6" t="s">
        <v>13</v>
      </c>
      <c r="L219" s="6" t="s">
        <v>14</v>
      </c>
      <c r="M219" s="6">
        <v>56</v>
      </c>
      <c r="N219" s="24" t="s">
        <v>1680</v>
      </c>
      <c r="O219" s="21" t="str">
        <f>VLOOKUP($N219,'1.Enterprises'!$A$1:$C$10,2,)</f>
        <v>De Key Amsterdam</v>
      </c>
    </row>
    <row r="220" spans="1:15" ht="43.2" x14ac:dyDescent="0.3">
      <c r="A220" s="6" t="s">
        <v>820</v>
      </c>
      <c r="B220" s="6" t="s">
        <v>1183</v>
      </c>
      <c r="C220" s="6" t="s">
        <v>821</v>
      </c>
      <c r="D220" s="6" t="s">
        <v>289</v>
      </c>
      <c r="F220" s="6" t="s">
        <v>270</v>
      </c>
      <c r="G220" s="6" t="s">
        <v>4</v>
      </c>
      <c r="K220" s="6" t="s">
        <v>108</v>
      </c>
      <c r="L220" s="6" t="s">
        <v>109</v>
      </c>
      <c r="M220" s="6">
        <v>3</v>
      </c>
      <c r="N220" s="24" t="s">
        <v>1680</v>
      </c>
      <c r="O220" s="21" t="str">
        <f>VLOOKUP($N220,'1.Enterprises'!$A$1:$C$10,2,)</f>
        <v>De Key Amsterdam</v>
      </c>
    </row>
    <row r="221" spans="1:15" ht="28.8" x14ac:dyDescent="0.3">
      <c r="A221" s="6" t="s">
        <v>287</v>
      </c>
      <c r="B221" s="6" t="s">
        <v>1159</v>
      </c>
      <c r="C221" s="6" t="s">
        <v>288</v>
      </c>
      <c r="D221" s="6" t="s">
        <v>289</v>
      </c>
      <c r="F221" s="6" t="s">
        <v>264</v>
      </c>
      <c r="G221" s="6" t="s">
        <v>274</v>
      </c>
      <c r="K221" s="6" t="s">
        <v>29</v>
      </c>
      <c r="L221" s="6" t="s">
        <v>30</v>
      </c>
      <c r="M221" s="6">
        <v>14</v>
      </c>
      <c r="N221" s="24" t="s">
        <v>1680</v>
      </c>
      <c r="O221" s="21" t="str">
        <f>VLOOKUP($N221,'1.Enterprises'!$A$1:$C$10,2,)</f>
        <v>De Key Amsterdam</v>
      </c>
    </row>
    <row r="222" spans="1:15" s="1" customFormat="1" ht="43.2" x14ac:dyDescent="0.3">
      <c r="A222" s="1" t="s">
        <v>636</v>
      </c>
      <c r="B222" s="6" t="s">
        <v>1327</v>
      </c>
      <c r="C222" s="1" t="s">
        <v>637</v>
      </c>
      <c r="D222" s="1" t="s">
        <v>301</v>
      </c>
      <c r="F222" s="1" t="s">
        <v>267</v>
      </c>
      <c r="G222" s="1" t="s">
        <v>276</v>
      </c>
      <c r="K222" s="1" t="s">
        <v>13</v>
      </c>
      <c r="L222" s="1" t="s">
        <v>14</v>
      </c>
      <c r="M222" s="1">
        <v>54</v>
      </c>
      <c r="N222" s="24" t="s">
        <v>1680</v>
      </c>
      <c r="O222" s="21" t="str">
        <f>VLOOKUP($N222,'1.Enterprises'!$A$1:$C$10,2,)</f>
        <v>De Key Amsterdam</v>
      </c>
    </row>
    <row r="223" spans="1:15" s="1" customFormat="1" ht="187.2" x14ac:dyDescent="0.3">
      <c r="A223" s="1" t="s">
        <v>548</v>
      </c>
      <c r="B223" s="1" t="s">
        <v>1299</v>
      </c>
      <c r="C223" s="1" t="s">
        <v>549</v>
      </c>
      <c r="D223" s="1" t="s">
        <v>301</v>
      </c>
      <c r="F223" s="1" t="s">
        <v>265</v>
      </c>
      <c r="G223" s="1" t="s">
        <v>275</v>
      </c>
      <c r="K223" s="1" t="s">
        <v>8</v>
      </c>
      <c r="L223" s="1" t="s">
        <v>9</v>
      </c>
      <c r="M223" s="1">
        <v>12</v>
      </c>
      <c r="N223" s="24" t="s">
        <v>1680</v>
      </c>
      <c r="O223" s="21" t="str">
        <f>VLOOKUP($N223,'1.Enterprises'!$A$1:$C$10,2,)</f>
        <v>De Key Amsterdam</v>
      </c>
    </row>
    <row r="224" spans="1:15" s="1" customFormat="1" ht="28.8" x14ac:dyDescent="0.3">
      <c r="A224" s="1" t="s">
        <v>611</v>
      </c>
      <c r="B224" s="1" t="s">
        <v>1464</v>
      </c>
      <c r="C224" s="1" t="s">
        <v>612</v>
      </c>
      <c r="D224" s="1" t="s">
        <v>292</v>
      </c>
      <c r="F224" s="1" t="s">
        <v>265</v>
      </c>
      <c r="G224" s="1" t="s">
        <v>275</v>
      </c>
      <c r="K224" s="1" t="s">
        <v>13</v>
      </c>
      <c r="L224" s="1" t="s">
        <v>14</v>
      </c>
      <c r="M224" s="1">
        <v>25</v>
      </c>
      <c r="N224" s="24" t="s">
        <v>1680</v>
      </c>
      <c r="O224" s="21" t="str">
        <f>VLOOKUP($N224,'1.Enterprises'!$A$1:$C$10,2,)</f>
        <v>De Key Amsterdam</v>
      </c>
    </row>
    <row r="225" spans="1:15" ht="43.2" x14ac:dyDescent="0.3">
      <c r="A225" s="6" t="s">
        <v>302</v>
      </c>
      <c r="B225" s="6" t="s">
        <v>1341</v>
      </c>
      <c r="C225" s="6" t="s">
        <v>303</v>
      </c>
      <c r="D225" s="6" t="s">
        <v>292</v>
      </c>
      <c r="F225" s="6" t="s">
        <v>266</v>
      </c>
      <c r="G225" s="6" t="s">
        <v>101</v>
      </c>
      <c r="K225" s="6" t="s">
        <v>29</v>
      </c>
      <c r="L225" s="6" t="s">
        <v>30</v>
      </c>
      <c r="M225" s="6">
        <v>17</v>
      </c>
      <c r="N225" s="24" t="s">
        <v>1680</v>
      </c>
      <c r="O225" s="21" t="str">
        <f>VLOOKUP($N225,'1.Enterprises'!$A$1:$C$10,2,)</f>
        <v>De Key Amsterdam</v>
      </c>
    </row>
    <row r="226" spans="1:15" s="1" customFormat="1" x14ac:dyDescent="0.3">
      <c r="A226" s="1" t="s">
        <v>684</v>
      </c>
      <c r="B226" s="1" t="s">
        <v>685</v>
      </c>
      <c r="C226" s="1" t="s">
        <v>685</v>
      </c>
      <c r="D226" s="1" t="s">
        <v>289</v>
      </c>
      <c r="F226" s="1" t="s">
        <v>267</v>
      </c>
      <c r="G226" s="1" t="s">
        <v>276</v>
      </c>
      <c r="K226" s="1" t="s">
        <v>59</v>
      </c>
      <c r="L226" s="1" t="s">
        <v>60</v>
      </c>
      <c r="M226" s="1">
        <v>16</v>
      </c>
      <c r="N226" s="24" t="s">
        <v>1680</v>
      </c>
      <c r="O226" s="21" t="str">
        <f>VLOOKUP($N226,'1.Enterprises'!$A$1:$C$10,2,)</f>
        <v>De Key Amsterdam</v>
      </c>
    </row>
    <row r="227" spans="1:15" s="1" customFormat="1" ht="43.2" x14ac:dyDescent="0.3">
      <c r="A227" s="1" t="s">
        <v>372</v>
      </c>
      <c r="B227" s="6" t="s">
        <v>1264</v>
      </c>
      <c r="C227" s="1" t="s">
        <v>373</v>
      </c>
      <c r="D227" s="1" t="s">
        <v>301</v>
      </c>
      <c r="F227" s="1" t="s">
        <v>266</v>
      </c>
      <c r="G227" s="1" t="s">
        <v>101</v>
      </c>
      <c r="K227" s="1" t="s">
        <v>18</v>
      </c>
      <c r="L227" s="1" t="s">
        <v>19</v>
      </c>
      <c r="M227" s="1">
        <v>7</v>
      </c>
      <c r="N227" s="24" t="s">
        <v>1680</v>
      </c>
      <c r="O227" s="21" t="str">
        <f>VLOOKUP($N227,'1.Enterprises'!$A$1:$C$10,2,)</f>
        <v>De Key Amsterdam</v>
      </c>
    </row>
    <row r="228" spans="1:15" s="1" customFormat="1" ht="28.8" x14ac:dyDescent="0.3">
      <c r="A228" s="1" t="s">
        <v>295</v>
      </c>
      <c r="B228" s="1" t="s">
        <v>296</v>
      </c>
      <c r="C228" s="1" t="s">
        <v>296</v>
      </c>
      <c r="D228" s="1" t="s">
        <v>292</v>
      </c>
      <c r="F228" s="1" t="s">
        <v>265</v>
      </c>
      <c r="G228" s="1" t="s">
        <v>275</v>
      </c>
      <c r="K228" s="1" t="s">
        <v>29</v>
      </c>
      <c r="L228" s="1" t="s">
        <v>30</v>
      </c>
      <c r="M228" s="1">
        <v>17</v>
      </c>
      <c r="N228" s="24" t="s">
        <v>1680</v>
      </c>
      <c r="O228" s="21" t="str">
        <f>VLOOKUP($N228,'1.Enterprises'!$A$1:$C$10,2,)</f>
        <v>De Key Amsterdam</v>
      </c>
    </row>
    <row r="229" spans="1:15" s="1" customFormat="1" ht="86.4" x14ac:dyDescent="0.3">
      <c r="A229" s="1" t="s">
        <v>562</v>
      </c>
      <c r="B229" s="6" t="s">
        <v>1440</v>
      </c>
      <c r="C229" s="1" t="s">
        <v>563</v>
      </c>
      <c r="D229" s="1" t="s">
        <v>301</v>
      </c>
      <c r="F229" s="1" t="s">
        <v>265</v>
      </c>
      <c r="G229" s="1" t="s">
        <v>275</v>
      </c>
      <c r="K229" s="1" t="s">
        <v>8</v>
      </c>
      <c r="L229" s="1" t="s">
        <v>9</v>
      </c>
      <c r="M229" s="1" t="s">
        <v>564</v>
      </c>
      <c r="N229" s="24" t="s">
        <v>1680</v>
      </c>
      <c r="O229" s="21" t="str">
        <f>VLOOKUP($N229,'1.Enterprises'!$A$1:$C$10,2,)</f>
        <v>De Key Amsterdam</v>
      </c>
    </row>
    <row r="230" spans="1:15" s="1" customFormat="1" ht="57.6" x14ac:dyDescent="0.3">
      <c r="A230" s="1" t="s">
        <v>818</v>
      </c>
      <c r="B230" s="6" t="s">
        <v>1182</v>
      </c>
      <c r="C230" s="1" t="s">
        <v>819</v>
      </c>
      <c r="D230" s="1" t="s">
        <v>289</v>
      </c>
      <c r="F230" s="1" t="s">
        <v>270</v>
      </c>
      <c r="G230" s="1" t="s">
        <v>4</v>
      </c>
      <c r="K230" s="1" t="s">
        <v>103</v>
      </c>
      <c r="L230" s="1" t="s">
        <v>104</v>
      </c>
      <c r="M230" s="1">
        <v>6</v>
      </c>
      <c r="N230" s="24" t="s">
        <v>1680</v>
      </c>
      <c r="O230" s="21" t="str">
        <f>VLOOKUP($N230,'1.Enterprises'!$A$1:$C$10,2,)</f>
        <v>De Key Amsterdam</v>
      </c>
    </row>
    <row r="231" spans="1:15" s="1" customFormat="1" ht="28.8" x14ac:dyDescent="0.3">
      <c r="A231" s="1" t="s">
        <v>798</v>
      </c>
      <c r="B231" s="1" t="s">
        <v>1200</v>
      </c>
      <c r="C231" s="1" t="s">
        <v>799</v>
      </c>
      <c r="D231" s="1" t="s">
        <v>289</v>
      </c>
      <c r="F231" s="1" t="s">
        <v>272</v>
      </c>
      <c r="G231" s="1" t="s">
        <v>280</v>
      </c>
      <c r="K231" s="1" t="s">
        <v>73</v>
      </c>
      <c r="L231" s="1" t="s">
        <v>74</v>
      </c>
      <c r="M231" s="1">
        <v>2</v>
      </c>
      <c r="N231" s="24" t="s">
        <v>1680</v>
      </c>
      <c r="O231" s="21" t="str">
        <f>VLOOKUP($N231,'1.Enterprises'!$A$1:$C$10,2,)</f>
        <v>De Key Amsterdam</v>
      </c>
    </row>
    <row r="232" spans="1:15" s="1" customFormat="1" ht="86.4" x14ac:dyDescent="0.3">
      <c r="A232" s="1" t="s">
        <v>531</v>
      </c>
      <c r="B232" s="1" t="s">
        <v>1478</v>
      </c>
      <c r="C232" s="1" t="s">
        <v>532</v>
      </c>
      <c r="D232" s="1" t="s">
        <v>292</v>
      </c>
      <c r="F232" s="1" t="s">
        <v>265</v>
      </c>
      <c r="G232" s="1" t="s">
        <v>275</v>
      </c>
      <c r="K232" s="1" t="s">
        <v>18</v>
      </c>
      <c r="L232" s="1" t="s">
        <v>19</v>
      </c>
      <c r="M232" s="1">
        <v>4</v>
      </c>
      <c r="N232" s="24" t="s">
        <v>1680</v>
      </c>
      <c r="O232" s="21" t="str">
        <f>VLOOKUP($N232,'1.Enterprises'!$A$1:$C$10,2,)</f>
        <v>De Key Amsterdam</v>
      </c>
    </row>
    <row r="233" spans="1:15" s="1" customFormat="1" ht="28.8" x14ac:dyDescent="0.3">
      <c r="A233" s="1" t="s">
        <v>324</v>
      </c>
      <c r="B233" s="6" t="s">
        <v>1186</v>
      </c>
      <c r="C233" s="1" t="s">
        <v>325</v>
      </c>
      <c r="D233" s="1" t="s">
        <v>289</v>
      </c>
      <c r="F233" s="1" t="s">
        <v>269</v>
      </c>
      <c r="G233" s="1" t="s">
        <v>278</v>
      </c>
      <c r="K233" s="1" t="s">
        <v>18</v>
      </c>
      <c r="L233" s="1" t="s">
        <v>19</v>
      </c>
      <c r="M233" s="1">
        <v>1</v>
      </c>
      <c r="N233" s="24" t="s">
        <v>1680</v>
      </c>
      <c r="O233" s="21" t="str">
        <f>VLOOKUP($N233,'1.Enterprises'!$A$1:$C$10,2,)</f>
        <v>De Key Amsterdam</v>
      </c>
    </row>
    <row r="234" spans="1:15" s="1" customFormat="1" ht="43.2" x14ac:dyDescent="0.3">
      <c r="A234" s="1" t="s">
        <v>780</v>
      </c>
      <c r="B234" s="1" t="s">
        <v>1162</v>
      </c>
      <c r="C234" s="1" t="s">
        <v>781</v>
      </c>
      <c r="D234" s="1" t="s">
        <v>289</v>
      </c>
      <c r="F234" s="1" t="s">
        <v>268</v>
      </c>
      <c r="G234" s="1" t="s">
        <v>277</v>
      </c>
      <c r="K234" s="1" t="s">
        <v>89</v>
      </c>
      <c r="L234" s="1" t="s">
        <v>90</v>
      </c>
      <c r="M234" s="1">
        <v>10</v>
      </c>
      <c r="N234" s="24" t="s">
        <v>1680</v>
      </c>
      <c r="O234" s="21" t="str">
        <f>VLOOKUP($N234,'1.Enterprises'!$A$1:$C$10,2,)</f>
        <v>De Key Amsterdam</v>
      </c>
    </row>
    <row r="235" spans="1:15" s="1" customFormat="1" ht="57.6" x14ac:dyDescent="0.3">
      <c r="A235" s="1" t="s">
        <v>384</v>
      </c>
      <c r="B235" s="1" t="s">
        <v>1267</v>
      </c>
      <c r="C235" s="1" t="s">
        <v>385</v>
      </c>
      <c r="D235" s="1" t="s">
        <v>301</v>
      </c>
      <c r="F235" s="1" t="s">
        <v>269</v>
      </c>
      <c r="G235" s="1" t="s">
        <v>278</v>
      </c>
      <c r="K235" s="1" t="s">
        <v>18</v>
      </c>
      <c r="L235" s="1" t="s">
        <v>19</v>
      </c>
      <c r="M235" s="1">
        <v>7</v>
      </c>
      <c r="N235" s="24" t="s">
        <v>1680</v>
      </c>
      <c r="O235" s="21" t="str">
        <f>VLOOKUP($N235,'1.Enterprises'!$A$1:$C$10,2,)</f>
        <v>De Key Amsterdam</v>
      </c>
    </row>
    <row r="236" spans="1:15" s="1" customFormat="1" ht="28.8" x14ac:dyDescent="0.3">
      <c r="A236" s="1" t="s">
        <v>322</v>
      </c>
      <c r="B236" s="1" t="s">
        <v>1187</v>
      </c>
      <c r="C236" s="1" t="s">
        <v>323</v>
      </c>
      <c r="D236" s="1" t="s">
        <v>289</v>
      </c>
      <c r="F236" s="1" t="s">
        <v>269</v>
      </c>
      <c r="G236" s="1" t="s">
        <v>278</v>
      </c>
      <c r="K236" s="1" t="s">
        <v>18</v>
      </c>
      <c r="L236" s="1" t="s">
        <v>19</v>
      </c>
      <c r="M236" s="1">
        <v>1</v>
      </c>
      <c r="N236" s="24" t="s">
        <v>1680</v>
      </c>
      <c r="O236" s="21" t="str">
        <f>VLOOKUP($N236,'1.Enterprises'!$A$1:$C$10,2,)</f>
        <v>De Key Amsterdam</v>
      </c>
    </row>
    <row r="237" spans="1:15" s="1" customFormat="1" ht="28.8" x14ac:dyDescent="0.3">
      <c r="A237" s="1" t="s">
        <v>794</v>
      </c>
      <c r="B237" s="1" t="s">
        <v>1158</v>
      </c>
      <c r="C237" s="1" t="s">
        <v>795</v>
      </c>
      <c r="D237" s="1" t="s">
        <v>289</v>
      </c>
      <c r="F237" s="1" t="s">
        <v>264</v>
      </c>
      <c r="G237" s="1" t="s">
        <v>274</v>
      </c>
      <c r="K237" s="1" t="s">
        <v>73</v>
      </c>
      <c r="L237" s="1" t="s">
        <v>74</v>
      </c>
      <c r="M237" s="1">
        <v>2</v>
      </c>
      <c r="N237" s="24" t="s">
        <v>1680</v>
      </c>
      <c r="O237" s="21" t="str">
        <f>VLOOKUP($N237,'1.Enterprises'!$A$1:$C$10,2,)</f>
        <v>De Key Amsterdam</v>
      </c>
    </row>
    <row r="238" spans="1:15" s="1" customFormat="1" ht="100.8" x14ac:dyDescent="0.3">
      <c r="A238" s="1" t="s">
        <v>529</v>
      </c>
      <c r="B238" s="1" t="s">
        <v>1361</v>
      </c>
      <c r="C238" s="1" t="s">
        <v>530</v>
      </c>
      <c r="D238" s="1" t="s">
        <v>292</v>
      </c>
      <c r="F238" s="1" t="s">
        <v>265</v>
      </c>
      <c r="G238" s="1" t="s">
        <v>275</v>
      </c>
      <c r="K238" s="1" t="s">
        <v>0</v>
      </c>
      <c r="L238" s="1" t="s">
        <v>1</v>
      </c>
      <c r="M238" s="1">
        <v>28</v>
      </c>
      <c r="N238" s="24" t="s">
        <v>1680</v>
      </c>
      <c r="O238" s="21" t="str">
        <f>VLOOKUP($N238,'1.Enterprises'!$A$1:$C$10,2,)</f>
        <v>De Key Amsterdam</v>
      </c>
    </row>
    <row r="239" spans="1:15" s="1" customFormat="1" ht="57.6" x14ac:dyDescent="0.3">
      <c r="A239" s="1" t="s">
        <v>290</v>
      </c>
      <c r="B239" s="6" t="s">
        <v>1339</v>
      </c>
      <c r="C239" s="1" t="s">
        <v>291</v>
      </c>
      <c r="D239" s="1" t="s">
        <v>292</v>
      </c>
      <c r="F239" s="1" t="s">
        <v>264</v>
      </c>
      <c r="G239" s="1" t="s">
        <v>274</v>
      </c>
      <c r="K239" s="1" t="s">
        <v>29</v>
      </c>
      <c r="L239" s="1" t="s">
        <v>30</v>
      </c>
      <c r="M239" s="1">
        <v>14</v>
      </c>
      <c r="N239" s="24" t="s">
        <v>1680</v>
      </c>
      <c r="O239" s="21" t="str">
        <f>VLOOKUP($N239,'1.Enterprises'!$A$1:$C$10,2,)</f>
        <v>De Key Amsterdam</v>
      </c>
    </row>
    <row r="240" spans="1:15" s="1" customFormat="1" ht="28.8" x14ac:dyDescent="0.3">
      <c r="A240" s="1" t="s">
        <v>441</v>
      </c>
      <c r="B240" s="1" t="s">
        <v>442</v>
      </c>
      <c r="C240" s="1" t="s">
        <v>442</v>
      </c>
      <c r="D240" s="1" t="s">
        <v>292</v>
      </c>
      <c r="F240" s="1" t="s">
        <v>264</v>
      </c>
      <c r="G240" s="1" t="s">
        <v>274</v>
      </c>
      <c r="K240" s="1" t="s">
        <v>0</v>
      </c>
      <c r="L240" s="1" t="s">
        <v>1</v>
      </c>
      <c r="M240" s="1">
        <v>10</v>
      </c>
      <c r="N240" s="24" t="s">
        <v>1680</v>
      </c>
      <c r="O240" s="21" t="str">
        <f>VLOOKUP($N240,'1.Enterprises'!$A$1:$C$10,2,)</f>
        <v>De Key Amsterdam</v>
      </c>
    </row>
    <row r="241" spans="1:15" s="1" customFormat="1" x14ac:dyDescent="0.3">
      <c r="A241" s="1" t="s">
        <v>413</v>
      </c>
      <c r="B241" s="1" t="s">
        <v>414</v>
      </c>
      <c r="C241" s="1" t="s">
        <v>414</v>
      </c>
      <c r="D241" s="1" t="s">
        <v>292</v>
      </c>
      <c r="F241" s="1" t="s">
        <v>270</v>
      </c>
      <c r="G241" s="1" t="s">
        <v>4</v>
      </c>
      <c r="K241" s="1" t="s">
        <v>24</v>
      </c>
      <c r="L241" s="1" t="s">
        <v>25</v>
      </c>
      <c r="M241" s="1">
        <v>23</v>
      </c>
      <c r="N241" s="24" t="s">
        <v>1680</v>
      </c>
      <c r="O241" s="21" t="str">
        <f>VLOOKUP($N241,'1.Enterprises'!$A$1:$C$10,2,)</f>
        <v>De Key Amsterdam</v>
      </c>
    </row>
    <row r="242" spans="1:15" s="1" customFormat="1" ht="43.2" x14ac:dyDescent="0.3">
      <c r="A242" s="1" t="s">
        <v>467</v>
      </c>
      <c r="B242" s="1" t="s">
        <v>1357</v>
      </c>
      <c r="C242" s="1" t="s">
        <v>468</v>
      </c>
      <c r="D242" s="1" t="s">
        <v>292</v>
      </c>
      <c r="F242" s="1" t="s">
        <v>266</v>
      </c>
      <c r="G242" s="1" t="s">
        <v>101</v>
      </c>
      <c r="K242" s="1" t="s">
        <v>0</v>
      </c>
      <c r="L242" s="1" t="s">
        <v>1</v>
      </c>
      <c r="M242" s="1">
        <v>11</v>
      </c>
      <c r="N242" s="24" t="s">
        <v>1680</v>
      </c>
      <c r="O242" s="21" t="str">
        <f>VLOOKUP($N242,'1.Enterprises'!$A$1:$C$10,2,)</f>
        <v>De Key Amsterdam</v>
      </c>
    </row>
    <row r="243" spans="1:15" s="1" customFormat="1" x14ac:dyDescent="0.3">
      <c r="A243" s="1" t="s">
        <v>800</v>
      </c>
      <c r="B243" s="1" t="s">
        <v>1201</v>
      </c>
      <c r="C243" s="1" t="s">
        <v>801</v>
      </c>
      <c r="D243" s="1" t="s">
        <v>289</v>
      </c>
      <c r="F243" s="1" t="s">
        <v>272</v>
      </c>
      <c r="G243" s="1" t="s">
        <v>280</v>
      </c>
      <c r="K243" s="1" t="s">
        <v>73</v>
      </c>
      <c r="L243" s="1" t="s">
        <v>74</v>
      </c>
      <c r="M243" s="1">
        <v>2</v>
      </c>
      <c r="N243" s="24" t="s">
        <v>1680</v>
      </c>
      <c r="O243" s="21" t="str">
        <f>VLOOKUP($N243,'1.Enterprises'!$A$1:$C$10,2,)</f>
        <v>De Key Amsterdam</v>
      </c>
    </row>
    <row r="244" spans="1:15" s="1" customFormat="1" ht="43.2" x14ac:dyDescent="0.3">
      <c r="A244" s="1" t="s">
        <v>451</v>
      </c>
      <c r="B244" s="1" t="s">
        <v>1354</v>
      </c>
      <c r="C244" s="1" t="s">
        <v>452</v>
      </c>
      <c r="D244" s="1" t="s">
        <v>292</v>
      </c>
      <c r="F244" s="1" t="s">
        <v>264</v>
      </c>
      <c r="G244" s="1" t="s">
        <v>274</v>
      </c>
      <c r="K244" s="1" t="s">
        <v>0</v>
      </c>
      <c r="L244" s="1" t="s">
        <v>1</v>
      </c>
      <c r="M244" s="1">
        <v>11</v>
      </c>
      <c r="N244" s="24" t="s">
        <v>1680</v>
      </c>
      <c r="O244" s="21" t="str">
        <f>VLOOKUP($N244,'1.Enterprises'!$A$1:$C$10,2,)</f>
        <v>De Key Amsterdam</v>
      </c>
    </row>
    <row r="245" spans="1:15" s="1" customFormat="1" ht="72" x14ac:dyDescent="0.3">
      <c r="A245" s="1" t="s">
        <v>711</v>
      </c>
      <c r="B245" s="1" t="s">
        <v>1376</v>
      </c>
      <c r="C245" s="1" t="s">
        <v>712</v>
      </c>
      <c r="D245" s="1" t="s">
        <v>292</v>
      </c>
      <c r="F245" s="1" t="s">
        <v>270</v>
      </c>
      <c r="G245" s="1" t="s">
        <v>4</v>
      </c>
      <c r="K245" s="1" t="s">
        <v>43</v>
      </c>
      <c r="L245" s="1" t="s">
        <v>44</v>
      </c>
      <c r="M245" s="1">
        <v>7</v>
      </c>
      <c r="N245" s="24" t="s">
        <v>1680</v>
      </c>
      <c r="O245" s="21" t="str">
        <f>VLOOKUP($N245,'1.Enterprises'!$A$1:$C$10,2,)</f>
        <v>De Key Amsterdam</v>
      </c>
    </row>
    <row r="246" spans="1:15" s="1" customFormat="1" ht="43.2" x14ac:dyDescent="0.3">
      <c r="A246" s="1" t="s">
        <v>525</v>
      </c>
      <c r="B246" s="1" t="s">
        <v>1151</v>
      </c>
      <c r="C246" s="1" t="s">
        <v>526</v>
      </c>
      <c r="D246" s="1" t="s">
        <v>289</v>
      </c>
      <c r="F246" s="1" t="s">
        <v>265</v>
      </c>
      <c r="G246" s="1" t="s">
        <v>275</v>
      </c>
      <c r="K246" s="1" t="s">
        <v>0</v>
      </c>
      <c r="L246" s="1" t="s">
        <v>1</v>
      </c>
      <c r="M246" s="1">
        <v>24</v>
      </c>
      <c r="N246" s="24" t="s">
        <v>1680</v>
      </c>
      <c r="O246" s="21" t="str">
        <f>VLOOKUP($N246,'1.Enterprises'!$A$1:$C$10,2,)</f>
        <v>De Key Amsterdam</v>
      </c>
    </row>
    <row r="247" spans="1:15" s="1" customFormat="1" ht="115.2" x14ac:dyDescent="0.3">
      <c r="A247" s="1" t="s">
        <v>497</v>
      </c>
      <c r="B247" s="1" t="s">
        <v>1461</v>
      </c>
      <c r="C247" s="1" t="s">
        <v>498</v>
      </c>
      <c r="D247" s="1" t="s">
        <v>292</v>
      </c>
      <c r="F247" s="1" t="s">
        <v>267</v>
      </c>
      <c r="G247" s="1" t="s">
        <v>276</v>
      </c>
      <c r="K247" s="1" t="s">
        <v>0</v>
      </c>
      <c r="L247" s="1" t="s">
        <v>1</v>
      </c>
      <c r="M247" s="1">
        <v>15</v>
      </c>
      <c r="N247" s="24" t="s">
        <v>1680</v>
      </c>
      <c r="O247" s="21" t="str">
        <f>VLOOKUP($N247,'1.Enterprises'!$A$1:$C$10,2,)</f>
        <v>De Key Amsterdam</v>
      </c>
    </row>
    <row r="248" spans="1:15" s="1" customFormat="1" x14ac:dyDescent="0.3">
      <c r="A248" s="1" t="s">
        <v>443</v>
      </c>
      <c r="B248" s="1" t="s">
        <v>1161</v>
      </c>
      <c r="C248" s="1" t="s">
        <v>444</v>
      </c>
      <c r="D248" s="1" t="s">
        <v>289</v>
      </c>
      <c r="F248" s="1" t="s">
        <v>264</v>
      </c>
      <c r="G248" s="1" t="s">
        <v>274</v>
      </c>
      <c r="K248" s="1" t="s">
        <v>0</v>
      </c>
      <c r="L248" s="1" t="s">
        <v>1</v>
      </c>
      <c r="M248" s="1">
        <v>10</v>
      </c>
      <c r="N248" s="24" t="s">
        <v>1680</v>
      </c>
      <c r="O248" s="21" t="str">
        <f>VLOOKUP($N248,'1.Enterprises'!$A$1:$C$10,2,)</f>
        <v>De Key Amsterdam</v>
      </c>
    </row>
    <row r="249" spans="1:15" s="1" customFormat="1" ht="57.6" x14ac:dyDescent="0.3">
      <c r="A249" s="1" t="s">
        <v>310</v>
      </c>
      <c r="B249" s="1" t="s">
        <v>1477</v>
      </c>
      <c r="C249" s="1" t="s">
        <v>311</v>
      </c>
      <c r="D249" s="1" t="s">
        <v>292</v>
      </c>
      <c r="F249" s="1" t="s">
        <v>269</v>
      </c>
      <c r="G249" s="1" t="s">
        <v>278</v>
      </c>
      <c r="K249" s="1" t="s">
        <v>29</v>
      </c>
      <c r="L249" s="1" t="s">
        <v>30</v>
      </c>
      <c r="M249" s="1">
        <v>20</v>
      </c>
      <c r="N249" s="24" t="s">
        <v>1680</v>
      </c>
      <c r="O249" s="21" t="str">
        <f>VLOOKUP($N249,'1.Enterprises'!$A$1:$C$10,2,)</f>
        <v>De Key Amsterdam</v>
      </c>
    </row>
    <row r="250" spans="1:15" s="1" customFormat="1" ht="43.2" x14ac:dyDescent="0.3">
      <c r="A250" s="1" t="s">
        <v>501</v>
      </c>
      <c r="B250" s="1" t="s">
        <v>1436</v>
      </c>
      <c r="C250" s="1" t="s">
        <v>502</v>
      </c>
      <c r="D250" s="1" t="s">
        <v>301</v>
      </c>
      <c r="F250" s="1" t="s">
        <v>266</v>
      </c>
      <c r="G250" s="1" t="s">
        <v>101</v>
      </c>
      <c r="K250" s="1" t="s">
        <v>0</v>
      </c>
      <c r="L250" s="1" t="s">
        <v>1</v>
      </c>
      <c r="M250" s="1">
        <v>15</v>
      </c>
      <c r="N250" s="24" t="s">
        <v>1680</v>
      </c>
      <c r="O250" s="21" t="str">
        <f>VLOOKUP($N250,'1.Enterprises'!$A$1:$C$10,2,)</f>
        <v>De Key Amsterdam</v>
      </c>
    </row>
    <row r="251" spans="1:15" s="1" customFormat="1" ht="43.2" x14ac:dyDescent="0.3">
      <c r="A251" s="1" t="s">
        <v>499</v>
      </c>
      <c r="B251" s="6" t="s">
        <v>1435</v>
      </c>
      <c r="C251" s="1" t="s">
        <v>500</v>
      </c>
      <c r="D251" s="1" t="s">
        <v>301</v>
      </c>
      <c r="F251" s="1" t="s">
        <v>266</v>
      </c>
      <c r="G251" s="1" t="s">
        <v>101</v>
      </c>
      <c r="K251" s="1" t="s">
        <v>0</v>
      </c>
      <c r="L251" s="1" t="s">
        <v>1</v>
      </c>
      <c r="M251" s="1">
        <v>15</v>
      </c>
      <c r="N251" s="24" t="s">
        <v>1680</v>
      </c>
      <c r="O251" s="21" t="str">
        <f>VLOOKUP($N251,'1.Enterprises'!$A$1:$C$10,2,)</f>
        <v>De Key Amsterdam</v>
      </c>
    </row>
    <row r="252" spans="1:15" s="1" customFormat="1" x14ac:dyDescent="0.3">
      <c r="A252" s="1" t="s">
        <v>304</v>
      </c>
      <c r="B252" s="6" t="s">
        <v>1342</v>
      </c>
      <c r="C252" s="1" t="s">
        <v>305</v>
      </c>
      <c r="D252" s="1" t="s">
        <v>292</v>
      </c>
      <c r="F252" s="1" t="s">
        <v>267</v>
      </c>
      <c r="G252" s="1" t="s">
        <v>276</v>
      </c>
      <c r="K252" s="1" t="s">
        <v>29</v>
      </c>
      <c r="L252" s="1" t="s">
        <v>30</v>
      </c>
      <c r="M252" s="1">
        <v>20</v>
      </c>
      <c r="N252" s="24" t="s">
        <v>1680</v>
      </c>
      <c r="O252" s="21" t="str">
        <f>VLOOKUP($N252,'1.Enterprises'!$A$1:$C$10,2,)</f>
        <v>De Key Amsterdam</v>
      </c>
    </row>
    <row r="253" spans="1:15" s="1" customFormat="1" ht="43.2" x14ac:dyDescent="0.3">
      <c r="A253" s="1" t="s">
        <v>527</v>
      </c>
      <c r="B253" s="6" t="s">
        <v>1360</v>
      </c>
      <c r="C253" s="1" t="s">
        <v>528</v>
      </c>
      <c r="D253" s="1" t="s">
        <v>292</v>
      </c>
      <c r="F253" s="1" t="s">
        <v>265</v>
      </c>
      <c r="G253" s="1" t="s">
        <v>275</v>
      </c>
      <c r="K253" s="1" t="s">
        <v>0</v>
      </c>
      <c r="L253" s="1" t="s">
        <v>1</v>
      </c>
      <c r="M253" s="1">
        <v>24</v>
      </c>
      <c r="N253" s="24" t="s">
        <v>1680</v>
      </c>
      <c r="O253" s="21" t="str">
        <f>VLOOKUP($N253,'1.Enterprises'!$A$1:$C$10,2,)</f>
        <v>De Key Amsterdam</v>
      </c>
    </row>
    <row r="254" spans="1:15" s="1" customFormat="1" ht="100.8" x14ac:dyDescent="0.3">
      <c r="A254" s="1" t="s">
        <v>469</v>
      </c>
      <c r="B254" s="1" t="s">
        <v>1358</v>
      </c>
      <c r="C254" s="1" t="s">
        <v>470</v>
      </c>
      <c r="D254" s="1" t="s">
        <v>292</v>
      </c>
      <c r="F254" s="1" t="s">
        <v>264</v>
      </c>
      <c r="G254" s="1" t="s">
        <v>274</v>
      </c>
      <c r="K254" s="1" t="s">
        <v>0</v>
      </c>
      <c r="L254" s="1" t="s">
        <v>1</v>
      </c>
      <c r="M254" s="1">
        <v>11</v>
      </c>
      <c r="N254" s="24" t="s">
        <v>1680</v>
      </c>
      <c r="O254" s="21" t="str">
        <f>VLOOKUP($N254,'1.Enterprises'!$A$1:$C$10,2,)</f>
        <v>De Key Amsterdam</v>
      </c>
    </row>
    <row r="255" spans="1:15" s="1" customFormat="1" ht="57.6" x14ac:dyDescent="0.3">
      <c r="A255" s="1" t="s">
        <v>536</v>
      </c>
      <c r="B255" s="1" t="s">
        <v>1152</v>
      </c>
      <c r="C255" s="1" t="s">
        <v>537</v>
      </c>
      <c r="D255" s="1" t="s">
        <v>289</v>
      </c>
      <c r="F255" s="1" t="s">
        <v>265</v>
      </c>
      <c r="G255" s="1" t="s">
        <v>275</v>
      </c>
      <c r="K255" s="1" t="s">
        <v>0</v>
      </c>
      <c r="L255" s="1" t="s">
        <v>1</v>
      </c>
      <c r="M255" s="1">
        <v>33</v>
      </c>
      <c r="N255" s="24" t="s">
        <v>1680</v>
      </c>
      <c r="O255" s="21" t="str">
        <f>VLOOKUP($N255,'1.Enterprises'!$A$1:$C$10,2,)</f>
        <v>De Key Amsterdam</v>
      </c>
    </row>
    <row r="256" spans="1:15" s="1" customFormat="1" ht="28.8" x14ac:dyDescent="0.3">
      <c r="A256" s="1" t="s">
        <v>533</v>
      </c>
      <c r="B256" s="1" t="s">
        <v>1153</v>
      </c>
      <c r="C256" s="1" t="s">
        <v>535</v>
      </c>
      <c r="D256" s="1" t="s">
        <v>289</v>
      </c>
      <c r="F256" s="1" t="s">
        <v>265</v>
      </c>
      <c r="G256" s="1" t="s">
        <v>275</v>
      </c>
      <c r="K256" s="1" t="s">
        <v>0</v>
      </c>
      <c r="L256" s="1" t="s">
        <v>1</v>
      </c>
      <c r="M256" s="1">
        <v>32</v>
      </c>
      <c r="N256" s="24" t="s">
        <v>1680</v>
      </c>
      <c r="O256" s="21" t="str">
        <f>VLOOKUP($N256,'1.Enterprises'!$A$1:$C$10,2,)</f>
        <v>De Key Amsterdam</v>
      </c>
    </row>
    <row r="257" spans="1:15" ht="43.2" x14ac:dyDescent="0.3">
      <c r="A257" s="6" t="s">
        <v>411</v>
      </c>
      <c r="B257" s="6" t="s">
        <v>1454</v>
      </c>
      <c r="C257" s="6" t="s">
        <v>412</v>
      </c>
      <c r="D257" s="6" t="s">
        <v>292</v>
      </c>
      <c r="F257" s="6" t="s">
        <v>270</v>
      </c>
      <c r="G257" s="6" t="s">
        <v>4</v>
      </c>
      <c r="K257" s="6" t="s">
        <v>24</v>
      </c>
      <c r="L257" s="6" t="s">
        <v>25</v>
      </c>
      <c r="M257" s="6">
        <v>23</v>
      </c>
      <c r="N257" s="24" t="s">
        <v>1680</v>
      </c>
      <c r="O257" s="21" t="str">
        <f>VLOOKUP($N257,'1.Enterprises'!$A$1:$C$10,2,)</f>
        <v>De Key Amsterdam</v>
      </c>
    </row>
    <row r="258" spans="1:15" ht="57.6" x14ac:dyDescent="0.3">
      <c r="A258" s="6" t="s">
        <v>523</v>
      </c>
      <c r="B258" s="6" t="s">
        <v>1359</v>
      </c>
      <c r="C258" s="6" t="s">
        <v>524</v>
      </c>
      <c r="D258" s="6" t="s">
        <v>292</v>
      </c>
      <c r="F258" s="6" t="s">
        <v>265</v>
      </c>
      <c r="G258" s="6" t="s">
        <v>275</v>
      </c>
      <c r="K258" s="6" t="s">
        <v>0</v>
      </c>
      <c r="L258" s="6" t="s">
        <v>1</v>
      </c>
      <c r="M258" s="6">
        <v>24</v>
      </c>
      <c r="N258" s="24" t="s">
        <v>1680</v>
      </c>
      <c r="O258" s="21" t="str">
        <f>VLOOKUP($N258,'1.Enterprises'!$A$1:$C$10,2,)</f>
        <v>De Key Amsterdam</v>
      </c>
    </row>
    <row r="259" spans="1:15" s="1" customFormat="1" x14ac:dyDescent="0.3">
      <c r="A259" s="1" t="s">
        <v>459</v>
      </c>
      <c r="B259" s="1" t="s">
        <v>1459</v>
      </c>
      <c r="C259" s="1" t="s">
        <v>460</v>
      </c>
      <c r="D259" s="1" t="s">
        <v>292</v>
      </c>
      <c r="F259" s="1" t="s">
        <v>266</v>
      </c>
      <c r="G259" s="1" t="s">
        <v>101</v>
      </c>
      <c r="K259" s="1" t="s">
        <v>0</v>
      </c>
      <c r="L259" s="1" t="s">
        <v>1</v>
      </c>
      <c r="M259" s="1">
        <v>11</v>
      </c>
      <c r="N259" s="24" t="s">
        <v>1680</v>
      </c>
      <c r="O259" s="21" t="str">
        <f>VLOOKUP($N259,'1.Enterprises'!$A$1:$C$10,2,)</f>
        <v>De Key Amsterdam</v>
      </c>
    </row>
    <row r="260" spans="1:15" s="1" customFormat="1" ht="28.8" x14ac:dyDescent="0.3">
      <c r="A260" s="1" t="s">
        <v>457</v>
      </c>
      <c r="B260" s="1" t="s">
        <v>1458</v>
      </c>
      <c r="C260" s="1" t="s">
        <v>458</v>
      </c>
      <c r="D260" s="1" t="s">
        <v>292</v>
      </c>
      <c r="F260" s="1" t="s">
        <v>266</v>
      </c>
      <c r="G260" s="1" t="s">
        <v>101</v>
      </c>
      <c r="K260" s="1" t="s">
        <v>0</v>
      </c>
      <c r="L260" s="1" t="s">
        <v>1</v>
      </c>
      <c r="M260" s="1">
        <v>11</v>
      </c>
      <c r="N260" s="24" t="s">
        <v>1680</v>
      </c>
      <c r="O260" s="21" t="str">
        <f>VLOOKUP($N260,'1.Enterprises'!$A$1:$C$10,2,)</f>
        <v>De Key Amsterdam</v>
      </c>
    </row>
    <row r="261" spans="1:15" s="1" customFormat="1" ht="28.8" x14ac:dyDescent="0.3">
      <c r="A261" s="1" t="s">
        <v>308</v>
      </c>
      <c r="B261" s="1" t="s">
        <v>1185</v>
      </c>
      <c r="C261" s="1" t="s">
        <v>309</v>
      </c>
      <c r="D261" s="1" t="s">
        <v>289</v>
      </c>
      <c r="F261" s="1" t="s">
        <v>269</v>
      </c>
      <c r="G261" s="1" t="s">
        <v>278</v>
      </c>
      <c r="K261" s="1" t="s">
        <v>29</v>
      </c>
      <c r="L261" s="1" t="s">
        <v>30</v>
      </c>
      <c r="M261" s="1">
        <v>20</v>
      </c>
      <c r="N261" s="24" t="s">
        <v>1680</v>
      </c>
      <c r="O261" s="21" t="str">
        <f>VLOOKUP($N261,'1.Enterprises'!$A$1:$C$10,2,)</f>
        <v>De Key Amsterdam</v>
      </c>
    </row>
    <row r="262" spans="1:15" s="1" customFormat="1" ht="72" x14ac:dyDescent="0.3">
      <c r="A262" s="1" t="s">
        <v>427</v>
      </c>
      <c r="B262" s="1" t="s">
        <v>1353</v>
      </c>
      <c r="C262" s="1" t="s">
        <v>428</v>
      </c>
      <c r="D262" s="1" t="s">
        <v>292</v>
      </c>
      <c r="F262" s="1" t="s">
        <v>264</v>
      </c>
      <c r="G262" s="1" t="s">
        <v>274</v>
      </c>
      <c r="K262" s="1" t="s">
        <v>0</v>
      </c>
      <c r="L262" s="1" t="s">
        <v>1</v>
      </c>
      <c r="M262" s="1">
        <v>8</v>
      </c>
      <c r="N262" s="24" t="s">
        <v>1680</v>
      </c>
      <c r="O262" s="21" t="str">
        <f>VLOOKUP($N262,'1.Enterprises'!$A$1:$C$10,2,)</f>
        <v>De Key Amsterdam</v>
      </c>
    </row>
    <row r="263" spans="1:15" s="1" customFormat="1" ht="43.2" x14ac:dyDescent="0.3">
      <c r="A263" s="1" t="s">
        <v>453</v>
      </c>
      <c r="B263" s="1" t="s">
        <v>1355</v>
      </c>
      <c r="C263" s="1" t="s">
        <v>454</v>
      </c>
      <c r="D263" s="1" t="s">
        <v>292</v>
      </c>
      <c r="F263" s="1" t="s">
        <v>266</v>
      </c>
      <c r="G263" s="1" t="s">
        <v>101</v>
      </c>
      <c r="K263" s="1" t="s">
        <v>0</v>
      </c>
      <c r="L263" s="1" t="s">
        <v>1</v>
      </c>
      <c r="M263" s="1">
        <v>11</v>
      </c>
      <c r="N263" s="24" t="s">
        <v>1680</v>
      </c>
      <c r="O263" s="21" t="str">
        <f>VLOOKUP($N263,'1.Enterprises'!$A$1:$C$10,2,)</f>
        <v>De Key Amsterdam</v>
      </c>
    </row>
    <row r="264" spans="1:15" s="1" customFormat="1" ht="28.8" x14ac:dyDescent="0.3">
      <c r="A264" s="1" t="s">
        <v>316</v>
      </c>
      <c r="B264" s="6" t="s">
        <v>1164</v>
      </c>
      <c r="C264" s="1" t="s">
        <v>317</v>
      </c>
      <c r="D264" s="1" t="s">
        <v>289</v>
      </c>
      <c r="F264" s="1" t="s">
        <v>270</v>
      </c>
      <c r="G264" s="1" t="s">
        <v>4</v>
      </c>
      <c r="K264" s="1" t="s">
        <v>29</v>
      </c>
      <c r="L264" s="1" t="s">
        <v>30</v>
      </c>
      <c r="M264" s="1">
        <v>21</v>
      </c>
      <c r="N264" s="24" t="s">
        <v>1680</v>
      </c>
      <c r="O264" s="21" t="str">
        <f>VLOOKUP($N264,'1.Enterprises'!$A$1:$C$10,2,)</f>
        <v>De Key Amsterdam</v>
      </c>
    </row>
    <row r="265" spans="1:15" ht="57.6" x14ac:dyDescent="0.3">
      <c r="A265" s="6" t="s">
        <v>828</v>
      </c>
      <c r="B265" s="6" t="s">
        <v>1453</v>
      </c>
      <c r="C265" s="6" t="s">
        <v>829</v>
      </c>
      <c r="D265" s="6" t="s">
        <v>292</v>
      </c>
      <c r="F265" s="6" t="s">
        <v>266</v>
      </c>
      <c r="G265" s="6" t="s">
        <v>101</v>
      </c>
      <c r="K265" s="6" t="s">
        <v>112</v>
      </c>
      <c r="L265" s="6" t="s">
        <v>113</v>
      </c>
      <c r="M265" s="6">
        <v>3</v>
      </c>
      <c r="N265" s="24" t="s">
        <v>1680</v>
      </c>
      <c r="O265" s="21" t="str">
        <f>VLOOKUP($N265,'1.Enterprises'!$A$1:$C$10,2,)</f>
        <v>De Key Amsterdam</v>
      </c>
    </row>
    <row r="266" spans="1:15" ht="28.8" x14ac:dyDescent="0.3">
      <c r="A266" s="6" t="s">
        <v>461</v>
      </c>
      <c r="B266" s="6" t="s">
        <v>1356</v>
      </c>
      <c r="C266" s="6" t="s">
        <v>462</v>
      </c>
      <c r="D266" s="6" t="s">
        <v>292</v>
      </c>
      <c r="F266" s="6" t="s">
        <v>264</v>
      </c>
      <c r="G266" s="6" t="s">
        <v>274</v>
      </c>
      <c r="K266" s="6" t="s">
        <v>0</v>
      </c>
      <c r="L266" s="6" t="s">
        <v>1</v>
      </c>
      <c r="M266" s="6">
        <v>11</v>
      </c>
      <c r="N266" s="24" t="s">
        <v>1680</v>
      </c>
      <c r="O266" s="21" t="str">
        <f>VLOOKUP($N266,'1.Enterprises'!$A$1:$C$10,2,)</f>
        <v>De Key Amsterdam</v>
      </c>
    </row>
    <row r="267" spans="1:15" ht="28.8" x14ac:dyDescent="0.3">
      <c r="A267" s="6" t="s">
        <v>471</v>
      </c>
      <c r="B267" s="6" t="s">
        <v>1460</v>
      </c>
      <c r="C267" s="6" t="s">
        <v>472</v>
      </c>
      <c r="D267" s="6" t="s">
        <v>292</v>
      </c>
      <c r="F267" s="6" t="s">
        <v>266</v>
      </c>
      <c r="G267" s="6" t="s">
        <v>101</v>
      </c>
      <c r="K267" s="6" t="s">
        <v>0</v>
      </c>
      <c r="L267" s="6" t="s">
        <v>1</v>
      </c>
      <c r="M267" s="6">
        <v>13</v>
      </c>
      <c r="N267" s="24" t="s">
        <v>1680</v>
      </c>
      <c r="O267" s="21" t="str">
        <f>VLOOKUP($N267,'1.Enterprises'!$A$1:$C$10,2,)</f>
        <v>De Key Amsterdam</v>
      </c>
    </row>
    <row r="268" spans="1:15" s="1" customFormat="1" ht="28.8" x14ac:dyDescent="0.3">
      <c r="A268" s="1" t="s">
        <v>417</v>
      </c>
      <c r="B268" s="1" t="s">
        <v>418</v>
      </c>
      <c r="C268" s="1" t="s">
        <v>418</v>
      </c>
      <c r="D268" s="1" t="s">
        <v>292</v>
      </c>
      <c r="F268" s="1" t="s">
        <v>270</v>
      </c>
      <c r="G268" s="1" t="s">
        <v>4</v>
      </c>
      <c r="K268" s="1" t="s">
        <v>24</v>
      </c>
      <c r="L268" s="1" t="s">
        <v>25</v>
      </c>
      <c r="M268" s="1">
        <v>23</v>
      </c>
      <c r="N268" s="24" t="s">
        <v>1680</v>
      </c>
      <c r="O268" s="21" t="str">
        <f>VLOOKUP($N268,'1.Enterprises'!$A$1:$C$10,2,)</f>
        <v>De Key Amsterdam</v>
      </c>
    </row>
    <row r="269" spans="1:15" s="1" customFormat="1" ht="72" x14ac:dyDescent="0.3">
      <c r="A269" s="1" t="s">
        <v>812</v>
      </c>
      <c r="B269" s="6" t="s">
        <v>1451</v>
      </c>
      <c r="C269" s="1" t="s">
        <v>813</v>
      </c>
      <c r="D269" s="1" t="s">
        <v>292</v>
      </c>
      <c r="F269" s="1" t="s">
        <v>271</v>
      </c>
      <c r="G269" s="1" t="s">
        <v>279</v>
      </c>
      <c r="K269" s="1" t="s">
        <v>98</v>
      </c>
      <c r="L269" s="1" t="s">
        <v>99</v>
      </c>
      <c r="M269" s="1">
        <v>3</v>
      </c>
      <c r="N269" s="24" t="s">
        <v>1680</v>
      </c>
      <c r="O269" s="21" t="str">
        <f>VLOOKUP($N269,'1.Enterprises'!$A$1:$C$10,2,)</f>
        <v>De Key Amsterdam</v>
      </c>
    </row>
    <row r="270" spans="1:15" s="1" customFormat="1" ht="43.2" x14ac:dyDescent="0.3">
      <c r="A270" s="1" t="s">
        <v>581</v>
      </c>
      <c r="B270" s="1" t="s">
        <v>1310</v>
      </c>
      <c r="C270" s="1" t="s">
        <v>582</v>
      </c>
      <c r="D270" s="1" t="s">
        <v>301</v>
      </c>
      <c r="F270" s="1" t="s">
        <v>270</v>
      </c>
      <c r="G270" s="1" t="s">
        <v>4</v>
      </c>
      <c r="K270" s="1" t="s">
        <v>8</v>
      </c>
      <c r="L270" s="1" t="s">
        <v>9</v>
      </c>
      <c r="M270" s="1">
        <v>63</v>
      </c>
      <c r="N270" s="24" t="s">
        <v>1680</v>
      </c>
      <c r="O270" s="21" t="str">
        <f>VLOOKUP($N270,'1.Enterprises'!$A$1:$C$10,2,)</f>
        <v>De Key Amsterdam</v>
      </c>
    </row>
  </sheetData>
  <autoFilter ref="A1:Q270" xr:uid="{830AAC46-9481-4C31-AEB7-7956B2081CE5}"/>
  <sortState xmlns:xlrd2="http://schemas.microsoft.com/office/spreadsheetml/2017/richdata2" ref="A2:Q272">
    <sortCondition ref="B2:B272"/>
  </sortState>
  <phoneticPr fontId="2"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BF4B-46D8-4D7E-B071-92954525D252}">
  <sheetPr>
    <tabColor rgb="FF384497"/>
  </sheetPr>
  <dimension ref="A1:G5"/>
  <sheetViews>
    <sheetView workbookViewId="0">
      <pane ySplit="1" topLeftCell="A2" activePane="bottomLeft" state="frozen"/>
      <selection activeCell="C1" sqref="C1"/>
      <selection pane="bottomLeft" activeCell="C28" sqref="C28"/>
    </sheetView>
  </sheetViews>
  <sheetFormatPr defaultColWidth="8.77734375" defaultRowHeight="14.4" x14ac:dyDescent="0.3"/>
  <cols>
    <col min="1" max="1" width="7.44140625" style="3" customWidth="1"/>
    <col min="2" max="2" width="61.77734375" style="3" customWidth="1"/>
    <col min="3" max="3" width="65.109375" style="3" customWidth="1"/>
    <col min="4" max="4" width="18.33203125" style="3" customWidth="1"/>
    <col min="5" max="5" width="41.6640625" style="3" bestFit="1" customWidth="1"/>
    <col min="6" max="6" width="17.33203125" style="3" customWidth="1"/>
    <col min="7" max="7" width="45.77734375" style="3" bestFit="1" customWidth="1"/>
    <col min="8" max="16384" width="8.77734375" style="3"/>
  </cols>
  <sheetData>
    <row r="1" spans="1:7" ht="28.8" x14ac:dyDescent="0.3">
      <c r="A1" s="7" t="s">
        <v>878</v>
      </c>
      <c r="B1" s="7" t="s">
        <v>1029</v>
      </c>
      <c r="C1" s="7" t="s">
        <v>1033</v>
      </c>
      <c r="D1" s="7" t="s">
        <v>1031</v>
      </c>
      <c r="E1" s="7" t="s">
        <v>1490</v>
      </c>
      <c r="F1" s="7" t="s">
        <v>1032</v>
      </c>
      <c r="G1" s="7" t="s">
        <v>831</v>
      </c>
    </row>
    <row r="2" spans="1:7" x14ac:dyDescent="0.3">
      <c r="A2" s="3" t="s">
        <v>832</v>
      </c>
      <c r="B2" s="3" t="s">
        <v>833</v>
      </c>
      <c r="C2" s="6" t="s">
        <v>833</v>
      </c>
      <c r="D2" s="3" t="s">
        <v>703</v>
      </c>
      <c r="E2" s="3" t="s">
        <v>834</v>
      </c>
      <c r="F2" s="3" t="s">
        <v>738</v>
      </c>
      <c r="G2" s="3" t="s">
        <v>835</v>
      </c>
    </row>
    <row r="3" spans="1:7" x14ac:dyDescent="0.3">
      <c r="A3" s="3" t="s">
        <v>836</v>
      </c>
      <c r="B3" s="3" t="s">
        <v>837</v>
      </c>
      <c r="C3" s="6" t="s">
        <v>837</v>
      </c>
      <c r="D3" s="3" t="s">
        <v>652</v>
      </c>
      <c r="E3" s="3" t="s">
        <v>838</v>
      </c>
      <c r="F3" s="3" t="s">
        <v>682</v>
      </c>
      <c r="G3" s="3" t="s">
        <v>683</v>
      </c>
    </row>
    <row r="4" spans="1:7" x14ac:dyDescent="0.3">
      <c r="A4" s="3" t="s">
        <v>839</v>
      </c>
      <c r="B4" s="3" t="s">
        <v>840</v>
      </c>
      <c r="C4" s="6" t="s">
        <v>840</v>
      </c>
      <c r="D4" s="3" t="s">
        <v>682</v>
      </c>
      <c r="E4" s="3" t="s">
        <v>683</v>
      </c>
      <c r="F4" s="3" t="s">
        <v>650</v>
      </c>
      <c r="G4" s="3" t="s">
        <v>841</v>
      </c>
    </row>
    <row r="5" spans="1:7" ht="28.8" x14ac:dyDescent="0.3">
      <c r="A5" s="3" t="s">
        <v>842</v>
      </c>
      <c r="B5" s="3" t="s">
        <v>843</v>
      </c>
      <c r="C5" s="6" t="s">
        <v>843</v>
      </c>
      <c r="D5" s="3" t="s">
        <v>699</v>
      </c>
      <c r="E5" s="3" t="s">
        <v>844</v>
      </c>
      <c r="F5" s="3" t="s">
        <v>705</v>
      </c>
      <c r="G5" s="3" t="s">
        <v>845</v>
      </c>
    </row>
  </sheetData>
  <autoFilter ref="A1:G1" xr:uid="{15F3BF4B-46D8-4D7E-B071-92954525D252}"/>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0C7F-AD68-42AC-B1D8-42FA268F31D1}">
  <sheetPr>
    <tabColor rgb="FFEB6E55"/>
  </sheetPr>
  <dimension ref="A1:I27"/>
  <sheetViews>
    <sheetView topLeftCell="G1" workbookViewId="0">
      <pane ySplit="1" topLeftCell="A2" activePane="bottomLeft" state="frozen"/>
      <selection pane="bottomLeft" activeCell="F2" sqref="F2"/>
    </sheetView>
  </sheetViews>
  <sheetFormatPr defaultColWidth="8.77734375" defaultRowHeight="14.4" x14ac:dyDescent="0.3"/>
  <cols>
    <col min="1" max="1" width="21.77734375" style="6" bestFit="1" customWidth="1"/>
    <col min="2" max="2" width="11.44140625" style="6" customWidth="1"/>
    <col min="3" max="3" width="16.44140625" style="6" customWidth="1"/>
    <col min="4" max="4" width="8.77734375" style="6" bestFit="1" customWidth="1"/>
    <col min="5" max="5" width="25.44140625" style="6" customWidth="1"/>
    <col min="6" max="6" width="129.77734375" style="6" customWidth="1"/>
    <col min="7" max="7" width="58.109375" style="6" customWidth="1"/>
    <col min="8" max="8" width="11" style="6" customWidth="1"/>
    <col min="9" max="9" width="13.88671875" style="6" customWidth="1"/>
    <col min="10" max="16384" width="8.77734375" style="6"/>
  </cols>
  <sheetData>
    <row r="1" spans="1:9" ht="28.8" x14ac:dyDescent="0.3">
      <c r="A1" s="8" t="s">
        <v>123</v>
      </c>
      <c r="B1" s="8" t="s">
        <v>878</v>
      </c>
      <c r="C1" s="8" t="s">
        <v>1227</v>
      </c>
      <c r="D1" s="8" t="s">
        <v>846</v>
      </c>
      <c r="E1" s="8" t="s">
        <v>1029</v>
      </c>
      <c r="F1" s="8" t="s">
        <v>1142</v>
      </c>
      <c r="G1" s="8" t="s">
        <v>847</v>
      </c>
      <c r="H1" s="8" t="s">
        <v>1679</v>
      </c>
      <c r="I1" s="8" t="s">
        <v>1688</v>
      </c>
    </row>
    <row r="2" spans="1:9" ht="230.4" x14ac:dyDescent="0.3">
      <c r="A2" s="6" t="s">
        <v>1246</v>
      </c>
      <c r="B2" s="6" t="s">
        <v>879</v>
      </c>
      <c r="D2" s="6">
        <v>1</v>
      </c>
      <c r="E2" s="6" t="s">
        <v>1228</v>
      </c>
      <c r="F2" s="6" t="s">
        <v>848</v>
      </c>
      <c r="H2" s="6" t="s">
        <v>1680</v>
      </c>
      <c r="I2" s="21" t="str">
        <f>VLOOKUP($H2,'1.Enterprises'!$A$1:$C$10,2,)</f>
        <v>De Key Amsterdam</v>
      </c>
    </row>
    <row r="3" spans="1:9" ht="28.8" x14ac:dyDescent="0.3">
      <c r="A3" s="6" t="s">
        <v>849</v>
      </c>
      <c r="B3" s="6" t="s">
        <v>880</v>
      </c>
      <c r="C3" s="6" t="s">
        <v>879</v>
      </c>
      <c r="D3" s="6">
        <v>2</v>
      </c>
      <c r="E3" s="6" t="s">
        <v>1239</v>
      </c>
      <c r="F3" s="6" t="s">
        <v>850</v>
      </c>
    </row>
    <row r="4" spans="1:9" ht="28.8" x14ac:dyDescent="0.3">
      <c r="A4" s="6" t="s">
        <v>849</v>
      </c>
      <c r="B4" s="6" t="s">
        <v>881</v>
      </c>
      <c r="C4" s="6" t="s">
        <v>879</v>
      </c>
      <c r="D4" s="6">
        <v>3</v>
      </c>
      <c r="E4" s="6" t="s">
        <v>1230</v>
      </c>
      <c r="F4" s="6" t="s">
        <v>851</v>
      </c>
    </row>
    <row r="5" spans="1:9" ht="28.8" x14ac:dyDescent="0.3">
      <c r="A5" s="6" t="s">
        <v>849</v>
      </c>
      <c r="B5" s="6" t="s">
        <v>882</v>
      </c>
      <c r="C5" s="6" t="s">
        <v>879</v>
      </c>
      <c r="D5" s="6">
        <v>4</v>
      </c>
      <c r="E5" s="6" t="s">
        <v>1229</v>
      </c>
      <c r="F5" s="6" t="s">
        <v>852</v>
      </c>
    </row>
    <row r="6" spans="1:9" ht="28.8" x14ac:dyDescent="0.3">
      <c r="A6" s="6" t="s">
        <v>849</v>
      </c>
      <c r="B6" s="6" t="s">
        <v>883</v>
      </c>
      <c r="C6" s="6" t="s">
        <v>879</v>
      </c>
      <c r="D6" s="6">
        <v>5</v>
      </c>
      <c r="E6" s="6" t="s">
        <v>1240</v>
      </c>
      <c r="F6" s="6" t="s">
        <v>853</v>
      </c>
    </row>
    <row r="7" spans="1:9" ht="28.8" x14ac:dyDescent="0.3">
      <c r="A7" s="6" t="s">
        <v>849</v>
      </c>
      <c r="B7" s="6" t="s">
        <v>884</v>
      </c>
      <c r="C7" s="6" t="s">
        <v>879</v>
      </c>
      <c r="D7" s="6">
        <v>6</v>
      </c>
      <c r="E7" s="6" t="s">
        <v>1231</v>
      </c>
      <c r="F7" s="6" t="s">
        <v>854</v>
      </c>
    </row>
    <row r="8" spans="1:9" ht="28.8" x14ac:dyDescent="0.3">
      <c r="A8" s="6" t="s">
        <v>849</v>
      </c>
      <c r="B8" s="6" t="s">
        <v>885</v>
      </c>
      <c r="C8" s="6" t="s">
        <v>879</v>
      </c>
      <c r="D8" s="6">
        <v>7</v>
      </c>
      <c r="E8" s="6" t="s">
        <v>1241</v>
      </c>
      <c r="F8" s="6" t="s">
        <v>855</v>
      </c>
    </row>
    <row r="9" spans="1:9" ht="28.8" x14ac:dyDescent="0.3">
      <c r="A9" s="6" t="s">
        <v>849</v>
      </c>
      <c r="B9" s="6" t="s">
        <v>886</v>
      </c>
      <c r="C9" s="6" t="s">
        <v>879</v>
      </c>
      <c r="D9" s="6">
        <v>8</v>
      </c>
      <c r="E9" s="6" t="s">
        <v>1242</v>
      </c>
      <c r="F9" s="6" t="s">
        <v>856</v>
      </c>
    </row>
    <row r="10" spans="1:9" x14ac:dyDescent="0.3">
      <c r="A10" s="6" t="s">
        <v>849</v>
      </c>
      <c r="B10" s="6" t="s">
        <v>887</v>
      </c>
      <c r="C10" s="6" t="s">
        <v>879</v>
      </c>
      <c r="D10" s="6">
        <v>9</v>
      </c>
      <c r="E10" s="6" t="s">
        <v>1243</v>
      </c>
      <c r="F10" s="6" t="s">
        <v>857</v>
      </c>
    </row>
    <row r="11" spans="1:9" ht="100.8" x14ac:dyDescent="0.3">
      <c r="A11" s="6" t="s">
        <v>858</v>
      </c>
      <c r="B11" s="6" t="s">
        <v>879</v>
      </c>
      <c r="D11" s="6">
        <v>10</v>
      </c>
      <c r="F11" s="6" t="s">
        <v>1226</v>
      </c>
    </row>
    <row r="12" spans="1:9" x14ac:dyDescent="0.3">
      <c r="A12" s="6" t="s">
        <v>859</v>
      </c>
      <c r="B12" s="6" t="s">
        <v>879</v>
      </c>
      <c r="D12" s="6">
        <v>18</v>
      </c>
      <c r="E12" s="6" t="s">
        <v>131</v>
      </c>
      <c r="F12" s="6" t="s">
        <v>860</v>
      </c>
    </row>
    <row r="13" spans="1:9" ht="28.8" x14ac:dyDescent="0.3">
      <c r="A13" s="6" t="s">
        <v>861</v>
      </c>
      <c r="B13" s="6" t="s">
        <v>893</v>
      </c>
      <c r="C13" s="6" t="s">
        <v>879</v>
      </c>
      <c r="D13" s="6">
        <v>19</v>
      </c>
      <c r="E13" s="6" t="s">
        <v>1232</v>
      </c>
      <c r="F13" s="6" t="s">
        <v>862</v>
      </c>
    </row>
    <row r="14" spans="1:9" x14ac:dyDescent="0.3">
      <c r="A14" s="6" t="s">
        <v>849</v>
      </c>
      <c r="B14" s="6" t="s">
        <v>888</v>
      </c>
      <c r="C14" s="6" t="s">
        <v>879</v>
      </c>
      <c r="D14" s="6">
        <v>20</v>
      </c>
      <c r="E14" s="6" t="s">
        <v>1489</v>
      </c>
      <c r="F14" s="6" t="s">
        <v>863</v>
      </c>
    </row>
    <row r="15" spans="1:9" ht="43.2" x14ac:dyDescent="0.3">
      <c r="A15" s="6" t="s">
        <v>861</v>
      </c>
      <c r="B15" s="6" t="s">
        <v>894</v>
      </c>
      <c r="C15" s="6" t="s">
        <v>879</v>
      </c>
      <c r="D15" s="6">
        <v>22</v>
      </c>
      <c r="E15" s="6" t="s">
        <v>1233</v>
      </c>
      <c r="F15" s="6" t="s">
        <v>864</v>
      </c>
    </row>
    <row r="16" spans="1:9" ht="43.2" x14ac:dyDescent="0.3">
      <c r="A16" s="6" t="s">
        <v>861</v>
      </c>
      <c r="B16" s="6" t="s">
        <v>895</v>
      </c>
      <c r="C16" s="6" t="s">
        <v>879</v>
      </c>
      <c r="D16" s="6">
        <v>23</v>
      </c>
      <c r="E16" s="6" t="s">
        <v>1247</v>
      </c>
      <c r="F16" s="6" t="s">
        <v>865</v>
      </c>
    </row>
    <row r="17" spans="1:6" ht="28.8" x14ac:dyDescent="0.3">
      <c r="A17" s="6" t="s">
        <v>861</v>
      </c>
      <c r="B17" s="6" t="s">
        <v>896</v>
      </c>
      <c r="C17" s="6" t="s">
        <v>879</v>
      </c>
      <c r="D17" s="6">
        <v>24</v>
      </c>
      <c r="E17" s="6" t="s">
        <v>1248</v>
      </c>
      <c r="F17" s="6" t="s">
        <v>866</v>
      </c>
    </row>
    <row r="18" spans="1:6" ht="28.8" x14ac:dyDescent="0.3">
      <c r="A18" s="6" t="s">
        <v>861</v>
      </c>
      <c r="B18" s="6" t="s">
        <v>897</v>
      </c>
      <c r="C18" s="6" t="s">
        <v>879</v>
      </c>
      <c r="D18" s="6">
        <v>25</v>
      </c>
      <c r="E18" s="6" t="s">
        <v>1249</v>
      </c>
      <c r="F18" s="6" t="s">
        <v>867</v>
      </c>
    </row>
    <row r="19" spans="1:6" ht="28.8" x14ac:dyDescent="0.3">
      <c r="A19" s="6" t="s">
        <v>861</v>
      </c>
      <c r="B19" s="6" t="s">
        <v>898</v>
      </c>
      <c r="C19" s="6" t="s">
        <v>879</v>
      </c>
      <c r="D19" s="6">
        <v>26</v>
      </c>
      <c r="E19" s="6" t="s">
        <v>1250</v>
      </c>
      <c r="F19" s="6" t="s">
        <v>868</v>
      </c>
    </row>
    <row r="20" spans="1:6" ht="28.8" x14ac:dyDescent="0.3">
      <c r="A20" s="6" t="s">
        <v>861</v>
      </c>
      <c r="B20" s="6" t="s">
        <v>899</v>
      </c>
      <c r="C20" s="6" t="s">
        <v>879</v>
      </c>
      <c r="D20" s="6">
        <v>27</v>
      </c>
      <c r="E20" s="6" t="s">
        <v>1251</v>
      </c>
      <c r="F20" s="6" t="s">
        <v>869</v>
      </c>
    </row>
    <row r="21" spans="1:6" x14ac:dyDescent="0.3">
      <c r="A21" s="6" t="s">
        <v>870</v>
      </c>
      <c r="B21" s="6" t="s">
        <v>892</v>
      </c>
      <c r="C21" s="6" t="s">
        <v>879</v>
      </c>
      <c r="D21" s="6">
        <v>28</v>
      </c>
      <c r="E21" s="6" t="s">
        <v>1234</v>
      </c>
      <c r="F21" s="6" t="s">
        <v>871</v>
      </c>
    </row>
    <row r="22" spans="1:6" ht="28.8" x14ac:dyDescent="0.3">
      <c r="A22" s="6" t="s">
        <v>870</v>
      </c>
      <c r="B22" s="6" t="s">
        <v>902</v>
      </c>
      <c r="C22" s="6" t="s">
        <v>879</v>
      </c>
      <c r="D22" s="6">
        <v>29</v>
      </c>
      <c r="E22" s="6" t="s">
        <v>1235</v>
      </c>
      <c r="F22" s="6" t="s">
        <v>872</v>
      </c>
    </row>
    <row r="23" spans="1:6" ht="28.8" x14ac:dyDescent="0.3">
      <c r="A23" s="6" t="s">
        <v>870</v>
      </c>
      <c r="B23" s="6" t="s">
        <v>889</v>
      </c>
      <c r="C23" s="6" t="s">
        <v>879</v>
      </c>
      <c r="D23" s="6">
        <v>30</v>
      </c>
      <c r="E23" s="6" t="s">
        <v>1245</v>
      </c>
      <c r="F23" s="6" t="s">
        <v>873</v>
      </c>
    </row>
    <row r="24" spans="1:6" ht="28.8" x14ac:dyDescent="0.3">
      <c r="A24" s="6" t="s">
        <v>870</v>
      </c>
      <c r="B24" s="6" t="s">
        <v>901</v>
      </c>
      <c r="C24" s="6" t="s">
        <v>879</v>
      </c>
      <c r="D24" s="6">
        <v>31</v>
      </c>
      <c r="E24" s="6" t="s">
        <v>1236</v>
      </c>
      <c r="F24" s="6" t="s">
        <v>874</v>
      </c>
    </row>
    <row r="25" spans="1:6" ht="28.8" x14ac:dyDescent="0.3">
      <c r="A25" s="6" t="s">
        <v>870</v>
      </c>
      <c r="B25" s="6" t="s">
        <v>900</v>
      </c>
      <c r="C25" s="6" t="s">
        <v>879</v>
      </c>
      <c r="D25" s="6">
        <v>32</v>
      </c>
      <c r="E25" s="6" t="s">
        <v>1244</v>
      </c>
      <c r="F25" s="6" t="s">
        <v>875</v>
      </c>
    </row>
    <row r="26" spans="1:6" ht="28.8" x14ac:dyDescent="0.3">
      <c r="A26" s="6" t="s">
        <v>870</v>
      </c>
      <c r="B26" s="6" t="s">
        <v>890</v>
      </c>
      <c r="C26" s="6" t="s">
        <v>879</v>
      </c>
      <c r="D26" s="6">
        <v>33</v>
      </c>
      <c r="E26" s="6" t="s">
        <v>1237</v>
      </c>
      <c r="F26" s="6" t="s">
        <v>876</v>
      </c>
    </row>
    <row r="27" spans="1:6" ht="28.8" x14ac:dyDescent="0.3">
      <c r="A27" s="6" t="s">
        <v>870</v>
      </c>
      <c r="B27" s="6" t="s">
        <v>891</v>
      </c>
      <c r="C27" s="6" t="s">
        <v>879</v>
      </c>
      <c r="D27" s="6">
        <v>34</v>
      </c>
      <c r="E27" s="6" t="s">
        <v>1238</v>
      </c>
      <c r="F27" s="6" t="s">
        <v>877</v>
      </c>
    </row>
  </sheetData>
  <autoFilter ref="A1:G27" xr:uid="{097C0C7F-AD68-42AC-B1D8-42FA268F31D1}"/>
  <phoneticPr fontId="2"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DDA4D-8A34-490B-8E3A-4C4ED4F1B489}">
  <sheetPr>
    <tabColor rgb="FFABA4A3"/>
  </sheetPr>
  <dimension ref="A1:N69"/>
  <sheetViews>
    <sheetView workbookViewId="0">
      <pane ySplit="2" topLeftCell="A3" activePane="bottomLeft" state="frozen"/>
      <selection pane="bottomLeft" activeCell="E3" sqref="E3"/>
    </sheetView>
  </sheetViews>
  <sheetFormatPr defaultColWidth="8.77734375" defaultRowHeight="14.4" x14ac:dyDescent="0.3"/>
  <cols>
    <col min="1" max="1" width="10.44140625" style="2" customWidth="1"/>
    <col min="2" max="2" width="11.77734375" style="2" customWidth="1"/>
    <col min="3" max="4" width="10.77734375" style="2" customWidth="1"/>
    <col min="5" max="8" width="8.77734375" style="2" customWidth="1"/>
    <col min="9" max="9" width="44.44140625" style="2" customWidth="1"/>
    <col min="10" max="10" width="16.44140625" style="2" customWidth="1"/>
    <col min="11" max="11" width="16.109375" style="2" customWidth="1"/>
    <col min="12" max="12" width="18.77734375" style="2" customWidth="1"/>
    <col min="13" max="13" width="16" style="2" customWidth="1"/>
    <col min="14" max="14" width="16.44140625" style="2" customWidth="1"/>
    <col min="15" max="16384" width="8.77734375" style="2"/>
  </cols>
  <sheetData>
    <row r="1" spans="1:14" ht="43.2" x14ac:dyDescent="0.3">
      <c r="A1" s="25"/>
      <c r="B1" s="26"/>
      <c r="C1" s="26"/>
      <c r="D1" s="9" t="s">
        <v>903</v>
      </c>
      <c r="E1" s="25" t="s">
        <v>1594</v>
      </c>
      <c r="F1" s="27"/>
      <c r="G1" s="25" t="s">
        <v>1666</v>
      </c>
      <c r="H1" s="25"/>
      <c r="I1" s="27"/>
      <c r="J1" s="9" t="s">
        <v>904</v>
      </c>
      <c r="K1" s="9" t="s">
        <v>905</v>
      </c>
      <c r="L1" s="9" t="s">
        <v>906</v>
      </c>
      <c r="M1" s="9" t="s">
        <v>907</v>
      </c>
      <c r="N1" s="9" t="s">
        <v>908</v>
      </c>
    </row>
    <row r="2" spans="1:14" ht="28.8" x14ac:dyDescent="0.3">
      <c r="A2" s="10" t="s">
        <v>1524</v>
      </c>
      <c r="B2" s="10" t="s">
        <v>1525</v>
      </c>
      <c r="C2" s="10" t="s">
        <v>1526</v>
      </c>
      <c r="D2" s="9" t="s">
        <v>878</v>
      </c>
      <c r="E2" s="9" t="s">
        <v>878</v>
      </c>
      <c r="F2" s="9" t="s">
        <v>1142</v>
      </c>
      <c r="G2" s="16" t="s">
        <v>878</v>
      </c>
      <c r="H2" s="16" t="s">
        <v>1029</v>
      </c>
      <c r="I2" s="9" t="s">
        <v>1142</v>
      </c>
      <c r="J2" s="9"/>
      <c r="K2" s="9"/>
      <c r="L2" s="9"/>
      <c r="M2" s="9"/>
      <c r="N2" s="9"/>
    </row>
    <row r="3" spans="1:14" ht="57.6" x14ac:dyDescent="0.3">
      <c r="A3" s="2" t="s">
        <v>1511</v>
      </c>
      <c r="B3" s="2" t="s">
        <v>1515</v>
      </c>
      <c r="C3" s="2" t="s">
        <v>1518</v>
      </c>
      <c r="D3" s="2" t="s">
        <v>997</v>
      </c>
      <c r="F3" s="4"/>
      <c r="G3" s="2" t="s">
        <v>1527</v>
      </c>
      <c r="H3" s="2" t="s">
        <v>1602</v>
      </c>
      <c r="I3" s="2" t="s">
        <v>909</v>
      </c>
    </row>
    <row r="4" spans="1:14" ht="72" x14ac:dyDescent="0.3">
      <c r="A4" s="2" t="s">
        <v>885</v>
      </c>
      <c r="C4" s="2" t="s">
        <v>900</v>
      </c>
      <c r="D4" s="2" t="s">
        <v>459</v>
      </c>
      <c r="F4" s="4"/>
      <c r="G4" s="2" t="s">
        <v>1528</v>
      </c>
      <c r="H4" s="2" t="s">
        <v>1603</v>
      </c>
      <c r="I4" s="2" t="s">
        <v>910</v>
      </c>
    </row>
    <row r="5" spans="1:14" ht="57.6" x14ac:dyDescent="0.3">
      <c r="A5" s="2" t="s">
        <v>1492</v>
      </c>
      <c r="B5" s="2" t="s">
        <v>1491</v>
      </c>
      <c r="E5" s="2" t="s">
        <v>1595</v>
      </c>
      <c r="F5" s="2" t="s">
        <v>911</v>
      </c>
      <c r="G5" s="2" t="s">
        <v>1529</v>
      </c>
      <c r="H5" s="2" t="s">
        <v>1607</v>
      </c>
      <c r="I5" s="2" t="s">
        <v>912</v>
      </c>
      <c r="J5" s="18" t="s">
        <v>1653</v>
      </c>
      <c r="L5" s="2">
        <v>8</v>
      </c>
    </row>
    <row r="6" spans="1:14" ht="57.6" x14ac:dyDescent="0.3">
      <c r="A6" s="2" t="s">
        <v>1494</v>
      </c>
      <c r="B6" s="2" t="s">
        <v>1493</v>
      </c>
      <c r="E6" s="2" t="s">
        <v>1595</v>
      </c>
      <c r="F6" s="2" t="s">
        <v>911</v>
      </c>
      <c r="G6" s="2" t="s">
        <v>1530</v>
      </c>
      <c r="H6" s="2" t="s">
        <v>1604</v>
      </c>
      <c r="I6" s="2" t="s">
        <v>913</v>
      </c>
      <c r="J6" s="2" t="s">
        <v>676</v>
      </c>
      <c r="K6" s="2" t="s">
        <v>914</v>
      </c>
    </row>
    <row r="7" spans="1:14" ht="72" x14ac:dyDescent="0.3">
      <c r="A7" s="2" t="s">
        <v>1512</v>
      </c>
      <c r="C7" s="2" t="s">
        <v>1519</v>
      </c>
      <c r="D7" s="2" t="s">
        <v>998</v>
      </c>
      <c r="E7" s="2" t="s">
        <v>1595</v>
      </c>
      <c r="F7" s="2" t="s">
        <v>911</v>
      </c>
      <c r="G7" s="2" t="s">
        <v>1531</v>
      </c>
      <c r="H7" s="2" t="s">
        <v>1605</v>
      </c>
      <c r="I7" s="2" t="s">
        <v>915</v>
      </c>
    </row>
    <row r="8" spans="1:14" ht="43.2" x14ac:dyDescent="0.3">
      <c r="A8" s="2" t="s">
        <v>1495</v>
      </c>
      <c r="E8" s="2" t="s">
        <v>1595</v>
      </c>
      <c r="F8" s="2" t="s">
        <v>911</v>
      </c>
      <c r="G8" s="2" t="s">
        <v>1532</v>
      </c>
      <c r="H8" s="2" t="s">
        <v>1658</v>
      </c>
      <c r="I8" s="2" t="s">
        <v>916</v>
      </c>
      <c r="J8" s="17" t="s">
        <v>1523</v>
      </c>
    </row>
    <row r="9" spans="1:14" ht="57.6" x14ac:dyDescent="0.3">
      <c r="A9" s="2" t="s">
        <v>886</v>
      </c>
      <c r="B9" s="2" t="s">
        <v>1516</v>
      </c>
      <c r="C9" s="18" t="s">
        <v>891</v>
      </c>
      <c r="D9" s="2" t="s">
        <v>999</v>
      </c>
      <c r="E9" s="2" t="s">
        <v>1595</v>
      </c>
      <c r="F9" s="2" t="s">
        <v>911</v>
      </c>
      <c r="G9" s="2" t="s">
        <v>1533</v>
      </c>
      <c r="H9" s="2" t="s">
        <v>1606</v>
      </c>
      <c r="I9" s="2" t="s">
        <v>917</v>
      </c>
    </row>
    <row r="10" spans="1:14" ht="72" x14ac:dyDescent="0.3">
      <c r="B10" s="2" t="s">
        <v>898</v>
      </c>
      <c r="E10" s="2" t="s">
        <v>1595</v>
      </c>
      <c r="F10" s="2" t="s">
        <v>911</v>
      </c>
      <c r="G10" s="2" t="s">
        <v>1534</v>
      </c>
      <c r="H10" s="2" t="s">
        <v>1608</v>
      </c>
      <c r="I10" s="2" t="s">
        <v>918</v>
      </c>
      <c r="J10" s="2" t="s">
        <v>1003</v>
      </c>
    </row>
    <row r="11" spans="1:14" ht="100.8" x14ac:dyDescent="0.3">
      <c r="B11" s="2" t="s">
        <v>896</v>
      </c>
      <c r="E11" s="2" t="s">
        <v>1595</v>
      </c>
      <c r="F11" s="2" t="s">
        <v>911</v>
      </c>
      <c r="G11" s="2" t="s">
        <v>1535</v>
      </c>
      <c r="H11" s="2" t="s">
        <v>1609</v>
      </c>
      <c r="I11" s="2" t="s">
        <v>919</v>
      </c>
      <c r="J11" s="2" t="s">
        <v>1004</v>
      </c>
      <c r="K11" s="2" t="s">
        <v>1522</v>
      </c>
    </row>
    <row r="12" spans="1:14" ht="72" x14ac:dyDescent="0.3">
      <c r="A12" s="2" t="s">
        <v>1496</v>
      </c>
      <c r="B12" s="2" t="s">
        <v>895</v>
      </c>
      <c r="E12" s="2" t="s">
        <v>1595</v>
      </c>
      <c r="F12" s="2" t="s">
        <v>911</v>
      </c>
      <c r="G12" s="2" t="s">
        <v>1536</v>
      </c>
      <c r="H12" s="2" t="s">
        <v>1659</v>
      </c>
      <c r="I12" s="2" t="s">
        <v>921</v>
      </c>
      <c r="J12" s="2" t="s">
        <v>664</v>
      </c>
    </row>
    <row r="13" spans="1:14" ht="72" x14ac:dyDescent="0.3">
      <c r="A13" s="2" t="s">
        <v>886</v>
      </c>
      <c r="E13" s="2" t="s">
        <v>1595</v>
      </c>
      <c r="F13" s="2" t="s">
        <v>911</v>
      </c>
      <c r="G13" s="2" t="s">
        <v>1537</v>
      </c>
      <c r="H13" s="2" t="s">
        <v>1610</v>
      </c>
      <c r="I13" s="2" t="s">
        <v>922</v>
      </c>
      <c r="J13" s="2" t="s">
        <v>1005</v>
      </c>
    </row>
    <row r="14" spans="1:14" ht="43.2" x14ac:dyDescent="0.3">
      <c r="A14" s="2" t="s">
        <v>886</v>
      </c>
      <c r="C14" s="2" t="s">
        <v>900</v>
      </c>
      <c r="E14" s="2" t="s">
        <v>1595</v>
      </c>
      <c r="F14" s="2" t="s">
        <v>911</v>
      </c>
      <c r="G14" s="2" t="s">
        <v>1538</v>
      </c>
      <c r="H14" s="2" t="s">
        <v>1611</v>
      </c>
      <c r="I14" s="2" t="s">
        <v>923</v>
      </c>
      <c r="J14" s="2" t="s">
        <v>1006</v>
      </c>
      <c r="K14" s="2" t="s">
        <v>924</v>
      </c>
    </row>
    <row r="15" spans="1:14" ht="57.6" x14ac:dyDescent="0.3">
      <c r="A15" s="2" t="s">
        <v>883</v>
      </c>
      <c r="B15" s="2" t="s">
        <v>895</v>
      </c>
      <c r="C15" s="2" t="s">
        <v>900</v>
      </c>
      <c r="E15" s="2" t="s">
        <v>1595</v>
      </c>
      <c r="F15" s="2" t="s">
        <v>911</v>
      </c>
      <c r="G15" s="2" t="s">
        <v>1539</v>
      </c>
      <c r="H15" s="2" t="s">
        <v>1612</v>
      </c>
      <c r="I15" s="2" t="s">
        <v>925</v>
      </c>
      <c r="J15" s="2" t="s">
        <v>824</v>
      </c>
    </row>
    <row r="16" spans="1:14" ht="57.6" x14ac:dyDescent="0.3">
      <c r="C16" s="2" t="s">
        <v>900</v>
      </c>
      <c r="E16" s="2" t="s">
        <v>1595</v>
      </c>
      <c r="F16" s="2" t="s">
        <v>911</v>
      </c>
      <c r="G16" s="2" t="s">
        <v>1540</v>
      </c>
      <c r="H16" s="2" t="s">
        <v>1613</v>
      </c>
      <c r="I16" s="2" t="s">
        <v>1614</v>
      </c>
      <c r="J16" s="2" t="s">
        <v>682</v>
      </c>
      <c r="K16" s="2" t="s">
        <v>926</v>
      </c>
    </row>
    <row r="17" spans="1:12" ht="100.8" x14ac:dyDescent="0.3">
      <c r="A17" s="2" t="s">
        <v>1497</v>
      </c>
      <c r="B17" s="2" t="s">
        <v>1498</v>
      </c>
      <c r="C17" s="2" t="s">
        <v>892</v>
      </c>
      <c r="E17" s="2" t="s">
        <v>1596</v>
      </c>
      <c r="F17" s="2" t="s">
        <v>927</v>
      </c>
      <c r="G17" s="2" t="s">
        <v>1541</v>
      </c>
      <c r="H17" s="2" t="s">
        <v>1615</v>
      </c>
      <c r="I17" s="2" t="s">
        <v>928</v>
      </c>
      <c r="J17" s="2" t="s">
        <v>676</v>
      </c>
    </row>
    <row r="18" spans="1:12" ht="43.2" x14ac:dyDescent="0.3">
      <c r="A18" s="2" t="s">
        <v>884</v>
      </c>
      <c r="B18" s="2" t="s">
        <v>1499</v>
      </c>
      <c r="C18" s="2" t="s">
        <v>889</v>
      </c>
      <c r="E18" s="2" t="s">
        <v>1596</v>
      </c>
      <c r="F18" s="2" t="s">
        <v>927</v>
      </c>
      <c r="G18" s="2" t="s">
        <v>1542</v>
      </c>
      <c r="H18" s="2" t="s">
        <v>1616</v>
      </c>
      <c r="I18" s="2" t="s">
        <v>929</v>
      </c>
      <c r="K18" s="2" t="s">
        <v>930</v>
      </c>
    </row>
    <row r="19" spans="1:12" ht="43.2" x14ac:dyDescent="0.3">
      <c r="A19" s="2" t="s">
        <v>886</v>
      </c>
      <c r="B19" s="2" t="s">
        <v>898</v>
      </c>
      <c r="D19" s="2" t="s">
        <v>1000</v>
      </c>
      <c r="E19" s="2" t="s">
        <v>1596</v>
      </c>
      <c r="F19" s="2" t="s">
        <v>927</v>
      </c>
      <c r="G19" s="2" t="s">
        <v>1543</v>
      </c>
      <c r="H19" s="2" t="s">
        <v>1617</v>
      </c>
      <c r="I19" s="2" t="s">
        <v>931</v>
      </c>
    </row>
    <row r="20" spans="1:12" ht="72" x14ac:dyDescent="0.3">
      <c r="B20" s="2" t="s">
        <v>1499</v>
      </c>
      <c r="C20" s="2" t="s">
        <v>1500</v>
      </c>
      <c r="D20" s="2" t="s">
        <v>654</v>
      </c>
      <c r="E20" s="2" t="s">
        <v>1596</v>
      </c>
      <c r="F20" s="2" t="s">
        <v>927</v>
      </c>
      <c r="G20" s="2" t="s">
        <v>1544</v>
      </c>
      <c r="H20" s="2" t="s">
        <v>1618</v>
      </c>
      <c r="I20" s="2" t="s">
        <v>932</v>
      </c>
      <c r="K20" s="2" t="s">
        <v>933</v>
      </c>
    </row>
    <row r="21" spans="1:12" ht="86.4" x14ac:dyDescent="0.3">
      <c r="A21" s="2" t="s">
        <v>880</v>
      </c>
      <c r="B21" s="2" t="s">
        <v>893</v>
      </c>
      <c r="E21" s="2" t="s">
        <v>1596</v>
      </c>
      <c r="F21" s="2" t="s">
        <v>927</v>
      </c>
      <c r="G21" s="2" t="s">
        <v>1545</v>
      </c>
      <c r="H21" s="2" t="s">
        <v>934</v>
      </c>
      <c r="I21" s="2" t="s">
        <v>934</v>
      </c>
      <c r="J21" s="2" t="s">
        <v>1007</v>
      </c>
      <c r="L21" s="2">
        <v>10</v>
      </c>
    </row>
    <row r="22" spans="1:12" ht="57.6" x14ac:dyDescent="0.3">
      <c r="A22" s="2" t="s">
        <v>881</v>
      </c>
      <c r="B22" s="2" t="s">
        <v>893</v>
      </c>
      <c r="D22" s="2" t="s">
        <v>697</v>
      </c>
      <c r="E22" s="2" t="s">
        <v>1596</v>
      </c>
      <c r="F22" s="2" t="s">
        <v>927</v>
      </c>
      <c r="G22" s="2" t="s">
        <v>1546</v>
      </c>
      <c r="H22" s="2" t="s">
        <v>1619</v>
      </c>
      <c r="I22" s="2" t="s">
        <v>935</v>
      </c>
    </row>
    <row r="23" spans="1:12" ht="57.6" x14ac:dyDescent="0.3">
      <c r="A23" s="2" t="s">
        <v>885</v>
      </c>
      <c r="B23" s="2" t="s">
        <v>898</v>
      </c>
      <c r="E23" s="2" t="s">
        <v>1596</v>
      </c>
      <c r="F23" s="2" t="s">
        <v>927</v>
      </c>
      <c r="G23" s="2" t="s">
        <v>1547</v>
      </c>
      <c r="H23" s="2" t="s">
        <v>1620</v>
      </c>
      <c r="I23" s="2" t="s">
        <v>936</v>
      </c>
      <c r="J23" s="2" t="s">
        <v>1008</v>
      </c>
      <c r="L23" s="2">
        <v>5</v>
      </c>
    </row>
    <row r="24" spans="1:12" ht="57.6" x14ac:dyDescent="0.3">
      <c r="A24" s="2" t="s">
        <v>885</v>
      </c>
      <c r="E24" s="2" t="s">
        <v>1596</v>
      </c>
      <c r="F24" s="2" t="s">
        <v>927</v>
      </c>
      <c r="G24" s="2" t="s">
        <v>1548</v>
      </c>
      <c r="H24" s="2" t="s">
        <v>1621</v>
      </c>
      <c r="I24" s="2" t="s">
        <v>937</v>
      </c>
      <c r="J24" s="2" t="s">
        <v>1009</v>
      </c>
    </row>
    <row r="25" spans="1:12" ht="144" x14ac:dyDescent="0.3">
      <c r="A25" s="2" t="s">
        <v>885</v>
      </c>
      <c r="E25" s="2" t="s">
        <v>1596</v>
      </c>
      <c r="F25" s="2" t="s">
        <v>927</v>
      </c>
      <c r="G25" s="2" t="s">
        <v>1549</v>
      </c>
      <c r="H25" s="2" t="s">
        <v>1622</v>
      </c>
      <c r="I25" s="2" t="s">
        <v>938</v>
      </c>
      <c r="J25" s="2" t="s">
        <v>1010</v>
      </c>
      <c r="K25" s="2" t="s">
        <v>939</v>
      </c>
    </row>
    <row r="26" spans="1:12" ht="100.8" x14ac:dyDescent="0.3">
      <c r="A26" s="2" t="s">
        <v>884</v>
      </c>
      <c r="E26" s="2" t="s">
        <v>1597</v>
      </c>
      <c r="F26" s="2" t="s">
        <v>940</v>
      </c>
      <c r="G26" s="2" t="s">
        <v>1550</v>
      </c>
      <c r="H26" s="2" t="s">
        <v>1623</v>
      </c>
      <c r="I26" s="2" t="s">
        <v>941</v>
      </c>
      <c r="J26" s="2" t="s">
        <v>1011</v>
      </c>
      <c r="L26" s="2">
        <v>10</v>
      </c>
    </row>
    <row r="27" spans="1:12" ht="57.6" x14ac:dyDescent="0.3">
      <c r="A27" s="2" t="s">
        <v>884</v>
      </c>
      <c r="B27" s="2" t="s">
        <v>1501</v>
      </c>
      <c r="C27" s="2" t="s">
        <v>1502</v>
      </c>
      <c r="E27" s="2" t="s">
        <v>1597</v>
      </c>
      <c r="F27" s="2" t="s">
        <v>940</v>
      </c>
      <c r="G27" s="2" t="s">
        <v>1551</v>
      </c>
      <c r="H27" s="2" t="s">
        <v>1624</v>
      </c>
      <c r="I27" s="2" t="s">
        <v>942</v>
      </c>
      <c r="J27" s="2" t="s">
        <v>1012</v>
      </c>
    </row>
    <row r="28" spans="1:12" ht="43.2" x14ac:dyDescent="0.3">
      <c r="A28" s="2" t="s">
        <v>1509</v>
      </c>
      <c r="B28" s="2" t="s">
        <v>896</v>
      </c>
      <c r="C28" s="2" t="s">
        <v>1521</v>
      </c>
      <c r="D28" s="2" t="s">
        <v>1656</v>
      </c>
      <c r="E28" s="2" t="s">
        <v>1597</v>
      </c>
      <c r="F28" s="2" t="s">
        <v>940</v>
      </c>
      <c r="G28" s="2" t="s">
        <v>1552</v>
      </c>
      <c r="H28" s="2" t="s">
        <v>1625</v>
      </c>
      <c r="I28" s="2" t="s">
        <v>943</v>
      </c>
    </row>
    <row r="29" spans="1:12" ht="43.2" x14ac:dyDescent="0.3">
      <c r="A29" s="2" t="s">
        <v>880</v>
      </c>
      <c r="B29" s="2" t="s">
        <v>896</v>
      </c>
      <c r="D29" s="2" t="s">
        <v>701</v>
      </c>
      <c r="E29" s="2" t="s">
        <v>1597</v>
      </c>
      <c r="F29" s="2" t="s">
        <v>940</v>
      </c>
      <c r="G29" s="2" t="s">
        <v>1553</v>
      </c>
      <c r="H29" s="18" t="s">
        <v>1625</v>
      </c>
      <c r="I29" s="2" t="s">
        <v>944</v>
      </c>
      <c r="K29" s="2" t="s">
        <v>945</v>
      </c>
    </row>
    <row r="30" spans="1:12" ht="72" x14ac:dyDescent="0.3">
      <c r="C30" s="2" t="s">
        <v>890</v>
      </c>
      <c r="E30" s="2" t="s">
        <v>1598</v>
      </c>
      <c r="F30" s="2" t="s">
        <v>946</v>
      </c>
      <c r="G30" s="2" t="s">
        <v>1554</v>
      </c>
      <c r="H30" s="2" t="s">
        <v>1626</v>
      </c>
      <c r="I30" s="2" t="s">
        <v>947</v>
      </c>
      <c r="J30" s="2" t="s">
        <v>756</v>
      </c>
    </row>
    <row r="31" spans="1:12" ht="72" x14ac:dyDescent="0.3">
      <c r="A31" s="2" t="s">
        <v>881</v>
      </c>
      <c r="B31" s="2" t="s">
        <v>897</v>
      </c>
      <c r="E31" s="2" t="s">
        <v>1598</v>
      </c>
      <c r="F31" s="2" t="s">
        <v>946</v>
      </c>
      <c r="G31" s="2" t="s">
        <v>1555</v>
      </c>
      <c r="H31" s="2" t="s">
        <v>1627</v>
      </c>
      <c r="I31" s="2" t="s">
        <v>948</v>
      </c>
      <c r="J31" s="2" t="s">
        <v>1013</v>
      </c>
    </row>
    <row r="32" spans="1:12" ht="43.2" x14ac:dyDescent="0.3">
      <c r="A32" s="2" t="s">
        <v>881</v>
      </c>
      <c r="E32" s="2" t="s">
        <v>1598</v>
      </c>
      <c r="F32" s="2" t="s">
        <v>946</v>
      </c>
      <c r="G32" s="2" t="s">
        <v>1556</v>
      </c>
      <c r="H32" s="2" t="s">
        <v>949</v>
      </c>
      <c r="I32" s="2" t="s">
        <v>949</v>
      </c>
      <c r="K32" s="2" t="s">
        <v>950</v>
      </c>
    </row>
    <row r="33" spans="1:12" ht="57.6" x14ac:dyDescent="0.3">
      <c r="A33" s="2" t="s">
        <v>880</v>
      </c>
      <c r="B33" s="2" t="s">
        <v>893</v>
      </c>
      <c r="C33" s="2" t="s">
        <v>892</v>
      </c>
      <c r="D33" s="2" t="s">
        <v>308</v>
      </c>
      <c r="E33" s="2" t="s">
        <v>1598</v>
      </c>
      <c r="F33" s="2" t="s">
        <v>946</v>
      </c>
      <c r="G33" s="2" t="s">
        <v>1557</v>
      </c>
      <c r="H33" s="2" t="s">
        <v>1628</v>
      </c>
      <c r="I33" s="2" t="s">
        <v>951</v>
      </c>
    </row>
    <row r="34" spans="1:12" ht="57.6" x14ac:dyDescent="0.3">
      <c r="B34" s="2" t="s">
        <v>893</v>
      </c>
      <c r="C34" s="2" t="s">
        <v>889</v>
      </c>
      <c r="E34" s="2" t="s">
        <v>1598</v>
      </c>
      <c r="F34" s="2" t="s">
        <v>946</v>
      </c>
      <c r="G34" s="2" t="s">
        <v>1558</v>
      </c>
      <c r="H34" s="18" t="s">
        <v>1657</v>
      </c>
      <c r="I34" s="2" t="s">
        <v>952</v>
      </c>
      <c r="J34" s="2" t="s">
        <v>1014</v>
      </c>
      <c r="K34" s="2" t="s">
        <v>953</v>
      </c>
    </row>
    <row r="35" spans="1:12" ht="72" x14ac:dyDescent="0.3">
      <c r="A35" s="2" t="s">
        <v>1504</v>
      </c>
      <c r="B35" s="2" t="s">
        <v>896</v>
      </c>
      <c r="C35" s="2" t="s">
        <v>890</v>
      </c>
      <c r="D35" s="2" t="s">
        <v>1001</v>
      </c>
      <c r="E35" s="2" t="s">
        <v>1598</v>
      </c>
      <c r="F35" s="2" t="s">
        <v>946</v>
      </c>
      <c r="G35" s="2" t="s">
        <v>1559</v>
      </c>
      <c r="H35" s="2" t="s">
        <v>1629</v>
      </c>
      <c r="I35" s="2" t="s">
        <v>954</v>
      </c>
    </row>
    <row r="36" spans="1:12" ht="86.4" x14ac:dyDescent="0.3">
      <c r="A36" s="2" t="s">
        <v>1503</v>
      </c>
      <c r="B36" s="2" t="s">
        <v>898</v>
      </c>
      <c r="C36" s="2" t="s">
        <v>901</v>
      </c>
      <c r="E36" s="2" t="s">
        <v>1599</v>
      </c>
      <c r="F36" s="2" t="s">
        <v>955</v>
      </c>
      <c r="G36" s="2" t="s">
        <v>1560</v>
      </c>
      <c r="H36" s="2" t="s">
        <v>1630</v>
      </c>
      <c r="I36" s="2" t="s">
        <v>956</v>
      </c>
      <c r="J36" s="2" t="s">
        <v>1015</v>
      </c>
      <c r="K36" s="2" t="s">
        <v>957</v>
      </c>
    </row>
    <row r="37" spans="1:12" ht="86.4" x14ac:dyDescent="0.3">
      <c r="C37" s="2" t="s">
        <v>901</v>
      </c>
      <c r="E37" s="2" t="s">
        <v>1599</v>
      </c>
      <c r="F37" s="2" t="s">
        <v>955</v>
      </c>
      <c r="G37" s="2" t="s">
        <v>1561</v>
      </c>
      <c r="H37" s="2" t="s">
        <v>1632</v>
      </c>
      <c r="I37" s="2" t="s">
        <v>958</v>
      </c>
      <c r="J37" s="2" t="s">
        <v>788</v>
      </c>
      <c r="L37" s="2">
        <v>8</v>
      </c>
    </row>
    <row r="38" spans="1:12" ht="72" x14ac:dyDescent="0.3">
      <c r="A38" s="2" t="s">
        <v>1513</v>
      </c>
      <c r="B38" s="2" t="s">
        <v>1515</v>
      </c>
      <c r="C38" s="2" t="s">
        <v>1664</v>
      </c>
      <c r="D38" s="18" t="s">
        <v>1654</v>
      </c>
      <c r="E38" s="2" t="s">
        <v>1599</v>
      </c>
      <c r="F38" s="2" t="s">
        <v>955</v>
      </c>
      <c r="G38" s="2" t="s">
        <v>1562</v>
      </c>
      <c r="H38" s="2" t="s">
        <v>1631</v>
      </c>
      <c r="I38" s="2" t="s">
        <v>959</v>
      </c>
    </row>
    <row r="39" spans="1:12" ht="72" x14ac:dyDescent="0.3">
      <c r="C39" s="2" t="s">
        <v>1520</v>
      </c>
      <c r="D39" s="4"/>
      <c r="E39" s="2" t="s">
        <v>1599</v>
      </c>
      <c r="F39" s="2" t="s">
        <v>955</v>
      </c>
      <c r="G39" s="2" t="s">
        <v>1563</v>
      </c>
      <c r="H39" s="2" t="s">
        <v>1660</v>
      </c>
      <c r="I39" s="2" t="s">
        <v>960</v>
      </c>
      <c r="K39" s="2" t="s">
        <v>961</v>
      </c>
    </row>
    <row r="40" spans="1:12" ht="72" x14ac:dyDescent="0.3">
      <c r="A40" s="2" t="s">
        <v>1504</v>
      </c>
      <c r="B40" s="2" t="s">
        <v>1498</v>
      </c>
      <c r="E40" s="2" t="s">
        <v>1599</v>
      </c>
      <c r="F40" s="2" t="s">
        <v>955</v>
      </c>
      <c r="G40" s="2" t="s">
        <v>1564</v>
      </c>
      <c r="H40" s="2" t="s">
        <v>1633</v>
      </c>
      <c r="I40" s="2" t="s">
        <v>962</v>
      </c>
      <c r="J40" s="2" t="s">
        <v>772</v>
      </c>
      <c r="L40" s="2">
        <v>1</v>
      </c>
    </row>
    <row r="41" spans="1:12" ht="86.4" x14ac:dyDescent="0.3">
      <c r="A41" s="2" t="s">
        <v>887</v>
      </c>
      <c r="B41" s="2" t="s">
        <v>1498</v>
      </c>
      <c r="C41" s="2" t="s">
        <v>901</v>
      </c>
      <c r="E41" s="2" t="s">
        <v>1599</v>
      </c>
      <c r="F41" s="2" t="s">
        <v>955</v>
      </c>
      <c r="G41" s="2" t="s">
        <v>1565</v>
      </c>
      <c r="H41" s="2" t="s">
        <v>1661</v>
      </c>
      <c r="I41" s="2" t="s">
        <v>963</v>
      </c>
      <c r="L41" s="2">
        <v>4</v>
      </c>
    </row>
    <row r="42" spans="1:12" ht="172.8" x14ac:dyDescent="0.3">
      <c r="A42" s="2" t="s">
        <v>1504</v>
      </c>
      <c r="B42" s="2" t="s">
        <v>896</v>
      </c>
      <c r="C42" s="2" t="s">
        <v>900</v>
      </c>
      <c r="D42" s="2" t="s">
        <v>457</v>
      </c>
      <c r="E42" s="2" t="s">
        <v>1599</v>
      </c>
      <c r="F42" s="2" t="s">
        <v>955</v>
      </c>
      <c r="G42" s="2" t="s">
        <v>1566</v>
      </c>
      <c r="H42" s="2" t="s">
        <v>964</v>
      </c>
      <c r="I42" s="2" t="s">
        <v>964</v>
      </c>
      <c r="L42" s="2">
        <v>2</v>
      </c>
    </row>
    <row r="43" spans="1:12" ht="57.6" x14ac:dyDescent="0.3">
      <c r="C43" s="2" t="s">
        <v>901</v>
      </c>
      <c r="E43" s="2" t="s">
        <v>1599</v>
      </c>
      <c r="F43" s="2" t="s">
        <v>955</v>
      </c>
      <c r="G43" s="2" t="s">
        <v>1567</v>
      </c>
      <c r="H43" s="2" t="s">
        <v>965</v>
      </c>
      <c r="I43" s="2" t="s">
        <v>965</v>
      </c>
      <c r="J43" s="2" t="s">
        <v>1016</v>
      </c>
    </row>
    <row r="44" spans="1:12" ht="72" x14ac:dyDescent="0.3">
      <c r="A44" s="2" t="s">
        <v>886</v>
      </c>
      <c r="E44" s="2" t="s">
        <v>1600</v>
      </c>
      <c r="F44" s="2" t="s">
        <v>966</v>
      </c>
      <c r="G44" s="2" t="s">
        <v>1568</v>
      </c>
      <c r="H44" s="2" t="s">
        <v>967</v>
      </c>
      <c r="I44" s="2" t="s">
        <v>967</v>
      </c>
      <c r="J44" s="2" t="s">
        <v>1017</v>
      </c>
    </row>
    <row r="45" spans="1:12" ht="72" x14ac:dyDescent="0.3">
      <c r="B45" s="2" t="s">
        <v>1498</v>
      </c>
      <c r="E45" s="2" t="s">
        <v>1600</v>
      </c>
      <c r="F45" s="2" t="s">
        <v>966</v>
      </c>
      <c r="G45" s="2" t="s">
        <v>1569</v>
      </c>
      <c r="H45" s="2" t="s">
        <v>1662</v>
      </c>
      <c r="I45" s="2" t="s">
        <v>968</v>
      </c>
      <c r="J45" s="2" t="s">
        <v>1017</v>
      </c>
    </row>
    <row r="46" spans="1:12" ht="72" x14ac:dyDescent="0.3">
      <c r="A46" s="2" t="s">
        <v>885</v>
      </c>
      <c r="E46" s="2" t="s">
        <v>1600</v>
      </c>
      <c r="F46" s="2" t="s">
        <v>966</v>
      </c>
      <c r="G46" s="2" t="s">
        <v>1570</v>
      </c>
      <c r="H46" s="2" t="s">
        <v>1634</v>
      </c>
      <c r="I46" s="2" t="s">
        <v>969</v>
      </c>
    </row>
    <row r="47" spans="1:12" ht="72" x14ac:dyDescent="0.3">
      <c r="A47" s="2" t="s">
        <v>885</v>
      </c>
      <c r="B47" s="2" t="s">
        <v>1505</v>
      </c>
      <c r="C47" s="2" t="s">
        <v>1506</v>
      </c>
      <c r="E47" s="2" t="s">
        <v>1600</v>
      </c>
      <c r="F47" s="2" t="s">
        <v>966</v>
      </c>
      <c r="G47" s="2" t="s">
        <v>1571</v>
      </c>
      <c r="H47" s="2" t="s">
        <v>1635</v>
      </c>
      <c r="I47" s="2" t="s">
        <v>970</v>
      </c>
      <c r="K47" s="2" t="s">
        <v>971</v>
      </c>
    </row>
    <row r="48" spans="1:12" ht="57.6" x14ac:dyDescent="0.3">
      <c r="A48" s="2" t="s">
        <v>885</v>
      </c>
      <c r="C48" s="2" t="s">
        <v>900</v>
      </c>
      <c r="D48" s="2" t="s">
        <v>640</v>
      </c>
      <c r="E48" s="2" t="s">
        <v>1600</v>
      </c>
      <c r="F48" s="2" t="s">
        <v>966</v>
      </c>
      <c r="G48" s="2" t="s">
        <v>1572</v>
      </c>
      <c r="H48" s="2" t="s">
        <v>1636</v>
      </c>
      <c r="I48" s="2" t="s">
        <v>972</v>
      </c>
    </row>
    <row r="49" spans="1:12" ht="57.6" x14ac:dyDescent="0.3">
      <c r="A49" s="2" t="s">
        <v>886</v>
      </c>
      <c r="B49" s="2" t="s">
        <v>1501</v>
      </c>
      <c r="D49" s="2" t="s">
        <v>1002</v>
      </c>
      <c r="E49" s="2" t="s">
        <v>1600</v>
      </c>
      <c r="F49" s="2" t="s">
        <v>966</v>
      </c>
      <c r="G49" s="2" t="s">
        <v>1573</v>
      </c>
      <c r="H49" s="2" t="s">
        <v>1637</v>
      </c>
      <c r="I49" s="2" t="s">
        <v>973</v>
      </c>
    </row>
    <row r="50" spans="1:12" ht="100.8" x14ac:dyDescent="0.3">
      <c r="B50" s="2" t="s">
        <v>899</v>
      </c>
      <c r="E50" s="2" t="s">
        <v>1600</v>
      </c>
      <c r="F50" s="2" t="s">
        <v>966</v>
      </c>
      <c r="G50" s="2" t="s">
        <v>1574</v>
      </c>
      <c r="H50" s="2" t="s">
        <v>1638</v>
      </c>
      <c r="I50" s="2" t="s">
        <v>974</v>
      </c>
      <c r="J50" s="2" t="s">
        <v>1018</v>
      </c>
      <c r="K50" s="2" t="s">
        <v>975</v>
      </c>
    </row>
    <row r="51" spans="1:12" ht="86.4" x14ac:dyDescent="0.3">
      <c r="A51" s="2" t="s">
        <v>1507</v>
      </c>
      <c r="B51" s="2" t="s">
        <v>899</v>
      </c>
      <c r="E51" s="2" t="s">
        <v>1600</v>
      </c>
      <c r="F51" s="2" t="s">
        <v>966</v>
      </c>
      <c r="G51" s="2" t="s">
        <v>1575</v>
      </c>
      <c r="H51" s="2" t="s">
        <v>1639</v>
      </c>
      <c r="I51" s="2" t="s">
        <v>976</v>
      </c>
      <c r="J51" s="2" t="s">
        <v>306</v>
      </c>
    </row>
    <row r="52" spans="1:12" ht="57.6" x14ac:dyDescent="0.3">
      <c r="A52" s="2" t="s">
        <v>886</v>
      </c>
      <c r="B52" s="2" t="s">
        <v>896</v>
      </c>
      <c r="E52" s="2" t="s">
        <v>1600</v>
      </c>
      <c r="F52" s="2" t="s">
        <v>966</v>
      </c>
      <c r="G52" s="2" t="s">
        <v>1576</v>
      </c>
      <c r="H52" s="2" t="s">
        <v>1640</v>
      </c>
      <c r="I52" s="2" t="s">
        <v>977</v>
      </c>
      <c r="J52" s="2" t="s">
        <v>1019</v>
      </c>
    </row>
    <row r="53" spans="1:12" ht="72" x14ac:dyDescent="0.3">
      <c r="A53" s="2" t="s">
        <v>887</v>
      </c>
      <c r="B53" s="2" t="s">
        <v>896</v>
      </c>
      <c r="C53" s="2" t="s">
        <v>901</v>
      </c>
      <c r="E53" s="2" t="s">
        <v>1600</v>
      </c>
      <c r="F53" s="2" t="s">
        <v>966</v>
      </c>
      <c r="G53" s="2" t="s">
        <v>1577</v>
      </c>
      <c r="H53" s="2" t="s">
        <v>1641</v>
      </c>
      <c r="I53" s="2" t="s">
        <v>978</v>
      </c>
      <c r="J53" s="2" t="s">
        <v>1020</v>
      </c>
    </row>
    <row r="54" spans="1:12" ht="86.4" x14ac:dyDescent="0.3">
      <c r="A54" s="2" t="s">
        <v>880</v>
      </c>
      <c r="E54" s="2" t="s">
        <v>1600</v>
      </c>
      <c r="F54" s="2" t="s">
        <v>966</v>
      </c>
      <c r="G54" s="2" t="s">
        <v>1578</v>
      </c>
      <c r="H54" s="2" t="s">
        <v>1663</v>
      </c>
      <c r="I54" s="2" t="s">
        <v>979</v>
      </c>
      <c r="J54" s="2" t="s">
        <v>287</v>
      </c>
    </row>
    <row r="55" spans="1:12" ht="86.4" x14ac:dyDescent="0.3">
      <c r="B55" s="2" t="s">
        <v>898</v>
      </c>
      <c r="E55" s="2" t="s">
        <v>1600</v>
      </c>
      <c r="F55" s="2" t="s">
        <v>966</v>
      </c>
      <c r="G55" s="2" t="s">
        <v>1579</v>
      </c>
      <c r="H55" s="2" t="s">
        <v>980</v>
      </c>
      <c r="I55" s="2" t="s">
        <v>980</v>
      </c>
      <c r="J55" s="2" t="s">
        <v>1021</v>
      </c>
    </row>
    <row r="56" spans="1:12" ht="72" x14ac:dyDescent="0.3">
      <c r="C56" s="2" t="s">
        <v>889</v>
      </c>
      <c r="E56" s="2" t="s">
        <v>1600</v>
      </c>
      <c r="F56" s="2" t="s">
        <v>966</v>
      </c>
      <c r="G56" s="2" t="s">
        <v>1580</v>
      </c>
      <c r="H56" s="2" t="s">
        <v>1642</v>
      </c>
      <c r="I56" s="2" t="s">
        <v>981</v>
      </c>
      <c r="J56" s="2" t="s">
        <v>1022</v>
      </c>
      <c r="L56" s="2">
        <v>3</v>
      </c>
    </row>
    <row r="57" spans="1:12" ht="86.4" x14ac:dyDescent="0.3">
      <c r="A57" s="2" t="s">
        <v>1514</v>
      </c>
      <c r="B57" s="2" t="s">
        <v>1491</v>
      </c>
      <c r="C57" s="2" t="s">
        <v>892</v>
      </c>
      <c r="D57" s="2" t="s">
        <v>465</v>
      </c>
      <c r="E57" s="2" t="s">
        <v>1600</v>
      </c>
      <c r="F57" s="2" t="s">
        <v>966</v>
      </c>
      <c r="G57" s="2" t="s">
        <v>1581</v>
      </c>
      <c r="H57" s="2" t="s">
        <v>1643</v>
      </c>
      <c r="I57" s="2" t="s">
        <v>982</v>
      </c>
    </row>
    <row r="58" spans="1:12" ht="129.6" x14ac:dyDescent="0.3">
      <c r="B58" s="2" t="s">
        <v>896</v>
      </c>
      <c r="E58" s="2" t="s">
        <v>1600</v>
      </c>
      <c r="F58" s="2" t="s">
        <v>966</v>
      </c>
      <c r="G58" s="2" t="s">
        <v>1582</v>
      </c>
      <c r="H58" s="2" t="s">
        <v>983</v>
      </c>
      <c r="I58" s="2" t="s">
        <v>983</v>
      </c>
      <c r="J58" s="2" t="s">
        <v>1023</v>
      </c>
    </row>
    <row r="59" spans="1:12" ht="100.8" x14ac:dyDescent="0.3">
      <c r="A59" s="2" t="s">
        <v>880</v>
      </c>
      <c r="B59" s="2" t="s">
        <v>896</v>
      </c>
      <c r="C59" s="2" t="s">
        <v>901</v>
      </c>
      <c r="D59" s="2" t="s">
        <v>374</v>
      </c>
      <c r="E59" s="2" t="s">
        <v>1600</v>
      </c>
      <c r="F59" s="2" t="s">
        <v>966</v>
      </c>
      <c r="G59" s="2" t="s">
        <v>1583</v>
      </c>
      <c r="H59" s="2" t="s">
        <v>984</v>
      </c>
      <c r="I59" s="2" t="s">
        <v>984</v>
      </c>
    </row>
    <row r="60" spans="1:12" ht="72" x14ac:dyDescent="0.3">
      <c r="B60" s="2" t="s">
        <v>893</v>
      </c>
      <c r="E60" s="2" t="s">
        <v>1600</v>
      </c>
      <c r="F60" s="2" t="s">
        <v>966</v>
      </c>
      <c r="G60" s="2" t="s">
        <v>1584</v>
      </c>
      <c r="H60" s="2" t="s">
        <v>1644</v>
      </c>
      <c r="I60" s="2" t="s">
        <v>985</v>
      </c>
      <c r="J60" s="2" t="s">
        <v>1024</v>
      </c>
      <c r="L60" s="2">
        <v>1</v>
      </c>
    </row>
    <row r="61" spans="1:12" ht="57.6" x14ac:dyDescent="0.3">
      <c r="A61" s="2" t="s">
        <v>886</v>
      </c>
      <c r="E61" s="2" t="s">
        <v>1600</v>
      </c>
      <c r="F61" s="2" t="s">
        <v>966</v>
      </c>
      <c r="G61" s="2" t="s">
        <v>1585</v>
      </c>
      <c r="H61" s="2" t="s">
        <v>1645</v>
      </c>
      <c r="I61" s="2" t="s">
        <v>986</v>
      </c>
      <c r="J61" s="2" t="s">
        <v>362</v>
      </c>
    </row>
    <row r="62" spans="1:12" ht="129.6" x14ac:dyDescent="0.3">
      <c r="A62" s="2" t="s">
        <v>880</v>
      </c>
      <c r="B62" s="2" t="s">
        <v>896</v>
      </c>
      <c r="D62" s="2" t="s">
        <v>304</v>
      </c>
      <c r="E62" s="2" t="s">
        <v>1600</v>
      </c>
      <c r="F62" s="2" t="s">
        <v>966</v>
      </c>
      <c r="G62" s="2" t="s">
        <v>1586</v>
      </c>
      <c r="H62" s="2" t="s">
        <v>1646</v>
      </c>
      <c r="I62" s="2" t="s">
        <v>987</v>
      </c>
    </row>
    <row r="63" spans="1:12" ht="115.2" x14ac:dyDescent="0.3">
      <c r="A63" s="2" t="s">
        <v>885</v>
      </c>
      <c r="B63" s="2" t="s">
        <v>898</v>
      </c>
      <c r="C63" s="2" t="s">
        <v>891</v>
      </c>
      <c r="D63" s="2" t="s">
        <v>497</v>
      </c>
      <c r="E63" s="2" t="s">
        <v>1600</v>
      </c>
      <c r="F63" s="2" t="s">
        <v>966</v>
      </c>
      <c r="G63" s="2" t="s">
        <v>1587</v>
      </c>
      <c r="H63" s="2" t="s">
        <v>1647</v>
      </c>
      <c r="I63" s="2" t="s">
        <v>988</v>
      </c>
    </row>
    <row r="64" spans="1:12" ht="57.6" x14ac:dyDescent="0.3">
      <c r="A64" s="2" t="s">
        <v>1665</v>
      </c>
      <c r="B64" s="2" t="s">
        <v>894</v>
      </c>
      <c r="C64" s="2" t="s">
        <v>900</v>
      </c>
      <c r="D64" s="2" t="s">
        <v>668</v>
      </c>
      <c r="E64" s="2" t="s">
        <v>1601</v>
      </c>
      <c r="F64" s="2" t="s">
        <v>989</v>
      </c>
      <c r="G64" s="2" t="s">
        <v>1588</v>
      </c>
      <c r="H64" s="2" t="s">
        <v>1648</v>
      </c>
      <c r="I64" s="2" t="s">
        <v>990</v>
      </c>
      <c r="J64" s="2" t="s">
        <v>668</v>
      </c>
    </row>
    <row r="65" spans="1:12" ht="86.4" x14ac:dyDescent="0.3">
      <c r="A65" s="2" t="s">
        <v>884</v>
      </c>
      <c r="E65" s="2" t="s">
        <v>1601</v>
      </c>
      <c r="F65" s="2" t="s">
        <v>989</v>
      </c>
      <c r="G65" s="2" t="s">
        <v>1589</v>
      </c>
      <c r="H65" s="2" t="s">
        <v>1649</v>
      </c>
      <c r="I65" s="2" t="s">
        <v>991</v>
      </c>
    </row>
    <row r="66" spans="1:12" ht="100.8" x14ac:dyDescent="0.3">
      <c r="A66" s="2" t="s">
        <v>1509</v>
      </c>
      <c r="E66" s="2" t="s">
        <v>1601</v>
      </c>
      <c r="F66" s="2" t="s">
        <v>989</v>
      </c>
      <c r="G66" s="2" t="s">
        <v>1590</v>
      </c>
      <c r="H66" s="2" t="s">
        <v>1650</v>
      </c>
      <c r="I66" s="2" t="s">
        <v>992</v>
      </c>
      <c r="J66" s="2" t="s">
        <v>1025</v>
      </c>
    </row>
    <row r="67" spans="1:12" ht="43.2" x14ac:dyDescent="0.3">
      <c r="C67" s="2" t="s">
        <v>900</v>
      </c>
      <c r="E67" s="2" t="s">
        <v>1601</v>
      </c>
      <c r="F67" s="2" t="s">
        <v>989</v>
      </c>
      <c r="G67" s="2" t="s">
        <v>1591</v>
      </c>
      <c r="H67" s="2" t="s">
        <v>1651</v>
      </c>
      <c r="I67" s="2" t="s">
        <v>993</v>
      </c>
      <c r="J67" s="2" t="s">
        <v>1025</v>
      </c>
    </row>
    <row r="68" spans="1:12" ht="57.6" x14ac:dyDescent="0.3">
      <c r="A68" s="2" t="s">
        <v>1510</v>
      </c>
      <c r="B68" s="2" t="s">
        <v>894</v>
      </c>
      <c r="C68" s="2" t="s">
        <v>900</v>
      </c>
      <c r="E68" s="2" t="s">
        <v>1601</v>
      </c>
      <c r="F68" s="2" t="s">
        <v>989</v>
      </c>
      <c r="G68" s="2" t="s">
        <v>1592</v>
      </c>
      <c r="H68" s="18" t="s">
        <v>1652</v>
      </c>
      <c r="I68" s="2" t="s">
        <v>994</v>
      </c>
      <c r="J68" s="2" t="s">
        <v>1655</v>
      </c>
      <c r="L68" s="2">
        <v>2</v>
      </c>
    </row>
    <row r="69" spans="1:12" ht="57.6" x14ac:dyDescent="0.3">
      <c r="A69" s="2" t="s">
        <v>1508</v>
      </c>
      <c r="B69" s="2" t="s">
        <v>1517</v>
      </c>
      <c r="C69" s="2" t="s">
        <v>1521</v>
      </c>
      <c r="D69" s="2" t="s">
        <v>290</v>
      </c>
      <c r="E69" s="2" t="s">
        <v>1601</v>
      </c>
      <c r="F69" s="2" t="s">
        <v>989</v>
      </c>
      <c r="G69" s="2" t="s">
        <v>1593</v>
      </c>
      <c r="H69" s="18" t="s">
        <v>995</v>
      </c>
      <c r="I69" s="2" t="s">
        <v>995</v>
      </c>
      <c r="K69" s="2" t="s">
        <v>996</v>
      </c>
    </row>
  </sheetData>
  <autoFilter ref="A1:N1" xr:uid="{BDCDDA4D-8A34-490B-8E3A-4C4ED4F1B489}">
    <filterColumn colId="0" showButton="0"/>
    <filterColumn colId="1" showButton="0"/>
    <filterColumn colId="7" showButton="0"/>
  </autoFilter>
  <mergeCells count="3">
    <mergeCell ref="A1:C1"/>
    <mergeCell ref="E1:F1"/>
    <mergeCell ref="G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D651B-C085-48C1-8DD5-ED25D9C10A4C}">
  <dimension ref="A1:K26"/>
  <sheetViews>
    <sheetView tabSelected="1" workbookViewId="0">
      <pane ySplit="1" topLeftCell="A18" activePane="bottomLeft" state="frozen"/>
      <selection pane="bottomLeft" activeCell="A36" sqref="A36"/>
    </sheetView>
  </sheetViews>
  <sheetFormatPr defaultColWidth="8.77734375" defaultRowHeight="14.4" x14ac:dyDescent="0.3"/>
  <cols>
    <col min="1" max="1" width="12.109375" style="1" customWidth="1"/>
    <col min="2" max="2" width="19.33203125" style="1" bestFit="1" customWidth="1"/>
    <col min="3" max="3" width="35.109375" style="1" customWidth="1"/>
    <col min="4" max="4" width="12.77734375" style="1" bestFit="1" customWidth="1"/>
    <col min="5" max="5" width="15" style="1" customWidth="1"/>
    <col min="6" max="6" width="16" style="1" bestFit="1" customWidth="1"/>
    <col min="7" max="7" width="38.77734375" style="1" customWidth="1"/>
    <col min="8" max="8" width="14.44140625" style="1" bestFit="1" customWidth="1"/>
    <col min="9" max="9" width="14.33203125" style="1" customWidth="1"/>
    <col min="10" max="10" width="12.33203125" style="1" customWidth="1"/>
    <col min="11" max="11" width="21.6640625" style="1" customWidth="1"/>
    <col min="12" max="16384" width="8.77734375" style="1"/>
  </cols>
  <sheetData>
    <row r="1" spans="1:11" ht="28.8" x14ac:dyDescent="0.3">
      <c r="A1" s="13" t="s">
        <v>878</v>
      </c>
      <c r="B1" s="13" t="s">
        <v>1029</v>
      </c>
      <c r="C1" s="13" t="s">
        <v>1142</v>
      </c>
      <c r="D1" s="13" t="s">
        <v>1030</v>
      </c>
      <c r="E1" s="13" t="s">
        <v>118</v>
      </c>
      <c r="F1" s="13" t="s">
        <v>119</v>
      </c>
      <c r="G1" s="13" t="s">
        <v>120</v>
      </c>
      <c r="H1" s="13" t="s">
        <v>121</v>
      </c>
      <c r="I1" s="13" t="s">
        <v>122</v>
      </c>
      <c r="J1" s="13" t="s">
        <v>1679</v>
      </c>
      <c r="K1" s="13" t="s">
        <v>1688</v>
      </c>
    </row>
    <row r="2" spans="1:11" ht="43.2" x14ac:dyDescent="0.3">
      <c r="A2" s="1" t="s">
        <v>0</v>
      </c>
      <c r="B2" s="1" t="s">
        <v>1</v>
      </c>
      <c r="C2" s="1" t="s">
        <v>2</v>
      </c>
      <c r="D2" s="1">
        <v>2016</v>
      </c>
      <c r="E2" s="1" t="s">
        <v>3</v>
      </c>
      <c r="F2" s="1" t="s">
        <v>4</v>
      </c>
      <c r="G2" s="1" t="s">
        <v>5</v>
      </c>
      <c r="H2" s="1" t="s">
        <v>6</v>
      </c>
      <c r="I2" s="1" t="s">
        <v>7</v>
      </c>
      <c r="J2" s="1" t="s">
        <v>1680</v>
      </c>
      <c r="K2" s="1" t="str">
        <f>VLOOKUP($J2,'1.Enterprises'!$A$1:$C$10,2,)</f>
        <v>De Key Amsterdam</v>
      </c>
    </row>
    <row r="3" spans="1:11" ht="28.8" x14ac:dyDescent="0.3">
      <c r="A3" s="1" t="s">
        <v>8</v>
      </c>
      <c r="B3" s="1" t="s">
        <v>9</v>
      </c>
      <c r="C3" s="1" t="s">
        <v>10</v>
      </c>
      <c r="D3" s="1">
        <v>2016</v>
      </c>
      <c r="E3" s="1" t="s">
        <v>3</v>
      </c>
      <c r="F3" s="1" t="s">
        <v>11</v>
      </c>
      <c r="G3" s="1" t="s">
        <v>12</v>
      </c>
      <c r="H3" s="1" t="s">
        <v>6</v>
      </c>
      <c r="I3" s="1" t="s">
        <v>7</v>
      </c>
      <c r="J3" s="24" t="s">
        <v>1680</v>
      </c>
      <c r="K3" s="21" t="str">
        <f>VLOOKUP($J3,'1.Enterprises'!$A$1:$C$10,2,)</f>
        <v>De Key Amsterdam</v>
      </c>
    </row>
    <row r="4" spans="1:11" ht="28.8" x14ac:dyDescent="0.3">
      <c r="A4" s="1" t="s">
        <v>13</v>
      </c>
      <c r="B4" s="1" t="s">
        <v>14</v>
      </c>
      <c r="C4" s="1" t="s">
        <v>15</v>
      </c>
      <c r="D4" s="1">
        <v>2016</v>
      </c>
      <c r="E4" s="1" t="s">
        <v>16</v>
      </c>
      <c r="F4" s="1" t="s">
        <v>11</v>
      </c>
      <c r="G4" s="1" t="s">
        <v>17</v>
      </c>
      <c r="H4" s="1" t="s">
        <v>6</v>
      </c>
      <c r="I4" s="1" t="s">
        <v>7</v>
      </c>
      <c r="J4" s="24" t="s">
        <v>1680</v>
      </c>
      <c r="K4" s="21" t="str">
        <f>VLOOKUP($J4,'1.Enterprises'!$A$1:$C$10,2,)</f>
        <v>De Key Amsterdam</v>
      </c>
    </row>
    <row r="5" spans="1:11" ht="28.8" x14ac:dyDescent="0.3">
      <c r="A5" s="1" t="s">
        <v>18</v>
      </c>
      <c r="B5" s="1" t="s">
        <v>19</v>
      </c>
      <c r="C5" s="1" t="s">
        <v>20</v>
      </c>
      <c r="D5" s="1">
        <v>2016</v>
      </c>
      <c r="E5" s="1" t="s">
        <v>21</v>
      </c>
      <c r="F5" s="1" t="s">
        <v>22</v>
      </c>
      <c r="G5" s="1" t="s">
        <v>23</v>
      </c>
      <c r="H5" s="1" t="s">
        <v>6</v>
      </c>
      <c r="I5" s="1" t="s">
        <v>7</v>
      </c>
      <c r="J5" s="24" t="s">
        <v>1680</v>
      </c>
      <c r="K5" s="21" t="str">
        <f>VLOOKUP($J5,'1.Enterprises'!$A$1:$C$10,2,)</f>
        <v>De Key Amsterdam</v>
      </c>
    </row>
    <row r="6" spans="1:11" ht="28.8" x14ac:dyDescent="0.3">
      <c r="A6" s="1" t="s">
        <v>24</v>
      </c>
      <c r="B6" s="1" t="s">
        <v>25</v>
      </c>
      <c r="C6" s="1" t="s">
        <v>26</v>
      </c>
      <c r="D6" s="1">
        <v>2016</v>
      </c>
      <c r="E6" s="1" t="s">
        <v>27</v>
      </c>
      <c r="F6" s="1" t="s">
        <v>4</v>
      </c>
      <c r="G6" s="1" t="s">
        <v>28</v>
      </c>
      <c r="H6" s="1" t="s">
        <v>6</v>
      </c>
      <c r="I6" s="1" t="s">
        <v>7</v>
      </c>
      <c r="J6" s="24" t="s">
        <v>1680</v>
      </c>
      <c r="K6" s="21" t="str">
        <f>VLOOKUP($J6,'1.Enterprises'!$A$1:$C$10,2,)</f>
        <v>De Key Amsterdam</v>
      </c>
    </row>
    <row r="7" spans="1:11" x14ac:dyDescent="0.3">
      <c r="A7" s="1" t="s">
        <v>29</v>
      </c>
      <c r="B7" s="1" t="s">
        <v>30</v>
      </c>
      <c r="C7" s="1" t="s">
        <v>31</v>
      </c>
      <c r="D7" s="1">
        <v>2015</v>
      </c>
      <c r="E7" s="1" t="s">
        <v>32</v>
      </c>
      <c r="F7" s="1" t="s">
        <v>4</v>
      </c>
      <c r="G7" s="1" t="s">
        <v>33</v>
      </c>
      <c r="H7" s="1" t="s">
        <v>6</v>
      </c>
      <c r="I7" s="1" t="s">
        <v>7</v>
      </c>
      <c r="J7" s="24" t="s">
        <v>1680</v>
      </c>
      <c r="K7" s="21" t="str">
        <f>VLOOKUP($J7,'1.Enterprises'!$A$1:$C$10,2,)</f>
        <v>De Key Amsterdam</v>
      </c>
    </row>
    <row r="8" spans="1:11" ht="28.8" x14ac:dyDescent="0.3">
      <c r="A8" s="1" t="s">
        <v>34</v>
      </c>
      <c r="B8" s="1" t="s">
        <v>35</v>
      </c>
      <c r="C8" s="1" t="s">
        <v>36</v>
      </c>
      <c r="D8" s="1">
        <v>2015</v>
      </c>
      <c r="E8" s="1" t="s">
        <v>37</v>
      </c>
      <c r="F8" s="1" t="s">
        <v>4</v>
      </c>
      <c r="G8" s="1" t="s">
        <v>38</v>
      </c>
      <c r="H8" s="1" t="s">
        <v>6</v>
      </c>
      <c r="I8" s="1" t="s">
        <v>7</v>
      </c>
      <c r="J8" s="24" t="s">
        <v>1680</v>
      </c>
      <c r="K8" s="21" t="str">
        <f>VLOOKUP($J8,'1.Enterprises'!$A$1:$C$10,2,)</f>
        <v>De Key Amsterdam</v>
      </c>
    </row>
    <row r="9" spans="1:11" x14ac:dyDescent="0.3">
      <c r="A9" s="1" t="s">
        <v>39</v>
      </c>
      <c r="B9" s="1" t="s">
        <v>40</v>
      </c>
      <c r="C9" s="1" t="s">
        <v>41</v>
      </c>
      <c r="D9" s="1">
        <v>2015</v>
      </c>
      <c r="E9" s="1" t="s">
        <v>37</v>
      </c>
      <c r="F9" s="1" t="s">
        <v>4</v>
      </c>
      <c r="G9" s="1" t="s">
        <v>42</v>
      </c>
      <c r="H9" s="1" t="s">
        <v>6</v>
      </c>
      <c r="I9" s="1" t="s">
        <v>7</v>
      </c>
      <c r="J9" s="24" t="s">
        <v>1680</v>
      </c>
      <c r="K9" s="21" t="str">
        <f>VLOOKUP($J9,'1.Enterprises'!$A$1:$C$10,2,)</f>
        <v>De Key Amsterdam</v>
      </c>
    </row>
    <row r="10" spans="1:11" ht="28.8" x14ac:dyDescent="0.3">
      <c r="A10" s="1" t="s">
        <v>43</v>
      </c>
      <c r="B10" s="1" t="s">
        <v>44</v>
      </c>
      <c r="C10" s="1" t="s">
        <v>45</v>
      </c>
      <c r="D10" s="1">
        <v>2015</v>
      </c>
      <c r="E10" s="1" t="s">
        <v>46</v>
      </c>
      <c r="F10" s="1" t="s">
        <v>4</v>
      </c>
      <c r="G10" s="1" t="s">
        <v>47</v>
      </c>
      <c r="H10" s="1" t="s">
        <v>6</v>
      </c>
      <c r="I10" s="1" t="s">
        <v>7</v>
      </c>
      <c r="J10" s="24" t="s">
        <v>1680</v>
      </c>
      <c r="K10" s="21" t="str">
        <f>VLOOKUP($J10,'1.Enterprises'!$A$1:$C$10,2,)</f>
        <v>De Key Amsterdam</v>
      </c>
    </row>
    <row r="11" spans="1:11" ht="28.8" x14ac:dyDescent="0.3">
      <c r="A11" s="1" t="s">
        <v>48</v>
      </c>
      <c r="B11" s="1" t="s">
        <v>49</v>
      </c>
      <c r="C11" s="1" t="s">
        <v>50</v>
      </c>
      <c r="D11" s="1">
        <v>2016</v>
      </c>
      <c r="E11" s="1" t="s">
        <v>51</v>
      </c>
      <c r="F11" s="1" t="s">
        <v>4</v>
      </c>
      <c r="G11" s="1" t="s">
        <v>52</v>
      </c>
      <c r="H11" s="1" t="s">
        <v>6</v>
      </c>
      <c r="I11" s="1" t="s">
        <v>7</v>
      </c>
      <c r="J11" s="24" t="s">
        <v>1680</v>
      </c>
      <c r="K11" s="21" t="str">
        <f>VLOOKUP($J11,'1.Enterprises'!$A$1:$C$10,2,)</f>
        <v>De Key Amsterdam</v>
      </c>
    </row>
    <row r="12" spans="1:11" x14ac:dyDescent="0.3">
      <c r="A12" s="1" t="s">
        <v>53</v>
      </c>
      <c r="B12" s="1" t="s">
        <v>54</v>
      </c>
      <c r="C12" s="1" t="s">
        <v>54</v>
      </c>
      <c r="D12" s="1">
        <v>2012</v>
      </c>
      <c r="E12" s="1" t="s">
        <v>27</v>
      </c>
      <c r="F12" s="1" t="s">
        <v>4</v>
      </c>
      <c r="G12" s="1" t="s">
        <v>54</v>
      </c>
      <c r="H12" s="1" t="s">
        <v>6</v>
      </c>
      <c r="I12" s="1" t="s">
        <v>7</v>
      </c>
      <c r="J12" s="24" t="s">
        <v>1680</v>
      </c>
      <c r="K12" s="21" t="str">
        <f>VLOOKUP($J12,'1.Enterprises'!$A$1:$C$10,2,)</f>
        <v>De Key Amsterdam</v>
      </c>
    </row>
    <row r="13" spans="1:11" ht="28.8" x14ac:dyDescent="0.3">
      <c r="A13" s="1" t="s">
        <v>55</v>
      </c>
      <c r="B13" s="1" t="s">
        <v>56</v>
      </c>
      <c r="C13" s="1" t="s">
        <v>57</v>
      </c>
      <c r="D13" s="1">
        <v>2016</v>
      </c>
      <c r="E13" s="1" t="s">
        <v>37</v>
      </c>
      <c r="F13" s="1" t="s">
        <v>4</v>
      </c>
      <c r="G13" s="1" t="s">
        <v>58</v>
      </c>
      <c r="H13" s="1" t="s">
        <v>6</v>
      </c>
      <c r="I13" s="1" t="s">
        <v>7</v>
      </c>
      <c r="J13" s="24" t="s">
        <v>1680</v>
      </c>
      <c r="K13" s="21" t="str">
        <f>VLOOKUP($J13,'1.Enterprises'!$A$1:$C$10,2,)</f>
        <v>De Key Amsterdam</v>
      </c>
    </row>
    <row r="14" spans="1:11" ht="28.8" x14ac:dyDescent="0.3">
      <c r="A14" s="1" t="s">
        <v>59</v>
      </c>
      <c r="B14" s="1" t="s">
        <v>60</v>
      </c>
      <c r="C14" s="1" t="s">
        <v>61</v>
      </c>
      <c r="D14" s="1">
        <v>2016</v>
      </c>
      <c r="E14" s="1" t="s">
        <v>37</v>
      </c>
      <c r="F14" s="1" t="s">
        <v>4</v>
      </c>
      <c r="G14" s="1" t="s">
        <v>62</v>
      </c>
      <c r="H14" s="1" t="s">
        <v>6</v>
      </c>
      <c r="I14" s="1" t="s">
        <v>7</v>
      </c>
      <c r="J14" s="24" t="s">
        <v>1680</v>
      </c>
      <c r="K14" s="21" t="str">
        <f>VLOOKUP($J14,'1.Enterprises'!$A$1:$C$10,2,)</f>
        <v>De Key Amsterdam</v>
      </c>
    </row>
    <row r="15" spans="1:11" ht="28.8" x14ac:dyDescent="0.3">
      <c r="A15" s="1" t="s">
        <v>63</v>
      </c>
      <c r="B15" s="1" t="s">
        <v>64</v>
      </c>
      <c r="C15" s="1" t="s">
        <v>65</v>
      </c>
      <c r="D15" s="1">
        <v>2015</v>
      </c>
      <c r="E15" s="1" t="s">
        <v>37</v>
      </c>
      <c r="G15" s="1" t="s">
        <v>66</v>
      </c>
      <c r="H15" s="1" t="s">
        <v>6</v>
      </c>
      <c r="I15" s="1" t="s">
        <v>67</v>
      </c>
      <c r="J15" s="24" t="s">
        <v>1680</v>
      </c>
      <c r="K15" s="21" t="str">
        <f>VLOOKUP($J15,'1.Enterprises'!$A$1:$C$10,2,)</f>
        <v>De Key Amsterdam</v>
      </c>
    </row>
    <row r="16" spans="1:11" x14ac:dyDescent="0.3">
      <c r="A16" s="1" t="s">
        <v>68</v>
      </c>
      <c r="B16" s="1" t="s">
        <v>69</v>
      </c>
      <c r="C16" s="1" t="s">
        <v>70</v>
      </c>
      <c r="E16" s="1" t="s">
        <v>27</v>
      </c>
      <c r="F16" s="1" t="s">
        <v>4</v>
      </c>
      <c r="G16" s="1" t="s">
        <v>71</v>
      </c>
      <c r="H16" s="1" t="s">
        <v>6</v>
      </c>
      <c r="I16" s="1" t="s">
        <v>72</v>
      </c>
      <c r="J16" s="24" t="s">
        <v>1680</v>
      </c>
      <c r="K16" s="21" t="str">
        <f>VLOOKUP($J16,'1.Enterprises'!$A$1:$C$10,2,)</f>
        <v>De Key Amsterdam</v>
      </c>
    </row>
    <row r="17" spans="1:11" x14ac:dyDescent="0.3">
      <c r="A17" s="1" t="s">
        <v>73</v>
      </c>
      <c r="B17" s="1" t="s">
        <v>74</v>
      </c>
      <c r="C17" s="1" t="s">
        <v>75</v>
      </c>
      <c r="D17" s="1">
        <v>2016</v>
      </c>
      <c r="E17" s="1" t="s">
        <v>32</v>
      </c>
      <c r="F17" s="1" t="s">
        <v>4</v>
      </c>
      <c r="G17" s="1" t="s">
        <v>76</v>
      </c>
      <c r="H17" s="1" t="s">
        <v>6</v>
      </c>
      <c r="I17" s="1" t="s">
        <v>7</v>
      </c>
      <c r="J17" s="24" t="s">
        <v>1680</v>
      </c>
      <c r="K17" s="21" t="str">
        <f>VLOOKUP($J17,'1.Enterprises'!$A$1:$C$10,2,)</f>
        <v>De Key Amsterdam</v>
      </c>
    </row>
    <row r="18" spans="1:11" ht="28.8" x14ac:dyDescent="0.3">
      <c r="A18" s="1" t="s">
        <v>77</v>
      </c>
      <c r="B18" s="1" t="s">
        <v>78</v>
      </c>
      <c r="C18" s="1" t="s">
        <v>79</v>
      </c>
      <c r="D18" s="1">
        <v>2016</v>
      </c>
      <c r="E18" s="1" t="s">
        <v>37</v>
      </c>
      <c r="F18" s="1" t="s">
        <v>4</v>
      </c>
      <c r="G18" s="1" t="s">
        <v>80</v>
      </c>
      <c r="H18" s="1" t="s">
        <v>6</v>
      </c>
      <c r="I18" s="1" t="s">
        <v>7</v>
      </c>
      <c r="J18" s="24" t="s">
        <v>1680</v>
      </c>
      <c r="K18" s="21" t="str">
        <f>VLOOKUP($J18,'1.Enterprises'!$A$1:$C$10,2,)</f>
        <v>De Key Amsterdam</v>
      </c>
    </row>
    <row r="19" spans="1:11" x14ac:dyDescent="0.3">
      <c r="A19" s="1" t="s">
        <v>81</v>
      </c>
      <c r="B19" s="1" t="s">
        <v>82</v>
      </c>
      <c r="C19" s="1" t="s">
        <v>83</v>
      </c>
      <c r="D19" s="1">
        <v>2016</v>
      </c>
      <c r="E19" s="1" t="s">
        <v>37</v>
      </c>
      <c r="F19" s="1" t="s">
        <v>4</v>
      </c>
      <c r="G19" s="1" t="s">
        <v>84</v>
      </c>
      <c r="H19" s="1" t="s">
        <v>6</v>
      </c>
      <c r="I19" s="1" t="s">
        <v>7</v>
      </c>
      <c r="J19" s="24" t="s">
        <v>1680</v>
      </c>
      <c r="K19" s="21" t="str">
        <f>VLOOKUP($J19,'1.Enterprises'!$A$1:$C$10,2,)</f>
        <v>De Key Amsterdam</v>
      </c>
    </row>
    <row r="20" spans="1:11" x14ac:dyDescent="0.3">
      <c r="A20" s="1" t="s">
        <v>85</v>
      </c>
      <c r="B20" s="1" t="s">
        <v>86</v>
      </c>
      <c r="C20" s="1" t="s">
        <v>87</v>
      </c>
      <c r="D20" s="1">
        <v>2016</v>
      </c>
      <c r="E20" s="1" t="s">
        <v>51</v>
      </c>
      <c r="F20" s="1" t="s">
        <v>4</v>
      </c>
      <c r="G20" s="1" t="s">
        <v>88</v>
      </c>
      <c r="H20" s="1" t="s">
        <v>6</v>
      </c>
      <c r="I20" s="1" t="s">
        <v>7</v>
      </c>
      <c r="J20" s="24" t="s">
        <v>1680</v>
      </c>
      <c r="K20" s="21" t="str">
        <f>VLOOKUP($J20,'1.Enterprises'!$A$1:$C$10,2,)</f>
        <v>De Key Amsterdam</v>
      </c>
    </row>
    <row r="21" spans="1:11" x14ac:dyDescent="0.3">
      <c r="A21" s="1" t="s">
        <v>89</v>
      </c>
      <c r="B21" s="1" t="s">
        <v>90</v>
      </c>
      <c r="C21" s="1" t="s">
        <v>91</v>
      </c>
      <c r="D21" s="1">
        <v>2014</v>
      </c>
      <c r="E21" s="1" t="s">
        <v>92</v>
      </c>
      <c r="F21" s="1" t="s">
        <v>4</v>
      </c>
      <c r="G21" s="1" t="s">
        <v>93</v>
      </c>
      <c r="H21" s="1" t="s">
        <v>6</v>
      </c>
      <c r="I21" s="1" t="s">
        <v>7</v>
      </c>
      <c r="J21" s="24" t="s">
        <v>1680</v>
      </c>
      <c r="K21" s="21" t="str">
        <f>VLOOKUP($J21,'1.Enterprises'!$A$1:$C$10,2,)</f>
        <v>De Key Amsterdam</v>
      </c>
    </row>
    <row r="22" spans="1:11" ht="28.8" x14ac:dyDescent="0.3">
      <c r="A22" s="1" t="s">
        <v>94</v>
      </c>
      <c r="B22" s="1" t="s">
        <v>95</v>
      </c>
      <c r="C22" s="1" t="s">
        <v>96</v>
      </c>
      <c r="D22" s="1">
        <v>2016</v>
      </c>
      <c r="E22" s="1" t="s">
        <v>37</v>
      </c>
      <c r="F22" s="1" t="s">
        <v>4</v>
      </c>
      <c r="G22" s="1" t="s">
        <v>97</v>
      </c>
      <c r="H22" s="1" t="s">
        <v>6</v>
      </c>
      <c r="I22" s="1" t="s">
        <v>7</v>
      </c>
      <c r="J22" s="24" t="s">
        <v>1680</v>
      </c>
      <c r="K22" s="21" t="str">
        <f>VLOOKUP($J22,'1.Enterprises'!$A$1:$C$10,2,)</f>
        <v>De Key Amsterdam</v>
      </c>
    </row>
    <row r="23" spans="1:11" ht="28.8" x14ac:dyDescent="0.3">
      <c r="A23" s="1" t="s">
        <v>98</v>
      </c>
      <c r="B23" s="1" t="s">
        <v>99</v>
      </c>
      <c r="C23" s="1" t="s">
        <v>100</v>
      </c>
      <c r="D23" s="1">
        <v>2015</v>
      </c>
      <c r="E23" s="1" t="s">
        <v>101</v>
      </c>
      <c r="F23" s="1" t="s">
        <v>4</v>
      </c>
      <c r="G23" s="1" t="s">
        <v>102</v>
      </c>
      <c r="H23" s="1" t="s">
        <v>6</v>
      </c>
      <c r="I23" s="1" t="s">
        <v>7</v>
      </c>
      <c r="J23" s="24" t="s">
        <v>1680</v>
      </c>
      <c r="K23" s="21" t="str">
        <f>VLOOKUP($J23,'1.Enterprises'!$A$1:$C$10,2,)</f>
        <v>De Key Amsterdam</v>
      </c>
    </row>
    <row r="24" spans="1:11" ht="28.8" x14ac:dyDescent="0.3">
      <c r="A24" s="1" t="s">
        <v>103</v>
      </c>
      <c r="B24" s="1" t="s">
        <v>104</v>
      </c>
      <c r="C24" s="1" t="s">
        <v>105</v>
      </c>
      <c r="D24" s="1">
        <v>2010</v>
      </c>
      <c r="E24" s="1" t="s">
        <v>27</v>
      </c>
      <c r="F24" s="1" t="s">
        <v>4</v>
      </c>
      <c r="G24" s="1" t="s">
        <v>106</v>
      </c>
      <c r="H24" s="1" t="s">
        <v>6</v>
      </c>
      <c r="I24" s="1" t="s">
        <v>107</v>
      </c>
      <c r="J24" s="24" t="s">
        <v>1680</v>
      </c>
      <c r="K24" s="21" t="str">
        <f>VLOOKUP($J24,'1.Enterprises'!$A$1:$C$10,2,)</f>
        <v>De Key Amsterdam</v>
      </c>
    </row>
    <row r="25" spans="1:11" ht="43.2" x14ac:dyDescent="0.3">
      <c r="A25" s="1" t="s">
        <v>108</v>
      </c>
      <c r="B25" s="1" t="s">
        <v>109</v>
      </c>
      <c r="C25" s="1" t="s">
        <v>110</v>
      </c>
      <c r="D25" s="1">
        <v>2010</v>
      </c>
      <c r="E25" s="1" t="s">
        <v>27</v>
      </c>
      <c r="F25" s="1" t="s">
        <v>4</v>
      </c>
      <c r="G25" s="1" t="s">
        <v>111</v>
      </c>
      <c r="H25" s="1" t="s">
        <v>6</v>
      </c>
      <c r="I25" s="1" t="s">
        <v>107</v>
      </c>
      <c r="J25" s="24" t="s">
        <v>1680</v>
      </c>
      <c r="K25" s="21" t="str">
        <f>VLOOKUP($J25,'1.Enterprises'!$A$1:$C$10,2,)</f>
        <v>De Key Amsterdam</v>
      </c>
    </row>
    <row r="26" spans="1:11" ht="28.8" x14ac:dyDescent="0.3">
      <c r="A26" s="1" t="s">
        <v>112</v>
      </c>
      <c r="B26" s="1" t="s">
        <v>113</v>
      </c>
      <c r="C26" s="1" t="s">
        <v>114</v>
      </c>
      <c r="D26" s="1">
        <v>2015</v>
      </c>
      <c r="E26" s="1" t="s">
        <v>115</v>
      </c>
      <c r="F26" s="1" t="s">
        <v>4</v>
      </c>
      <c r="G26" s="1" t="s">
        <v>116</v>
      </c>
      <c r="H26" s="1" t="s">
        <v>6</v>
      </c>
      <c r="I26" s="1" t="s">
        <v>7</v>
      </c>
      <c r="J26" s="24" t="s">
        <v>1680</v>
      </c>
      <c r="K26" s="21" t="str">
        <f>VLOOKUP($J26,'1.Enterprises'!$A$1:$C$10,2,)</f>
        <v>De Key Amsterdam</v>
      </c>
    </row>
  </sheetData>
  <autoFilter ref="A1:I1" xr:uid="{D09D651B-C085-48C1-8DD5-ED25D9C10A4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D744-4455-459D-88B9-6DF2AC3ECAA3}">
  <sheetPr>
    <tabColor rgb="FFECEFE8"/>
  </sheetPr>
  <dimension ref="A1:O35"/>
  <sheetViews>
    <sheetView topLeftCell="G1" workbookViewId="0">
      <pane ySplit="1" topLeftCell="A2" activePane="bottomLeft" state="frozen"/>
      <selection activeCell="D1" sqref="D1"/>
      <selection pane="bottomLeft" activeCell="J11" sqref="J11"/>
    </sheetView>
  </sheetViews>
  <sheetFormatPr defaultColWidth="8.77734375" defaultRowHeight="14.4" x14ac:dyDescent="0.3"/>
  <cols>
    <col min="1" max="1" width="8.77734375" style="5"/>
    <col min="2" max="2" width="20.44140625" style="5" bestFit="1" customWidth="1"/>
    <col min="3" max="3" width="28.109375" style="5" bestFit="1" customWidth="1"/>
    <col min="4" max="4" width="11.6640625" style="5" bestFit="1" customWidth="1"/>
    <col min="5" max="5" width="24.109375" style="5" bestFit="1" customWidth="1"/>
    <col min="6" max="6" width="39.6640625" style="5" customWidth="1"/>
    <col min="7" max="7" width="8.109375" style="6" customWidth="1"/>
    <col min="8" max="8" width="59" style="5" customWidth="1"/>
    <col min="9" max="9" width="19.109375" style="5" customWidth="1"/>
    <col min="10" max="10" width="12.77734375" style="5" customWidth="1"/>
    <col min="11" max="11" width="21.44140625" style="5" customWidth="1"/>
    <col min="12" max="16384" width="8.77734375" style="5"/>
  </cols>
  <sheetData>
    <row r="1" spans="1:15" ht="28.8" x14ac:dyDescent="0.3">
      <c r="A1" s="13" t="s">
        <v>878</v>
      </c>
      <c r="B1" s="13" t="s">
        <v>1034</v>
      </c>
      <c r="C1" s="13" t="s">
        <v>1035</v>
      </c>
      <c r="D1" s="13" t="s">
        <v>1036</v>
      </c>
      <c r="E1" s="13" t="s">
        <v>1037</v>
      </c>
      <c r="F1" s="13" t="s">
        <v>1138</v>
      </c>
      <c r="G1" s="13" t="s">
        <v>1205</v>
      </c>
      <c r="H1" s="13" t="s">
        <v>1678</v>
      </c>
      <c r="I1" s="13" t="s">
        <v>1671</v>
      </c>
      <c r="J1" s="13" t="s">
        <v>1679</v>
      </c>
      <c r="K1" s="13" t="s">
        <v>1682</v>
      </c>
    </row>
    <row r="2" spans="1:15" x14ac:dyDescent="0.3">
      <c r="A2" s="5" t="s">
        <v>1391</v>
      </c>
      <c r="B2" s="5" t="s">
        <v>1038</v>
      </c>
      <c r="C2" s="5" t="s">
        <v>1039</v>
      </c>
      <c r="D2" s="5" t="s">
        <v>1040</v>
      </c>
      <c r="E2" s="5" t="s">
        <v>1041</v>
      </c>
      <c r="F2" s="5" t="s">
        <v>1042</v>
      </c>
      <c r="G2" s="6" t="s">
        <v>1416</v>
      </c>
      <c r="H2" s="14" t="str">
        <f>CONCATENATE(F2, " ", E2)</f>
        <v>Stafmedewerker Adm. &amp; Verslaggeving</v>
      </c>
      <c r="I2" s="6" t="s">
        <v>1672</v>
      </c>
      <c r="J2" s="6" t="s">
        <v>1680</v>
      </c>
      <c r="K2" s="21" t="str">
        <f>VLOOKUP($J2,'1.Enterprises'!$A$1:$C$10,2,)</f>
        <v>De Key Amsterdam</v>
      </c>
      <c r="L2" s="6"/>
      <c r="M2" s="6"/>
      <c r="N2" s="6"/>
      <c r="O2" s="6"/>
    </row>
    <row r="3" spans="1:15" x14ac:dyDescent="0.3">
      <c r="A3" s="6" t="s">
        <v>1392</v>
      </c>
      <c r="B3" s="5" t="s">
        <v>1043</v>
      </c>
      <c r="C3" s="5" t="s">
        <v>1044</v>
      </c>
      <c r="D3" s="5" t="s">
        <v>1045</v>
      </c>
      <c r="E3" s="5" t="s">
        <v>1046</v>
      </c>
      <c r="F3" s="5" t="s">
        <v>1047</v>
      </c>
      <c r="G3" s="6" t="s">
        <v>1417</v>
      </c>
      <c r="H3" s="14" t="str">
        <f t="shared" ref="H3:H25" si="0">CONCATENATE(F3, " ", E3)</f>
        <v>Manager Bedrijfsbureau</v>
      </c>
      <c r="I3" s="20" t="s">
        <v>1672</v>
      </c>
      <c r="J3" s="20" t="s">
        <v>1680</v>
      </c>
      <c r="K3" s="21" t="str">
        <f>VLOOKUP($J3,'1.Enterprises'!$A$1:$C$10,2,)</f>
        <v>De Key Amsterdam</v>
      </c>
      <c r="L3" s="6"/>
      <c r="M3" s="6"/>
      <c r="N3" s="6"/>
      <c r="O3" s="6"/>
    </row>
    <row r="4" spans="1:15" x14ac:dyDescent="0.3">
      <c r="A4" s="6" t="s">
        <v>1393</v>
      </c>
      <c r="B4" s="5" t="s">
        <v>1048</v>
      </c>
      <c r="C4" s="5" t="s">
        <v>1049</v>
      </c>
      <c r="D4" s="5" t="s">
        <v>1050</v>
      </c>
      <c r="E4" s="5" t="s">
        <v>1051</v>
      </c>
      <c r="F4" s="5" t="s">
        <v>1052</v>
      </c>
      <c r="G4" s="6" t="s">
        <v>1420</v>
      </c>
      <c r="H4" s="14" t="str">
        <f t="shared" si="0"/>
        <v>Directeur Financiën &amp; Control</v>
      </c>
      <c r="I4" s="20" t="s">
        <v>1672</v>
      </c>
      <c r="J4" s="20" t="s">
        <v>1680</v>
      </c>
      <c r="K4" s="21" t="str">
        <f>VLOOKUP($J4,'1.Enterprises'!$A$1:$C$10,2,)</f>
        <v>De Key Amsterdam</v>
      </c>
      <c r="L4" s="6"/>
      <c r="M4" s="6"/>
      <c r="N4" s="6"/>
      <c r="O4" s="6"/>
    </row>
    <row r="5" spans="1:15" x14ac:dyDescent="0.3">
      <c r="A5" s="6" t="s">
        <v>1394</v>
      </c>
      <c r="B5" s="5" t="s">
        <v>1053</v>
      </c>
      <c r="C5" s="5" t="s">
        <v>1054</v>
      </c>
      <c r="D5" s="5" t="s">
        <v>1055</v>
      </c>
      <c r="E5" s="5" t="s">
        <v>1041</v>
      </c>
      <c r="F5" s="5" t="s">
        <v>1047</v>
      </c>
      <c r="G5" s="6" t="s">
        <v>1421</v>
      </c>
      <c r="H5" s="14" t="str">
        <f t="shared" si="0"/>
        <v>Manager Adm. &amp; Verslaggeving</v>
      </c>
      <c r="I5" s="20" t="s">
        <v>1672</v>
      </c>
      <c r="J5" s="20" t="s">
        <v>1680</v>
      </c>
      <c r="K5" s="21" t="str">
        <f>VLOOKUP($J5,'1.Enterprises'!$A$1:$C$10,2,)</f>
        <v>De Key Amsterdam</v>
      </c>
      <c r="L5" s="6"/>
      <c r="M5" s="6"/>
      <c r="N5" s="6"/>
      <c r="O5" s="6"/>
    </row>
    <row r="6" spans="1:15" x14ac:dyDescent="0.3">
      <c r="A6" s="6" t="s">
        <v>1395</v>
      </c>
      <c r="B6" s="5" t="s">
        <v>1056</v>
      </c>
      <c r="C6" s="5" t="s">
        <v>1057</v>
      </c>
      <c r="D6" s="5" t="s">
        <v>1058</v>
      </c>
      <c r="F6" s="5" t="s">
        <v>1059</v>
      </c>
      <c r="G6" s="6" t="s">
        <v>1422</v>
      </c>
      <c r="H6" s="14" t="str">
        <f t="shared" si="0"/>
        <v xml:space="preserve">Medewerker </v>
      </c>
      <c r="I6" s="20" t="s">
        <v>1673</v>
      </c>
      <c r="J6" s="20" t="s">
        <v>1680</v>
      </c>
      <c r="K6" s="21" t="str">
        <f>VLOOKUP($J6,'1.Enterprises'!$A$1:$C$10,2,)</f>
        <v>De Key Amsterdam</v>
      </c>
      <c r="L6" s="6"/>
      <c r="M6" s="6"/>
      <c r="N6" s="6"/>
      <c r="O6" s="6"/>
    </row>
    <row r="7" spans="1:15" x14ac:dyDescent="0.3">
      <c r="A7" s="6" t="s">
        <v>1396</v>
      </c>
      <c r="B7" s="5" t="s">
        <v>1060</v>
      </c>
      <c r="C7" s="5" t="s">
        <v>1061</v>
      </c>
      <c r="D7" s="5" t="s">
        <v>1062</v>
      </c>
      <c r="F7" s="5" t="s">
        <v>1063</v>
      </c>
      <c r="G7" s="6" t="s">
        <v>1423</v>
      </c>
      <c r="H7" s="14" t="str">
        <f t="shared" si="0"/>
        <v xml:space="preserve">Associate Partner </v>
      </c>
      <c r="I7" s="20" t="s">
        <v>1673</v>
      </c>
      <c r="J7" s="20" t="s">
        <v>1680</v>
      </c>
      <c r="K7" s="21" t="str">
        <f>VLOOKUP($J7,'1.Enterprises'!$A$1:$C$10,2,)</f>
        <v>De Key Amsterdam</v>
      </c>
      <c r="L7" s="6"/>
      <c r="M7" s="6"/>
      <c r="N7" s="6"/>
      <c r="O7" s="6"/>
    </row>
    <row r="8" spans="1:15" x14ac:dyDescent="0.3">
      <c r="A8" s="6" t="s">
        <v>1397</v>
      </c>
      <c r="B8" s="5" t="s">
        <v>1064</v>
      </c>
      <c r="C8" s="5" t="s">
        <v>1065</v>
      </c>
      <c r="D8" s="5" t="s">
        <v>1066</v>
      </c>
      <c r="E8" s="5" t="s">
        <v>1674</v>
      </c>
      <c r="F8" s="5" t="s">
        <v>1129</v>
      </c>
      <c r="G8" s="6" t="s">
        <v>1206</v>
      </c>
      <c r="H8" s="14" t="str">
        <f t="shared" si="0"/>
        <v>Programmamanager Online Dienstverlening</v>
      </c>
      <c r="I8" s="20" t="s">
        <v>1672</v>
      </c>
      <c r="J8" s="20" t="s">
        <v>1680</v>
      </c>
      <c r="K8" s="21" t="str">
        <f>VLOOKUP($J8,'1.Enterprises'!$A$1:$C$10,2,)</f>
        <v>De Key Amsterdam</v>
      </c>
      <c r="L8" s="6"/>
      <c r="M8" s="6"/>
      <c r="N8" s="6"/>
      <c r="O8" s="6"/>
    </row>
    <row r="9" spans="1:15" x14ac:dyDescent="0.3">
      <c r="A9" s="6" t="s">
        <v>1398</v>
      </c>
      <c r="B9" s="5" t="s">
        <v>1068</v>
      </c>
      <c r="C9" s="5" t="s">
        <v>1069</v>
      </c>
      <c r="D9" s="5" t="s">
        <v>1070</v>
      </c>
      <c r="E9" s="5" t="s">
        <v>1071</v>
      </c>
      <c r="F9" s="5" t="s">
        <v>1072</v>
      </c>
      <c r="G9" s="6" t="s">
        <v>1209</v>
      </c>
      <c r="H9" s="14" t="str">
        <f t="shared" si="0"/>
        <v>Regiomanager Regio 3</v>
      </c>
      <c r="I9" s="20" t="s">
        <v>1672</v>
      </c>
      <c r="J9" s="20" t="s">
        <v>1680</v>
      </c>
      <c r="K9" s="21" t="str">
        <f>VLOOKUP($J9,'1.Enterprises'!$A$1:$C$10,2,)</f>
        <v>De Key Amsterdam</v>
      </c>
      <c r="L9" s="6"/>
      <c r="M9" s="6"/>
      <c r="N9" s="6"/>
      <c r="O9" s="6"/>
    </row>
    <row r="10" spans="1:15" x14ac:dyDescent="0.3">
      <c r="A10" s="6" t="s">
        <v>1399</v>
      </c>
      <c r="B10" s="5" t="s">
        <v>1073</v>
      </c>
      <c r="C10" s="5" t="s">
        <v>1074</v>
      </c>
      <c r="D10" s="5" t="s">
        <v>1075</v>
      </c>
      <c r="E10" s="5" t="s">
        <v>1076</v>
      </c>
      <c r="F10" s="5" t="s">
        <v>1077</v>
      </c>
      <c r="G10" s="6" t="s">
        <v>1210</v>
      </c>
      <c r="H10" s="14" t="str">
        <f t="shared" si="0"/>
        <v>Business controller Planning &amp; Control</v>
      </c>
      <c r="I10" s="20" t="s">
        <v>1672</v>
      </c>
      <c r="J10" s="20" t="s">
        <v>1680</v>
      </c>
      <c r="K10" s="21" t="str">
        <f>VLOOKUP($J10,'1.Enterprises'!$A$1:$C$10,2,)</f>
        <v>De Key Amsterdam</v>
      </c>
      <c r="L10" s="6"/>
      <c r="M10" s="6"/>
      <c r="N10" s="6"/>
      <c r="O10" s="6"/>
    </row>
    <row r="11" spans="1:15" x14ac:dyDescent="0.3">
      <c r="A11" s="6" t="s">
        <v>1400</v>
      </c>
      <c r="B11" s="5" t="s">
        <v>1078</v>
      </c>
      <c r="C11" s="5" t="s">
        <v>1079</v>
      </c>
      <c r="D11" s="5" t="s">
        <v>1080</v>
      </c>
      <c r="E11" s="5" t="s">
        <v>1081</v>
      </c>
      <c r="F11" s="5" t="s">
        <v>1082</v>
      </c>
      <c r="G11" s="6" t="s">
        <v>1211</v>
      </c>
      <c r="H11" s="14" t="str">
        <f t="shared" si="0"/>
        <v>Treasurer Treasury</v>
      </c>
      <c r="I11" s="20" t="s">
        <v>1672</v>
      </c>
      <c r="J11" s="20" t="s">
        <v>1680</v>
      </c>
      <c r="K11" s="21" t="str">
        <f>VLOOKUP($J11,'1.Enterprises'!$A$1:$C$10,2,)</f>
        <v>De Key Amsterdam</v>
      </c>
      <c r="L11" s="6"/>
      <c r="M11" s="6"/>
      <c r="N11" s="6"/>
      <c r="O11" s="6"/>
    </row>
    <row r="12" spans="1:15" x14ac:dyDescent="0.3">
      <c r="A12" s="6" t="s">
        <v>1401</v>
      </c>
      <c r="B12" s="5" t="s">
        <v>1083</v>
      </c>
      <c r="C12" s="5" t="s">
        <v>1084</v>
      </c>
      <c r="D12" s="5" t="s">
        <v>1085</v>
      </c>
      <c r="E12" s="5" t="s">
        <v>1046</v>
      </c>
      <c r="F12" s="5" t="s">
        <v>1086</v>
      </c>
      <c r="G12" s="6" t="s">
        <v>1207</v>
      </c>
      <c r="H12" s="14" t="str">
        <f t="shared" si="0"/>
        <v>Projectmedewerker Bedrijfsbureau</v>
      </c>
      <c r="I12" s="20" t="s">
        <v>1672</v>
      </c>
      <c r="J12" s="20" t="s">
        <v>1680</v>
      </c>
      <c r="K12" s="21" t="str">
        <f>VLOOKUP($J12,'1.Enterprises'!$A$1:$C$10,2,)</f>
        <v>De Key Amsterdam</v>
      </c>
      <c r="L12" s="6"/>
      <c r="M12" s="6"/>
      <c r="N12" s="6"/>
      <c r="O12" s="6"/>
    </row>
    <row r="13" spans="1:15" x14ac:dyDescent="0.3">
      <c r="A13" s="6" t="s">
        <v>1402</v>
      </c>
      <c r="B13" s="5" t="s">
        <v>1087</v>
      </c>
      <c r="C13" s="5" t="s">
        <v>1088</v>
      </c>
      <c r="D13" s="5" t="s">
        <v>1089</v>
      </c>
      <c r="E13" s="5" t="s">
        <v>1090</v>
      </c>
      <c r="F13" s="5" t="s">
        <v>1047</v>
      </c>
      <c r="G13" s="6" t="s">
        <v>1208</v>
      </c>
      <c r="H13" s="14" t="str">
        <f t="shared" si="0"/>
        <v>Manager Ontwikkeling &amp; Realisatie</v>
      </c>
      <c r="I13" s="20" t="s">
        <v>1672</v>
      </c>
      <c r="J13" s="20" t="s">
        <v>1680</v>
      </c>
      <c r="K13" s="21" t="str">
        <f>VLOOKUP($J13,'1.Enterprises'!$A$1:$C$10,2,)</f>
        <v>De Key Amsterdam</v>
      </c>
      <c r="L13" s="6"/>
      <c r="M13" s="6"/>
      <c r="N13" s="6"/>
      <c r="O13" s="6"/>
    </row>
    <row r="14" spans="1:15" x14ac:dyDescent="0.3">
      <c r="A14" s="6" t="s">
        <v>1403</v>
      </c>
      <c r="B14" s="5" t="s">
        <v>1091</v>
      </c>
      <c r="C14" s="5" t="s">
        <v>1424</v>
      </c>
      <c r="D14" s="5" t="s">
        <v>1092</v>
      </c>
      <c r="E14" s="5" t="s">
        <v>1093</v>
      </c>
      <c r="F14" s="5" t="s">
        <v>1052</v>
      </c>
      <c r="G14" s="6" t="s">
        <v>1212</v>
      </c>
      <c r="H14" s="14" t="str">
        <f t="shared" si="0"/>
        <v>Directeur Wonen</v>
      </c>
      <c r="I14" s="20" t="s">
        <v>1672</v>
      </c>
      <c r="J14" s="20" t="s">
        <v>1680</v>
      </c>
      <c r="K14" s="21" t="str">
        <f>VLOOKUP($J14,'1.Enterprises'!$A$1:$C$10,2,)</f>
        <v>De Key Amsterdam</v>
      </c>
      <c r="L14" s="6"/>
      <c r="M14" s="6"/>
      <c r="N14" s="6"/>
      <c r="O14" s="6"/>
    </row>
    <row r="15" spans="1:15" x14ac:dyDescent="0.3">
      <c r="A15" s="6" t="s">
        <v>1404</v>
      </c>
      <c r="B15" s="5" t="s">
        <v>1094</v>
      </c>
      <c r="C15" s="5" t="s">
        <v>1095</v>
      </c>
      <c r="D15" s="5" t="s">
        <v>1096</v>
      </c>
      <c r="E15" s="5" t="s">
        <v>1097</v>
      </c>
      <c r="F15" s="5" t="s">
        <v>1098</v>
      </c>
      <c r="G15" s="6" t="s">
        <v>1213</v>
      </c>
      <c r="H15" s="14" t="str">
        <f t="shared" si="0"/>
        <v>Teammanager Woonservice</v>
      </c>
      <c r="I15" s="20" t="s">
        <v>1672</v>
      </c>
      <c r="J15" s="20" t="s">
        <v>1680</v>
      </c>
      <c r="K15" s="21" t="str">
        <f>VLOOKUP($J15,'1.Enterprises'!$A$1:$C$10,2,)</f>
        <v>De Key Amsterdam</v>
      </c>
      <c r="L15" s="6"/>
      <c r="M15" s="6"/>
      <c r="N15" s="6"/>
      <c r="O15" s="6"/>
    </row>
    <row r="16" spans="1:15" x14ac:dyDescent="0.3">
      <c r="A16" s="6" t="s">
        <v>1405</v>
      </c>
      <c r="B16" s="5" t="s">
        <v>1099</v>
      </c>
      <c r="C16" s="5" t="s">
        <v>1100</v>
      </c>
      <c r="D16" s="5" t="s">
        <v>1101</v>
      </c>
      <c r="E16" s="5" t="s">
        <v>1046</v>
      </c>
      <c r="F16" s="5" t="s">
        <v>1102</v>
      </c>
      <c r="G16" s="6" t="s">
        <v>1214</v>
      </c>
      <c r="H16" s="14" t="str">
        <f t="shared" si="0"/>
        <v>Inkoper Bedrijfsbureau</v>
      </c>
      <c r="I16" s="20" t="s">
        <v>1672</v>
      </c>
      <c r="J16" s="20" t="s">
        <v>1680</v>
      </c>
      <c r="K16" s="21" t="str">
        <f>VLOOKUP($J16,'1.Enterprises'!$A$1:$C$10,2,)</f>
        <v>De Key Amsterdam</v>
      </c>
      <c r="L16" s="6"/>
      <c r="M16" s="6"/>
      <c r="N16" s="6"/>
      <c r="O16" s="6"/>
    </row>
    <row r="17" spans="1:15" x14ac:dyDescent="0.3">
      <c r="A17" s="6" t="s">
        <v>1406</v>
      </c>
      <c r="B17" s="5" t="s">
        <v>1103</v>
      </c>
      <c r="C17" s="5" t="s">
        <v>1104</v>
      </c>
      <c r="D17" s="5" t="s">
        <v>1105</v>
      </c>
      <c r="E17" s="5" t="s">
        <v>1106</v>
      </c>
      <c r="F17" s="5" t="s">
        <v>1098</v>
      </c>
      <c r="G17" s="6" t="s">
        <v>1215</v>
      </c>
      <c r="H17" s="14" t="str">
        <f t="shared" si="0"/>
        <v>Teammanager Planmatig Onderhoud</v>
      </c>
      <c r="I17" s="20" t="s">
        <v>1672</v>
      </c>
      <c r="J17" s="20" t="s">
        <v>1680</v>
      </c>
      <c r="K17" s="21" t="str">
        <f>VLOOKUP($J17,'1.Enterprises'!$A$1:$C$10,2,)</f>
        <v>De Key Amsterdam</v>
      </c>
      <c r="L17" s="6"/>
      <c r="M17" s="6"/>
      <c r="N17" s="6"/>
      <c r="O17" s="6"/>
    </row>
    <row r="18" spans="1:15" x14ac:dyDescent="0.3">
      <c r="A18" s="6" t="s">
        <v>1407</v>
      </c>
      <c r="B18" s="5" t="s">
        <v>1107</v>
      </c>
      <c r="C18" s="5" t="s">
        <v>1108</v>
      </c>
      <c r="D18" s="5" t="s">
        <v>1109</v>
      </c>
      <c r="E18" s="5" t="s">
        <v>32</v>
      </c>
      <c r="F18" s="5" t="s">
        <v>1110</v>
      </c>
      <c r="G18" s="6" t="s">
        <v>1216</v>
      </c>
      <c r="H18" s="14" t="str">
        <f t="shared" si="0"/>
        <v>Bestuurder Directie</v>
      </c>
      <c r="I18" s="20" t="s">
        <v>1672</v>
      </c>
      <c r="J18" s="20" t="s">
        <v>1680</v>
      </c>
      <c r="K18" s="21" t="str">
        <f>VLOOKUP($J18,'1.Enterprises'!$A$1:$C$10,2,)</f>
        <v>De Key Amsterdam</v>
      </c>
      <c r="L18" s="6"/>
      <c r="M18" s="6"/>
      <c r="N18" s="6"/>
      <c r="O18" s="6"/>
    </row>
    <row r="19" spans="1:15" x14ac:dyDescent="0.3">
      <c r="A19" s="6" t="s">
        <v>1408</v>
      </c>
      <c r="B19" s="5" t="s">
        <v>1111</v>
      </c>
      <c r="C19" s="5" t="s">
        <v>1112</v>
      </c>
      <c r="D19" s="5" t="s">
        <v>1113</v>
      </c>
      <c r="E19" s="5" t="s">
        <v>1140</v>
      </c>
      <c r="F19" s="5" t="s">
        <v>1141</v>
      </c>
      <c r="G19" s="6" t="s">
        <v>1217</v>
      </c>
      <c r="H19" s="14" t="str">
        <f t="shared" si="0"/>
        <v>Medewerker control Audit &amp; Interne Beheersing</v>
      </c>
      <c r="I19" s="20" t="s">
        <v>1672</v>
      </c>
      <c r="J19" s="20" t="s">
        <v>1680</v>
      </c>
      <c r="K19" s="21" t="str">
        <f>VLOOKUP($J19,'1.Enterprises'!$A$1:$C$10,2,)</f>
        <v>De Key Amsterdam</v>
      </c>
      <c r="L19" s="6"/>
      <c r="M19" s="6"/>
      <c r="N19" s="6"/>
      <c r="O19" s="6"/>
    </row>
    <row r="20" spans="1:15" x14ac:dyDescent="0.3">
      <c r="A20" s="6" t="s">
        <v>1409</v>
      </c>
      <c r="B20" s="5" t="s">
        <v>1114</v>
      </c>
      <c r="C20" s="5" t="s">
        <v>1115</v>
      </c>
      <c r="D20" s="5" t="s">
        <v>1116</v>
      </c>
      <c r="E20" s="5" t="s">
        <v>1117</v>
      </c>
      <c r="F20" s="5" t="s">
        <v>1098</v>
      </c>
      <c r="G20" s="6" t="s">
        <v>1218</v>
      </c>
      <c r="H20" s="14" t="str">
        <f t="shared" si="0"/>
        <v>Teammanager Personeel &amp; Organisatie</v>
      </c>
      <c r="I20" s="20" t="s">
        <v>1672</v>
      </c>
      <c r="J20" s="20" t="s">
        <v>1680</v>
      </c>
      <c r="K20" s="21" t="str">
        <f>VLOOKUP($J20,'1.Enterprises'!$A$1:$C$10,2,)</f>
        <v>De Key Amsterdam</v>
      </c>
      <c r="L20" s="6"/>
      <c r="M20" s="6"/>
      <c r="N20" s="6"/>
      <c r="O20" s="6"/>
    </row>
    <row r="21" spans="1:15" x14ac:dyDescent="0.3">
      <c r="A21" s="6" t="s">
        <v>1410</v>
      </c>
      <c r="B21" s="5" t="s">
        <v>1118</v>
      </c>
      <c r="C21" s="5" t="s">
        <v>1119</v>
      </c>
      <c r="D21" s="5" t="s">
        <v>1120</v>
      </c>
      <c r="E21" s="5" t="s">
        <v>1121</v>
      </c>
      <c r="F21" s="5" t="s">
        <v>1098</v>
      </c>
      <c r="G21" s="6" t="s">
        <v>1220</v>
      </c>
      <c r="H21" s="14" t="str">
        <f t="shared" si="0"/>
        <v>Teammanager Communicatie</v>
      </c>
      <c r="I21" s="20" t="s">
        <v>1672</v>
      </c>
      <c r="J21" s="20" t="s">
        <v>1680</v>
      </c>
      <c r="K21" s="21" t="str">
        <f>VLOOKUP($J21,'1.Enterprises'!$A$1:$C$10,2,)</f>
        <v>De Key Amsterdam</v>
      </c>
      <c r="L21" s="6"/>
      <c r="M21" s="6"/>
      <c r="N21" s="6"/>
      <c r="O21" s="6"/>
    </row>
    <row r="22" spans="1:15" x14ac:dyDescent="0.3">
      <c r="A22" s="6" t="s">
        <v>1411</v>
      </c>
      <c r="B22" s="5" t="s">
        <v>1122</v>
      </c>
      <c r="C22" s="5" t="s">
        <v>1123</v>
      </c>
      <c r="D22" s="5" t="s">
        <v>1124</v>
      </c>
      <c r="E22" s="5" t="s">
        <v>1090</v>
      </c>
      <c r="F22" s="5" t="s">
        <v>1125</v>
      </c>
      <c r="G22" s="6" t="s">
        <v>1221</v>
      </c>
      <c r="H22" s="14" t="str">
        <f t="shared" si="0"/>
        <v>Ontwikkelmanager Ontwikkeling &amp; Realisatie</v>
      </c>
      <c r="I22" s="20" t="s">
        <v>1672</v>
      </c>
      <c r="J22" s="20" t="s">
        <v>1680</v>
      </c>
      <c r="K22" s="21" t="str">
        <f>VLOOKUP($J22,'1.Enterprises'!$A$1:$C$10,2,)</f>
        <v>De Key Amsterdam</v>
      </c>
      <c r="L22" s="6"/>
      <c r="M22" s="6"/>
      <c r="N22" s="6"/>
      <c r="O22" s="6"/>
    </row>
    <row r="23" spans="1:15" x14ac:dyDescent="0.3">
      <c r="A23" s="6" t="s">
        <v>1412</v>
      </c>
      <c r="B23" s="5" t="s">
        <v>1126</v>
      </c>
      <c r="C23" s="5" t="s">
        <v>1127</v>
      </c>
      <c r="D23" s="5" t="s">
        <v>1128</v>
      </c>
      <c r="E23" s="5" t="s">
        <v>1067</v>
      </c>
      <c r="F23" s="5" t="s">
        <v>1129</v>
      </c>
      <c r="G23" s="6" t="s">
        <v>1222</v>
      </c>
      <c r="H23" s="14" t="str">
        <f t="shared" si="0"/>
        <v>Programmamanager Algemene Dienst</v>
      </c>
      <c r="I23" s="20" t="s">
        <v>1672</v>
      </c>
      <c r="J23" s="20" t="s">
        <v>1680</v>
      </c>
      <c r="K23" s="21" t="str">
        <f>VLOOKUP($J23,'1.Enterprises'!$A$1:$C$10,2,)</f>
        <v>De Key Amsterdam</v>
      </c>
      <c r="L23" s="6"/>
      <c r="M23" s="6"/>
      <c r="N23" s="6"/>
      <c r="O23" s="6"/>
    </row>
    <row r="24" spans="1:15" x14ac:dyDescent="0.3">
      <c r="A24" s="6" t="s">
        <v>1413</v>
      </c>
      <c r="B24" s="5" t="s">
        <v>1130</v>
      </c>
      <c r="C24" s="5" t="s">
        <v>1131</v>
      </c>
      <c r="D24" s="5" t="s">
        <v>1132</v>
      </c>
      <c r="E24" s="5" t="s">
        <v>1133</v>
      </c>
      <c r="F24" s="5" t="s">
        <v>1098</v>
      </c>
      <c r="G24" s="6" t="s">
        <v>1223</v>
      </c>
      <c r="H24" s="14" t="str">
        <f t="shared" si="0"/>
        <v>Teammanager ICT</v>
      </c>
      <c r="I24" s="20" t="s">
        <v>1672</v>
      </c>
      <c r="J24" s="20" t="s">
        <v>1680</v>
      </c>
      <c r="K24" s="21" t="str">
        <f>VLOOKUP($J24,'1.Enterprises'!$A$1:$C$10,2,)</f>
        <v>De Key Amsterdam</v>
      </c>
      <c r="L24" s="6"/>
      <c r="M24" s="6"/>
      <c r="N24" s="6"/>
      <c r="O24" s="6"/>
    </row>
    <row r="25" spans="1:15" x14ac:dyDescent="0.3">
      <c r="A25" s="6" t="s">
        <v>1414</v>
      </c>
      <c r="B25" s="5" t="s">
        <v>1134</v>
      </c>
      <c r="C25" s="5" t="s">
        <v>1135</v>
      </c>
      <c r="D25" s="5" t="s">
        <v>1136</v>
      </c>
      <c r="E25" s="5" t="s">
        <v>281</v>
      </c>
      <c r="F25" s="5" t="s">
        <v>1137</v>
      </c>
      <c r="G25" s="6" t="s">
        <v>1224</v>
      </c>
      <c r="H25" s="14" t="str">
        <f t="shared" si="0"/>
        <v>Senior Functioneel Beheerder Informatievoorziening</v>
      </c>
      <c r="I25" s="20" t="s">
        <v>1672</v>
      </c>
      <c r="J25" s="20" t="s">
        <v>1680</v>
      </c>
      <c r="K25" s="21" t="str">
        <f>VLOOKUP($J25,'1.Enterprises'!$A$1:$C$10,2,)</f>
        <v>De Key Amsterdam</v>
      </c>
      <c r="L25" s="6"/>
      <c r="M25" s="6"/>
      <c r="N25" s="6"/>
      <c r="O25" s="6"/>
    </row>
    <row r="26" spans="1:15" x14ac:dyDescent="0.3">
      <c r="H26" s="6"/>
    </row>
    <row r="27" spans="1:15" x14ac:dyDescent="0.3">
      <c r="H27" s="6"/>
    </row>
    <row r="28" spans="1:15" x14ac:dyDescent="0.3">
      <c r="H28" s="6"/>
    </row>
    <row r="29" spans="1:15" x14ac:dyDescent="0.3">
      <c r="H29" s="6"/>
    </row>
    <row r="30" spans="1:15" x14ac:dyDescent="0.3">
      <c r="H30" s="6"/>
    </row>
    <row r="31" spans="1:15" x14ac:dyDescent="0.3">
      <c r="H31" s="6"/>
    </row>
    <row r="35" spans="4:4" x14ac:dyDescent="0.3">
      <c r="D35" s="6"/>
    </row>
  </sheetData>
  <autoFilter ref="D1:H1" xr:uid="{D113D744-4455-459D-88B9-6DF2AC3ECAA3}"/>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A8D05-6D2D-4969-8035-B9E41A3B40DF}">
  <sheetPr>
    <tabColor rgb="FFECEFE8"/>
  </sheetPr>
  <dimension ref="A1:C7"/>
  <sheetViews>
    <sheetView workbookViewId="0">
      <pane ySplit="1" topLeftCell="A2" activePane="bottomLeft" state="frozen"/>
      <selection activeCell="D1" sqref="D1"/>
      <selection pane="bottomLeft" activeCell="G5" sqref="G5"/>
    </sheetView>
  </sheetViews>
  <sheetFormatPr defaultColWidth="8.77734375" defaultRowHeight="14.4" x14ac:dyDescent="0.3"/>
  <cols>
    <col min="1" max="1" width="8.109375" style="23" customWidth="1"/>
    <col min="2" max="2" width="23" style="23" customWidth="1"/>
    <col min="3" max="3" width="11.5546875" style="23" customWidth="1"/>
    <col min="4" max="16384" width="8.77734375" style="23"/>
  </cols>
  <sheetData>
    <row r="1" spans="1:3" x14ac:dyDescent="0.3">
      <c r="A1" s="13" t="s">
        <v>1205</v>
      </c>
      <c r="B1" s="13" t="s">
        <v>1677</v>
      </c>
      <c r="C1" s="13" t="s">
        <v>1684</v>
      </c>
    </row>
    <row r="2" spans="1:3" x14ac:dyDescent="0.3">
      <c r="A2" s="23" t="s">
        <v>1426</v>
      </c>
      <c r="B2" s="23" t="s">
        <v>1419</v>
      </c>
      <c r="C2" s="23" t="s">
        <v>1685</v>
      </c>
    </row>
    <row r="3" spans="1:3" x14ac:dyDescent="0.3">
      <c r="A3" s="23" t="s">
        <v>1219</v>
      </c>
      <c r="B3" s="23" t="s">
        <v>1139</v>
      </c>
      <c r="C3" s="23" t="s">
        <v>1685</v>
      </c>
    </row>
    <row r="4" spans="1:3" x14ac:dyDescent="0.3">
      <c r="A4" s="23" t="s">
        <v>1426</v>
      </c>
      <c r="B4" s="23" t="s">
        <v>1419</v>
      </c>
      <c r="C4" s="23" t="s">
        <v>1685</v>
      </c>
    </row>
    <row r="5" spans="1:3" x14ac:dyDescent="0.3">
      <c r="A5" s="23" t="s">
        <v>1670</v>
      </c>
      <c r="B5" s="23" t="s">
        <v>1418</v>
      </c>
      <c r="C5" s="23" t="s">
        <v>1685</v>
      </c>
    </row>
    <row r="6" spans="1:3" x14ac:dyDescent="0.3">
      <c r="A6" s="23" t="s">
        <v>1427</v>
      </c>
      <c r="B6" s="23" t="s">
        <v>1667</v>
      </c>
      <c r="C6" s="23" t="s">
        <v>1685</v>
      </c>
    </row>
    <row r="7" spans="1:3" x14ac:dyDescent="0.3">
      <c r="A7" s="23" t="s">
        <v>1669</v>
      </c>
      <c r="B7" s="23" t="s">
        <v>1668</v>
      </c>
      <c r="C7" s="23" t="s">
        <v>1685</v>
      </c>
    </row>
  </sheetData>
  <autoFilter ref="A1:B7" xr:uid="{140698CA-B129-4AB5-8199-3D67F50AB4BB}"/>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98CA-B129-4AB5-8199-3D67F50AB4BB}">
  <sheetPr>
    <tabColor rgb="FFECEFE8"/>
  </sheetPr>
  <dimension ref="A1:K31"/>
  <sheetViews>
    <sheetView topLeftCell="B1" workbookViewId="0">
      <pane ySplit="1" topLeftCell="A2" activePane="bottomLeft" state="frozen"/>
      <selection activeCell="D1" sqref="D1"/>
      <selection pane="bottomLeft" activeCell="K2" sqref="K2"/>
    </sheetView>
  </sheetViews>
  <sheetFormatPr defaultColWidth="8.77734375" defaultRowHeight="14.4" x14ac:dyDescent="0.3"/>
  <cols>
    <col min="1" max="1" width="8.77734375" style="19"/>
    <col min="2" max="2" width="20.44140625" style="19" bestFit="1" customWidth="1"/>
    <col min="3" max="3" width="8.109375" style="19" customWidth="1"/>
    <col min="4" max="4" width="23" style="19" customWidth="1"/>
    <col min="5" max="5" width="11.21875" style="19" customWidth="1"/>
    <col min="6" max="6" width="9.88671875" style="19" customWidth="1"/>
    <col min="7" max="7" width="8.77734375" style="19"/>
    <col min="8" max="8" width="9.77734375" style="19" customWidth="1"/>
    <col min="9" max="9" width="10.44140625" style="19" customWidth="1"/>
    <col min="10" max="10" width="8.77734375" style="19"/>
    <col min="11" max="11" width="23.88671875" style="19" customWidth="1"/>
    <col min="12" max="16384" width="8.77734375" style="19"/>
  </cols>
  <sheetData>
    <row r="1" spans="1:11" ht="28.8" x14ac:dyDescent="0.3">
      <c r="A1" s="13" t="s">
        <v>1415</v>
      </c>
      <c r="B1" s="13" t="s">
        <v>1675</v>
      </c>
      <c r="C1" s="13" t="s">
        <v>1205</v>
      </c>
      <c r="D1" s="13" t="s">
        <v>1677</v>
      </c>
      <c r="E1" s="13" t="s">
        <v>1686</v>
      </c>
      <c r="F1" s="13" t="s">
        <v>1418</v>
      </c>
      <c r="G1" s="13" t="s">
        <v>1668</v>
      </c>
      <c r="H1" s="13" t="s">
        <v>1687</v>
      </c>
      <c r="I1" s="13" t="s">
        <v>1139</v>
      </c>
      <c r="J1" s="13" t="s">
        <v>1689</v>
      </c>
      <c r="K1" s="13" t="s">
        <v>1688</v>
      </c>
    </row>
    <row r="2" spans="1:11" x14ac:dyDescent="0.3">
      <c r="A2" s="19" t="s">
        <v>1391</v>
      </c>
      <c r="B2" s="21" t="str">
        <f>VLOOKUP($A2,'1.Stakeholders'!$A$1:$B$25,2,)</f>
        <v>Martin Adema</v>
      </c>
      <c r="C2" s="19" t="s">
        <v>1426</v>
      </c>
      <c r="D2" s="21" t="str">
        <f>VLOOKUP($C2,'1.GEA rollen'!$A$1:$B$25,2,)</f>
        <v>Lid Kernteam GEA</v>
      </c>
      <c r="E2" s="21" t="str">
        <f>IF(D2="Lid Kernteam GEA", "ja","")</f>
        <v>ja</v>
      </c>
      <c r="F2" s="21" t="str">
        <f>IF(D2="Vraagstukeigenaar", "ja","")</f>
        <v/>
      </c>
      <c r="G2" s="21" t="str">
        <f>IF(D2="Sponsor", "ja","")</f>
        <v/>
      </c>
      <c r="H2" s="21" t="str">
        <f>IF(D2="Opdrachtgever", "ja","")</f>
        <v/>
      </c>
      <c r="I2" s="21" t="str">
        <f>IF(D2="Perspectiefeigenaar", "ja","")</f>
        <v/>
      </c>
      <c r="J2" s="19" t="s">
        <v>1680</v>
      </c>
      <c r="K2" s="21" t="str">
        <f>VLOOKUP($J2,'1.Enterprises'!$A$1:$C$10,2,)</f>
        <v>De Key Amsterdam</v>
      </c>
    </row>
    <row r="3" spans="1:11" x14ac:dyDescent="0.3">
      <c r="A3" s="19" t="s">
        <v>1391</v>
      </c>
      <c r="B3" s="21" t="str">
        <f>VLOOKUP($A3,'1.Stakeholders'!$A$1:$B$25,2,)</f>
        <v>Martin Adema</v>
      </c>
      <c r="C3" s="19" t="s">
        <v>1219</v>
      </c>
      <c r="D3" s="21" t="str">
        <f>VLOOKUP($C3,'1.GEA rollen'!$A$1:$B$25,2,)</f>
        <v>Perspectiefeigenaar</v>
      </c>
      <c r="E3" s="21" t="str">
        <f t="shared" ref="E3:E31" si="0">IF(D3="Lid Kernteam GEA", "ja","")</f>
        <v/>
      </c>
      <c r="F3" s="21" t="str">
        <f t="shared" ref="F3:F31" si="1">IF(D3="Vraagstukeigenaar", "ja","")</f>
        <v/>
      </c>
      <c r="G3" s="21" t="str">
        <f t="shared" ref="G3:G31" si="2">IF(D3="Sponsor", "ja","")</f>
        <v/>
      </c>
      <c r="H3" s="21" t="str">
        <f t="shared" ref="H3:H31" si="3">IF(D3="Opdrachtgever", "ja","")</f>
        <v/>
      </c>
      <c r="I3" s="21" t="str">
        <f t="shared" ref="I3:I31" si="4">IF(D3="Perspectiefeigenaar", "ja","")</f>
        <v>ja</v>
      </c>
      <c r="J3" s="24" t="s">
        <v>1680</v>
      </c>
      <c r="K3" s="21" t="str">
        <f>VLOOKUP($J3,'1.Enterprises'!$A$1:$C$10,2,)</f>
        <v>De Key Amsterdam</v>
      </c>
    </row>
    <row r="4" spans="1:11" x14ac:dyDescent="0.3">
      <c r="A4" s="19" t="s">
        <v>1392</v>
      </c>
      <c r="B4" s="21" t="str">
        <f>VLOOKUP($A4,'1.Stakeholders'!$A$1:$B$25,2,)</f>
        <v>John Haakman</v>
      </c>
      <c r="C4" s="20" t="s">
        <v>1426</v>
      </c>
      <c r="D4" s="21" t="str">
        <f>VLOOKUP($C4,'1.GEA rollen'!$A$1:$B$25,2,)</f>
        <v>Lid Kernteam GEA</v>
      </c>
      <c r="E4" s="21" t="str">
        <f t="shared" si="0"/>
        <v>ja</v>
      </c>
      <c r="F4" s="21" t="str">
        <f t="shared" si="1"/>
        <v/>
      </c>
      <c r="G4" s="21" t="str">
        <f t="shared" si="2"/>
        <v/>
      </c>
      <c r="H4" s="21" t="str">
        <f t="shared" si="3"/>
        <v/>
      </c>
      <c r="I4" s="21" t="str">
        <f t="shared" si="4"/>
        <v/>
      </c>
      <c r="J4" s="24" t="s">
        <v>1680</v>
      </c>
      <c r="K4" s="21" t="str">
        <f>VLOOKUP($J4,'1.Enterprises'!$A$1:$C$10,2,)</f>
        <v>De Key Amsterdam</v>
      </c>
    </row>
    <row r="5" spans="1:11" x14ac:dyDescent="0.3">
      <c r="A5" s="19" t="s">
        <v>1392</v>
      </c>
      <c r="B5" s="21" t="str">
        <f>VLOOKUP($A5,'1.Stakeholders'!$A$1:$B$25,2,)</f>
        <v>John Haakman</v>
      </c>
      <c r="C5" s="20" t="s">
        <v>1219</v>
      </c>
      <c r="D5" s="21" t="str">
        <f>VLOOKUP($C5,'1.GEA rollen'!$A$1:$B$25,2,)</f>
        <v>Perspectiefeigenaar</v>
      </c>
      <c r="E5" s="21" t="str">
        <f t="shared" si="0"/>
        <v/>
      </c>
      <c r="F5" s="21" t="str">
        <f t="shared" si="1"/>
        <v/>
      </c>
      <c r="G5" s="21" t="str">
        <f t="shared" si="2"/>
        <v/>
      </c>
      <c r="H5" s="21" t="str">
        <f t="shared" si="3"/>
        <v/>
      </c>
      <c r="I5" s="21" t="str">
        <f t="shared" si="4"/>
        <v>ja</v>
      </c>
      <c r="J5" s="24" t="s">
        <v>1680</v>
      </c>
      <c r="K5" s="21" t="str">
        <f>VLOOKUP($J5,'1.Enterprises'!$A$1:$C$10,2,)</f>
        <v>De Key Amsterdam</v>
      </c>
    </row>
    <row r="6" spans="1:11" x14ac:dyDescent="0.3">
      <c r="A6" s="19" t="s">
        <v>1393</v>
      </c>
      <c r="B6" s="21" t="str">
        <f>VLOOKUP($A6,'1.Stakeholders'!$A$1:$B$25,2,)</f>
        <v>Jan Kees Medik</v>
      </c>
      <c r="C6" s="20" t="s">
        <v>1426</v>
      </c>
      <c r="D6" s="21" t="str">
        <f>VLOOKUP($C6,'1.GEA rollen'!$A$1:$B$25,2,)</f>
        <v>Lid Kernteam GEA</v>
      </c>
      <c r="E6" s="21" t="str">
        <f t="shared" si="0"/>
        <v>ja</v>
      </c>
      <c r="F6" s="21" t="str">
        <f t="shared" si="1"/>
        <v/>
      </c>
      <c r="G6" s="21" t="str">
        <f t="shared" si="2"/>
        <v/>
      </c>
      <c r="H6" s="21" t="str">
        <f t="shared" si="3"/>
        <v/>
      </c>
      <c r="I6" s="21" t="str">
        <f t="shared" si="4"/>
        <v/>
      </c>
      <c r="J6" s="24" t="s">
        <v>1680</v>
      </c>
      <c r="K6" s="21" t="str">
        <f>VLOOKUP($J6,'1.Enterprises'!$A$1:$C$10,2,)</f>
        <v>De Key Amsterdam</v>
      </c>
    </row>
    <row r="7" spans="1:11" x14ac:dyDescent="0.3">
      <c r="A7" s="19" t="s">
        <v>1393</v>
      </c>
      <c r="B7" s="21" t="str">
        <f>VLOOKUP($A7,'1.Stakeholders'!$A$1:$B$25,2,)</f>
        <v>Jan Kees Medik</v>
      </c>
      <c r="C7" s="20" t="s">
        <v>1670</v>
      </c>
      <c r="D7" s="21" t="str">
        <f>VLOOKUP($C7,'1.GEA rollen'!$A$1:$B$25,2,)</f>
        <v>Vraagstukeigenaar</v>
      </c>
      <c r="E7" s="21" t="str">
        <f t="shared" si="0"/>
        <v/>
      </c>
      <c r="F7" s="21" t="str">
        <f t="shared" si="1"/>
        <v>ja</v>
      </c>
      <c r="G7" s="21" t="str">
        <f t="shared" si="2"/>
        <v/>
      </c>
      <c r="H7" s="21" t="str">
        <f t="shared" si="3"/>
        <v/>
      </c>
      <c r="I7" s="21" t="str">
        <f t="shared" si="4"/>
        <v/>
      </c>
      <c r="J7" s="24" t="s">
        <v>1680</v>
      </c>
      <c r="K7" s="21" t="str">
        <f>VLOOKUP($J7,'1.Enterprises'!$A$1:$C$10,2,)</f>
        <v>De Key Amsterdam</v>
      </c>
    </row>
    <row r="8" spans="1:11" x14ac:dyDescent="0.3">
      <c r="A8" s="19" t="s">
        <v>1393</v>
      </c>
      <c r="B8" s="21" t="str">
        <f>VLOOKUP($A8,'1.Stakeholders'!$A$1:$B$25,2,)</f>
        <v>Jan Kees Medik</v>
      </c>
      <c r="C8" s="19" t="s">
        <v>1427</v>
      </c>
      <c r="D8" s="21" t="str">
        <f>VLOOKUP($C8,'1.GEA rollen'!$A$1:$B$25,2,)</f>
        <v>Opdrachtgever</v>
      </c>
      <c r="E8" s="21" t="str">
        <f t="shared" si="0"/>
        <v/>
      </c>
      <c r="F8" s="21" t="str">
        <f t="shared" si="1"/>
        <v/>
      </c>
      <c r="G8" s="21" t="str">
        <f t="shared" si="2"/>
        <v/>
      </c>
      <c r="H8" s="21" t="str">
        <f t="shared" si="3"/>
        <v>ja</v>
      </c>
      <c r="I8" s="21" t="str">
        <f t="shared" si="4"/>
        <v/>
      </c>
      <c r="J8" s="24" t="s">
        <v>1680</v>
      </c>
      <c r="K8" s="21" t="str">
        <f>VLOOKUP($J8,'1.Enterprises'!$A$1:$C$10,2,)</f>
        <v>De Key Amsterdam</v>
      </c>
    </row>
    <row r="9" spans="1:11" x14ac:dyDescent="0.3">
      <c r="A9" s="19" t="s">
        <v>1393</v>
      </c>
      <c r="B9" s="21" t="str">
        <f>VLOOKUP($A9,'1.Stakeholders'!$A$1:$B$25,2,)</f>
        <v>Jan Kees Medik</v>
      </c>
      <c r="C9" s="19" t="s">
        <v>1669</v>
      </c>
      <c r="D9" s="21" t="str">
        <f>VLOOKUP($C9,'1.GEA rollen'!$A$1:$B$25,2,)</f>
        <v>Sponsor</v>
      </c>
      <c r="E9" s="21" t="str">
        <f t="shared" si="0"/>
        <v/>
      </c>
      <c r="F9" s="21" t="str">
        <f t="shared" si="1"/>
        <v/>
      </c>
      <c r="G9" s="21" t="str">
        <f t="shared" si="2"/>
        <v>ja</v>
      </c>
      <c r="H9" s="21" t="str">
        <f t="shared" si="3"/>
        <v/>
      </c>
      <c r="I9" s="21" t="str">
        <f t="shared" si="4"/>
        <v/>
      </c>
      <c r="J9" s="24" t="s">
        <v>1680</v>
      </c>
      <c r="K9" s="21" t="str">
        <f>VLOOKUP($J9,'1.Enterprises'!$A$1:$C$10,2,)</f>
        <v>De Key Amsterdam</v>
      </c>
    </row>
    <row r="10" spans="1:11" x14ac:dyDescent="0.3">
      <c r="A10" s="19" t="s">
        <v>1394</v>
      </c>
      <c r="B10" s="21" t="str">
        <f>VLOOKUP($A10,'1.Stakeholders'!$A$1:$B$25,2,)</f>
        <v>Gerard Teunissen</v>
      </c>
      <c r="C10" s="20" t="s">
        <v>1426</v>
      </c>
      <c r="D10" s="21" t="str">
        <f>VLOOKUP($C10,'1.GEA rollen'!$A$1:$B$25,2,)</f>
        <v>Lid Kernteam GEA</v>
      </c>
      <c r="E10" s="21" t="str">
        <f t="shared" si="0"/>
        <v>ja</v>
      </c>
      <c r="F10" s="21" t="str">
        <f t="shared" si="1"/>
        <v/>
      </c>
      <c r="G10" s="21" t="str">
        <f t="shared" si="2"/>
        <v/>
      </c>
      <c r="H10" s="21" t="str">
        <f t="shared" si="3"/>
        <v/>
      </c>
      <c r="I10" s="21" t="str">
        <f t="shared" si="4"/>
        <v/>
      </c>
      <c r="J10" s="24" t="s">
        <v>1680</v>
      </c>
      <c r="K10" s="21" t="str">
        <f>VLOOKUP($J10,'1.Enterprises'!$A$1:$C$10,2,)</f>
        <v>De Key Amsterdam</v>
      </c>
    </row>
    <row r="11" spans="1:11" x14ac:dyDescent="0.3">
      <c r="A11" s="19" t="s">
        <v>1394</v>
      </c>
      <c r="B11" s="21" t="str">
        <f>VLOOKUP($A11,'1.Stakeholders'!$A$1:$B$25,2,)</f>
        <v>Gerard Teunissen</v>
      </c>
      <c r="C11" s="19" t="s">
        <v>1670</v>
      </c>
      <c r="D11" s="21" t="str">
        <f>VLOOKUP($C11,'1.GEA rollen'!$A$1:$B$25,2,)</f>
        <v>Vraagstukeigenaar</v>
      </c>
      <c r="E11" s="21" t="str">
        <f t="shared" si="0"/>
        <v/>
      </c>
      <c r="F11" s="21" t="str">
        <f t="shared" si="1"/>
        <v>ja</v>
      </c>
      <c r="G11" s="21" t="str">
        <f t="shared" si="2"/>
        <v/>
      </c>
      <c r="H11" s="21" t="str">
        <f t="shared" si="3"/>
        <v/>
      </c>
      <c r="I11" s="21" t="str">
        <f t="shared" si="4"/>
        <v/>
      </c>
      <c r="J11" s="24" t="s">
        <v>1680</v>
      </c>
      <c r="K11" s="21" t="str">
        <f>VLOOKUP($J11,'1.Enterprises'!$A$1:$C$10,2,)</f>
        <v>De Key Amsterdam</v>
      </c>
    </row>
    <row r="12" spans="1:11" x14ac:dyDescent="0.3">
      <c r="A12" s="19" t="s">
        <v>1395</v>
      </c>
      <c r="B12" s="21" t="str">
        <f>VLOOKUP($A12,'1.Stakeholders'!$A$1:$B$25,2,)</f>
        <v>Paul Mulder</v>
      </c>
      <c r="C12" s="20" t="s">
        <v>1426</v>
      </c>
      <c r="D12" s="21" t="str">
        <f>VLOOKUP($C12,'1.GEA rollen'!$A$1:$B$25,2,)</f>
        <v>Lid Kernteam GEA</v>
      </c>
      <c r="E12" s="21" t="str">
        <f t="shared" si="0"/>
        <v>ja</v>
      </c>
      <c r="F12" s="21" t="str">
        <f t="shared" si="1"/>
        <v/>
      </c>
      <c r="G12" s="21" t="str">
        <f t="shared" si="2"/>
        <v/>
      </c>
      <c r="H12" s="21" t="str">
        <f t="shared" si="3"/>
        <v/>
      </c>
      <c r="I12" s="21" t="str">
        <f t="shared" si="4"/>
        <v/>
      </c>
      <c r="J12" s="24" t="s">
        <v>1680</v>
      </c>
      <c r="K12" s="21" t="str">
        <f>VLOOKUP($J12,'1.Enterprises'!$A$1:$C$10,2,)</f>
        <v>De Key Amsterdam</v>
      </c>
    </row>
    <row r="13" spans="1:11" x14ac:dyDescent="0.3">
      <c r="A13" s="19" t="s">
        <v>1396</v>
      </c>
      <c r="B13" s="21" t="str">
        <f>VLOOKUP($A13,'1.Stakeholders'!$A$1:$B$25,2,)</f>
        <v>Roel Wagter</v>
      </c>
      <c r="C13" s="20" t="s">
        <v>1426</v>
      </c>
      <c r="D13" s="21" t="str">
        <f>VLOOKUP($C13,'1.GEA rollen'!$A$1:$B$25,2,)</f>
        <v>Lid Kernteam GEA</v>
      </c>
      <c r="E13" s="21" t="str">
        <f t="shared" si="0"/>
        <v>ja</v>
      </c>
      <c r="F13" s="21" t="str">
        <f t="shared" si="1"/>
        <v/>
      </c>
      <c r="G13" s="21" t="str">
        <f t="shared" si="2"/>
        <v/>
      </c>
      <c r="H13" s="21" t="str">
        <f t="shared" si="3"/>
        <v/>
      </c>
      <c r="I13" s="21" t="str">
        <f t="shared" si="4"/>
        <v/>
      </c>
      <c r="J13" s="24" t="s">
        <v>1680</v>
      </c>
      <c r="K13" s="21" t="str">
        <f>VLOOKUP($J13,'1.Enterprises'!$A$1:$C$10,2,)</f>
        <v>De Key Amsterdam</v>
      </c>
    </row>
    <row r="14" spans="1:11" x14ac:dyDescent="0.3">
      <c r="A14" s="19" t="s">
        <v>1397</v>
      </c>
      <c r="B14" s="21" t="str">
        <f>VLOOKUP($A14,'1.Stakeholders'!$A$1:$B$25,2,)</f>
        <v>Saskia Fliek</v>
      </c>
      <c r="C14" s="20" t="s">
        <v>1219</v>
      </c>
      <c r="D14" s="21" t="str">
        <f>VLOOKUP($C14,'1.GEA rollen'!$A$1:$B$25,2,)</f>
        <v>Perspectiefeigenaar</v>
      </c>
      <c r="E14" s="21" t="str">
        <f t="shared" si="0"/>
        <v/>
      </c>
      <c r="F14" s="21" t="str">
        <f t="shared" si="1"/>
        <v/>
      </c>
      <c r="G14" s="21" t="str">
        <f t="shared" si="2"/>
        <v/>
      </c>
      <c r="H14" s="21" t="str">
        <f t="shared" si="3"/>
        <v/>
      </c>
      <c r="I14" s="21" t="str">
        <f t="shared" si="4"/>
        <v>ja</v>
      </c>
      <c r="J14" s="24" t="s">
        <v>1680</v>
      </c>
      <c r="K14" s="21" t="str">
        <f>VLOOKUP($J14,'1.Enterprises'!$A$1:$C$10,2,)</f>
        <v>De Key Amsterdam</v>
      </c>
    </row>
    <row r="15" spans="1:11" x14ac:dyDescent="0.3">
      <c r="A15" s="19" t="s">
        <v>1398</v>
      </c>
      <c r="B15" s="21" t="str">
        <f>VLOOKUP($A15,'1.Stakeholders'!$A$1:$B$25,2,)</f>
        <v>Yuri van de Bogaerde</v>
      </c>
      <c r="C15" s="20" t="s">
        <v>1219</v>
      </c>
      <c r="D15" s="21" t="str">
        <f>VLOOKUP($C15,'1.GEA rollen'!$A$1:$B$25,2,)</f>
        <v>Perspectiefeigenaar</v>
      </c>
      <c r="E15" s="21" t="str">
        <f t="shared" si="0"/>
        <v/>
      </c>
      <c r="F15" s="21" t="str">
        <f t="shared" si="1"/>
        <v/>
      </c>
      <c r="G15" s="21" t="str">
        <f t="shared" si="2"/>
        <v/>
      </c>
      <c r="H15" s="21" t="str">
        <f t="shared" si="3"/>
        <v/>
      </c>
      <c r="I15" s="21" t="str">
        <f t="shared" si="4"/>
        <v>ja</v>
      </c>
      <c r="J15" s="24" t="s">
        <v>1680</v>
      </c>
      <c r="K15" s="21" t="str">
        <f>VLOOKUP($J15,'1.Enterprises'!$A$1:$C$10,2,)</f>
        <v>De Key Amsterdam</v>
      </c>
    </row>
    <row r="16" spans="1:11" x14ac:dyDescent="0.3">
      <c r="A16" s="19" t="s">
        <v>1399</v>
      </c>
      <c r="B16" s="21" t="str">
        <f>VLOOKUP($A16,'1.Stakeholders'!$A$1:$B$25,2,)</f>
        <v>Sabah Amezian</v>
      </c>
      <c r="C16" s="20" t="s">
        <v>1219</v>
      </c>
      <c r="D16" s="21" t="str">
        <f>VLOOKUP($C16,'1.GEA rollen'!$A$1:$B$25,2,)</f>
        <v>Perspectiefeigenaar</v>
      </c>
      <c r="E16" s="21" t="str">
        <f t="shared" si="0"/>
        <v/>
      </c>
      <c r="F16" s="21" t="str">
        <f t="shared" si="1"/>
        <v/>
      </c>
      <c r="G16" s="21" t="str">
        <f t="shared" si="2"/>
        <v/>
      </c>
      <c r="H16" s="21" t="str">
        <f t="shared" si="3"/>
        <v/>
      </c>
      <c r="I16" s="21" t="str">
        <f t="shared" si="4"/>
        <v>ja</v>
      </c>
      <c r="J16" s="24" t="s">
        <v>1680</v>
      </c>
      <c r="K16" s="21" t="str">
        <f>VLOOKUP($J16,'1.Enterprises'!$A$1:$C$10,2,)</f>
        <v>De Key Amsterdam</v>
      </c>
    </row>
    <row r="17" spans="1:11" x14ac:dyDescent="0.3">
      <c r="A17" s="19" t="s">
        <v>1400</v>
      </c>
      <c r="B17" s="21" t="str">
        <f>VLOOKUP($A17,'1.Stakeholders'!$A$1:$B$25,2,)</f>
        <v>Mickel Hussain</v>
      </c>
      <c r="C17" s="20" t="s">
        <v>1219</v>
      </c>
      <c r="D17" s="21" t="str">
        <f>VLOOKUP($C17,'1.GEA rollen'!$A$1:$B$25,2,)</f>
        <v>Perspectiefeigenaar</v>
      </c>
      <c r="E17" s="21" t="str">
        <f t="shared" si="0"/>
        <v/>
      </c>
      <c r="F17" s="21" t="str">
        <f t="shared" si="1"/>
        <v/>
      </c>
      <c r="G17" s="21" t="str">
        <f t="shared" si="2"/>
        <v/>
      </c>
      <c r="H17" s="21" t="str">
        <f t="shared" si="3"/>
        <v/>
      </c>
      <c r="I17" s="21" t="str">
        <f t="shared" si="4"/>
        <v>ja</v>
      </c>
      <c r="J17" s="24" t="s">
        <v>1680</v>
      </c>
      <c r="K17" s="21" t="str">
        <f>VLOOKUP($J17,'1.Enterprises'!$A$1:$C$10,2,)</f>
        <v>De Key Amsterdam</v>
      </c>
    </row>
    <row r="18" spans="1:11" x14ac:dyDescent="0.3">
      <c r="A18" s="19" t="s">
        <v>1401</v>
      </c>
      <c r="B18" s="21" t="str">
        <f>VLOOKUP($A18,'1.Stakeholders'!$A$1:$B$25,2,)</f>
        <v>Patrick van Veen</v>
      </c>
      <c r="C18" s="20" t="s">
        <v>1219</v>
      </c>
      <c r="D18" s="21" t="str">
        <f>VLOOKUP($C18,'1.GEA rollen'!$A$1:$B$25,2,)</f>
        <v>Perspectiefeigenaar</v>
      </c>
      <c r="E18" s="21" t="str">
        <f t="shared" si="0"/>
        <v/>
      </c>
      <c r="F18" s="21" t="str">
        <f t="shared" si="1"/>
        <v/>
      </c>
      <c r="G18" s="21" t="str">
        <f t="shared" si="2"/>
        <v/>
      </c>
      <c r="H18" s="21" t="str">
        <f t="shared" si="3"/>
        <v/>
      </c>
      <c r="I18" s="21" t="str">
        <f t="shared" si="4"/>
        <v>ja</v>
      </c>
      <c r="J18" s="24" t="s">
        <v>1680</v>
      </c>
      <c r="K18" s="21" t="str">
        <f>VLOOKUP($J18,'1.Enterprises'!$A$1:$C$10,2,)</f>
        <v>De Key Amsterdam</v>
      </c>
    </row>
    <row r="19" spans="1:11" x14ac:dyDescent="0.3">
      <c r="A19" s="19" t="s">
        <v>1402</v>
      </c>
      <c r="B19" s="21" t="str">
        <f>VLOOKUP($A19,'1.Stakeholders'!$A$1:$B$25,2,)</f>
        <v>Peter Perdon</v>
      </c>
      <c r="C19" s="20" t="s">
        <v>1219</v>
      </c>
      <c r="D19" s="21" t="str">
        <f>VLOOKUP($C19,'1.GEA rollen'!$A$1:$B$25,2,)</f>
        <v>Perspectiefeigenaar</v>
      </c>
      <c r="E19" s="21" t="str">
        <f t="shared" si="0"/>
        <v/>
      </c>
      <c r="F19" s="21" t="str">
        <f t="shared" si="1"/>
        <v/>
      </c>
      <c r="G19" s="21" t="str">
        <f t="shared" si="2"/>
        <v/>
      </c>
      <c r="H19" s="21" t="str">
        <f t="shared" si="3"/>
        <v/>
      </c>
      <c r="I19" s="21" t="str">
        <f t="shared" si="4"/>
        <v>ja</v>
      </c>
      <c r="J19" s="24" t="s">
        <v>1680</v>
      </c>
      <c r="K19" s="21" t="str">
        <f>VLOOKUP($J19,'1.Enterprises'!$A$1:$C$10,2,)</f>
        <v>De Key Amsterdam</v>
      </c>
    </row>
    <row r="20" spans="1:11" x14ac:dyDescent="0.3">
      <c r="A20" s="19" t="s">
        <v>1403</v>
      </c>
      <c r="B20" s="21" t="str">
        <f>VLOOKUP($A20,'1.Stakeholders'!$A$1:$B$25,2,)</f>
        <v>Lidy van der Schaft</v>
      </c>
      <c r="C20" s="20" t="s">
        <v>1219</v>
      </c>
      <c r="D20" s="21" t="str">
        <f>VLOOKUP($C20,'1.GEA rollen'!$A$1:$B$25,2,)</f>
        <v>Perspectiefeigenaar</v>
      </c>
      <c r="E20" s="21" t="str">
        <f t="shared" si="0"/>
        <v/>
      </c>
      <c r="F20" s="21" t="str">
        <f t="shared" si="1"/>
        <v/>
      </c>
      <c r="G20" s="21" t="str">
        <f t="shared" si="2"/>
        <v/>
      </c>
      <c r="H20" s="21" t="str">
        <f t="shared" si="3"/>
        <v/>
      </c>
      <c r="I20" s="21" t="str">
        <f t="shared" si="4"/>
        <v>ja</v>
      </c>
      <c r="J20" s="24" t="s">
        <v>1680</v>
      </c>
      <c r="K20" s="21" t="str">
        <f>VLOOKUP($J20,'1.Enterprises'!$A$1:$C$10,2,)</f>
        <v>De Key Amsterdam</v>
      </c>
    </row>
    <row r="21" spans="1:11" x14ac:dyDescent="0.3">
      <c r="A21" s="19" t="s">
        <v>1404</v>
      </c>
      <c r="B21" s="21" t="str">
        <f>VLOOKUP($A21,'1.Stakeholders'!$A$1:$B$25,2,)</f>
        <v>Marjolijn Beuvens</v>
      </c>
      <c r="C21" s="20" t="s">
        <v>1219</v>
      </c>
      <c r="D21" s="21" t="str">
        <f>VLOOKUP($C21,'1.GEA rollen'!$A$1:$B$25,2,)</f>
        <v>Perspectiefeigenaar</v>
      </c>
      <c r="E21" s="21" t="str">
        <f t="shared" si="0"/>
        <v/>
      </c>
      <c r="F21" s="21" t="str">
        <f t="shared" si="1"/>
        <v/>
      </c>
      <c r="G21" s="21" t="str">
        <f t="shared" si="2"/>
        <v/>
      </c>
      <c r="H21" s="21" t="str">
        <f t="shared" si="3"/>
        <v/>
      </c>
      <c r="I21" s="21" t="str">
        <f t="shared" si="4"/>
        <v>ja</v>
      </c>
      <c r="J21" s="24" t="s">
        <v>1680</v>
      </c>
      <c r="K21" s="21" t="str">
        <f>VLOOKUP($J21,'1.Enterprises'!$A$1:$C$10,2,)</f>
        <v>De Key Amsterdam</v>
      </c>
    </row>
    <row r="22" spans="1:11" x14ac:dyDescent="0.3">
      <c r="A22" s="19" t="s">
        <v>1405</v>
      </c>
      <c r="B22" s="21" t="str">
        <f>VLOOKUP($A22,'1.Stakeholders'!$A$1:$B$25,2,)</f>
        <v>Tjerk van de Braak</v>
      </c>
      <c r="C22" s="20" t="s">
        <v>1219</v>
      </c>
      <c r="D22" s="21" t="str">
        <f>VLOOKUP($C22,'1.GEA rollen'!$A$1:$B$25,2,)</f>
        <v>Perspectiefeigenaar</v>
      </c>
      <c r="E22" s="21" t="str">
        <f t="shared" si="0"/>
        <v/>
      </c>
      <c r="F22" s="21" t="str">
        <f t="shared" si="1"/>
        <v/>
      </c>
      <c r="G22" s="21" t="str">
        <f t="shared" si="2"/>
        <v/>
      </c>
      <c r="H22" s="21" t="str">
        <f t="shared" si="3"/>
        <v/>
      </c>
      <c r="I22" s="21" t="str">
        <f t="shared" si="4"/>
        <v>ja</v>
      </c>
      <c r="J22" s="24" t="s">
        <v>1680</v>
      </c>
      <c r="K22" s="21" t="str">
        <f>VLOOKUP($J22,'1.Enterprises'!$A$1:$C$10,2,)</f>
        <v>De Key Amsterdam</v>
      </c>
    </row>
    <row r="23" spans="1:11" x14ac:dyDescent="0.3">
      <c r="A23" s="19" t="s">
        <v>1406</v>
      </c>
      <c r="B23" s="21" t="str">
        <f>VLOOKUP($A23,'1.Stakeholders'!$A$1:$B$25,2,)</f>
        <v>Ivo Hoppe</v>
      </c>
      <c r="C23" s="20" t="s">
        <v>1219</v>
      </c>
      <c r="D23" s="21" t="str">
        <f>VLOOKUP($C23,'1.GEA rollen'!$A$1:$B$25,2,)</f>
        <v>Perspectiefeigenaar</v>
      </c>
      <c r="E23" s="21" t="str">
        <f t="shared" si="0"/>
        <v/>
      </c>
      <c r="F23" s="21" t="str">
        <f t="shared" si="1"/>
        <v/>
      </c>
      <c r="G23" s="21" t="str">
        <f t="shared" si="2"/>
        <v/>
      </c>
      <c r="H23" s="21" t="str">
        <f t="shared" si="3"/>
        <v/>
      </c>
      <c r="I23" s="21" t="str">
        <f t="shared" si="4"/>
        <v>ja</v>
      </c>
      <c r="J23" s="24" t="s">
        <v>1680</v>
      </c>
      <c r="K23" s="21" t="str">
        <f>VLOOKUP($J23,'1.Enterprises'!$A$1:$C$10,2,)</f>
        <v>De Key Amsterdam</v>
      </c>
    </row>
    <row r="24" spans="1:11" x14ac:dyDescent="0.3">
      <c r="A24" s="19" t="s">
        <v>1407</v>
      </c>
      <c r="B24" s="21" t="str">
        <f>VLOOKUP($A24,'1.Stakeholders'!$A$1:$B$25,2,)</f>
        <v>Leon Bobbe</v>
      </c>
      <c r="C24" s="20" t="s">
        <v>1219</v>
      </c>
      <c r="D24" s="21" t="str">
        <f>VLOOKUP($C24,'1.GEA rollen'!$A$1:$B$25,2,)</f>
        <v>Perspectiefeigenaar</v>
      </c>
      <c r="E24" s="21" t="str">
        <f t="shared" si="0"/>
        <v/>
      </c>
      <c r="F24" s="21" t="str">
        <f t="shared" si="1"/>
        <v/>
      </c>
      <c r="G24" s="21" t="str">
        <f t="shared" si="2"/>
        <v/>
      </c>
      <c r="H24" s="21" t="str">
        <f t="shared" si="3"/>
        <v/>
      </c>
      <c r="I24" s="21" t="str">
        <f t="shared" si="4"/>
        <v>ja</v>
      </c>
      <c r="J24" s="24" t="s">
        <v>1680</v>
      </c>
      <c r="K24" s="21" t="str">
        <f>VLOOKUP($J24,'1.Enterprises'!$A$1:$C$10,2,)</f>
        <v>De Key Amsterdam</v>
      </c>
    </row>
    <row r="25" spans="1:11" x14ac:dyDescent="0.3">
      <c r="A25" s="19" t="s">
        <v>1408</v>
      </c>
      <c r="B25" s="21" t="str">
        <f>VLOOKUP($A25,'1.Stakeholders'!$A$1:$B$25,2,)</f>
        <v>Pieter Doornbos</v>
      </c>
      <c r="C25" s="20" t="s">
        <v>1219</v>
      </c>
      <c r="D25" s="21" t="str">
        <f>VLOOKUP($C25,'1.GEA rollen'!$A$1:$B$25,2,)</f>
        <v>Perspectiefeigenaar</v>
      </c>
      <c r="E25" s="21" t="str">
        <f t="shared" si="0"/>
        <v/>
      </c>
      <c r="F25" s="21" t="str">
        <f t="shared" si="1"/>
        <v/>
      </c>
      <c r="G25" s="21" t="str">
        <f t="shared" si="2"/>
        <v/>
      </c>
      <c r="H25" s="21" t="str">
        <f t="shared" si="3"/>
        <v/>
      </c>
      <c r="I25" s="21" t="str">
        <f t="shared" si="4"/>
        <v>ja</v>
      </c>
      <c r="J25" s="24" t="s">
        <v>1680</v>
      </c>
      <c r="K25" s="21" t="str">
        <f>VLOOKUP($J25,'1.Enterprises'!$A$1:$C$10,2,)</f>
        <v>De Key Amsterdam</v>
      </c>
    </row>
    <row r="26" spans="1:11" x14ac:dyDescent="0.3">
      <c r="A26" s="19" t="s">
        <v>1409</v>
      </c>
      <c r="B26" s="21" t="str">
        <f>VLOOKUP($A26,'1.Stakeholders'!$A$1:$B$25,2,)</f>
        <v>Harvey Noordwijk</v>
      </c>
      <c r="C26" s="20" t="s">
        <v>1219</v>
      </c>
      <c r="D26" s="21" t="str">
        <f>VLOOKUP($C26,'1.GEA rollen'!$A$1:$B$25,2,)</f>
        <v>Perspectiefeigenaar</v>
      </c>
      <c r="E26" s="21" t="str">
        <f t="shared" si="0"/>
        <v/>
      </c>
      <c r="F26" s="21" t="str">
        <f t="shared" si="1"/>
        <v/>
      </c>
      <c r="G26" s="21" t="str">
        <f t="shared" si="2"/>
        <v/>
      </c>
      <c r="H26" s="21" t="str">
        <f t="shared" si="3"/>
        <v/>
      </c>
      <c r="I26" s="21" t="str">
        <f t="shared" si="4"/>
        <v>ja</v>
      </c>
      <c r="J26" s="24" t="s">
        <v>1680</v>
      </c>
      <c r="K26" s="21" t="str">
        <f>VLOOKUP($J26,'1.Enterprises'!$A$1:$C$10,2,)</f>
        <v>De Key Amsterdam</v>
      </c>
    </row>
    <row r="27" spans="1:11" x14ac:dyDescent="0.3">
      <c r="A27" s="19" t="s">
        <v>1410</v>
      </c>
      <c r="B27" s="21" t="str">
        <f>VLOOKUP($A27,'1.Stakeholders'!$A$1:$B$25,2,)</f>
        <v>Manou Hebben</v>
      </c>
      <c r="C27" s="20" t="s">
        <v>1219</v>
      </c>
      <c r="D27" s="21" t="str">
        <f>VLOOKUP($C27,'1.GEA rollen'!$A$1:$B$25,2,)</f>
        <v>Perspectiefeigenaar</v>
      </c>
      <c r="E27" s="21" t="str">
        <f t="shared" si="0"/>
        <v/>
      </c>
      <c r="F27" s="21" t="str">
        <f t="shared" si="1"/>
        <v/>
      </c>
      <c r="G27" s="21" t="str">
        <f t="shared" si="2"/>
        <v/>
      </c>
      <c r="H27" s="21" t="str">
        <f t="shared" si="3"/>
        <v/>
      </c>
      <c r="I27" s="21" t="str">
        <f t="shared" si="4"/>
        <v>ja</v>
      </c>
      <c r="J27" s="24" t="s">
        <v>1680</v>
      </c>
      <c r="K27" s="21" t="str">
        <f>VLOOKUP($J27,'1.Enterprises'!$A$1:$C$10,2,)</f>
        <v>De Key Amsterdam</v>
      </c>
    </row>
    <row r="28" spans="1:11" x14ac:dyDescent="0.3">
      <c r="A28" s="19" t="s">
        <v>1411</v>
      </c>
      <c r="B28" s="21" t="str">
        <f>VLOOKUP($A28,'1.Stakeholders'!$A$1:$B$25,2,)</f>
        <v>Alexander van Trigt</v>
      </c>
      <c r="C28" s="20" t="s">
        <v>1219</v>
      </c>
      <c r="D28" s="21" t="str">
        <f>VLOOKUP($C28,'1.GEA rollen'!$A$1:$B$25,2,)</f>
        <v>Perspectiefeigenaar</v>
      </c>
      <c r="E28" s="21" t="str">
        <f t="shared" si="0"/>
        <v/>
      </c>
      <c r="F28" s="21" t="str">
        <f t="shared" si="1"/>
        <v/>
      </c>
      <c r="G28" s="21" t="str">
        <f t="shared" si="2"/>
        <v/>
      </c>
      <c r="H28" s="21" t="str">
        <f t="shared" si="3"/>
        <v/>
      </c>
      <c r="I28" s="21" t="str">
        <f t="shared" si="4"/>
        <v>ja</v>
      </c>
      <c r="J28" s="24" t="s">
        <v>1680</v>
      </c>
      <c r="K28" s="21" t="str">
        <f>VLOOKUP($J28,'1.Enterprises'!$A$1:$C$10,2,)</f>
        <v>De Key Amsterdam</v>
      </c>
    </row>
    <row r="29" spans="1:11" x14ac:dyDescent="0.3">
      <c r="A29" s="19" t="s">
        <v>1412</v>
      </c>
      <c r="B29" s="21" t="str">
        <f>VLOOKUP($A29,'1.Stakeholders'!$A$1:$B$25,2,)</f>
        <v>Tamar Hagbi</v>
      </c>
      <c r="C29" s="20" t="s">
        <v>1219</v>
      </c>
      <c r="D29" s="21" t="str">
        <f>VLOOKUP($C29,'1.GEA rollen'!$A$1:$B$25,2,)</f>
        <v>Perspectiefeigenaar</v>
      </c>
      <c r="E29" s="21" t="str">
        <f t="shared" si="0"/>
        <v/>
      </c>
      <c r="F29" s="21" t="str">
        <f t="shared" si="1"/>
        <v/>
      </c>
      <c r="G29" s="21" t="str">
        <f t="shared" si="2"/>
        <v/>
      </c>
      <c r="H29" s="21" t="str">
        <f t="shared" si="3"/>
        <v/>
      </c>
      <c r="I29" s="21" t="str">
        <f t="shared" si="4"/>
        <v>ja</v>
      </c>
      <c r="J29" s="24" t="s">
        <v>1680</v>
      </c>
      <c r="K29" s="21" t="str">
        <f>VLOOKUP($J29,'1.Enterprises'!$A$1:$C$10,2,)</f>
        <v>De Key Amsterdam</v>
      </c>
    </row>
    <row r="30" spans="1:11" x14ac:dyDescent="0.3">
      <c r="A30" s="19" t="s">
        <v>1413</v>
      </c>
      <c r="B30" s="21" t="str">
        <f>VLOOKUP($A30,'1.Stakeholders'!$A$1:$B$25,2,)</f>
        <v>Alex Meester</v>
      </c>
      <c r="C30" s="20" t="s">
        <v>1219</v>
      </c>
      <c r="D30" s="21" t="str">
        <f>VLOOKUP($C30,'1.GEA rollen'!$A$1:$B$25,2,)</f>
        <v>Perspectiefeigenaar</v>
      </c>
      <c r="E30" s="21" t="str">
        <f t="shared" si="0"/>
        <v/>
      </c>
      <c r="F30" s="21" t="str">
        <f t="shared" si="1"/>
        <v/>
      </c>
      <c r="G30" s="21" t="str">
        <f t="shared" si="2"/>
        <v/>
      </c>
      <c r="H30" s="21" t="str">
        <f t="shared" si="3"/>
        <v/>
      </c>
      <c r="I30" s="21" t="str">
        <f t="shared" si="4"/>
        <v>ja</v>
      </c>
      <c r="J30" s="24" t="s">
        <v>1680</v>
      </c>
      <c r="K30" s="21" t="str">
        <f>VLOOKUP($J30,'1.Enterprises'!$A$1:$C$10,2,)</f>
        <v>De Key Amsterdam</v>
      </c>
    </row>
    <row r="31" spans="1:11" x14ac:dyDescent="0.3">
      <c r="A31" s="19" t="s">
        <v>1414</v>
      </c>
      <c r="B31" s="21" t="str">
        <f>VLOOKUP($A31,'1.Stakeholders'!$A$1:$B$25,2,)</f>
        <v>Bart van Gelder</v>
      </c>
      <c r="C31" s="20" t="s">
        <v>1219</v>
      </c>
      <c r="D31" s="21" t="str">
        <f>VLOOKUP($C31,'1.GEA rollen'!$A$1:$B$25,2,)</f>
        <v>Perspectiefeigenaar</v>
      </c>
      <c r="E31" s="21" t="str">
        <f t="shared" si="0"/>
        <v/>
      </c>
      <c r="F31" s="21" t="str">
        <f t="shared" si="1"/>
        <v/>
      </c>
      <c r="G31" s="21" t="str">
        <f t="shared" si="2"/>
        <v/>
      </c>
      <c r="H31" s="21" t="str">
        <f t="shared" si="3"/>
        <v/>
      </c>
      <c r="I31" s="21" t="str">
        <f t="shared" si="4"/>
        <v>ja</v>
      </c>
      <c r="J31" s="24" t="s">
        <v>1680</v>
      </c>
      <c r="K31" s="21" t="str">
        <f>VLOOKUP($J31,'1.Enterprises'!$A$1:$C$10,2,)</f>
        <v>De Key Amsterdam</v>
      </c>
    </row>
  </sheetData>
  <autoFilter ref="A1:D31" xr:uid="{140698CA-B129-4AB5-8199-3D67F50AB4BB}"/>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7142C-5034-4ADA-AA27-68BC48C0A331}">
  <sheetPr>
    <tabColor rgb="FFEC414A"/>
  </sheetPr>
  <dimension ref="A1:L43"/>
  <sheetViews>
    <sheetView topLeftCell="D1" workbookViewId="0">
      <pane ySplit="1" topLeftCell="A2" activePane="bottomLeft" state="frozen"/>
      <selection pane="bottomLeft" activeCell="J2" sqref="J2"/>
    </sheetView>
  </sheetViews>
  <sheetFormatPr defaultColWidth="8.77734375" defaultRowHeight="14.4" x14ac:dyDescent="0.3"/>
  <cols>
    <col min="1" max="1" width="6.44140625" style="6" bestFit="1" customWidth="1"/>
    <col min="2" max="2" width="81.109375" style="6" customWidth="1"/>
    <col min="3" max="3" width="49" style="6" customWidth="1"/>
    <col min="4" max="4" width="11.33203125" style="6" bestFit="1" customWidth="1"/>
    <col min="5" max="5" width="9" style="6" bestFit="1" customWidth="1"/>
    <col min="6" max="6" width="11.44140625" style="6" customWidth="1"/>
    <col min="7" max="7" width="19.33203125" style="6" bestFit="1" customWidth="1"/>
    <col min="8" max="8" width="16.33203125" style="6" bestFit="1" customWidth="1"/>
    <col min="9" max="9" width="16.33203125" style="20" customWidth="1"/>
    <col min="10" max="10" width="17.6640625" style="6" bestFit="1" customWidth="1"/>
    <col min="11" max="11" width="14.44140625" style="6" bestFit="1" customWidth="1"/>
    <col min="12" max="12" width="14.6640625" style="6" customWidth="1"/>
    <col min="13" max="16384" width="8.77734375" style="6"/>
  </cols>
  <sheetData>
    <row r="1" spans="1:12" ht="28.8" x14ac:dyDescent="0.3">
      <c r="A1" s="12" t="s">
        <v>878</v>
      </c>
      <c r="B1" s="12" t="s">
        <v>1029</v>
      </c>
      <c r="C1" s="12" t="s">
        <v>1142</v>
      </c>
      <c r="D1" s="12" t="s">
        <v>123</v>
      </c>
      <c r="E1" s="12" t="s">
        <v>124</v>
      </c>
      <c r="F1" s="12" t="s">
        <v>263</v>
      </c>
      <c r="G1" s="12" t="s">
        <v>117</v>
      </c>
      <c r="H1" s="12" t="s">
        <v>1028</v>
      </c>
      <c r="I1" s="12" t="s">
        <v>1679</v>
      </c>
      <c r="J1" s="12" t="s">
        <v>1681</v>
      </c>
      <c r="K1" s="12" t="s">
        <v>125</v>
      </c>
      <c r="L1" s="12" t="s">
        <v>126</v>
      </c>
    </row>
    <row r="2" spans="1:12" customFormat="1" x14ac:dyDescent="0.3">
      <c r="A2" t="s">
        <v>127</v>
      </c>
      <c r="B2" t="s">
        <v>128</v>
      </c>
      <c r="C2" t="s">
        <v>129</v>
      </c>
      <c r="D2" t="s">
        <v>130</v>
      </c>
      <c r="E2" t="s">
        <v>131</v>
      </c>
      <c r="F2" t="s">
        <v>29</v>
      </c>
      <c r="G2" t="str">
        <f>VLOOKUP($F2,'1.Brondocumenten'!$A$1:$B$50,2,)</f>
        <v>Ruimte v B.</v>
      </c>
      <c r="H2">
        <v>11</v>
      </c>
      <c r="I2" t="s">
        <v>1680</v>
      </c>
      <c r="J2" s="22" t="str">
        <f>VLOOKUP($I2,'1.Enterprises'!$A$1:$C$10,2,)</f>
        <v>De Key Amsterdam</v>
      </c>
    </row>
    <row r="3" spans="1:12" customFormat="1" x14ac:dyDescent="0.3">
      <c r="A3" t="s">
        <v>133</v>
      </c>
      <c r="B3" t="s">
        <v>134</v>
      </c>
      <c r="C3" t="s">
        <v>135</v>
      </c>
      <c r="D3" t="s">
        <v>130</v>
      </c>
      <c r="E3" t="s">
        <v>131</v>
      </c>
      <c r="F3" t="s">
        <v>29</v>
      </c>
      <c r="G3" t="str">
        <f>VLOOKUP($F3,'1.Brondocumenten'!$A$1:$B$50,2,)</f>
        <v>Ruimte v B.</v>
      </c>
      <c r="H3">
        <v>16</v>
      </c>
      <c r="I3" t="s">
        <v>1680</v>
      </c>
      <c r="J3" s="22" t="str">
        <f>VLOOKUP($I3,'1.Enterprises'!$A$1:$C$10,2,)</f>
        <v>De Key Amsterdam</v>
      </c>
    </row>
    <row r="4" spans="1:12" customFormat="1" x14ac:dyDescent="0.3">
      <c r="A4" t="s">
        <v>136</v>
      </c>
      <c r="B4" t="s">
        <v>137</v>
      </c>
      <c r="C4" t="s">
        <v>138</v>
      </c>
      <c r="D4" t="s">
        <v>130</v>
      </c>
      <c r="E4" t="s">
        <v>131</v>
      </c>
      <c r="F4" t="s">
        <v>29</v>
      </c>
      <c r="G4" t="str">
        <f>VLOOKUP($F4,'1.Brondocumenten'!$A$1:$B$50,2,)</f>
        <v>Ruimte v B.</v>
      </c>
      <c r="H4">
        <v>16</v>
      </c>
      <c r="I4" t="s">
        <v>1680</v>
      </c>
      <c r="J4" s="22" t="str">
        <f>VLOOKUP($I4,'1.Enterprises'!$A$1:$C$10,2,)</f>
        <v>De Key Amsterdam</v>
      </c>
    </row>
    <row r="5" spans="1:12" customFormat="1" x14ac:dyDescent="0.3">
      <c r="A5" t="s">
        <v>139</v>
      </c>
      <c r="B5" t="s">
        <v>140</v>
      </c>
      <c r="C5" t="s">
        <v>141</v>
      </c>
      <c r="D5" t="s">
        <v>130</v>
      </c>
      <c r="E5" t="s">
        <v>131</v>
      </c>
      <c r="F5" t="s">
        <v>0</v>
      </c>
      <c r="G5" t="str">
        <f>VLOOKUP($F5,'1.Brondocumenten'!$A$1:$B$50,2,)</f>
        <v>Portefeuillestrategie</v>
      </c>
      <c r="H5">
        <v>10</v>
      </c>
      <c r="I5" t="s">
        <v>1680</v>
      </c>
      <c r="J5" s="22" t="str">
        <f>VLOOKUP($I5,'1.Enterprises'!$A$1:$C$10,2,)</f>
        <v>De Key Amsterdam</v>
      </c>
    </row>
    <row r="6" spans="1:12" customFormat="1" x14ac:dyDescent="0.3">
      <c r="A6" t="s">
        <v>142</v>
      </c>
      <c r="B6" t="s">
        <v>143</v>
      </c>
      <c r="C6" t="s">
        <v>144</v>
      </c>
      <c r="D6" t="s">
        <v>130</v>
      </c>
      <c r="E6" t="s">
        <v>131</v>
      </c>
      <c r="F6" t="s">
        <v>0</v>
      </c>
      <c r="G6" t="str">
        <f>VLOOKUP($F6,'1.Brondocumenten'!$A$1:$B$50,2,)</f>
        <v>Portefeuillestrategie</v>
      </c>
      <c r="H6">
        <v>11</v>
      </c>
      <c r="I6" t="s">
        <v>1680</v>
      </c>
      <c r="J6" s="22" t="str">
        <f>VLOOKUP($I6,'1.Enterprises'!$A$1:$C$10,2,)</f>
        <v>De Key Amsterdam</v>
      </c>
    </row>
    <row r="7" spans="1:12" customFormat="1" x14ac:dyDescent="0.3">
      <c r="A7" t="s">
        <v>145</v>
      </c>
      <c r="B7" t="s">
        <v>146</v>
      </c>
      <c r="C7" t="s">
        <v>147</v>
      </c>
      <c r="D7" t="s">
        <v>130</v>
      </c>
      <c r="E7" t="s">
        <v>131</v>
      </c>
      <c r="F7" t="s">
        <v>0</v>
      </c>
      <c r="G7" t="str">
        <f>VLOOKUP($F7,'1.Brondocumenten'!$A$1:$B$50,2,)</f>
        <v>Portefeuillestrategie</v>
      </c>
      <c r="H7">
        <v>11</v>
      </c>
      <c r="I7" t="s">
        <v>1680</v>
      </c>
      <c r="J7" s="22" t="str">
        <f>VLOOKUP($I7,'1.Enterprises'!$A$1:$C$10,2,)</f>
        <v>De Key Amsterdam</v>
      </c>
    </row>
    <row r="8" spans="1:12" customFormat="1" x14ac:dyDescent="0.3">
      <c r="A8" t="s">
        <v>148</v>
      </c>
      <c r="B8" t="s">
        <v>149</v>
      </c>
      <c r="C8" t="s">
        <v>150</v>
      </c>
      <c r="D8" t="s">
        <v>130</v>
      </c>
      <c r="E8" t="s">
        <v>131</v>
      </c>
      <c r="F8" t="s">
        <v>8</v>
      </c>
      <c r="G8" t="str">
        <f>VLOOKUP($F8,'1.Brondocumenten'!$A$1:$B$50,2,)</f>
        <v>MJB</v>
      </c>
      <c r="H8">
        <v>31</v>
      </c>
      <c r="I8" t="s">
        <v>1680</v>
      </c>
      <c r="J8" s="22" t="str">
        <f>VLOOKUP($I8,'1.Enterprises'!$A$1:$C$10,2,)</f>
        <v>De Key Amsterdam</v>
      </c>
    </row>
    <row r="9" spans="1:12" customFormat="1" x14ac:dyDescent="0.3">
      <c r="A9" t="s">
        <v>151</v>
      </c>
      <c r="B9" t="s">
        <v>152</v>
      </c>
      <c r="C9" t="s">
        <v>153</v>
      </c>
      <c r="D9" t="s">
        <v>130</v>
      </c>
      <c r="E9" t="s">
        <v>131</v>
      </c>
      <c r="F9" t="s">
        <v>43</v>
      </c>
      <c r="G9" t="str">
        <f>VLOOKUP($F9,'1.Brondocumenten'!$A$1:$B$50,2,)</f>
        <v>Klachtenafh.</v>
      </c>
      <c r="H9">
        <v>3</v>
      </c>
      <c r="I9" t="s">
        <v>1680</v>
      </c>
      <c r="J9" s="22" t="str">
        <f>VLOOKUP($I9,'1.Enterprises'!$A$1:$C$10,2,)</f>
        <v>De Key Amsterdam</v>
      </c>
    </row>
    <row r="10" spans="1:12" customFormat="1" x14ac:dyDescent="0.3">
      <c r="A10" t="s">
        <v>154</v>
      </c>
      <c r="B10" t="s">
        <v>155</v>
      </c>
      <c r="C10" t="s">
        <v>156</v>
      </c>
      <c r="D10" t="s">
        <v>157</v>
      </c>
      <c r="E10" t="s">
        <v>131</v>
      </c>
      <c r="F10" t="s">
        <v>29</v>
      </c>
      <c r="G10" t="str">
        <f>VLOOKUP($F10,'1.Brondocumenten'!$A$1:$B$50,2,)</f>
        <v>Ruimte v B.</v>
      </c>
      <c r="H10">
        <v>13</v>
      </c>
      <c r="I10" t="s">
        <v>1680</v>
      </c>
      <c r="J10" s="22" t="str">
        <f>VLOOKUP($I10,'1.Enterprises'!$A$1:$C$10,2,)</f>
        <v>De Key Amsterdam</v>
      </c>
    </row>
    <row r="11" spans="1:12" customFormat="1" x14ac:dyDescent="0.3">
      <c r="A11" t="s">
        <v>158</v>
      </c>
      <c r="B11" t="s">
        <v>159</v>
      </c>
      <c r="C11" t="s">
        <v>160</v>
      </c>
      <c r="D11" t="s">
        <v>157</v>
      </c>
      <c r="E11" t="s">
        <v>131</v>
      </c>
      <c r="F11" t="s">
        <v>29</v>
      </c>
      <c r="G11" t="str">
        <f>VLOOKUP($F11,'1.Brondocumenten'!$A$1:$B$50,2,)</f>
        <v>Ruimte v B.</v>
      </c>
      <c r="H11">
        <v>21</v>
      </c>
      <c r="I11" t="s">
        <v>1680</v>
      </c>
      <c r="J11" s="22" t="str">
        <f>VLOOKUP($I11,'1.Enterprises'!$A$1:$C$10,2,)</f>
        <v>De Key Amsterdam</v>
      </c>
    </row>
    <row r="12" spans="1:12" customFormat="1" x14ac:dyDescent="0.3">
      <c r="A12" t="s">
        <v>161</v>
      </c>
      <c r="B12" t="s">
        <v>162</v>
      </c>
      <c r="C12" t="s">
        <v>163</v>
      </c>
      <c r="D12" t="s">
        <v>157</v>
      </c>
      <c r="E12" t="s">
        <v>131</v>
      </c>
      <c r="F12" t="s">
        <v>29</v>
      </c>
      <c r="G12" t="str">
        <f>VLOOKUP($F12,'1.Brondocumenten'!$A$1:$B$50,2,)</f>
        <v>Ruimte v B.</v>
      </c>
      <c r="H12">
        <v>21</v>
      </c>
      <c r="I12" t="s">
        <v>1680</v>
      </c>
      <c r="J12" s="22" t="str">
        <f>VLOOKUP($I12,'1.Enterprises'!$A$1:$C$10,2,)</f>
        <v>De Key Amsterdam</v>
      </c>
    </row>
    <row r="13" spans="1:12" customFormat="1" x14ac:dyDescent="0.3">
      <c r="A13" t="s">
        <v>164</v>
      </c>
      <c r="B13" t="s">
        <v>165</v>
      </c>
      <c r="C13" t="s">
        <v>166</v>
      </c>
      <c r="D13" t="s">
        <v>157</v>
      </c>
      <c r="E13" t="s">
        <v>131</v>
      </c>
      <c r="F13" t="s">
        <v>29</v>
      </c>
      <c r="G13" t="str">
        <f>VLOOKUP($F13,'1.Brondocumenten'!$A$1:$B$50,2,)</f>
        <v>Ruimte v B.</v>
      </c>
      <c r="H13">
        <v>21</v>
      </c>
      <c r="I13" t="s">
        <v>1680</v>
      </c>
      <c r="J13" s="22" t="str">
        <f>VLOOKUP($I13,'1.Enterprises'!$A$1:$C$10,2,)</f>
        <v>De Key Amsterdam</v>
      </c>
    </row>
    <row r="14" spans="1:12" ht="57.6" x14ac:dyDescent="0.3">
      <c r="A14" s="6" t="s">
        <v>167</v>
      </c>
      <c r="B14" s="6" t="s">
        <v>168</v>
      </c>
      <c r="C14" s="6" t="s">
        <v>169</v>
      </c>
      <c r="D14" s="6" t="s">
        <v>170</v>
      </c>
      <c r="E14" s="6" t="s">
        <v>131</v>
      </c>
      <c r="F14" s="6" t="s">
        <v>29</v>
      </c>
      <c r="G14" t="str">
        <f>VLOOKUP($F14,'1.Brondocumenten'!$A$1:$B$50,2,)</f>
        <v>Ruimte v B.</v>
      </c>
      <c r="H14" s="6">
        <v>11</v>
      </c>
      <c r="I14" t="s">
        <v>1680</v>
      </c>
      <c r="J14" s="22" t="str">
        <f>VLOOKUP($I14,'1.Enterprises'!$A$1:$C$10,2,)</f>
        <v>De Key Amsterdam</v>
      </c>
    </row>
    <row r="15" spans="1:12" customFormat="1" x14ac:dyDescent="0.3">
      <c r="A15" t="s">
        <v>171</v>
      </c>
      <c r="B15" t="s">
        <v>172</v>
      </c>
      <c r="C15" t="s">
        <v>173</v>
      </c>
      <c r="D15" t="s">
        <v>174</v>
      </c>
      <c r="E15" t="s">
        <v>131</v>
      </c>
      <c r="F15" t="s">
        <v>29</v>
      </c>
      <c r="G15" t="str">
        <f>VLOOKUP($F15,'1.Brondocumenten'!$A$1:$B$50,2,)</f>
        <v>Ruimte v B.</v>
      </c>
      <c r="H15">
        <v>13</v>
      </c>
      <c r="I15" t="s">
        <v>1680</v>
      </c>
      <c r="J15" s="22" t="str">
        <f>VLOOKUP($I15,'1.Enterprises'!$A$1:$C$10,2,)</f>
        <v>De Key Amsterdam</v>
      </c>
    </row>
    <row r="16" spans="1:12" customFormat="1" x14ac:dyDescent="0.3">
      <c r="A16" t="s">
        <v>175</v>
      </c>
      <c r="B16" t="s">
        <v>176</v>
      </c>
      <c r="C16" t="s">
        <v>177</v>
      </c>
      <c r="D16" t="s">
        <v>174</v>
      </c>
      <c r="E16" t="s">
        <v>131</v>
      </c>
      <c r="F16" t="s">
        <v>29</v>
      </c>
      <c r="G16" t="str">
        <f>VLOOKUP($F16,'1.Brondocumenten'!$A$1:$B$50,2,)</f>
        <v>Ruimte v B.</v>
      </c>
      <c r="H16">
        <v>13</v>
      </c>
      <c r="I16" t="s">
        <v>1680</v>
      </c>
      <c r="J16" s="22" t="str">
        <f>VLOOKUP($I16,'1.Enterprises'!$A$1:$C$10,2,)</f>
        <v>De Key Amsterdam</v>
      </c>
    </row>
    <row r="17" spans="1:10" customFormat="1" x14ac:dyDescent="0.3">
      <c r="A17" t="s">
        <v>178</v>
      </c>
      <c r="B17" t="s">
        <v>179</v>
      </c>
      <c r="C17" t="s">
        <v>180</v>
      </c>
      <c r="D17" t="s">
        <v>174</v>
      </c>
      <c r="E17" t="s">
        <v>131</v>
      </c>
      <c r="F17" t="s">
        <v>29</v>
      </c>
      <c r="G17" t="str">
        <f>VLOOKUP($F17,'1.Brondocumenten'!$A$1:$B$50,2,)</f>
        <v>Ruimte v B.</v>
      </c>
      <c r="H17">
        <v>14</v>
      </c>
      <c r="I17" t="s">
        <v>1680</v>
      </c>
      <c r="J17" s="22" t="str">
        <f>VLOOKUP($I17,'1.Enterprises'!$A$1:$C$10,2,)</f>
        <v>De Key Amsterdam</v>
      </c>
    </row>
    <row r="18" spans="1:10" customFormat="1" x14ac:dyDescent="0.3">
      <c r="A18" t="s">
        <v>181</v>
      </c>
      <c r="B18" t="s">
        <v>182</v>
      </c>
      <c r="C18" t="s">
        <v>183</v>
      </c>
      <c r="D18" t="s">
        <v>174</v>
      </c>
      <c r="E18" t="s">
        <v>131</v>
      </c>
      <c r="F18" t="s">
        <v>29</v>
      </c>
      <c r="G18" t="str">
        <f>VLOOKUP($F18,'1.Brondocumenten'!$A$1:$B$50,2,)</f>
        <v>Ruimte v B.</v>
      </c>
      <c r="H18">
        <v>16</v>
      </c>
      <c r="I18" t="s">
        <v>1680</v>
      </c>
      <c r="J18" s="22" t="str">
        <f>VLOOKUP($I18,'1.Enterprises'!$A$1:$C$10,2,)</f>
        <v>De Key Amsterdam</v>
      </c>
    </row>
    <row r="19" spans="1:10" customFormat="1" x14ac:dyDescent="0.3">
      <c r="A19" t="s">
        <v>184</v>
      </c>
      <c r="B19" t="s">
        <v>185</v>
      </c>
      <c r="C19" t="s">
        <v>186</v>
      </c>
      <c r="D19" t="s">
        <v>174</v>
      </c>
      <c r="E19" t="s">
        <v>131</v>
      </c>
      <c r="F19" t="s">
        <v>29</v>
      </c>
      <c r="G19" t="str">
        <f>VLOOKUP($F19,'1.Brondocumenten'!$A$1:$B$50,2,)</f>
        <v>Ruimte v B.</v>
      </c>
      <c r="H19">
        <v>17</v>
      </c>
      <c r="I19" t="s">
        <v>1680</v>
      </c>
      <c r="J19" s="22" t="str">
        <f>VLOOKUP($I19,'1.Enterprises'!$A$1:$C$10,2,)</f>
        <v>De Key Amsterdam</v>
      </c>
    </row>
    <row r="20" spans="1:10" customFormat="1" x14ac:dyDescent="0.3">
      <c r="A20" t="s">
        <v>187</v>
      </c>
      <c r="B20" t="s">
        <v>188</v>
      </c>
      <c r="C20" t="s">
        <v>189</v>
      </c>
      <c r="D20" t="s">
        <v>174</v>
      </c>
      <c r="E20" t="s">
        <v>131</v>
      </c>
      <c r="F20" t="s">
        <v>29</v>
      </c>
      <c r="G20" t="str">
        <f>VLOOKUP($F20,'1.Brondocumenten'!$A$1:$B$50,2,)</f>
        <v>Ruimte v B.</v>
      </c>
      <c r="H20">
        <v>17</v>
      </c>
      <c r="I20" t="s">
        <v>1680</v>
      </c>
      <c r="J20" s="22" t="str">
        <f>VLOOKUP($I20,'1.Enterprises'!$A$1:$C$10,2,)</f>
        <v>De Key Amsterdam</v>
      </c>
    </row>
    <row r="21" spans="1:10" customFormat="1" x14ac:dyDescent="0.3">
      <c r="A21" t="s">
        <v>190</v>
      </c>
      <c r="B21" t="s">
        <v>191</v>
      </c>
      <c r="C21" t="s">
        <v>192</v>
      </c>
      <c r="D21" t="s">
        <v>174</v>
      </c>
      <c r="E21" t="s">
        <v>193</v>
      </c>
      <c r="F21" t="s">
        <v>29</v>
      </c>
      <c r="G21" t="str">
        <f>VLOOKUP($F21,'1.Brondocumenten'!$A$1:$B$50,2,)</f>
        <v>Ruimte v B.</v>
      </c>
      <c r="H21">
        <v>17</v>
      </c>
      <c r="I21" t="s">
        <v>1680</v>
      </c>
      <c r="J21" s="22" t="str">
        <f>VLOOKUP($I21,'1.Enterprises'!$A$1:$C$10,2,)</f>
        <v>De Key Amsterdam</v>
      </c>
    </row>
    <row r="22" spans="1:10" customFormat="1" x14ac:dyDescent="0.3">
      <c r="A22" t="s">
        <v>194</v>
      </c>
      <c r="B22" t="s">
        <v>195</v>
      </c>
      <c r="C22" t="s">
        <v>196</v>
      </c>
      <c r="D22" t="s">
        <v>174</v>
      </c>
      <c r="E22" t="s">
        <v>131</v>
      </c>
      <c r="F22" t="s">
        <v>29</v>
      </c>
      <c r="G22" t="str">
        <f>VLOOKUP($F22,'1.Brondocumenten'!$A$1:$B$50,2,)</f>
        <v>Ruimte v B.</v>
      </c>
      <c r="H22">
        <v>18</v>
      </c>
      <c r="I22" t="s">
        <v>1680</v>
      </c>
      <c r="J22" s="22" t="str">
        <f>VLOOKUP($I22,'1.Enterprises'!$A$1:$C$10,2,)</f>
        <v>De Key Amsterdam</v>
      </c>
    </row>
    <row r="23" spans="1:10" customFormat="1" x14ac:dyDescent="0.3">
      <c r="A23" t="s">
        <v>197</v>
      </c>
      <c r="B23" t="s">
        <v>198</v>
      </c>
      <c r="C23" t="s">
        <v>199</v>
      </c>
      <c r="D23" t="s">
        <v>174</v>
      </c>
      <c r="E23" t="s">
        <v>131</v>
      </c>
      <c r="F23" t="s">
        <v>29</v>
      </c>
      <c r="G23" t="str">
        <f>VLOOKUP($F23,'1.Brondocumenten'!$A$1:$B$50,2,)</f>
        <v>Ruimte v B.</v>
      </c>
      <c r="H23">
        <v>20</v>
      </c>
      <c r="I23" t="s">
        <v>1680</v>
      </c>
      <c r="J23" s="22" t="str">
        <f>VLOOKUP($I23,'1.Enterprises'!$A$1:$C$10,2,)</f>
        <v>De Key Amsterdam</v>
      </c>
    </row>
    <row r="24" spans="1:10" customFormat="1" x14ac:dyDescent="0.3">
      <c r="A24" t="s">
        <v>200</v>
      </c>
      <c r="B24" t="s">
        <v>201</v>
      </c>
      <c r="C24" t="s">
        <v>202</v>
      </c>
      <c r="D24" t="s">
        <v>174</v>
      </c>
      <c r="E24" t="s">
        <v>131</v>
      </c>
      <c r="F24" t="s">
        <v>98</v>
      </c>
      <c r="G24" t="str">
        <f>VLOOKUP($F24,'1.Brondocumenten'!$A$1:$B$50,2,)</f>
        <v>Bel.Not. Zakenp.</v>
      </c>
      <c r="H24">
        <v>4</v>
      </c>
      <c r="I24" t="s">
        <v>1680</v>
      </c>
      <c r="J24" s="22" t="str">
        <f>VLOOKUP($I24,'1.Enterprises'!$A$1:$C$10,2,)</f>
        <v>De Key Amsterdam</v>
      </c>
    </row>
    <row r="25" spans="1:10" customFormat="1" x14ac:dyDescent="0.3">
      <c r="A25" t="s">
        <v>203</v>
      </c>
      <c r="B25" t="s">
        <v>204</v>
      </c>
      <c r="C25" t="s">
        <v>205</v>
      </c>
      <c r="D25" t="s">
        <v>174</v>
      </c>
      <c r="E25" t="s">
        <v>193</v>
      </c>
      <c r="F25" t="s">
        <v>0</v>
      </c>
      <c r="G25" t="str">
        <f>VLOOKUP($F25,'1.Brondocumenten'!$A$1:$B$50,2,)</f>
        <v>Portefeuillestrategie</v>
      </c>
      <c r="I25" t="s">
        <v>1680</v>
      </c>
      <c r="J25" s="22" t="str">
        <f>VLOOKUP($I25,'1.Enterprises'!$A$1:$C$10,2,)</f>
        <v>De Key Amsterdam</v>
      </c>
    </row>
    <row r="26" spans="1:10" customFormat="1" x14ac:dyDescent="0.3">
      <c r="A26" t="s">
        <v>206</v>
      </c>
      <c r="B26" t="s">
        <v>207</v>
      </c>
      <c r="C26" t="s">
        <v>208</v>
      </c>
      <c r="D26" t="s">
        <v>174</v>
      </c>
      <c r="E26" t="s">
        <v>131</v>
      </c>
      <c r="F26" t="s">
        <v>0</v>
      </c>
      <c r="G26" t="str">
        <f>VLOOKUP($F26,'1.Brondocumenten'!$A$1:$B$50,2,)</f>
        <v>Portefeuillestrategie</v>
      </c>
      <c r="H26">
        <v>35</v>
      </c>
      <c r="I26" t="s">
        <v>1680</v>
      </c>
      <c r="J26" s="22" t="str">
        <f>VLOOKUP($I26,'1.Enterprises'!$A$1:$C$10,2,)</f>
        <v>De Key Amsterdam</v>
      </c>
    </row>
    <row r="27" spans="1:10" customFormat="1" x14ac:dyDescent="0.3">
      <c r="A27" t="s">
        <v>209</v>
      </c>
      <c r="B27" t="s">
        <v>210</v>
      </c>
      <c r="C27" t="s">
        <v>211</v>
      </c>
      <c r="D27" t="s">
        <v>174</v>
      </c>
      <c r="E27" t="s">
        <v>131</v>
      </c>
      <c r="F27" t="s">
        <v>8</v>
      </c>
      <c r="G27" t="str">
        <f>VLOOKUP($F27,'1.Brondocumenten'!$A$1:$B$50,2,)</f>
        <v>MJB</v>
      </c>
      <c r="H27">
        <v>9</v>
      </c>
      <c r="I27" t="s">
        <v>1680</v>
      </c>
      <c r="J27" s="22" t="str">
        <f>VLOOKUP($I27,'1.Enterprises'!$A$1:$C$10,2,)</f>
        <v>De Key Amsterdam</v>
      </c>
    </row>
    <row r="28" spans="1:10" customFormat="1" x14ac:dyDescent="0.3">
      <c r="A28" t="s">
        <v>212</v>
      </c>
      <c r="B28" t="s">
        <v>213</v>
      </c>
      <c r="C28" t="s">
        <v>214</v>
      </c>
      <c r="D28" t="s">
        <v>174</v>
      </c>
      <c r="E28" t="s">
        <v>131</v>
      </c>
      <c r="F28" t="s">
        <v>8</v>
      </c>
      <c r="G28" t="str">
        <f>VLOOKUP($F28,'1.Brondocumenten'!$A$1:$B$50,2,)</f>
        <v>MJB</v>
      </c>
      <c r="H28">
        <v>9</v>
      </c>
      <c r="I28" t="s">
        <v>1680</v>
      </c>
      <c r="J28" s="22" t="str">
        <f>VLOOKUP($I28,'1.Enterprises'!$A$1:$C$10,2,)</f>
        <v>De Key Amsterdam</v>
      </c>
    </row>
    <row r="29" spans="1:10" customFormat="1" x14ac:dyDescent="0.3">
      <c r="A29" t="s">
        <v>215</v>
      </c>
      <c r="B29" t="s">
        <v>216</v>
      </c>
      <c r="C29" t="s">
        <v>217</v>
      </c>
      <c r="D29" t="s">
        <v>174</v>
      </c>
      <c r="E29" t="s">
        <v>131</v>
      </c>
      <c r="F29" t="s">
        <v>13</v>
      </c>
      <c r="G29" t="str">
        <f>VLOOKUP($F29,'1.Brondocumenten'!$A$1:$B$50,2,)</f>
        <v>2e kw. Rapp.</v>
      </c>
      <c r="H29">
        <v>12</v>
      </c>
      <c r="I29" t="s">
        <v>1680</v>
      </c>
      <c r="J29" s="22" t="str">
        <f>VLOOKUP($I29,'1.Enterprises'!$A$1:$C$10,2,)</f>
        <v>De Key Amsterdam</v>
      </c>
    </row>
    <row r="30" spans="1:10" customFormat="1" x14ac:dyDescent="0.3">
      <c r="A30" t="s">
        <v>218</v>
      </c>
      <c r="B30" t="s">
        <v>219</v>
      </c>
      <c r="C30" t="s">
        <v>220</v>
      </c>
      <c r="D30" t="s">
        <v>221</v>
      </c>
      <c r="E30" t="s">
        <v>131</v>
      </c>
      <c r="F30" t="s">
        <v>29</v>
      </c>
      <c r="G30" t="str">
        <f>VLOOKUP($F30,'1.Brondocumenten'!$A$1:$B$50,2,)</f>
        <v>Ruimte v B.</v>
      </c>
      <c r="H30">
        <v>7</v>
      </c>
      <c r="I30" t="s">
        <v>1680</v>
      </c>
      <c r="J30" s="22" t="str">
        <f>VLOOKUP($I30,'1.Enterprises'!$A$1:$C$10,2,)</f>
        <v>De Key Amsterdam</v>
      </c>
    </row>
    <row r="31" spans="1:10" customFormat="1" x14ac:dyDescent="0.3">
      <c r="A31" t="s">
        <v>222</v>
      </c>
      <c r="B31" t="s">
        <v>223</v>
      </c>
      <c r="C31" t="s">
        <v>224</v>
      </c>
      <c r="D31" t="s">
        <v>221</v>
      </c>
      <c r="E31" t="s">
        <v>193</v>
      </c>
      <c r="F31" t="s">
        <v>29</v>
      </c>
      <c r="G31" t="str">
        <f>VLOOKUP($F31,'1.Brondocumenten'!$A$1:$B$50,2,)</f>
        <v>Ruimte v B.</v>
      </c>
      <c r="H31">
        <v>7</v>
      </c>
      <c r="I31" t="s">
        <v>1680</v>
      </c>
      <c r="J31" s="22" t="str">
        <f>VLOOKUP($I31,'1.Enterprises'!$A$1:$C$10,2,)</f>
        <v>De Key Amsterdam</v>
      </c>
    </row>
    <row r="32" spans="1:10" customFormat="1" x14ac:dyDescent="0.3">
      <c r="A32" t="s">
        <v>225</v>
      </c>
      <c r="B32" t="s">
        <v>226</v>
      </c>
      <c r="C32" t="s">
        <v>227</v>
      </c>
      <c r="D32" t="s">
        <v>221</v>
      </c>
      <c r="E32" t="s">
        <v>131</v>
      </c>
      <c r="F32" t="s">
        <v>29</v>
      </c>
      <c r="G32" t="str">
        <f>VLOOKUP($F32,'1.Brondocumenten'!$A$1:$B$50,2,)</f>
        <v>Ruimte v B.</v>
      </c>
      <c r="H32">
        <v>11</v>
      </c>
      <c r="I32" t="s">
        <v>1680</v>
      </c>
      <c r="J32" s="22" t="str">
        <f>VLOOKUP($I32,'1.Enterprises'!$A$1:$C$10,2,)</f>
        <v>De Key Amsterdam</v>
      </c>
    </row>
    <row r="33" spans="1:10" customFormat="1" x14ac:dyDescent="0.3">
      <c r="A33" t="s">
        <v>228</v>
      </c>
      <c r="B33" t="s">
        <v>229</v>
      </c>
      <c r="C33" t="s">
        <v>230</v>
      </c>
      <c r="D33" t="s">
        <v>221</v>
      </c>
      <c r="E33" t="s">
        <v>131</v>
      </c>
      <c r="F33" t="s">
        <v>29</v>
      </c>
      <c r="G33" t="str">
        <f>VLOOKUP($F33,'1.Brondocumenten'!$A$1:$B$50,2,)</f>
        <v>Ruimte v B.</v>
      </c>
      <c r="H33">
        <v>11</v>
      </c>
      <c r="I33" t="s">
        <v>1680</v>
      </c>
      <c r="J33" s="22" t="str">
        <f>VLOOKUP($I33,'1.Enterprises'!$A$1:$C$10,2,)</f>
        <v>De Key Amsterdam</v>
      </c>
    </row>
    <row r="34" spans="1:10" customFormat="1" x14ac:dyDescent="0.3">
      <c r="A34" t="s">
        <v>231</v>
      </c>
      <c r="B34" t="s">
        <v>232</v>
      </c>
      <c r="C34" t="s">
        <v>233</v>
      </c>
      <c r="D34" t="s">
        <v>221</v>
      </c>
      <c r="E34" t="s">
        <v>131</v>
      </c>
      <c r="F34" t="s">
        <v>29</v>
      </c>
      <c r="G34" t="str">
        <f>VLOOKUP($F34,'1.Brondocumenten'!$A$1:$B$50,2,)</f>
        <v>Ruimte v B.</v>
      </c>
      <c r="H34">
        <v>13</v>
      </c>
      <c r="I34" t="s">
        <v>1680</v>
      </c>
      <c r="J34" s="22" t="str">
        <f>VLOOKUP($I34,'1.Enterprises'!$A$1:$C$10,2,)</f>
        <v>De Key Amsterdam</v>
      </c>
    </row>
    <row r="35" spans="1:10" customFormat="1" x14ac:dyDescent="0.3">
      <c r="A35" t="s">
        <v>234</v>
      </c>
      <c r="B35" t="s">
        <v>235</v>
      </c>
      <c r="C35" t="s">
        <v>236</v>
      </c>
      <c r="D35" t="s">
        <v>221</v>
      </c>
      <c r="E35" t="s">
        <v>131</v>
      </c>
      <c r="F35" t="s">
        <v>29</v>
      </c>
      <c r="G35" t="str">
        <f>VLOOKUP($F35,'1.Brondocumenten'!$A$1:$B$50,2,)</f>
        <v>Ruimte v B.</v>
      </c>
      <c r="H35">
        <v>13</v>
      </c>
      <c r="I35" t="s">
        <v>1680</v>
      </c>
      <c r="J35" s="22" t="str">
        <f>VLOOKUP($I35,'1.Enterprises'!$A$1:$C$10,2,)</f>
        <v>De Key Amsterdam</v>
      </c>
    </row>
    <row r="36" spans="1:10" customFormat="1" x14ac:dyDescent="0.3">
      <c r="A36" t="s">
        <v>237</v>
      </c>
      <c r="B36" t="s">
        <v>238</v>
      </c>
      <c r="C36" t="s">
        <v>239</v>
      </c>
      <c r="D36" t="s">
        <v>221</v>
      </c>
      <c r="E36" t="s">
        <v>131</v>
      </c>
      <c r="F36" t="s">
        <v>29</v>
      </c>
      <c r="G36" t="str">
        <f>VLOOKUP($F36,'1.Brondocumenten'!$A$1:$B$50,2,)</f>
        <v>Ruimte v B.</v>
      </c>
      <c r="H36" t="s">
        <v>240</v>
      </c>
      <c r="I36" t="s">
        <v>1680</v>
      </c>
      <c r="J36" s="22" t="str">
        <f>VLOOKUP($I36,'1.Enterprises'!$A$1:$C$10,2,)</f>
        <v>De Key Amsterdam</v>
      </c>
    </row>
    <row r="37" spans="1:10" customFormat="1" x14ac:dyDescent="0.3">
      <c r="A37" t="s">
        <v>241</v>
      </c>
      <c r="B37" t="s">
        <v>242</v>
      </c>
      <c r="C37" t="s">
        <v>243</v>
      </c>
      <c r="D37" t="s">
        <v>221</v>
      </c>
      <c r="E37" t="s">
        <v>131</v>
      </c>
      <c r="F37" t="s">
        <v>29</v>
      </c>
      <c r="G37" t="str">
        <f>VLOOKUP($F37,'1.Brondocumenten'!$A$1:$B$50,2,)</f>
        <v>Ruimte v B.</v>
      </c>
      <c r="H37">
        <v>16</v>
      </c>
      <c r="I37" t="s">
        <v>1680</v>
      </c>
      <c r="J37" s="22" t="str">
        <f>VLOOKUP($I37,'1.Enterprises'!$A$1:$C$10,2,)</f>
        <v>De Key Amsterdam</v>
      </c>
    </row>
    <row r="38" spans="1:10" customFormat="1" x14ac:dyDescent="0.3">
      <c r="A38" t="s">
        <v>244</v>
      </c>
      <c r="B38" t="s">
        <v>245</v>
      </c>
      <c r="C38" t="s">
        <v>246</v>
      </c>
      <c r="D38" t="s">
        <v>221</v>
      </c>
      <c r="E38" t="s">
        <v>131</v>
      </c>
      <c r="F38" t="s">
        <v>29</v>
      </c>
      <c r="G38" t="str">
        <f>VLOOKUP($F38,'1.Brondocumenten'!$A$1:$B$50,2,)</f>
        <v>Ruimte v B.</v>
      </c>
      <c r="H38">
        <v>16</v>
      </c>
      <c r="I38" t="s">
        <v>1680</v>
      </c>
      <c r="J38" s="22" t="str">
        <f>VLOOKUP($I38,'1.Enterprises'!$A$1:$C$10,2,)</f>
        <v>De Key Amsterdam</v>
      </c>
    </row>
    <row r="39" spans="1:10" customFormat="1" x14ac:dyDescent="0.3">
      <c r="A39" t="s">
        <v>247</v>
      </c>
      <c r="B39" t="s">
        <v>248</v>
      </c>
      <c r="C39" t="s">
        <v>249</v>
      </c>
      <c r="D39" t="s">
        <v>221</v>
      </c>
      <c r="E39" t="s">
        <v>193</v>
      </c>
      <c r="F39" t="s">
        <v>29</v>
      </c>
      <c r="G39" t="str">
        <f>VLOOKUP($F39,'1.Brondocumenten'!$A$1:$B$50,2,)</f>
        <v>Ruimte v B.</v>
      </c>
      <c r="H39">
        <v>20</v>
      </c>
      <c r="I39" t="s">
        <v>1680</v>
      </c>
      <c r="J39" s="22" t="str">
        <f>VLOOKUP($I39,'1.Enterprises'!$A$1:$C$10,2,)</f>
        <v>De Key Amsterdam</v>
      </c>
    </row>
    <row r="40" spans="1:10" customFormat="1" x14ac:dyDescent="0.3">
      <c r="A40" t="s">
        <v>250</v>
      </c>
      <c r="B40" t="s">
        <v>251</v>
      </c>
      <c r="C40" t="s">
        <v>252</v>
      </c>
      <c r="D40" t="s">
        <v>221</v>
      </c>
      <c r="E40" t="s">
        <v>131</v>
      </c>
      <c r="F40" t="s">
        <v>29</v>
      </c>
      <c r="G40" t="str">
        <f>VLOOKUP($F40,'1.Brondocumenten'!$A$1:$B$50,2,)</f>
        <v>Ruimte v B.</v>
      </c>
      <c r="H40" t="s">
        <v>253</v>
      </c>
      <c r="I40" t="s">
        <v>1680</v>
      </c>
      <c r="J40" s="22" t="str">
        <f>VLOOKUP($I40,'1.Enterprises'!$A$1:$C$10,2,)</f>
        <v>De Key Amsterdam</v>
      </c>
    </row>
    <row r="41" spans="1:10" customFormat="1" x14ac:dyDescent="0.3">
      <c r="A41" t="s">
        <v>254</v>
      </c>
      <c r="B41" t="s">
        <v>255</v>
      </c>
      <c r="C41" t="s">
        <v>256</v>
      </c>
      <c r="D41" t="s">
        <v>221</v>
      </c>
      <c r="E41" t="s">
        <v>193</v>
      </c>
      <c r="F41" t="s">
        <v>29</v>
      </c>
      <c r="G41" t="str">
        <f>VLOOKUP($F41,'1.Brondocumenten'!$A$1:$B$50,2,)</f>
        <v>Ruimte v B.</v>
      </c>
      <c r="H41">
        <v>7</v>
      </c>
      <c r="I41" t="s">
        <v>1680</v>
      </c>
      <c r="J41" s="22" t="str">
        <f>VLOOKUP($I41,'1.Enterprises'!$A$1:$C$10,2,)</f>
        <v>De Key Amsterdam</v>
      </c>
    </row>
    <row r="42" spans="1:10" customFormat="1" x14ac:dyDescent="0.3">
      <c r="A42" t="s">
        <v>257</v>
      </c>
      <c r="B42" t="s">
        <v>258</v>
      </c>
      <c r="C42" t="s">
        <v>259</v>
      </c>
      <c r="D42" t="s">
        <v>221</v>
      </c>
      <c r="E42" t="s">
        <v>131</v>
      </c>
      <c r="F42" t="s">
        <v>29</v>
      </c>
      <c r="G42" t="str">
        <f>VLOOKUP($F42,'1.Brondocumenten'!$A$1:$B$50,2,)</f>
        <v>Ruimte v B.</v>
      </c>
      <c r="H42">
        <v>11</v>
      </c>
      <c r="I42" t="s">
        <v>1680</v>
      </c>
      <c r="J42" s="22" t="str">
        <f>VLOOKUP($I42,'1.Enterprises'!$A$1:$C$10,2,)</f>
        <v>De Key Amsterdam</v>
      </c>
    </row>
    <row r="43" spans="1:10" customFormat="1" x14ac:dyDescent="0.3">
      <c r="A43" t="s">
        <v>260</v>
      </c>
      <c r="B43" t="s">
        <v>261</v>
      </c>
      <c r="C43" t="s">
        <v>262</v>
      </c>
      <c r="D43" t="s">
        <v>221</v>
      </c>
      <c r="E43" t="s">
        <v>131</v>
      </c>
      <c r="F43" t="s">
        <v>18</v>
      </c>
      <c r="G43" t="str">
        <f>VLOOKUP($F43,'1.Brondocumenten'!$A$1:$B$50,2,)</f>
        <v>Visie op besturen</v>
      </c>
      <c r="H43">
        <v>3</v>
      </c>
      <c r="I43" t="s">
        <v>1680</v>
      </c>
      <c r="J43" s="22" t="str">
        <f>VLOOKUP($I43,'1.Enterprises'!$A$1:$C$10,2,)</f>
        <v>De Key Amsterdam</v>
      </c>
    </row>
  </sheetData>
  <autoFilter ref="A1:L43" xr:uid="{B1C7142C-5034-4ADA-AA27-68BC48C0A33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1778-9FEC-40CD-9C45-1A84321CFA96}">
  <sheetPr>
    <tabColor rgb="FF384497"/>
  </sheetPr>
  <dimension ref="A1:F11"/>
  <sheetViews>
    <sheetView workbookViewId="0">
      <selection activeCell="E15" sqref="E15"/>
    </sheetView>
  </sheetViews>
  <sheetFormatPr defaultColWidth="8.77734375" defaultRowHeight="14.4" x14ac:dyDescent="0.3"/>
  <cols>
    <col min="2" max="2" width="13.77734375" bestFit="1" customWidth="1"/>
    <col min="3" max="3" width="20.44140625" bestFit="1" customWidth="1"/>
    <col min="4" max="4" width="83.109375" customWidth="1"/>
    <col min="5" max="5" width="12.6640625" customWidth="1"/>
    <col min="6" max="6" width="21.6640625" customWidth="1"/>
  </cols>
  <sheetData>
    <row r="1" spans="1:6" ht="43.2" x14ac:dyDescent="0.3">
      <c r="A1" s="7" t="s">
        <v>878</v>
      </c>
      <c r="B1" s="7" t="s">
        <v>1029</v>
      </c>
      <c r="C1" s="7" t="s">
        <v>1142</v>
      </c>
      <c r="D1" s="7" t="s">
        <v>1033</v>
      </c>
      <c r="E1" s="7" t="s">
        <v>1679</v>
      </c>
      <c r="F1" s="7" t="s">
        <v>1682</v>
      </c>
    </row>
    <row r="2" spans="1:6" x14ac:dyDescent="0.3">
      <c r="A2" t="s">
        <v>264</v>
      </c>
      <c r="B2" t="s">
        <v>274</v>
      </c>
      <c r="C2" t="s">
        <v>274</v>
      </c>
      <c r="E2" t="s">
        <v>1680</v>
      </c>
      <c r="F2" s="22" t="str">
        <f>VLOOKUP($E2,'1.Enterprises'!$A$1:$C$10,2,)</f>
        <v>De Key Amsterdam</v>
      </c>
    </row>
    <row r="3" spans="1:6" x14ac:dyDescent="0.3">
      <c r="A3" t="s">
        <v>265</v>
      </c>
      <c r="B3" t="s">
        <v>1143</v>
      </c>
      <c r="C3" t="s">
        <v>275</v>
      </c>
      <c r="E3" t="s">
        <v>1680</v>
      </c>
      <c r="F3" s="22" t="str">
        <f>VLOOKUP($E3,'1.Enterprises'!$A$1:$C$10,2,)</f>
        <v>De Key Amsterdam</v>
      </c>
    </row>
    <row r="4" spans="1:6" x14ac:dyDescent="0.3">
      <c r="A4" t="s">
        <v>266</v>
      </c>
      <c r="B4" t="s">
        <v>101</v>
      </c>
      <c r="C4" t="s">
        <v>101</v>
      </c>
      <c r="E4" t="s">
        <v>1680</v>
      </c>
      <c r="F4" s="22" t="str">
        <f>VLOOKUP($E4,'1.Enterprises'!$A$1:$C$10,2,)</f>
        <v>De Key Amsterdam</v>
      </c>
    </row>
    <row r="5" spans="1:6" x14ac:dyDescent="0.3">
      <c r="A5" t="s">
        <v>267</v>
      </c>
      <c r="B5" t="s">
        <v>1144</v>
      </c>
      <c r="C5" t="s">
        <v>276</v>
      </c>
      <c r="E5" t="s">
        <v>1680</v>
      </c>
      <c r="F5" s="22" t="str">
        <f>VLOOKUP($E5,'1.Enterprises'!$A$1:$C$10,2,)</f>
        <v>De Key Amsterdam</v>
      </c>
    </row>
    <row r="6" spans="1:6" x14ac:dyDescent="0.3">
      <c r="A6" t="s">
        <v>268</v>
      </c>
      <c r="B6" t="s">
        <v>1145</v>
      </c>
      <c r="C6" t="s">
        <v>277</v>
      </c>
      <c r="E6" t="s">
        <v>1680</v>
      </c>
      <c r="F6" s="22" t="str">
        <f>VLOOKUP($E6,'1.Enterprises'!$A$1:$C$10,2,)</f>
        <v>De Key Amsterdam</v>
      </c>
    </row>
    <row r="7" spans="1:6" x14ac:dyDescent="0.3">
      <c r="A7" t="s">
        <v>269</v>
      </c>
      <c r="B7" t="s">
        <v>1148</v>
      </c>
      <c r="C7" t="s">
        <v>920</v>
      </c>
      <c r="E7" t="s">
        <v>1680</v>
      </c>
      <c r="F7" s="22" t="str">
        <f>VLOOKUP($E7,'1.Enterprises'!$A$1:$C$10,2,)</f>
        <v>De Key Amsterdam</v>
      </c>
    </row>
    <row r="8" spans="1:6" x14ac:dyDescent="0.3">
      <c r="A8" t="s">
        <v>270</v>
      </c>
      <c r="B8" t="s">
        <v>1146</v>
      </c>
      <c r="C8" t="s">
        <v>4</v>
      </c>
      <c r="E8" t="s">
        <v>1680</v>
      </c>
      <c r="F8" s="22" t="str">
        <f>VLOOKUP($E8,'1.Enterprises'!$A$1:$C$10,2,)</f>
        <v>De Key Amsterdam</v>
      </c>
    </row>
    <row r="9" spans="1:6" x14ac:dyDescent="0.3">
      <c r="A9" t="s">
        <v>271</v>
      </c>
      <c r="B9" t="s">
        <v>279</v>
      </c>
      <c r="C9" t="s">
        <v>279</v>
      </c>
      <c r="E9" t="s">
        <v>1680</v>
      </c>
      <c r="F9" s="22" t="str">
        <f>VLOOKUP($E9,'1.Enterprises'!$A$1:$C$10,2,)</f>
        <v>De Key Amsterdam</v>
      </c>
    </row>
    <row r="10" spans="1:6" x14ac:dyDescent="0.3">
      <c r="A10" t="s">
        <v>272</v>
      </c>
      <c r="B10" t="s">
        <v>280</v>
      </c>
      <c r="C10" t="s">
        <v>280</v>
      </c>
      <c r="E10" t="s">
        <v>1680</v>
      </c>
      <c r="F10" s="22" t="str">
        <f>VLOOKUP($E10,'1.Enterprises'!$A$1:$C$10,2,)</f>
        <v>De Key Amsterdam</v>
      </c>
    </row>
    <row r="11" spans="1:6" x14ac:dyDescent="0.3">
      <c r="A11" t="s">
        <v>273</v>
      </c>
      <c r="B11" t="s">
        <v>1147</v>
      </c>
      <c r="C11" t="s">
        <v>281</v>
      </c>
      <c r="E11" t="s">
        <v>1680</v>
      </c>
      <c r="F11" s="22" t="str">
        <f>VLOOKUP($E11,'1.Enterprises'!$A$1:$C$10,2,)</f>
        <v>De Key Amsterdam</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7200A-425A-49CE-8C32-F07E2E6855C7}">
  <sheetPr>
    <tabColor rgb="FF384497"/>
  </sheetPr>
  <dimension ref="A1:E23"/>
  <sheetViews>
    <sheetView workbookViewId="0">
      <pane ySplit="1" topLeftCell="A2" activePane="bottomLeft" state="frozen"/>
      <selection activeCell="D1" sqref="D1"/>
      <selection pane="bottomLeft" activeCell="E1" sqref="E1"/>
    </sheetView>
  </sheetViews>
  <sheetFormatPr defaultColWidth="8.77734375" defaultRowHeight="14.4" x14ac:dyDescent="0.3"/>
  <cols>
    <col min="1" max="1" width="14.44140625" style="6" customWidth="1"/>
    <col min="2" max="2" width="41" style="6" customWidth="1"/>
    <col min="3" max="3" width="22.44140625" style="6" customWidth="1"/>
    <col min="4" max="4" width="10.6640625" style="6" customWidth="1"/>
    <col min="5" max="5" width="20.33203125" style="6" customWidth="1"/>
    <col min="6" max="6" width="8.77734375" style="6"/>
    <col min="7" max="7" width="32.77734375" style="6" customWidth="1"/>
    <col min="8" max="8" width="47.109375" style="6" customWidth="1"/>
    <col min="9" max="16384" width="8.77734375" style="6"/>
  </cols>
  <sheetData>
    <row r="1" spans="1:5" ht="28.8" x14ac:dyDescent="0.3">
      <c r="A1" s="7" t="s">
        <v>1415</v>
      </c>
      <c r="B1" s="7" t="s">
        <v>1675</v>
      </c>
      <c r="C1" s="7" t="s">
        <v>1425</v>
      </c>
      <c r="D1" s="7" t="s">
        <v>830</v>
      </c>
      <c r="E1" s="7" t="s">
        <v>1676</v>
      </c>
    </row>
    <row r="2" spans="1:5" x14ac:dyDescent="0.3">
      <c r="A2" s="6" t="s">
        <v>1397</v>
      </c>
      <c r="B2" s="21" t="str">
        <f>VLOOKUP($A2,'1.Stakeholders'!$A$1:$B$25,2,)</f>
        <v>Saskia Fliek</v>
      </c>
      <c r="C2" s="6" t="s">
        <v>1139</v>
      </c>
      <c r="D2" s="6" t="s">
        <v>264</v>
      </c>
      <c r="E2" s="21" t="str">
        <f>VLOOKUP($D2,'2.Perspectieven'!$A$1:$C$12,3,)</f>
        <v>Klant</v>
      </c>
    </row>
    <row r="3" spans="1:5" x14ac:dyDescent="0.3">
      <c r="A3" s="6" t="s">
        <v>1398</v>
      </c>
      <c r="B3" s="21" t="str">
        <f>VLOOKUP($A3,'1.Stakeholders'!$A$1:$B$25,2,)</f>
        <v>Yuri van de Bogaerde</v>
      </c>
      <c r="C3" s="6" t="s">
        <v>1139</v>
      </c>
      <c r="D3" s="6" t="s">
        <v>264</v>
      </c>
      <c r="E3" s="21" t="str">
        <f>VLOOKUP($D3,'2.Perspectieven'!$A$1:$C$12,3,)</f>
        <v>Klant</v>
      </c>
    </row>
    <row r="4" spans="1:5" x14ac:dyDescent="0.3">
      <c r="A4" s="6" t="s">
        <v>1399</v>
      </c>
      <c r="B4" s="21" t="str">
        <f>VLOOKUP($A4,'1.Stakeholders'!$A$1:$B$25,2,)</f>
        <v>Sabah Amezian</v>
      </c>
      <c r="C4" s="6" t="s">
        <v>1139</v>
      </c>
      <c r="D4" s="6" t="s">
        <v>265</v>
      </c>
      <c r="E4" s="21" t="str">
        <f>VLOOKUP($D4,'2.Perspectieven'!$A$1:$C$12,3,)</f>
        <v>Financieel</v>
      </c>
    </row>
    <row r="5" spans="1:5" x14ac:dyDescent="0.3">
      <c r="A5" s="6" t="s">
        <v>1400</v>
      </c>
      <c r="B5" s="21" t="str">
        <f>VLOOKUP($A5,'1.Stakeholders'!$A$1:$B$25,2,)</f>
        <v>Mickel Hussain</v>
      </c>
      <c r="C5" s="6" t="s">
        <v>1139</v>
      </c>
      <c r="D5" s="6" t="s">
        <v>265</v>
      </c>
      <c r="E5" s="21" t="str">
        <f>VLOOKUP($D5,'2.Perspectieven'!$A$1:$C$12,3,)</f>
        <v>Financieel</v>
      </c>
    </row>
    <row r="6" spans="1:5" x14ac:dyDescent="0.3">
      <c r="A6" s="6" t="s">
        <v>1401</v>
      </c>
      <c r="B6" s="21" t="str">
        <f>VLOOKUP($A6,'1.Stakeholders'!$A$1:$B$25,2,)</f>
        <v>Patrick van Veen</v>
      </c>
      <c r="C6" s="6" t="s">
        <v>1139</v>
      </c>
      <c r="D6" s="6" t="s">
        <v>266</v>
      </c>
      <c r="E6" s="21" t="str">
        <f>VLOOKUP($D6,'2.Perspectieven'!$A$1:$C$12,3,)</f>
        <v>Vastgoed</v>
      </c>
    </row>
    <row r="7" spans="1:5" x14ac:dyDescent="0.3">
      <c r="A7" s="6" t="s">
        <v>1402</v>
      </c>
      <c r="B7" s="21" t="str">
        <f>VLOOKUP($A7,'1.Stakeholders'!$A$1:$B$25,2,)</f>
        <v>Peter Perdon</v>
      </c>
      <c r="C7" s="6" t="s">
        <v>1139</v>
      </c>
      <c r="D7" s="6" t="s">
        <v>266</v>
      </c>
      <c r="E7" s="21" t="str">
        <f>VLOOKUP($D7,'2.Perspectieven'!$A$1:$C$12,3,)</f>
        <v>Vastgoed</v>
      </c>
    </row>
    <row r="8" spans="1:5" x14ac:dyDescent="0.3">
      <c r="A8" s="6" t="s">
        <v>1403</v>
      </c>
      <c r="B8" s="21" t="str">
        <f>VLOOKUP($A8,'1.Stakeholders'!$A$1:$B$25,2,)</f>
        <v>Lidy van der Schaft</v>
      </c>
      <c r="C8" s="6" t="s">
        <v>1139</v>
      </c>
      <c r="D8" s="6" t="s">
        <v>267</v>
      </c>
      <c r="E8" s="21" t="str">
        <f>VLOOKUP($D8,'2.Perspectieven'!$A$1:$C$12,3,)</f>
        <v>Dienstverlening</v>
      </c>
    </row>
    <row r="9" spans="1:5" x14ac:dyDescent="0.3">
      <c r="A9" s="6" t="s">
        <v>1404</v>
      </c>
      <c r="B9" s="21" t="str">
        <f>VLOOKUP($A9,'1.Stakeholders'!$A$1:$B$25,2,)</f>
        <v>Marjolijn Beuvens</v>
      </c>
      <c r="C9" s="6" t="s">
        <v>1139</v>
      </c>
      <c r="D9" s="6" t="s">
        <v>267</v>
      </c>
      <c r="E9" s="21" t="str">
        <f>VLOOKUP($D9,'2.Perspectieven'!$A$1:$C$12,3,)</f>
        <v>Dienstverlening</v>
      </c>
    </row>
    <row r="10" spans="1:5" x14ac:dyDescent="0.3">
      <c r="A10" s="6" t="s">
        <v>1405</v>
      </c>
      <c r="B10" s="21" t="str">
        <f>VLOOKUP($A10,'1.Stakeholders'!$A$1:$B$25,2,)</f>
        <v>Tjerk van de Braak</v>
      </c>
      <c r="C10" s="6" t="s">
        <v>1139</v>
      </c>
      <c r="D10" s="6" t="s">
        <v>268</v>
      </c>
      <c r="E10" s="21" t="str">
        <f>VLOOKUP($D10,'2.Perspectieven'!$A$1:$C$12,3,)</f>
        <v>Leveranciers</v>
      </c>
    </row>
    <row r="11" spans="1:5" x14ac:dyDescent="0.3">
      <c r="A11" s="6" t="s">
        <v>1406</v>
      </c>
      <c r="B11" s="21" t="str">
        <f>VLOOKUP($A11,'1.Stakeholders'!$A$1:$B$25,2,)</f>
        <v>Ivo Hoppe</v>
      </c>
      <c r="C11" s="6" t="s">
        <v>1139</v>
      </c>
      <c r="D11" s="6" t="s">
        <v>268</v>
      </c>
      <c r="E11" s="21" t="str">
        <f>VLOOKUP($D11,'2.Perspectieven'!$A$1:$C$12,3,)</f>
        <v>Leveranciers</v>
      </c>
    </row>
    <row r="12" spans="1:5" x14ac:dyDescent="0.3">
      <c r="A12" s="6" t="s">
        <v>1407</v>
      </c>
      <c r="B12" s="21" t="str">
        <f>VLOOKUP($A12,'1.Stakeholders'!$A$1:$B$25,2,)</f>
        <v>Leon Bobbe</v>
      </c>
      <c r="C12" s="6" t="s">
        <v>1139</v>
      </c>
      <c r="D12" s="6" t="s">
        <v>269</v>
      </c>
      <c r="E12" s="21" t="str">
        <f>VLOOKUP($D12,'2.Perspectieven'!$A$1:$C$12,3,)</f>
        <v>Organisatiebesturing</v>
      </c>
    </row>
    <row r="13" spans="1:5" x14ac:dyDescent="0.3">
      <c r="A13" s="6" t="s">
        <v>1408</v>
      </c>
      <c r="B13" s="21" t="str">
        <f>VLOOKUP($A13,'1.Stakeholders'!$A$1:$B$25,2,)</f>
        <v>Pieter Doornbos</v>
      </c>
      <c r="C13" s="6" t="s">
        <v>1139</v>
      </c>
      <c r="D13" s="6" t="s">
        <v>269</v>
      </c>
      <c r="E13" s="21" t="str">
        <f>VLOOKUP($D13,'2.Perspectieven'!$A$1:$C$12,3,)</f>
        <v>Organisatiebesturing</v>
      </c>
    </row>
    <row r="14" spans="1:5" x14ac:dyDescent="0.3">
      <c r="A14" s="6" t="s">
        <v>1409</v>
      </c>
      <c r="B14" s="21" t="str">
        <f>VLOOKUP($A14,'1.Stakeholders'!$A$1:$B$25,2,)</f>
        <v>Harvey Noordwijk</v>
      </c>
      <c r="C14" s="6" t="s">
        <v>1139</v>
      </c>
      <c r="D14" s="6" t="s">
        <v>270</v>
      </c>
      <c r="E14" s="21" t="str">
        <f>VLOOKUP($D14,'2.Perspectieven'!$A$1:$C$12,3,)</f>
        <v>Medewerkers</v>
      </c>
    </row>
    <row r="15" spans="1:5" x14ac:dyDescent="0.3">
      <c r="A15" s="6" t="s">
        <v>1391</v>
      </c>
      <c r="B15" s="21" t="str">
        <f>VLOOKUP($A15,'1.Stakeholders'!$A$1:$B$25,2,)</f>
        <v>Martin Adema</v>
      </c>
      <c r="C15" s="6" t="s">
        <v>1139</v>
      </c>
      <c r="D15" s="6" t="s">
        <v>270</v>
      </c>
      <c r="E15" s="21" t="str">
        <f>VLOOKUP($D15,'2.Perspectieven'!$A$1:$C$12,3,)</f>
        <v>Medewerkers</v>
      </c>
    </row>
    <row r="16" spans="1:5" x14ac:dyDescent="0.3">
      <c r="A16" s="6" t="s">
        <v>1410</v>
      </c>
      <c r="B16" s="21" t="str">
        <f>VLOOKUP($A16,'1.Stakeholders'!$A$1:$B$25,2,)</f>
        <v>Manou Hebben</v>
      </c>
      <c r="C16" s="6" t="s">
        <v>1139</v>
      </c>
      <c r="D16" s="6" t="s">
        <v>271</v>
      </c>
      <c r="E16" s="21" t="str">
        <f>VLOOKUP($D16,'2.Perspectieven'!$A$1:$C$12,3,)</f>
        <v>Stakeholders</v>
      </c>
    </row>
    <row r="17" spans="1:5" x14ac:dyDescent="0.3">
      <c r="A17" s="6" t="s">
        <v>1411</v>
      </c>
      <c r="B17" s="21" t="str">
        <f>VLOOKUP($A17,'1.Stakeholders'!$A$1:$B$25,2,)</f>
        <v>Alexander van Trigt</v>
      </c>
      <c r="C17" s="6" t="s">
        <v>1139</v>
      </c>
      <c r="D17" s="6" t="s">
        <v>271</v>
      </c>
      <c r="E17" s="21" t="str">
        <f>VLOOKUP($D17,'2.Perspectieven'!$A$1:$C$12,3,)</f>
        <v>Stakeholders</v>
      </c>
    </row>
    <row r="18" spans="1:5" x14ac:dyDescent="0.3">
      <c r="A18" s="6" t="s">
        <v>1412</v>
      </c>
      <c r="B18" s="21" t="str">
        <f>VLOOKUP($A18,'1.Stakeholders'!$A$1:$B$25,2,)</f>
        <v>Tamar Hagbi</v>
      </c>
      <c r="C18" s="6" t="s">
        <v>1139</v>
      </c>
      <c r="D18" s="6" t="s">
        <v>272</v>
      </c>
      <c r="E18" s="21" t="str">
        <f>VLOOKUP($D18,'2.Perspectieven'!$A$1:$C$12,3,)</f>
        <v>Processen</v>
      </c>
    </row>
    <row r="19" spans="1:5" x14ac:dyDescent="0.3">
      <c r="A19" s="6" t="s">
        <v>1392</v>
      </c>
      <c r="B19" s="21" t="str">
        <f>VLOOKUP($A19,'1.Stakeholders'!$A$1:$B$25,2,)</f>
        <v>John Haakman</v>
      </c>
      <c r="C19" s="6" t="s">
        <v>1139</v>
      </c>
      <c r="D19" s="6" t="s">
        <v>272</v>
      </c>
      <c r="E19" s="21" t="str">
        <f>VLOOKUP($D19,'2.Perspectieven'!$A$1:$C$12,3,)</f>
        <v>Processen</v>
      </c>
    </row>
    <row r="20" spans="1:5" x14ac:dyDescent="0.3">
      <c r="A20" s="6" t="s">
        <v>1413</v>
      </c>
      <c r="B20" s="21" t="str">
        <f>VLOOKUP($A20,'1.Stakeholders'!$A$1:$B$25,2,)</f>
        <v>Alex Meester</v>
      </c>
      <c r="C20" s="6" t="s">
        <v>1139</v>
      </c>
      <c r="D20" s="6" t="s">
        <v>273</v>
      </c>
      <c r="E20" s="21" t="str">
        <f>VLOOKUP($D20,'2.Perspectieven'!$A$1:$C$12,3,)</f>
        <v>Informatievoorziening</v>
      </c>
    </row>
    <row r="21" spans="1:5" x14ac:dyDescent="0.3">
      <c r="A21" s="6" t="s">
        <v>1414</v>
      </c>
      <c r="B21" s="21" t="str">
        <f>VLOOKUP($A21,'1.Stakeholders'!$A$1:$B$25,2,)</f>
        <v>Bart van Gelder</v>
      </c>
      <c r="C21" s="6" t="s">
        <v>1139</v>
      </c>
      <c r="D21" s="6" t="s">
        <v>273</v>
      </c>
      <c r="E21" s="21" t="str">
        <f>VLOOKUP($D21,'2.Perspectieven'!$A$1:$C$12,3,)</f>
        <v>Informatievoorziening</v>
      </c>
    </row>
    <row r="23" spans="1:5" x14ac:dyDescent="0.3">
      <c r="A23" s="20"/>
      <c r="B23" s="20"/>
      <c r="C23" s="20"/>
      <c r="D23" s="20"/>
      <c r="E23" s="20"/>
    </row>
  </sheetData>
  <autoFilter ref="C1:E1" xr:uid="{D113D744-4455-459D-88B9-6DF2AC3ECAA3}"/>
  <phoneticPr fontId="2"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B005-AB61-47DD-A957-E7D803BF672D}">
  <sheetPr>
    <tabColor rgb="FF384497"/>
  </sheetPr>
  <dimension ref="A1:F5"/>
  <sheetViews>
    <sheetView workbookViewId="0">
      <pane ySplit="1" topLeftCell="A2" activePane="bottomLeft" state="frozen"/>
      <selection pane="bottomLeft" activeCell="B10" sqref="B10"/>
    </sheetView>
  </sheetViews>
  <sheetFormatPr defaultColWidth="8.77734375" defaultRowHeight="14.4" x14ac:dyDescent="0.3"/>
  <cols>
    <col min="2" max="2" width="19.77734375" customWidth="1"/>
    <col min="3" max="3" width="22.109375" customWidth="1"/>
    <col min="4" max="4" width="35.44140625" customWidth="1"/>
    <col min="5" max="5" width="12.44140625" customWidth="1"/>
    <col min="6" max="6" width="15.77734375" customWidth="1"/>
  </cols>
  <sheetData>
    <row r="1" spans="1:6" ht="28.8" x14ac:dyDescent="0.3">
      <c r="A1" s="7" t="s">
        <v>878</v>
      </c>
      <c r="B1" s="7" t="s">
        <v>1029</v>
      </c>
      <c r="C1" s="7" t="s">
        <v>1142</v>
      </c>
      <c r="D1" s="7" t="s">
        <v>1033</v>
      </c>
      <c r="E1" s="7" t="s">
        <v>830</v>
      </c>
      <c r="F1" s="7" t="s">
        <v>1204</v>
      </c>
    </row>
    <row r="2" spans="1:6" x14ac:dyDescent="0.3">
      <c r="A2" t="s">
        <v>1252</v>
      </c>
      <c r="B2" t="s">
        <v>1484</v>
      </c>
      <c r="C2" t="s">
        <v>1253</v>
      </c>
      <c r="E2" t="s">
        <v>265</v>
      </c>
      <c r="F2" t="s">
        <v>275</v>
      </c>
    </row>
    <row r="3" spans="1:6" x14ac:dyDescent="0.3">
      <c r="A3" t="s">
        <v>1254</v>
      </c>
      <c r="B3" t="s">
        <v>1485</v>
      </c>
      <c r="C3" t="s">
        <v>1257</v>
      </c>
      <c r="E3" t="s">
        <v>265</v>
      </c>
      <c r="F3" t="s">
        <v>275</v>
      </c>
    </row>
    <row r="4" spans="1:6" x14ac:dyDescent="0.3">
      <c r="A4" t="s">
        <v>1255</v>
      </c>
      <c r="B4" t="s">
        <v>1486</v>
      </c>
      <c r="C4" t="s">
        <v>1258</v>
      </c>
      <c r="E4" t="s">
        <v>265</v>
      </c>
      <c r="F4" t="s">
        <v>275</v>
      </c>
    </row>
    <row r="5" spans="1:6" x14ac:dyDescent="0.3">
      <c r="A5" t="s">
        <v>1256</v>
      </c>
      <c r="B5" t="s">
        <v>1487</v>
      </c>
      <c r="C5" t="s">
        <v>1259</v>
      </c>
      <c r="E5" t="s">
        <v>265</v>
      </c>
      <c r="F5" t="s">
        <v>275</v>
      </c>
    </row>
  </sheetData>
  <autoFilter ref="A1:F1" xr:uid="{4D33B005-AB61-47DD-A957-E7D803BF672D}"/>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1.Enterprises</vt:lpstr>
      <vt:lpstr>1.Brondocumenten</vt:lpstr>
      <vt:lpstr>1.Stakeholders</vt:lpstr>
      <vt:lpstr>1.GEA rollen</vt:lpstr>
      <vt:lpstr>1.GEA rollen stakeholders</vt:lpstr>
      <vt:lpstr>2.Zingevingsuitspraken</vt:lpstr>
      <vt:lpstr>2.Perspectieven</vt:lpstr>
      <vt:lpstr>1.Perspectiefeigenaren</vt:lpstr>
      <vt:lpstr>2.Kernbegrippen</vt:lpstr>
      <vt:lpstr>2.RGU</vt:lpstr>
      <vt:lpstr>2.Relevante relaties</vt:lpstr>
      <vt:lpstr>3.Vraagstuk</vt:lpstr>
      <vt:lpstr>4.Opl.Contour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Krijgsman</dc:creator>
  <cp:lastModifiedBy>W Krijgsman</cp:lastModifiedBy>
  <dcterms:created xsi:type="dcterms:W3CDTF">2021-11-02T17:07:17Z</dcterms:created>
  <dcterms:modified xsi:type="dcterms:W3CDTF">2022-03-21T19:27:45Z</dcterms:modified>
</cp:coreProperties>
</file>