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8800" windowHeight="15960" tabRatio="500" activeTab="3"/>
  </bookViews>
  <sheets>
    <sheet name="30-Apps" sheetId="1" r:id="rId1"/>
    <sheet name="35-Apps" sheetId="3" r:id="rId2"/>
    <sheet name="AppScale Benchmarking" sheetId="2" r:id="rId3"/>
    <sheet name="Predictions" sheetId="4" r:id="rId4"/>
    <sheet name="Predictions-Raw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4" l="1"/>
  <c r="D4" i="4"/>
  <c r="D5" i="4"/>
  <c r="D2" i="4"/>
  <c r="D103" i="5"/>
  <c r="C103" i="5"/>
  <c r="B103" i="5"/>
  <c r="C3" i="4"/>
  <c r="C2" i="4"/>
  <c r="A103" i="5"/>
  <c r="D3" i="2"/>
  <c r="D4" i="2"/>
  <c r="D5" i="2"/>
  <c r="D6" i="2"/>
  <c r="D7" i="2"/>
  <c r="D8" i="2"/>
  <c r="D9" i="2"/>
  <c r="D10" i="2"/>
  <c r="D11" i="2"/>
  <c r="D12" i="2"/>
  <c r="D2" i="2"/>
  <c r="C136" i="3"/>
  <c r="C137" i="3"/>
  <c r="C138" i="3"/>
  <c r="C139" i="3"/>
  <c r="C140" i="3"/>
  <c r="C141" i="3"/>
  <c r="C142" i="3"/>
  <c r="C135" i="3"/>
  <c r="C13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B194" i="3"/>
  <c r="B157" i="3"/>
  <c r="B143" i="3"/>
  <c r="C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B35" i="3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187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10" i="1"/>
  <c r="C209" i="1"/>
  <c r="B251" i="1"/>
  <c r="B204" i="1"/>
  <c r="C186" i="1"/>
  <c r="C163" i="1"/>
  <c r="C118" i="1"/>
  <c r="B119" i="1"/>
  <c r="B146" i="1"/>
  <c r="B115" i="1"/>
  <c r="C114" i="1"/>
  <c r="C94" i="1"/>
  <c r="C95" i="1"/>
  <c r="C96" i="1"/>
  <c r="C97" i="1"/>
  <c r="C98" i="1"/>
  <c r="C99" i="1"/>
  <c r="C93" i="1"/>
  <c r="C92" i="1"/>
  <c r="B10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" i="1"/>
  <c r="C1" i="1"/>
  <c r="B29" i="1"/>
</calcChain>
</file>

<file path=xl/sharedStrings.xml><?xml version="1.0" encoding="utf-8"?>
<sst xmlns="http://schemas.openxmlformats.org/spreadsheetml/2006/main" count="80" uniqueCount="51">
  <si>
    <t>Total loops</t>
  </si>
  <si>
    <t>Loops with API calls</t>
  </si>
  <si>
    <t>Nesting level 1</t>
  </si>
  <si>
    <t>Nesting level 2</t>
  </si>
  <si>
    <t>API calls</t>
  </si>
  <si>
    <t>Loops</t>
  </si>
  <si>
    <t>Methods with different API call count branches</t>
  </si>
  <si>
    <t>Total methods</t>
  </si>
  <si>
    <t>Other methods</t>
  </si>
  <si>
    <t>datastore</t>
  </si>
  <si>
    <t>files</t>
  </si>
  <si>
    <t>taskqueue</t>
  </si>
  <si>
    <t>urlfetch</t>
  </si>
  <si>
    <t>users</t>
  </si>
  <si>
    <t>memcache</t>
  </si>
  <si>
    <t>xmpp</t>
  </si>
  <si>
    <t>channel</t>
  </si>
  <si>
    <t>Methods with different alloc count branches</t>
  </si>
  <si>
    <t>Methods with no loops</t>
  </si>
  <si>
    <t>Methods with loops</t>
  </si>
  <si>
    <t>API call count</t>
  </si>
  <si>
    <t>Paths</t>
  </si>
  <si>
    <t>Memory allocations</t>
  </si>
  <si>
    <t>images</t>
  </si>
  <si>
    <t>blobstore</t>
  </si>
  <si>
    <t>tools</t>
  </si>
  <si>
    <t>search</t>
  </si>
  <si>
    <t>Operation</t>
  </si>
  <si>
    <t>put</t>
  </si>
  <si>
    <t>get</t>
  </si>
  <si>
    <t>asList</t>
  </si>
  <si>
    <t>asIterable</t>
  </si>
  <si>
    <t>delete</t>
  </si>
  <si>
    <t>jdo.makePersistent</t>
  </si>
  <si>
    <t>jdo.getObjectById</t>
  </si>
  <si>
    <t>jdo.close</t>
  </si>
  <si>
    <t>jdo.execute</t>
  </si>
  <si>
    <t>jdo.closeAll</t>
  </si>
  <si>
    <t>jdo.deletePersistent</t>
  </si>
  <si>
    <t>Mean (ms)</t>
  </si>
  <si>
    <t>Std. Deviation</t>
  </si>
  <si>
    <t>Std. Error</t>
  </si>
  <si>
    <t>check t-test</t>
  </si>
  <si>
    <t>App</t>
  </si>
  <si>
    <t>ServerHealth#info</t>
  </si>
  <si>
    <t>Actual (ms)</t>
  </si>
  <si>
    <t>Prediction (ms)</t>
  </si>
  <si>
    <t>ServerHealth#polling</t>
  </si>
  <si>
    <t>DateEngine#browse</t>
  </si>
  <si>
    <t>App-Engine-Mapper#addComment</t>
  </si>
  <si>
    <t>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</si>
</sst>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No. of Paths</a:t>
            </a:r>
            <a:r>
              <a:rPr lang="en-US" baseline="0"/>
              <a:t> Through Method (CDF)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'30-Apps'!$A$1:$A$27</c:f>
              <c:numCache>
                <c:formatCode>General</c:formatCode>
                <c:ptCount val="2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16.0</c:v>
                </c:pt>
                <c:pt idx="14">
                  <c:v>18.0</c:v>
                </c:pt>
                <c:pt idx="15">
                  <c:v>22.0</c:v>
                </c:pt>
                <c:pt idx="16">
                  <c:v>24.0</c:v>
                </c:pt>
                <c:pt idx="17">
                  <c:v>25.0</c:v>
                </c:pt>
                <c:pt idx="18">
                  <c:v>30.0</c:v>
                </c:pt>
                <c:pt idx="19">
                  <c:v>33.0</c:v>
                </c:pt>
                <c:pt idx="20">
                  <c:v>36.0</c:v>
                </c:pt>
                <c:pt idx="21">
                  <c:v>138.0</c:v>
                </c:pt>
                <c:pt idx="22">
                  <c:v>145.0</c:v>
                </c:pt>
                <c:pt idx="23">
                  <c:v>162.0</c:v>
                </c:pt>
                <c:pt idx="24">
                  <c:v>216.0</c:v>
                </c:pt>
                <c:pt idx="25">
                  <c:v>6562.0</c:v>
                </c:pt>
                <c:pt idx="26">
                  <c:v>34992.0</c:v>
                </c:pt>
              </c:numCache>
            </c:numRef>
          </c:xVal>
          <c:yVal>
            <c:numRef>
              <c:f>'30-Apps'!$C$1:$C$27</c:f>
              <c:numCache>
                <c:formatCode>General</c:formatCode>
                <c:ptCount val="27"/>
                <c:pt idx="0">
                  <c:v>0.677312775330396</c:v>
                </c:pt>
                <c:pt idx="1">
                  <c:v>0.822687224669603</c:v>
                </c:pt>
                <c:pt idx="2">
                  <c:v>0.875550660792951</c:v>
                </c:pt>
                <c:pt idx="3">
                  <c:v>0.898678414096916</c:v>
                </c:pt>
                <c:pt idx="4">
                  <c:v>0.919603524229075</c:v>
                </c:pt>
                <c:pt idx="5">
                  <c:v>0.927312775330396</c:v>
                </c:pt>
                <c:pt idx="6">
                  <c:v>0.932819383259912</c:v>
                </c:pt>
                <c:pt idx="7">
                  <c:v>0.941629955947136</c:v>
                </c:pt>
                <c:pt idx="8">
                  <c:v>0.95704845814978</c:v>
                </c:pt>
                <c:pt idx="9">
                  <c:v>0.963656387665198</c:v>
                </c:pt>
                <c:pt idx="10">
                  <c:v>0.975770925110132</c:v>
                </c:pt>
                <c:pt idx="11">
                  <c:v>0.977973568281938</c:v>
                </c:pt>
                <c:pt idx="12">
                  <c:v>0.979074889867841</c:v>
                </c:pt>
                <c:pt idx="13">
                  <c:v>0.980176211453744</c:v>
                </c:pt>
                <c:pt idx="14">
                  <c:v>0.983480176211454</c:v>
                </c:pt>
                <c:pt idx="15">
                  <c:v>0.984581497797357</c:v>
                </c:pt>
                <c:pt idx="16">
                  <c:v>0.98568281938326</c:v>
                </c:pt>
                <c:pt idx="17">
                  <c:v>0.986784140969163</c:v>
                </c:pt>
                <c:pt idx="18">
                  <c:v>0.987885462555066</c:v>
                </c:pt>
                <c:pt idx="19">
                  <c:v>0.988986784140969</c:v>
                </c:pt>
                <c:pt idx="20">
                  <c:v>0.992290748898678</c:v>
                </c:pt>
                <c:pt idx="21">
                  <c:v>0.993392070484581</c:v>
                </c:pt>
                <c:pt idx="22">
                  <c:v>0.994493392070484</c:v>
                </c:pt>
                <c:pt idx="23">
                  <c:v>0.995594713656387</c:v>
                </c:pt>
                <c:pt idx="24">
                  <c:v>0.997797356828193</c:v>
                </c:pt>
                <c:pt idx="25">
                  <c:v>0.998898678414096</c:v>
                </c:pt>
                <c:pt idx="26">
                  <c:v>0.999999999999999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637256"/>
        <c:axId val="2042627640"/>
      </c:scatterChart>
      <c:valAx>
        <c:axId val="2043637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Paths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2627640"/>
        <c:crosses val="autoZero"/>
        <c:crossBetween val="midCat"/>
      </c:valAx>
      <c:valAx>
        <c:axId val="2042627640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3637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No. of Memory Allocations in Paths CDF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'30-Apps'!$A$209:$A$250</c:f>
              <c:numCache>
                <c:formatCode>General</c:formatCode>
                <c:ptCount val="4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33.0</c:v>
                </c:pt>
                <c:pt idx="29">
                  <c:v>35.0</c:v>
                </c:pt>
                <c:pt idx="30">
                  <c:v>37.0</c:v>
                </c:pt>
                <c:pt idx="31">
                  <c:v>38.0</c:v>
                </c:pt>
                <c:pt idx="32">
                  <c:v>42.0</c:v>
                </c:pt>
                <c:pt idx="33">
                  <c:v>44.0</c:v>
                </c:pt>
                <c:pt idx="34">
                  <c:v>53.0</c:v>
                </c:pt>
                <c:pt idx="35">
                  <c:v>54.0</c:v>
                </c:pt>
                <c:pt idx="36">
                  <c:v>90.0</c:v>
                </c:pt>
                <c:pt idx="37">
                  <c:v>91.0</c:v>
                </c:pt>
                <c:pt idx="38">
                  <c:v>92.0</c:v>
                </c:pt>
                <c:pt idx="39">
                  <c:v>93.0</c:v>
                </c:pt>
                <c:pt idx="40">
                  <c:v>99.0</c:v>
                </c:pt>
                <c:pt idx="41">
                  <c:v>100.0</c:v>
                </c:pt>
              </c:numCache>
            </c:numRef>
          </c:xVal>
          <c:yVal>
            <c:numRef>
              <c:f>'30-Apps'!$C$209:$C$250</c:f>
              <c:numCache>
                <c:formatCode>General</c:formatCode>
                <c:ptCount val="42"/>
                <c:pt idx="0">
                  <c:v>0.170173030623495</c:v>
                </c:pt>
                <c:pt idx="1">
                  <c:v>0.178048286569313</c:v>
                </c:pt>
                <c:pt idx="2">
                  <c:v>0.182773440136804</c:v>
                </c:pt>
                <c:pt idx="3">
                  <c:v>0.185968543977679</c:v>
                </c:pt>
                <c:pt idx="4">
                  <c:v>0.188713633193079</c:v>
                </c:pt>
                <c:pt idx="5">
                  <c:v>0.191346218752109</c:v>
                </c:pt>
                <c:pt idx="6">
                  <c:v>0.193506288954391</c:v>
                </c:pt>
                <c:pt idx="7">
                  <c:v>0.195013837949733</c:v>
                </c:pt>
                <c:pt idx="8">
                  <c:v>0.195846365006863</c:v>
                </c:pt>
                <c:pt idx="9">
                  <c:v>0.197421416196026</c:v>
                </c:pt>
                <c:pt idx="10">
                  <c:v>0.198298944715703</c:v>
                </c:pt>
                <c:pt idx="11">
                  <c:v>0.198748959341179</c:v>
                </c:pt>
                <c:pt idx="12">
                  <c:v>0.20108903539365</c:v>
                </c:pt>
                <c:pt idx="13">
                  <c:v>0.204441644353442</c:v>
                </c:pt>
                <c:pt idx="14">
                  <c:v>0.207051729181198</c:v>
                </c:pt>
                <c:pt idx="15">
                  <c:v>0.208446774520172</c:v>
                </c:pt>
                <c:pt idx="16">
                  <c:v>0.209549310352586</c:v>
                </c:pt>
                <c:pt idx="17">
                  <c:v>0.210786850572644</c:v>
                </c:pt>
                <c:pt idx="18">
                  <c:v>0.256868348221317</c:v>
                </c:pt>
                <c:pt idx="19">
                  <c:v>0.418153589991675</c:v>
                </c:pt>
                <c:pt idx="20">
                  <c:v>0.660801476047971</c:v>
                </c:pt>
                <c:pt idx="21">
                  <c:v>0.862408028260919</c:v>
                </c:pt>
                <c:pt idx="22">
                  <c:v>0.963211304367392</c:v>
                </c:pt>
                <c:pt idx="23">
                  <c:v>0.993519789393155</c:v>
                </c:pt>
                <c:pt idx="24">
                  <c:v>0.998582453929753</c:v>
                </c:pt>
                <c:pt idx="25">
                  <c:v>0.998942465630133</c:v>
                </c:pt>
                <c:pt idx="26">
                  <c:v>0.999077470017776</c:v>
                </c:pt>
                <c:pt idx="27">
                  <c:v>0.999122471480323</c:v>
                </c:pt>
                <c:pt idx="28">
                  <c:v>0.999167472942871</c:v>
                </c:pt>
                <c:pt idx="29">
                  <c:v>0.999257475867966</c:v>
                </c:pt>
                <c:pt idx="30">
                  <c:v>0.999302477330513</c:v>
                </c:pt>
                <c:pt idx="31">
                  <c:v>0.999347478793061</c:v>
                </c:pt>
                <c:pt idx="32">
                  <c:v>0.999437481718156</c:v>
                </c:pt>
                <c:pt idx="33">
                  <c:v>0.999482483180703</c:v>
                </c:pt>
                <c:pt idx="34">
                  <c:v>0.999572486105798</c:v>
                </c:pt>
                <c:pt idx="35">
                  <c:v>0.99963998829962</c:v>
                </c:pt>
                <c:pt idx="36">
                  <c:v>0.999729991224715</c:v>
                </c:pt>
                <c:pt idx="37">
                  <c:v>0.99981999414981</c:v>
                </c:pt>
                <c:pt idx="38">
                  <c:v>0.999864995612357</c:v>
                </c:pt>
                <c:pt idx="39">
                  <c:v>0.999909997074905</c:v>
                </c:pt>
                <c:pt idx="40">
                  <c:v>0.999954998537452</c:v>
                </c:pt>
                <c:pt idx="4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987544"/>
        <c:axId val="-2091981848"/>
      </c:scatterChart>
      <c:valAx>
        <c:axId val="-2091987544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</a:t>
                </a:r>
                <a:r>
                  <a:rPr lang="en-US" baseline="0"/>
                  <a:t> of allocations in Path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1981848"/>
        <c:crosses val="autoZero"/>
        <c:crossBetween val="midCat"/>
      </c:valAx>
      <c:valAx>
        <c:axId val="-2091981848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1987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No. of Paths Through Methods</a:t>
            </a:r>
            <a:r>
              <a:rPr lang="en-US" baseline="0"/>
              <a:t> (CDF)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1"/>
          <c:marker>
            <c:symbol val="none"/>
          </c:marker>
          <c:xVal>
            <c:numRef>
              <c:f>'35-Apps'!$A$1:$A$34</c:f>
              <c:numCache>
                <c:formatCode>General</c:formatCode>
                <c:ptCount val="3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22.0</c:v>
                </c:pt>
                <c:pt idx="17">
                  <c:v>24.0</c:v>
                </c:pt>
                <c:pt idx="18">
                  <c:v>25.0</c:v>
                </c:pt>
                <c:pt idx="19">
                  <c:v>30.0</c:v>
                </c:pt>
                <c:pt idx="20">
                  <c:v>33.0</c:v>
                </c:pt>
                <c:pt idx="21">
                  <c:v>36.0</c:v>
                </c:pt>
                <c:pt idx="22">
                  <c:v>56.0</c:v>
                </c:pt>
                <c:pt idx="23">
                  <c:v>120.0</c:v>
                </c:pt>
                <c:pt idx="24">
                  <c:v>138.0</c:v>
                </c:pt>
                <c:pt idx="25">
                  <c:v>145.0</c:v>
                </c:pt>
                <c:pt idx="26">
                  <c:v>162.0</c:v>
                </c:pt>
                <c:pt idx="27">
                  <c:v>166.0</c:v>
                </c:pt>
                <c:pt idx="28">
                  <c:v>216.0</c:v>
                </c:pt>
                <c:pt idx="29">
                  <c:v>1029.0</c:v>
                </c:pt>
                <c:pt idx="30">
                  <c:v>4378.0</c:v>
                </c:pt>
                <c:pt idx="31">
                  <c:v>6562.0</c:v>
                </c:pt>
                <c:pt idx="32">
                  <c:v>13127.0</c:v>
                </c:pt>
                <c:pt idx="33">
                  <c:v>34992.0</c:v>
                </c:pt>
              </c:numCache>
            </c:numRef>
          </c:xVal>
          <c:yVal>
            <c:numRef>
              <c:f>'35-Apps'!$C$1:$C$34</c:f>
              <c:numCache>
                <c:formatCode>General</c:formatCode>
                <c:ptCount val="34"/>
                <c:pt idx="0">
                  <c:v>0.652949245541838</c:v>
                </c:pt>
                <c:pt idx="1">
                  <c:v>0.773662551440329</c:v>
                </c:pt>
                <c:pt idx="2">
                  <c:v>0.831275720164609</c:v>
                </c:pt>
                <c:pt idx="3">
                  <c:v>0.882030178326474</c:v>
                </c:pt>
                <c:pt idx="4">
                  <c:v>0.910836762688614</c:v>
                </c:pt>
                <c:pt idx="5">
                  <c:v>0.91838134430727</c:v>
                </c:pt>
                <c:pt idx="6">
                  <c:v>0.922496570644719</c:v>
                </c:pt>
                <c:pt idx="7">
                  <c:v>0.929355281207133</c:v>
                </c:pt>
                <c:pt idx="8">
                  <c:v>0.94718792866941</c:v>
                </c:pt>
                <c:pt idx="9">
                  <c:v>0.968449931412894</c:v>
                </c:pt>
                <c:pt idx="10">
                  <c:v>0.97599451303155</c:v>
                </c:pt>
                <c:pt idx="11">
                  <c:v>0.978737997256516</c:v>
                </c:pt>
                <c:pt idx="12">
                  <c:v>0.979423868312757</c:v>
                </c:pt>
                <c:pt idx="13">
                  <c:v>0.980109739368998</c:v>
                </c:pt>
                <c:pt idx="14">
                  <c:v>0.98079561042524</c:v>
                </c:pt>
                <c:pt idx="15">
                  <c:v>0.982853223593964</c:v>
                </c:pt>
                <c:pt idx="16">
                  <c:v>0.983539094650205</c:v>
                </c:pt>
                <c:pt idx="17">
                  <c:v>0.984224965706447</c:v>
                </c:pt>
                <c:pt idx="18">
                  <c:v>0.984910836762688</c:v>
                </c:pt>
                <c:pt idx="19">
                  <c:v>0.986968449931413</c:v>
                </c:pt>
                <c:pt idx="20">
                  <c:v>0.987654320987654</c:v>
                </c:pt>
                <c:pt idx="21">
                  <c:v>0.99039780521262</c:v>
                </c:pt>
                <c:pt idx="22">
                  <c:v>0.991769547325103</c:v>
                </c:pt>
                <c:pt idx="23">
                  <c:v>0.992455418381344</c:v>
                </c:pt>
                <c:pt idx="24">
                  <c:v>0.993141289437585</c:v>
                </c:pt>
                <c:pt idx="25">
                  <c:v>0.993827160493827</c:v>
                </c:pt>
                <c:pt idx="26">
                  <c:v>0.994513031550068</c:v>
                </c:pt>
                <c:pt idx="27">
                  <c:v>0.99519890260631</c:v>
                </c:pt>
                <c:pt idx="28">
                  <c:v>0.996570644718792</c:v>
                </c:pt>
                <c:pt idx="29">
                  <c:v>0.997256515775034</c:v>
                </c:pt>
                <c:pt idx="30">
                  <c:v>0.997942386831275</c:v>
                </c:pt>
                <c:pt idx="31">
                  <c:v>0.998628257887517</c:v>
                </c:pt>
                <c:pt idx="32">
                  <c:v>0.999314128943758</c:v>
                </c:pt>
                <c:pt idx="33">
                  <c:v>0.999999999999999</c:v>
                </c:pt>
              </c:numCache>
            </c:numRef>
          </c:yVal>
          <c:smooth val="0"/>
        </c:ser>
        <c:ser>
          <c:idx val="1"/>
          <c:order val="0"/>
          <c:marker>
            <c:symbol val="none"/>
          </c:marker>
          <c:xVal>
            <c:numRef>
              <c:f>'35-Apps'!$A$1:$A$34</c:f>
              <c:numCache>
                <c:formatCode>General</c:formatCode>
                <c:ptCount val="3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22.0</c:v>
                </c:pt>
                <c:pt idx="17">
                  <c:v>24.0</c:v>
                </c:pt>
                <c:pt idx="18">
                  <c:v>25.0</c:v>
                </c:pt>
                <c:pt idx="19">
                  <c:v>30.0</c:v>
                </c:pt>
                <c:pt idx="20">
                  <c:v>33.0</c:v>
                </c:pt>
                <c:pt idx="21">
                  <c:v>36.0</c:v>
                </c:pt>
                <c:pt idx="22">
                  <c:v>56.0</c:v>
                </c:pt>
                <c:pt idx="23">
                  <c:v>120.0</c:v>
                </c:pt>
                <c:pt idx="24">
                  <c:v>138.0</c:v>
                </c:pt>
                <c:pt idx="25">
                  <c:v>145.0</c:v>
                </c:pt>
                <c:pt idx="26">
                  <c:v>162.0</c:v>
                </c:pt>
                <c:pt idx="27">
                  <c:v>166.0</c:v>
                </c:pt>
                <c:pt idx="28">
                  <c:v>216.0</c:v>
                </c:pt>
                <c:pt idx="29">
                  <c:v>1029.0</c:v>
                </c:pt>
                <c:pt idx="30">
                  <c:v>4378.0</c:v>
                </c:pt>
                <c:pt idx="31">
                  <c:v>6562.0</c:v>
                </c:pt>
                <c:pt idx="32">
                  <c:v>13127.0</c:v>
                </c:pt>
                <c:pt idx="33">
                  <c:v>34992.0</c:v>
                </c:pt>
              </c:numCache>
            </c:numRef>
          </c:xVal>
          <c:yVal>
            <c:numRef>
              <c:f>'35-Apps'!$C$1:$C$34</c:f>
              <c:numCache>
                <c:formatCode>General</c:formatCode>
                <c:ptCount val="34"/>
                <c:pt idx="0">
                  <c:v>0.652949245541838</c:v>
                </c:pt>
                <c:pt idx="1">
                  <c:v>0.773662551440329</c:v>
                </c:pt>
                <c:pt idx="2">
                  <c:v>0.831275720164609</c:v>
                </c:pt>
                <c:pt idx="3">
                  <c:v>0.882030178326474</c:v>
                </c:pt>
                <c:pt idx="4">
                  <c:v>0.910836762688614</c:v>
                </c:pt>
                <c:pt idx="5">
                  <c:v>0.91838134430727</c:v>
                </c:pt>
                <c:pt idx="6">
                  <c:v>0.922496570644719</c:v>
                </c:pt>
                <c:pt idx="7">
                  <c:v>0.929355281207133</c:v>
                </c:pt>
                <c:pt idx="8">
                  <c:v>0.94718792866941</c:v>
                </c:pt>
                <c:pt idx="9">
                  <c:v>0.968449931412894</c:v>
                </c:pt>
                <c:pt idx="10">
                  <c:v>0.97599451303155</c:v>
                </c:pt>
                <c:pt idx="11">
                  <c:v>0.978737997256516</c:v>
                </c:pt>
                <c:pt idx="12">
                  <c:v>0.979423868312757</c:v>
                </c:pt>
                <c:pt idx="13">
                  <c:v>0.980109739368998</c:v>
                </c:pt>
                <c:pt idx="14">
                  <c:v>0.98079561042524</c:v>
                </c:pt>
                <c:pt idx="15">
                  <c:v>0.982853223593964</c:v>
                </c:pt>
                <c:pt idx="16">
                  <c:v>0.983539094650205</c:v>
                </c:pt>
                <c:pt idx="17">
                  <c:v>0.984224965706447</c:v>
                </c:pt>
                <c:pt idx="18">
                  <c:v>0.984910836762688</c:v>
                </c:pt>
                <c:pt idx="19">
                  <c:v>0.986968449931413</c:v>
                </c:pt>
                <c:pt idx="20">
                  <c:v>0.987654320987654</c:v>
                </c:pt>
                <c:pt idx="21">
                  <c:v>0.99039780521262</c:v>
                </c:pt>
                <c:pt idx="22">
                  <c:v>0.991769547325103</c:v>
                </c:pt>
                <c:pt idx="23">
                  <c:v>0.992455418381344</c:v>
                </c:pt>
                <c:pt idx="24">
                  <c:v>0.993141289437585</c:v>
                </c:pt>
                <c:pt idx="25">
                  <c:v>0.993827160493827</c:v>
                </c:pt>
                <c:pt idx="26">
                  <c:v>0.994513031550068</c:v>
                </c:pt>
                <c:pt idx="27">
                  <c:v>0.99519890260631</c:v>
                </c:pt>
                <c:pt idx="28">
                  <c:v>0.996570644718792</c:v>
                </c:pt>
                <c:pt idx="29">
                  <c:v>0.997256515775034</c:v>
                </c:pt>
                <c:pt idx="30">
                  <c:v>0.997942386831275</c:v>
                </c:pt>
                <c:pt idx="31">
                  <c:v>0.998628257887517</c:v>
                </c:pt>
                <c:pt idx="32">
                  <c:v>0.999314128943758</c:v>
                </c:pt>
                <c:pt idx="33">
                  <c:v>0.999999999999999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931240"/>
        <c:axId val="-2091928248"/>
      </c:scatterChart>
      <c:valAx>
        <c:axId val="-2091931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1928248"/>
        <c:crosses val="autoZero"/>
        <c:crossBetween val="midCat"/>
      </c:valAx>
      <c:valAx>
        <c:axId val="-2091928248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1931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No. of Paths Through Methods</a:t>
            </a:r>
            <a:r>
              <a:rPr lang="en-US" baseline="0"/>
              <a:t> (CDF): Cutoff at X = 100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'35-Apps'!$A$1:$A$34</c:f>
              <c:numCache>
                <c:formatCode>General</c:formatCode>
                <c:ptCount val="3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22.0</c:v>
                </c:pt>
                <c:pt idx="17">
                  <c:v>24.0</c:v>
                </c:pt>
                <c:pt idx="18">
                  <c:v>25.0</c:v>
                </c:pt>
                <c:pt idx="19">
                  <c:v>30.0</c:v>
                </c:pt>
                <c:pt idx="20">
                  <c:v>33.0</c:v>
                </c:pt>
                <c:pt idx="21">
                  <c:v>36.0</c:v>
                </c:pt>
                <c:pt idx="22">
                  <c:v>56.0</c:v>
                </c:pt>
                <c:pt idx="23">
                  <c:v>120.0</c:v>
                </c:pt>
                <c:pt idx="24">
                  <c:v>138.0</c:v>
                </c:pt>
                <c:pt idx="25">
                  <c:v>145.0</c:v>
                </c:pt>
                <c:pt idx="26">
                  <c:v>162.0</c:v>
                </c:pt>
                <c:pt idx="27">
                  <c:v>166.0</c:v>
                </c:pt>
                <c:pt idx="28">
                  <c:v>216.0</c:v>
                </c:pt>
                <c:pt idx="29">
                  <c:v>1029.0</c:v>
                </c:pt>
                <c:pt idx="30">
                  <c:v>4378.0</c:v>
                </c:pt>
                <c:pt idx="31">
                  <c:v>6562.0</c:v>
                </c:pt>
                <c:pt idx="32">
                  <c:v>13127.0</c:v>
                </c:pt>
                <c:pt idx="33">
                  <c:v>34992.0</c:v>
                </c:pt>
              </c:numCache>
            </c:numRef>
          </c:xVal>
          <c:yVal>
            <c:numRef>
              <c:f>'35-Apps'!$C$1:$C$34</c:f>
              <c:numCache>
                <c:formatCode>General</c:formatCode>
                <c:ptCount val="34"/>
                <c:pt idx="0">
                  <c:v>0.652949245541838</c:v>
                </c:pt>
                <c:pt idx="1">
                  <c:v>0.773662551440329</c:v>
                </c:pt>
                <c:pt idx="2">
                  <c:v>0.831275720164609</c:v>
                </c:pt>
                <c:pt idx="3">
                  <c:v>0.882030178326474</c:v>
                </c:pt>
                <c:pt idx="4">
                  <c:v>0.910836762688614</c:v>
                </c:pt>
                <c:pt idx="5">
                  <c:v>0.91838134430727</c:v>
                </c:pt>
                <c:pt idx="6">
                  <c:v>0.922496570644719</c:v>
                </c:pt>
                <c:pt idx="7">
                  <c:v>0.929355281207133</c:v>
                </c:pt>
                <c:pt idx="8">
                  <c:v>0.94718792866941</c:v>
                </c:pt>
                <c:pt idx="9">
                  <c:v>0.968449931412894</c:v>
                </c:pt>
                <c:pt idx="10">
                  <c:v>0.97599451303155</c:v>
                </c:pt>
                <c:pt idx="11">
                  <c:v>0.978737997256516</c:v>
                </c:pt>
                <c:pt idx="12">
                  <c:v>0.979423868312757</c:v>
                </c:pt>
                <c:pt idx="13">
                  <c:v>0.980109739368998</c:v>
                </c:pt>
                <c:pt idx="14">
                  <c:v>0.98079561042524</c:v>
                </c:pt>
                <c:pt idx="15">
                  <c:v>0.982853223593964</c:v>
                </c:pt>
                <c:pt idx="16">
                  <c:v>0.983539094650205</c:v>
                </c:pt>
                <c:pt idx="17">
                  <c:v>0.984224965706447</c:v>
                </c:pt>
                <c:pt idx="18">
                  <c:v>0.984910836762688</c:v>
                </c:pt>
                <c:pt idx="19">
                  <c:v>0.986968449931413</c:v>
                </c:pt>
                <c:pt idx="20">
                  <c:v>0.987654320987654</c:v>
                </c:pt>
                <c:pt idx="21">
                  <c:v>0.99039780521262</c:v>
                </c:pt>
                <c:pt idx="22">
                  <c:v>0.991769547325103</c:v>
                </c:pt>
                <c:pt idx="23">
                  <c:v>0.992455418381344</c:v>
                </c:pt>
                <c:pt idx="24">
                  <c:v>0.993141289437585</c:v>
                </c:pt>
                <c:pt idx="25">
                  <c:v>0.993827160493827</c:v>
                </c:pt>
                <c:pt idx="26">
                  <c:v>0.994513031550068</c:v>
                </c:pt>
                <c:pt idx="27">
                  <c:v>0.99519890260631</c:v>
                </c:pt>
                <c:pt idx="28">
                  <c:v>0.996570644718792</c:v>
                </c:pt>
                <c:pt idx="29">
                  <c:v>0.997256515775034</c:v>
                </c:pt>
                <c:pt idx="30">
                  <c:v>0.997942386831275</c:v>
                </c:pt>
                <c:pt idx="31">
                  <c:v>0.998628257887517</c:v>
                </c:pt>
                <c:pt idx="32">
                  <c:v>0.999314128943758</c:v>
                </c:pt>
                <c:pt idx="33">
                  <c:v>0.999999999999999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889528"/>
        <c:axId val="-2092892488"/>
      </c:scatterChart>
      <c:valAx>
        <c:axId val="-2092889528"/>
        <c:scaling>
          <c:orientation val="minMax"/>
          <c:max val="100.0"/>
        </c:scaling>
        <c:delete val="0"/>
        <c:axPos val="b"/>
        <c:numFmt formatCode="General" sourceLinked="1"/>
        <c:majorTickMark val="out"/>
        <c:minorTickMark val="none"/>
        <c:tickLblPos val="nextTo"/>
        <c:crossAx val="-2092892488"/>
        <c:crosses val="autoZero"/>
        <c:crossBetween val="midCat"/>
      </c:valAx>
      <c:valAx>
        <c:axId val="-2092892488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2889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Loop Nesting Levels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cat>
            <c:strRef>
              <c:f>'35-Apps'!$A$65:$A$66</c:f>
              <c:strCache>
                <c:ptCount val="2"/>
                <c:pt idx="0">
                  <c:v>Nesting level 1</c:v>
                </c:pt>
                <c:pt idx="1">
                  <c:v>Nesting level 2</c:v>
                </c:pt>
              </c:strCache>
            </c:strRef>
          </c:cat>
          <c:val>
            <c:numRef>
              <c:f>'35-Apps'!$B$65:$B$66</c:f>
              <c:numCache>
                <c:formatCode>General</c:formatCode>
                <c:ptCount val="2"/>
                <c:pt idx="0">
                  <c:v>209.0</c:v>
                </c:pt>
                <c:pt idx="1">
                  <c:v>17.0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Methods</a:t>
            </a:r>
            <a:r>
              <a:rPr lang="en-US" baseline="0"/>
              <a:t> with Different API Call Count Branches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cat>
            <c:strRef>
              <c:f>'35-Apps'!$A$87:$A$88</c:f>
              <c:strCache>
                <c:ptCount val="2"/>
                <c:pt idx="0">
                  <c:v>Methods with different API call count branches</c:v>
                </c:pt>
                <c:pt idx="1">
                  <c:v>Other methods</c:v>
                </c:pt>
              </c:strCache>
            </c:strRef>
          </c:cat>
          <c:val>
            <c:numRef>
              <c:f>'35-Apps'!$B$87:$B$88</c:f>
              <c:numCache>
                <c:formatCode>General</c:formatCode>
                <c:ptCount val="2"/>
                <c:pt idx="0">
                  <c:v>156.0</c:v>
                </c:pt>
                <c:pt idx="1">
                  <c:v>1302.0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GAE API Calls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'35-Apps'!$A$109:$A$120</c:f>
              <c:strCache>
                <c:ptCount val="12"/>
                <c:pt idx="0">
                  <c:v>images</c:v>
                </c:pt>
                <c:pt idx="1">
                  <c:v>urlfetch</c:v>
                </c:pt>
                <c:pt idx="2">
                  <c:v>users</c:v>
                </c:pt>
                <c:pt idx="3">
                  <c:v>memcache</c:v>
                </c:pt>
                <c:pt idx="4">
                  <c:v>blobstore</c:v>
                </c:pt>
                <c:pt idx="5">
                  <c:v>files</c:v>
                </c:pt>
                <c:pt idx="6">
                  <c:v>datastore</c:v>
                </c:pt>
                <c:pt idx="7">
                  <c:v>taskqueue</c:v>
                </c:pt>
                <c:pt idx="8">
                  <c:v>xmpp</c:v>
                </c:pt>
                <c:pt idx="9">
                  <c:v>channel</c:v>
                </c:pt>
                <c:pt idx="10">
                  <c:v>tools</c:v>
                </c:pt>
                <c:pt idx="11">
                  <c:v>search</c:v>
                </c:pt>
              </c:strCache>
            </c:strRef>
          </c:cat>
          <c:val>
            <c:numRef>
              <c:f>'35-Apps'!$B$109:$B$120</c:f>
              <c:numCache>
                <c:formatCode>General</c:formatCode>
                <c:ptCount val="12"/>
                <c:pt idx="0">
                  <c:v>3.0</c:v>
                </c:pt>
                <c:pt idx="1">
                  <c:v>8.0</c:v>
                </c:pt>
                <c:pt idx="2">
                  <c:v>44.0</c:v>
                </c:pt>
                <c:pt idx="3">
                  <c:v>12.0</c:v>
                </c:pt>
                <c:pt idx="4">
                  <c:v>7.0</c:v>
                </c:pt>
                <c:pt idx="5">
                  <c:v>4.0</c:v>
                </c:pt>
                <c:pt idx="6">
                  <c:v>735.0</c:v>
                </c:pt>
                <c:pt idx="7">
                  <c:v>24.0</c:v>
                </c:pt>
                <c:pt idx="8">
                  <c:v>3.0</c:v>
                </c:pt>
                <c:pt idx="9">
                  <c:v>1.0</c:v>
                </c:pt>
                <c:pt idx="10">
                  <c:v>2.0</c:v>
                </c:pt>
                <c:pt idx="11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2950872"/>
        <c:axId val="2135926872"/>
      </c:barChart>
      <c:catAx>
        <c:axId val="-2092950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926872"/>
        <c:crosses val="autoZero"/>
        <c:auto val="1"/>
        <c:lblAlgn val="ctr"/>
        <c:lblOffset val="100"/>
        <c:noMultiLvlLbl val="0"/>
      </c:catAx>
      <c:valAx>
        <c:axId val="2135926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2950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API Call Counts</a:t>
            </a:r>
            <a:r>
              <a:rPr lang="en-US" baseline="0"/>
              <a:t> in Loops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'35-Apps'!$A$134:$A$142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10.0</c:v>
                </c:pt>
              </c:numCache>
            </c:numRef>
          </c:xVal>
          <c:yVal>
            <c:numRef>
              <c:f>'35-Apps'!$C$134:$C$142</c:f>
              <c:numCache>
                <c:formatCode>General</c:formatCode>
                <c:ptCount val="9"/>
                <c:pt idx="0">
                  <c:v>0.761061946902655</c:v>
                </c:pt>
                <c:pt idx="1">
                  <c:v>0.86283185840708</c:v>
                </c:pt>
                <c:pt idx="2">
                  <c:v>0.889380530973451</c:v>
                </c:pt>
                <c:pt idx="3">
                  <c:v>0.920353982300885</c:v>
                </c:pt>
                <c:pt idx="4">
                  <c:v>0.946902654867257</c:v>
                </c:pt>
                <c:pt idx="5">
                  <c:v>0.969026548672567</c:v>
                </c:pt>
                <c:pt idx="6">
                  <c:v>0.973451327433628</c:v>
                </c:pt>
                <c:pt idx="7">
                  <c:v>0.986725663716814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805272"/>
        <c:axId val="2135808232"/>
      </c:scatterChart>
      <c:valAx>
        <c:axId val="2135805272"/>
        <c:scaling>
          <c:orientation val="minMax"/>
          <c:max val="10.0"/>
        </c:scaling>
        <c:delete val="0"/>
        <c:axPos val="b"/>
        <c:numFmt formatCode="General" sourceLinked="1"/>
        <c:majorTickMark val="out"/>
        <c:minorTickMark val="none"/>
        <c:tickLblPos val="nextTo"/>
        <c:crossAx val="2135808232"/>
        <c:crosses val="autoZero"/>
        <c:crossBetween val="midCat"/>
      </c:valAx>
      <c:valAx>
        <c:axId val="2135808232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805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'35-Apps'!$A$156:$A$157</c:f>
              <c:strCache>
                <c:ptCount val="2"/>
                <c:pt idx="0">
                  <c:v>Methods with no loops</c:v>
                </c:pt>
                <c:pt idx="1">
                  <c:v>Methods with loops</c:v>
                </c:pt>
              </c:strCache>
            </c:strRef>
          </c:cat>
          <c:val>
            <c:numRef>
              <c:f>'35-Apps'!$B$156:$B$157</c:f>
              <c:numCache>
                <c:formatCode>General</c:formatCode>
                <c:ptCount val="2"/>
                <c:pt idx="0">
                  <c:v>1286.0</c:v>
                </c:pt>
                <c:pt idx="1">
                  <c:v>172.0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API Call Counts in Paths</a:t>
            </a:r>
            <a:r>
              <a:rPr lang="en-US" baseline="0"/>
              <a:t> (CDF)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'35-Apps'!$A$175:$A$193</c:f>
              <c:numCache>
                <c:formatCode>General</c:formatCode>
                <c:ptCount val="1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16.0</c:v>
                </c:pt>
                <c:pt idx="16">
                  <c:v>27.0</c:v>
                </c:pt>
                <c:pt idx="17">
                  <c:v>30.0</c:v>
                </c:pt>
                <c:pt idx="18">
                  <c:v>32.0</c:v>
                </c:pt>
              </c:numCache>
            </c:numRef>
          </c:xVal>
          <c:yVal>
            <c:numRef>
              <c:f>'35-Apps'!$C$175:$C$193</c:f>
              <c:numCache>
                <c:formatCode>General</c:formatCode>
                <c:ptCount val="19"/>
                <c:pt idx="0">
                  <c:v>0.425270145106514</c:v>
                </c:pt>
                <c:pt idx="1">
                  <c:v>0.978542760111145</c:v>
                </c:pt>
                <c:pt idx="2">
                  <c:v>0.984208088916332</c:v>
                </c:pt>
                <c:pt idx="3">
                  <c:v>0.988669342389626</c:v>
                </c:pt>
                <c:pt idx="4">
                  <c:v>0.991941957394257</c:v>
                </c:pt>
                <c:pt idx="5">
                  <c:v>0.994180302562519</c:v>
                </c:pt>
                <c:pt idx="6">
                  <c:v>0.997082432849645</c:v>
                </c:pt>
                <c:pt idx="7">
                  <c:v>0.997653596789132</c:v>
                </c:pt>
                <c:pt idx="8">
                  <c:v>0.998518061129978</c:v>
                </c:pt>
                <c:pt idx="9">
                  <c:v>0.998888545847484</c:v>
                </c:pt>
                <c:pt idx="10">
                  <c:v>0.999367088607595</c:v>
                </c:pt>
                <c:pt idx="11">
                  <c:v>0.999475146650201</c:v>
                </c:pt>
                <c:pt idx="12">
                  <c:v>0.999722136461871</c:v>
                </c:pt>
                <c:pt idx="13">
                  <c:v>0.999783883914788</c:v>
                </c:pt>
                <c:pt idx="14">
                  <c:v>0.999922815683853</c:v>
                </c:pt>
                <c:pt idx="15">
                  <c:v>0.999922815683853</c:v>
                </c:pt>
                <c:pt idx="16">
                  <c:v>0.999938252547082</c:v>
                </c:pt>
                <c:pt idx="17">
                  <c:v>0.999953689410312</c:v>
                </c:pt>
                <c:pt idx="18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743576"/>
        <c:axId val="2135746536"/>
      </c:scatterChart>
      <c:valAx>
        <c:axId val="2135743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5746536"/>
        <c:crosses val="autoZero"/>
        <c:crossBetween val="midCat"/>
      </c:valAx>
      <c:valAx>
        <c:axId val="2135746536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743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Datastore Average Performance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'AppScale Benchmarking'!$B$1</c:f>
              <c:strCache>
                <c:ptCount val="1"/>
                <c:pt idx="0">
                  <c:v>Mean (ms)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'AppScale Benchmarking'!$D$2:$D$12</c:f>
                <c:numCache>
                  <c:formatCode>General</c:formatCode>
                  <c:ptCount val="11"/>
                  <c:pt idx="0">
                    <c:v>0.138312338677006</c:v>
                  </c:pt>
                  <c:pt idx="1">
                    <c:v>0.0915412364991755</c:v>
                  </c:pt>
                  <c:pt idx="2">
                    <c:v>0.263381276801706</c:v>
                  </c:pt>
                  <c:pt idx="3">
                    <c:v>0.00999999999999999</c:v>
                  </c:pt>
                  <c:pt idx="4">
                    <c:v>2.55912232429539</c:v>
                  </c:pt>
                  <c:pt idx="5">
                    <c:v>0.321264861307786</c:v>
                  </c:pt>
                  <c:pt idx="6">
                    <c:v>0.0989388138643722</c:v>
                  </c:pt>
                  <c:pt idx="7">
                    <c:v>0.0399368187885502</c:v>
                  </c:pt>
                  <c:pt idx="8">
                    <c:v>0.187689298382386</c:v>
                  </c:pt>
                  <c:pt idx="9">
                    <c:v>0.0</c:v>
                  </c:pt>
                  <c:pt idx="10">
                    <c:v>1.87186613524654</c:v>
                  </c:pt>
                </c:numCache>
              </c:numRef>
            </c:plus>
            <c:minus>
              <c:numRef>
                <c:f>'AppScale Benchmarking'!$D$2:$D$12</c:f>
                <c:numCache>
                  <c:formatCode>General</c:formatCode>
                  <c:ptCount val="11"/>
                  <c:pt idx="0">
                    <c:v>0.138312338677006</c:v>
                  </c:pt>
                  <c:pt idx="1">
                    <c:v>0.0915412364991755</c:v>
                  </c:pt>
                  <c:pt idx="2">
                    <c:v>0.263381276801706</c:v>
                  </c:pt>
                  <c:pt idx="3">
                    <c:v>0.00999999999999999</c:v>
                  </c:pt>
                  <c:pt idx="4">
                    <c:v>2.55912232429539</c:v>
                  </c:pt>
                  <c:pt idx="5">
                    <c:v>0.321264861307786</c:v>
                  </c:pt>
                  <c:pt idx="6">
                    <c:v>0.0989388138643722</c:v>
                  </c:pt>
                  <c:pt idx="7">
                    <c:v>0.0399368187885502</c:v>
                  </c:pt>
                  <c:pt idx="8">
                    <c:v>0.187689298382386</c:v>
                  </c:pt>
                  <c:pt idx="9">
                    <c:v>0.0</c:v>
                  </c:pt>
                  <c:pt idx="10">
                    <c:v>1.87186613524654</c:v>
                  </c:pt>
                </c:numCache>
              </c:numRef>
            </c:minus>
          </c:errBars>
          <c:cat>
            <c:strRef>
              <c:f>'AppScale Benchmarking'!$A$2:$A$12</c:f>
              <c:strCache>
                <c:ptCount val="11"/>
                <c:pt idx="0">
                  <c:v>put</c:v>
                </c:pt>
                <c:pt idx="1">
                  <c:v>get</c:v>
                </c:pt>
                <c:pt idx="2">
                  <c:v>asList</c:v>
                </c:pt>
                <c:pt idx="3">
                  <c:v>asIterable</c:v>
                </c:pt>
                <c:pt idx="4">
                  <c:v>delete</c:v>
                </c:pt>
                <c:pt idx="5">
                  <c:v>jdo.makePersistent</c:v>
                </c:pt>
                <c:pt idx="6">
                  <c:v>jdo.getObjectById</c:v>
                </c:pt>
                <c:pt idx="7">
                  <c:v>jdo.close</c:v>
                </c:pt>
                <c:pt idx="8">
                  <c:v>jdo.execute</c:v>
                </c:pt>
                <c:pt idx="9">
                  <c:v>jdo.closeAll</c:v>
                </c:pt>
                <c:pt idx="10">
                  <c:v>jdo.deletePersistent</c:v>
                </c:pt>
              </c:strCache>
            </c:strRef>
          </c:cat>
          <c:val>
            <c:numRef>
              <c:f>'AppScale Benchmarking'!$B$2:$B$12</c:f>
              <c:numCache>
                <c:formatCode>General</c:formatCode>
                <c:ptCount val="11"/>
                <c:pt idx="0">
                  <c:v>14.81</c:v>
                </c:pt>
                <c:pt idx="1">
                  <c:v>4.48</c:v>
                </c:pt>
                <c:pt idx="2">
                  <c:v>1.18</c:v>
                </c:pt>
                <c:pt idx="3">
                  <c:v>0.01</c:v>
                </c:pt>
                <c:pt idx="4">
                  <c:v>54.28</c:v>
                </c:pt>
                <c:pt idx="5">
                  <c:v>15.39</c:v>
                </c:pt>
                <c:pt idx="6">
                  <c:v>5.03</c:v>
                </c:pt>
                <c:pt idx="7">
                  <c:v>0.11</c:v>
                </c:pt>
                <c:pt idx="8">
                  <c:v>1.15</c:v>
                </c:pt>
                <c:pt idx="9">
                  <c:v>0.0</c:v>
                </c:pt>
                <c:pt idx="10">
                  <c:v>46.34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4910296"/>
        <c:axId val="-2120383368"/>
      </c:barChart>
      <c:catAx>
        <c:axId val="-2094910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383368"/>
        <c:crosses val="autoZero"/>
        <c:auto val="1"/>
        <c:lblAlgn val="ctr"/>
        <c:lblOffset val="100"/>
        <c:noMultiLvlLbl val="0"/>
      </c:catAx>
      <c:valAx>
        <c:axId val="-2120383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Execution Time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4910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No. of Paths</a:t>
            </a:r>
            <a:r>
              <a:rPr lang="en-US" baseline="0"/>
              <a:t> Through Method (CDF) - Cutoff at x = 100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'30-Apps'!$A$1:$A$27</c:f>
              <c:numCache>
                <c:formatCode>General</c:formatCode>
                <c:ptCount val="2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16.0</c:v>
                </c:pt>
                <c:pt idx="14">
                  <c:v>18.0</c:v>
                </c:pt>
                <c:pt idx="15">
                  <c:v>22.0</c:v>
                </c:pt>
                <c:pt idx="16">
                  <c:v>24.0</c:v>
                </c:pt>
                <c:pt idx="17">
                  <c:v>25.0</c:v>
                </c:pt>
                <c:pt idx="18">
                  <c:v>30.0</c:v>
                </c:pt>
                <c:pt idx="19">
                  <c:v>33.0</c:v>
                </c:pt>
                <c:pt idx="20">
                  <c:v>36.0</c:v>
                </c:pt>
                <c:pt idx="21">
                  <c:v>138.0</c:v>
                </c:pt>
                <c:pt idx="22">
                  <c:v>145.0</c:v>
                </c:pt>
                <c:pt idx="23">
                  <c:v>162.0</c:v>
                </c:pt>
                <c:pt idx="24">
                  <c:v>216.0</c:v>
                </c:pt>
                <c:pt idx="25">
                  <c:v>6562.0</c:v>
                </c:pt>
                <c:pt idx="26">
                  <c:v>34992.0</c:v>
                </c:pt>
              </c:numCache>
            </c:numRef>
          </c:xVal>
          <c:yVal>
            <c:numRef>
              <c:f>'30-Apps'!$C$1:$C$27</c:f>
              <c:numCache>
                <c:formatCode>General</c:formatCode>
                <c:ptCount val="27"/>
                <c:pt idx="0">
                  <c:v>0.677312775330396</c:v>
                </c:pt>
                <c:pt idx="1">
                  <c:v>0.822687224669603</c:v>
                </c:pt>
                <c:pt idx="2">
                  <c:v>0.875550660792951</c:v>
                </c:pt>
                <c:pt idx="3">
                  <c:v>0.898678414096916</c:v>
                </c:pt>
                <c:pt idx="4">
                  <c:v>0.919603524229075</c:v>
                </c:pt>
                <c:pt idx="5">
                  <c:v>0.927312775330396</c:v>
                </c:pt>
                <c:pt idx="6">
                  <c:v>0.932819383259912</c:v>
                </c:pt>
                <c:pt idx="7">
                  <c:v>0.941629955947136</c:v>
                </c:pt>
                <c:pt idx="8">
                  <c:v>0.95704845814978</c:v>
                </c:pt>
                <c:pt idx="9">
                  <c:v>0.963656387665198</c:v>
                </c:pt>
                <c:pt idx="10">
                  <c:v>0.975770925110132</c:v>
                </c:pt>
                <c:pt idx="11">
                  <c:v>0.977973568281938</c:v>
                </c:pt>
                <c:pt idx="12">
                  <c:v>0.979074889867841</c:v>
                </c:pt>
                <c:pt idx="13">
                  <c:v>0.980176211453744</c:v>
                </c:pt>
                <c:pt idx="14">
                  <c:v>0.983480176211454</c:v>
                </c:pt>
                <c:pt idx="15">
                  <c:v>0.984581497797357</c:v>
                </c:pt>
                <c:pt idx="16">
                  <c:v>0.98568281938326</c:v>
                </c:pt>
                <c:pt idx="17">
                  <c:v>0.986784140969163</c:v>
                </c:pt>
                <c:pt idx="18">
                  <c:v>0.987885462555066</c:v>
                </c:pt>
                <c:pt idx="19">
                  <c:v>0.988986784140969</c:v>
                </c:pt>
                <c:pt idx="20">
                  <c:v>0.992290748898678</c:v>
                </c:pt>
                <c:pt idx="21">
                  <c:v>0.993392070484581</c:v>
                </c:pt>
                <c:pt idx="22">
                  <c:v>0.994493392070484</c:v>
                </c:pt>
                <c:pt idx="23">
                  <c:v>0.995594713656387</c:v>
                </c:pt>
                <c:pt idx="24">
                  <c:v>0.997797356828193</c:v>
                </c:pt>
                <c:pt idx="25">
                  <c:v>0.998898678414096</c:v>
                </c:pt>
                <c:pt idx="26">
                  <c:v>0.999999999999999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071992"/>
        <c:axId val="2119277560"/>
      </c:scatterChart>
      <c:valAx>
        <c:axId val="212007199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Paths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9277560"/>
        <c:crosses val="autoZero"/>
        <c:crossBetween val="midCat"/>
      </c:valAx>
      <c:valAx>
        <c:axId val="2119277560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0071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Loop</a:t>
            </a:r>
            <a:r>
              <a:rPr lang="en-US" baseline="0"/>
              <a:t> Nesting Levels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cat>
            <c:strRef>
              <c:f>'30-Apps'!$B$67:$B$68</c:f>
              <c:strCache>
                <c:ptCount val="2"/>
                <c:pt idx="0">
                  <c:v>Nesting level 1</c:v>
                </c:pt>
                <c:pt idx="1">
                  <c:v>Nesting level 2</c:v>
                </c:pt>
              </c:strCache>
            </c:strRef>
          </c:cat>
          <c:val>
            <c:numRef>
              <c:f>'30-Apps'!$C$67:$C$68</c:f>
              <c:numCache>
                <c:formatCode>General</c:formatCode>
                <c:ptCount val="2"/>
                <c:pt idx="0">
                  <c:v>150.0</c:v>
                </c:pt>
                <c:pt idx="1">
                  <c:v>16.0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API Calls in Loops CDF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'30-Apps'!$A$92:$A$99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7.0</c:v>
                </c:pt>
                <c:pt idx="7">
                  <c:v>10.0</c:v>
                </c:pt>
              </c:numCache>
            </c:numRef>
          </c:xVal>
          <c:yVal>
            <c:numRef>
              <c:f>'30-Apps'!$C$92:$C$99</c:f>
              <c:numCache>
                <c:formatCode>General</c:formatCode>
                <c:ptCount val="8"/>
                <c:pt idx="0">
                  <c:v>0.795180722891566</c:v>
                </c:pt>
                <c:pt idx="1">
                  <c:v>0.909638554216867</c:v>
                </c:pt>
                <c:pt idx="2">
                  <c:v>0.91566265060241</c:v>
                </c:pt>
                <c:pt idx="3">
                  <c:v>0.933734939759036</c:v>
                </c:pt>
                <c:pt idx="4">
                  <c:v>0.94578313253012</c:v>
                </c:pt>
                <c:pt idx="5">
                  <c:v>0.963855421686747</c:v>
                </c:pt>
                <c:pt idx="6">
                  <c:v>0.981927710843373</c:v>
                </c:pt>
                <c:pt idx="7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855048"/>
        <c:axId val="-2096841176"/>
      </c:scatterChart>
      <c:valAx>
        <c:axId val="-2096855048"/>
        <c:scaling>
          <c:orientation val="minMax"/>
          <c:max val="1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API calls in a Loop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6841176"/>
        <c:crosses val="autoZero"/>
        <c:crossBetween val="midCat"/>
      </c:valAx>
      <c:valAx>
        <c:axId val="-2096841176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6855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pieChart>
        <c:varyColors val="1"/>
        <c:ser>
          <c:idx val="0"/>
          <c:order val="0"/>
          <c:cat>
            <c:strRef>
              <c:f>'30-Apps'!$A$114:$A$115</c:f>
              <c:strCache>
                <c:ptCount val="2"/>
                <c:pt idx="0">
                  <c:v>Methods with different API call count branches</c:v>
                </c:pt>
                <c:pt idx="1">
                  <c:v>Other methods</c:v>
                </c:pt>
              </c:strCache>
            </c:strRef>
          </c:cat>
          <c:val>
            <c:numRef>
              <c:f>'30-Apps'!$B$114:$B$115</c:f>
              <c:numCache>
                <c:formatCode>General</c:formatCode>
                <c:ptCount val="2"/>
                <c:pt idx="0">
                  <c:v>117.0</c:v>
                </c:pt>
                <c:pt idx="1">
                  <c:v>791.0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GAE API Calls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'30-Apps'!$A$138:$A$145</c:f>
              <c:strCache>
                <c:ptCount val="8"/>
                <c:pt idx="0">
                  <c:v>datastore</c:v>
                </c:pt>
                <c:pt idx="1">
                  <c:v>files</c:v>
                </c:pt>
                <c:pt idx="2">
                  <c:v>taskqueue</c:v>
                </c:pt>
                <c:pt idx="3">
                  <c:v>urlfetch</c:v>
                </c:pt>
                <c:pt idx="4">
                  <c:v>users</c:v>
                </c:pt>
                <c:pt idx="5">
                  <c:v>memcache</c:v>
                </c:pt>
                <c:pt idx="6">
                  <c:v>xmpp</c:v>
                </c:pt>
                <c:pt idx="7">
                  <c:v>channel</c:v>
                </c:pt>
              </c:strCache>
            </c:strRef>
          </c:cat>
          <c:val>
            <c:numRef>
              <c:f>'30-Apps'!$B$138:$B$145</c:f>
              <c:numCache>
                <c:formatCode>General</c:formatCode>
                <c:ptCount val="8"/>
                <c:pt idx="0">
                  <c:v>643.0</c:v>
                </c:pt>
                <c:pt idx="1">
                  <c:v>4.0</c:v>
                </c:pt>
                <c:pt idx="2">
                  <c:v>11.0</c:v>
                </c:pt>
                <c:pt idx="3">
                  <c:v>8.0</c:v>
                </c:pt>
                <c:pt idx="4">
                  <c:v>44.0</c:v>
                </c:pt>
                <c:pt idx="5">
                  <c:v>12.0</c:v>
                </c:pt>
                <c:pt idx="6">
                  <c:v>3.0</c:v>
                </c:pt>
                <c:pt idx="7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6859608"/>
        <c:axId val="-2096856664"/>
      </c:barChart>
      <c:catAx>
        <c:axId val="-2096859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856664"/>
        <c:crosses val="autoZero"/>
        <c:auto val="1"/>
        <c:lblAlgn val="ctr"/>
        <c:lblOffset val="100"/>
        <c:noMultiLvlLbl val="0"/>
      </c:catAx>
      <c:valAx>
        <c:axId val="-2096856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6859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'30-Apps'!$A$118:$A$119</c:f>
              <c:strCache>
                <c:ptCount val="2"/>
                <c:pt idx="0">
                  <c:v>Methods with different alloc count branches</c:v>
                </c:pt>
                <c:pt idx="1">
                  <c:v>Other methods</c:v>
                </c:pt>
              </c:strCache>
            </c:strRef>
          </c:cat>
          <c:val>
            <c:numRef>
              <c:f>'30-Apps'!$B$118:$B$119</c:f>
              <c:numCache>
                <c:formatCode>General</c:formatCode>
                <c:ptCount val="2"/>
                <c:pt idx="0">
                  <c:v>159.0</c:v>
                </c:pt>
                <c:pt idx="1">
                  <c:v>749.0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'30-Apps'!$A$163:$A$164</c:f>
              <c:strCache>
                <c:ptCount val="2"/>
                <c:pt idx="0">
                  <c:v>Methods with no loops</c:v>
                </c:pt>
                <c:pt idx="1">
                  <c:v>Methods with loops</c:v>
                </c:pt>
              </c:strCache>
            </c:strRef>
          </c:cat>
          <c:val>
            <c:numRef>
              <c:f>'30-Apps'!$B$163:$B$164</c:f>
              <c:numCache>
                <c:formatCode>General</c:formatCode>
                <c:ptCount val="2"/>
                <c:pt idx="0">
                  <c:v>786.0</c:v>
                </c:pt>
                <c:pt idx="1">
                  <c:v>122.0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No. of API Calls in Path CDF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'30-Apps'!$A$186:$A$203</c:f>
              <c:numCache>
                <c:formatCode>General</c:formatCode>
                <c:ptCount val="1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27.0</c:v>
                </c:pt>
                <c:pt idx="16">
                  <c:v>30.0</c:v>
                </c:pt>
                <c:pt idx="17">
                  <c:v>32.0</c:v>
                </c:pt>
              </c:numCache>
            </c:numRef>
          </c:xVal>
          <c:yVal>
            <c:numRef>
              <c:f>'30-Apps'!$C$186:$C$203</c:f>
              <c:numCache>
                <c:formatCode>General</c:formatCode>
                <c:ptCount val="18"/>
                <c:pt idx="0">
                  <c:v>0.0236257678374547</c:v>
                </c:pt>
                <c:pt idx="1">
                  <c:v>0.975901716805796</c:v>
                </c:pt>
                <c:pt idx="2">
                  <c:v>0.979951848435074</c:v>
                </c:pt>
                <c:pt idx="3">
                  <c:v>0.983844474945436</c:v>
                </c:pt>
                <c:pt idx="4">
                  <c:v>0.988142114618725</c:v>
                </c:pt>
                <c:pt idx="5">
                  <c:v>0.991269716265778</c:v>
                </c:pt>
                <c:pt idx="6">
                  <c:v>0.993294782080418</c:v>
                </c:pt>
                <c:pt idx="7">
                  <c:v>0.994307314987737</c:v>
                </c:pt>
                <c:pt idx="8">
                  <c:v>0.995049839119771</c:v>
                </c:pt>
                <c:pt idx="9">
                  <c:v>0.995544855207794</c:v>
                </c:pt>
                <c:pt idx="10">
                  <c:v>0.999167472942871</c:v>
                </c:pt>
                <c:pt idx="11">
                  <c:v>0.999257475867966</c:v>
                </c:pt>
                <c:pt idx="12">
                  <c:v>0.999617487568346</c:v>
                </c:pt>
                <c:pt idx="13">
                  <c:v>0.999707490493441</c:v>
                </c:pt>
                <c:pt idx="14">
                  <c:v>0.999887496343631</c:v>
                </c:pt>
                <c:pt idx="15">
                  <c:v>0.999909997074905</c:v>
                </c:pt>
                <c:pt idx="16">
                  <c:v>0.999932497806179</c:v>
                </c:pt>
                <c:pt idx="17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027400"/>
        <c:axId val="-2092021896"/>
      </c:scatterChart>
      <c:valAx>
        <c:axId val="-2092027400"/>
        <c:scaling>
          <c:orientation val="minMax"/>
          <c:max val="32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GAE API Cals in Path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2021896"/>
        <c:crosses val="autoZero"/>
        <c:crossBetween val="midCat"/>
      </c:valAx>
      <c:valAx>
        <c:axId val="-2092021896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2027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6" Type="http://schemas.openxmlformats.org/officeDocument/2006/relationships/chart" Target="../charts/chart16.xml"/><Relationship Id="rId7" Type="http://schemas.openxmlformats.org/officeDocument/2006/relationships/chart" Target="../charts/chart17.xml"/><Relationship Id="rId8" Type="http://schemas.openxmlformats.org/officeDocument/2006/relationships/chart" Target="../charts/chart18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660400</xdr:colOff>
      <xdr:row>1</xdr:row>
      <xdr:rowOff>63500</xdr:rowOff>
    </xdr:from>
    <xdr:to>
      <xdr:col>14</xdr:col>
      <xdr:colOff>635000</xdr:colOff>
      <xdr:row>31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698500</xdr:colOff>
      <xdr:row>33</xdr:row>
      <xdr:rowOff>12700</xdr:rowOff>
    </xdr:from>
    <xdr:to>
      <xdr:col>14</xdr:col>
      <xdr:colOff>673100</xdr:colOff>
      <xdr:row>62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660400</xdr:colOff>
      <xdr:row>64</xdr:row>
      <xdr:rowOff>31750</xdr:rowOff>
    </xdr:from>
    <xdr:to>
      <xdr:col>13</xdr:col>
      <xdr:colOff>50800</xdr:colOff>
      <xdr:row>88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711200</xdr:colOff>
      <xdr:row>90</xdr:row>
      <xdr:rowOff>69850</xdr:rowOff>
    </xdr:from>
    <xdr:to>
      <xdr:col>13</xdr:col>
      <xdr:colOff>12700</xdr:colOff>
      <xdr:row>111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711200</xdr:colOff>
      <xdr:row>113</xdr:row>
      <xdr:rowOff>44450</xdr:rowOff>
    </xdr:from>
    <xdr:to>
      <xdr:col>13</xdr:col>
      <xdr:colOff>12700</xdr:colOff>
      <xdr:row>135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774700</xdr:colOff>
      <xdr:row>136</xdr:row>
      <xdr:rowOff>82550</xdr:rowOff>
    </xdr:from>
    <xdr:to>
      <xdr:col>12</xdr:col>
      <xdr:colOff>800100</xdr:colOff>
      <xdr:row>159</xdr:row>
      <xdr:rowOff>139700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152400</xdr:colOff>
      <xdr:row>113</xdr:row>
      <xdr:rowOff>38100</xdr:rowOff>
    </xdr:from>
    <xdr:to>
      <xdr:col>22</xdr:col>
      <xdr:colOff>50800</xdr:colOff>
      <xdr:row>135</xdr:row>
      <xdr:rowOff>12700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25400</xdr:colOff>
      <xdr:row>161</xdr:row>
      <xdr:rowOff>25400</xdr:rowOff>
    </xdr:from>
    <xdr:to>
      <xdr:col>13</xdr:col>
      <xdr:colOff>12700</xdr:colOff>
      <xdr:row>182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184</xdr:row>
      <xdr:rowOff>25400</xdr:rowOff>
    </xdr:from>
    <xdr:to>
      <xdr:col>13</xdr:col>
      <xdr:colOff>0</xdr:colOff>
      <xdr:row>204</xdr:row>
      <xdr:rowOff>127000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0</xdr:colOff>
      <xdr:row>208</xdr:row>
      <xdr:rowOff>0</xdr:rowOff>
    </xdr:from>
    <xdr:to>
      <xdr:col>13</xdr:col>
      <xdr:colOff>25400</xdr:colOff>
      <xdr:row>232</xdr:row>
      <xdr:rowOff>50800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812800</xdr:colOff>
      <xdr:row>1</xdr:row>
      <xdr:rowOff>165100</xdr:rowOff>
    </xdr:from>
    <xdr:to>
      <xdr:col>13</xdr:col>
      <xdr:colOff>469900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800100</xdr:colOff>
      <xdr:row>31</xdr:row>
      <xdr:rowOff>177800</xdr:rowOff>
    </xdr:from>
    <xdr:to>
      <xdr:col>13</xdr:col>
      <xdr:colOff>457200</xdr:colOff>
      <xdr:row>60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61</xdr:row>
      <xdr:rowOff>152400</xdr:rowOff>
    </xdr:from>
    <xdr:to>
      <xdr:col>11</xdr:col>
      <xdr:colOff>368300</xdr:colOff>
      <xdr:row>83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12700</xdr:colOff>
      <xdr:row>85</xdr:row>
      <xdr:rowOff>177800</xdr:rowOff>
    </xdr:from>
    <xdr:to>
      <xdr:col>11</xdr:col>
      <xdr:colOff>368300</xdr:colOff>
      <xdr:row>106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12700</xdr:colOff>
      <xdr:row>108</xdr:row>
      <xdr:rowOff>0</xdr:rowOff>
    </xdr:from>
    <xdr:to>
      <xdr:col>11</xdr:col>
      <xdr:colOff>355600</xdr:colOff>
      <xdr:row>129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812800</xdr:colOff>
      <xdr:row>132</xdr:row>
      <xdr:rowOff>12700</xdr:rowOff>
    </xdr:from>
    <xdr:to>
      <xdr:col>11</xdr:col>
      <xdr:colOff>381000</xdr:colOff>
      <xdr:row>152</xdr:row>
      <xdr:rowOff>101600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25400</xdr:colOff>
      <xdr:row>153</xdr:row>
      <xdr:rowOff>152400</xdr:rowOff>
    </xdr:from>
    <xdr:to>
      <xdr:col>11</xdr:col>
      <xdr:colOff>482600</xdr:colOff>
      <xdr:row>172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800100</xdr:colOff>
      <xdr:row>174</xdr:row>
      <xdr:rowOff>12700</xdr:rowOff>
    </xdr:from>
    <xdr:to>
      <xdr:col>11</xdr:col>
      <xdr:colOff>571500</xdr:colOff>
      <xdr:row>194</xdr:row>
      <xdr:rowOff>50800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184150</xdr:rowOff>
    </xdr:from>
    <xdr:to>
      <xdr:col>17</xdr:col>
      <xdr:colOff>736600</xdr:colOff>
      <xdr:row>33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1"/>
  <sheetViews>
    <sheetView topLeftCell="A222" workbookViewId="0">
      <selection activeCell="A163" sqref="A163:A165"/>
    </sheetView>
  </sheetViews>
  <sheetFormatPr baseColWidth="10" defaultRowHeight="15" x14ac:dyDescent="0"/>
  <sheetData>
    <row r="1" spans="1:3">
      <c r="A1">
        <v>1</v>
      </c>
      <c r="B1">
        <v>615</v>
      </c>
      <c r="C1">
        <f>(B1/908)</f>
        <v>0.67731277533039647</v>
      </c>
    </row>
    <row r="2" spans="1:3">
      <c r="A2">
        <v>2</v>
      </c>
      <c r="B2">
        <v>132</v>
      </c>
      <c r="C2">
        <f>(B2/908)+C1</f>
        <v>0.82268722466960353</v>
      </c>
    </row>
    <row r="3" spans="1:3">
      <c r="A3">
        <v>3</v>
      </c>
      <c r="B3">
        <v>48</v>
      </c>
      <c r="C3">
        <f t="shared" ref="C3:C27" si="0">(B3/908)+C2</f>
        <v>0.87555066079295152</v>
      </c>
    </row>
    <row r="4" spans="1:3">
      <c r="A4">
        <v>4</v>
      </c>
      <c r="B4">
        <v>21</v>
      </c>
      <c r="C4">
        <f t="shared" si="0"/>
        <v>0.89867841409691629</v>
      </c>
    </row>
    <row r="5" spans="1:3">
      <c r="A5">
        <v>5</v>
      </c>
      <c r="B5">
        <v>19</v>
      </c>
      <c r="C5">
        <f t="shared" si="0"/>
        <v>0.91960352422907488</v>
      </c>
    </row>
    <row r="6" spans="1:3">
      <c r="A6">
        <v>6</v>
      </c>
      <c r="B6">
        <v>7</v>
      </c>
      <c r="C6">
        <f t="shared" si="0"/>
        <v>0.92731277533039647</v>
      </c>
    </row>
    <row r="7" spans="1:3">
      <c r="A7">
        <v>7</v>
      </c>
      <c r="B7">
        <v>5</v>
      </c>
      <c r="C7">
        <f t="shared" si="0"/>
        <v>0.93281938325991187</v>
      </c>
    </row>
    <row r="8" spans="1:3">
      <c r="A8">
        <v>8</v>
      </c>
      <c r="B8">
        <v>8</v>
      </c>
      <c r="C8">
        <f t="shared" si="0"/>
        <v>0.9416299559471365</v>
      </c>
    </row>
    <row r="9" spans="1:3">
      <c r="A9">
        <v>9</v>
      </c>
      <c r="B9">
        <v>14</v>
      </c>
      <c r="C9">
        <f t="shared" si="0"/>
        <v>0.95704845814977968</v>
      </c>
    </row>
    <row r="10" spans="1:3">
      <c r="A10">
        <v>10</v>
      </c>
      <c r="B10">
        <v>6</v>
      </c>
      <c r="C10">
        <f t="shared" si="0"/>
        <v>0.96365638766519823</v>
      </c>
    </row>
    <row r="11" spans="1:3">
      <c r="A11">
        <v>12</v>
      </c>
      <c r="B11">
        <v>11</v>
      </c>
      <c r="C11">
        <f t="shared" si="0"/>
        <v>0.97577092511013219</v>
      </c>
    </row>
    <row r="12" spans="1:3">
      <c r="A12">
        <v>13</v>
      </c>
      <c r="B12">
        <v>2</v>
      </c>
      <c r="C12">
        <f t="shared" si="0"/>
        <v>0.97797356828193838</v>
      </c>
    </row>
    <row r="13" spans="1:3">
      <c r="A13">
        <v>14</v>
      </c>
      <c r="B13">
        <v>1</v>
      </c>
      <c r="C13">
        <f t="shared" si="0"/>
        <v>0.97907488986784141</v>
      </c>
    </row>
    <row r="14" spans="1:3">
      <c r="A14">
        <v>16</v>
      </c>
      <c r="B14">
        <v>1</v>
      </c>
      <c r="C14">
        <f t="shared" si="0"/>
        <v>0.98017621145374445</v>
      </c>
    </row>
    <row r="15" spans="1:3">
      <c r="A15">
        <v>18</v>
      </c>
      <c r="B15">
        <v>3</v>
      </c>
      <c r="C15">
        <f t="shared" si="0"/>
        <v>0.98348017621145367</v>
      </c>
    </row>
    <row r="16" spans="1:3">
      <c r="A16">
        <v>22</v>
      </c>
      <c r="B16">
        <v>1</v>
      </c>
      <c r="C16">
        <f t="shared" si="0"/>
        <v>0.98458149779735671</v>
      </c>
    </row>
    <row r="17" spans="1:3">
      <c r="A17">
        <v>24</v>
      </c>
      <c r="B17">
        <v>1</v>
      </c>
      <c r="C17">
        <f t="shared" si="0"/>
        <v>0.98568281938325975</v>
      </c>
    </row>
    <row r="18" spans="1:3">
      <c r="A18">
        <v>25</v>
      </c>
      <c r="B18">
        <v>1</v>
      </c>
      <c r="C18">
        <f t="shared" si="0"/>
        <v>0.98678414096916278</v>
      </c>
    </row>
    <row r="19" spans="1:3">
      <c r="A19">
        <v>30</v>
      </c>
      <c r="B19">
        <v>1</v>
      </c>
      <c r="C19">
        <f t="shared" si="0"/>
        <v>0.98788546255506582</v>
      </c>
    </row>
    <row r="20" spans="1:3">
      <c r="A20">
        <v>33</v>
      </c>
      <c r="B20">
        <v>1</v>
      </c>
      <c r="C20">
        <f t="shared" si="0"/>
        <v>0.98898678414096886</v>
      </c>
    </row>
    <row r="21" spans="1:3">
      <c r="A21">
        <v>36</v>
      </c>
      <c r="B21">
        <v>3</v>
      </c>
      <c r="C21">
        <f t="shared" si="0"/>
        <v>0.99229074889867808</v>
      </c>
    </row>
    <row r="22" spans="1:3">
      <c r="A22">
        <v>138</v>
      </c>
      <c r="B22">
        <v>1</v>
      </c>
      <c r="C22">
        <f t="shared" si="0"/>
        <v>0.99339207048458111</v>
      </c>
    </row>
    <row r="23" spans="1:3">
      <c r="A23">
        <v>145</v>
      </c>
      <c r="B23">
        <v>1</v>
      </c>
      <c r="C23">
        <f t="shared" si="0"/>
        <v>0.99449339207048415</v>
      </c>
    </row>
    <row r="24" spans="1:3">
      <c r="A24">
        <v>162</v>
      </c>
      <c r="B24">
        <v>1</v>
      </c>
      <c r="C24">
        <f t="shared" si="0"/>
        <v>0.99559471365638719</v>
      </c>
    </row>
    <row r="25" spans="1:3">
      <c r="A25">
        <v>216</v>
      </c>
      <c r="B25">
        <v>2</v>
      </c>
      <c r="C25">
        <f t="shared" si="0"/>
        <v>0.99779735682819337</v>
      </c>
    </row>
    <row r="26" spans="1:3">
      <c r="A26">
        <v>6562</v>
      </c>
      <c r="B26">
        <v>1</v>
      </c>
      <c r="C26">
        <f t="shared" si="0"/>
        <v>0.99889867841409641</v>
      </c>
    </row>
    <row r="27" spans="1:3">
      <c r="A27">
        <v>34992</v>
      </c>
      <c r="B27">
        <v>1</v>
      </c>
      <c r="C27">
        <f t="shared" si="0"/>
        <v>0.99999999999999944</v>
      </c>
    </row>
    <row r="29" spans="1:3">
      <c r="B29">
        <f>SUM(B1:B27)</f>
        <v>908</v>
      </c>
    </row>
    <row r="65" spans="2:3">
      <c r="B65" t="s">
        <v>0</v>
      </c>
      <c r="C65">
        <v>166</v>
      </c>
    </row>
    <row r="66" spans="2:3">
      <c r="B66" t="s">
        <v>1</v>
      </c>
      <c r="C66">
        <v>34</v>
      </c>
    </row>
    <row r="67" spans="2:3">
      <c r="B67" t="s">
        <v>2</v>
      </c>
      <c r="C67">
        <v>150</v>
      </c>
    </row>
    <row r="68" spans="2:3">
      <c r="B68" t="s">
        <v>3</v>
      </c>
      <c r="C68">
        <v>16</v>
      </c>
    </row>
    <row r="91" spans="1:3">
      <c r="A91" t="s">
        <v>4</v>
      </c>
      <c r="B91" t="s">
        <v>5</v>
      </c>
    </row>
    <row r="92" spans="1:3">
      <c r="A92">
        <v>0</v>
      </c>
      <c r="B92">
        <v>132</v>
      </c>
      <c r="C92">
        <f>132/166</f>
        <v>0.79518072289156627</v>
      </c>
    </row>
    <row r="93" spans="1:3">
      <c r="A93">
        <v>1</v>
      </c>
      <c r="B93">
        <v>19</v>
      </c>
      <c r="C93">
        <f>(B93/166)+C92</f>
        <v>0.90963855421686746</v>
      </c>
    </row>
    <row r="94" spans="1:3">
      <c r="A94">
        <v>2</v>
      </c>
      <c r="B94">
        <v>1</v>
      </c>
      <c r="C94">
        <f t="shared" ref="C94:C99" si="1">(B94/166)+C93</f>
        <v>0.91566265060240959</v>
      </c>
    </row>
    <row r="95" spans="1:3">
      <c r="A95">
        <v>3</v>
      </c>
      <c r="B95">
        <v>3</v>
      </c>
      <c r="C95">
        <f t="shared" si="1"/>
        <v>0.9337349397590361</v>
      </c>
    </row>
    <row r="96" spans="1:3">
      <c r="A96">
        <v>4</v>
      </c>
      <c r="B96">
        <v>2</v>
      </c>
      <c r="C96">
        <f t="shared" si="1"/>
        <v>0.94578313253012047</v>
      </c>
    </row>
    <row r="97" spans="1:3">
      <c r="A97">
        <v>5</v>
      </c>
      <c r="B97">
        <v>3</v>
      </c>
      <c r="C97">
        <f t="shared" si="1"/>
        <v>0.96385542168674698</v>
      </c>
    </row>
    <row r="98" spans="1:3">
      <c r="A98">
        <v>7</v>
      </c>
      <c r="B98">
        <v>3</v>
      </c>
      <c r="C98">
        <f t="shared" si="1"/>
        <v>0.98192771084337349</v>
      </c>
    </row>
    <row r="99" spans="1:3">
      <c r="A99">
        <v>10</v>
      </c>
      <c r="B99">
        <v>3</v>
      </c>
      <c r="C99">
        <f t="shared" si="1"/>
        <v>1</v>
      </c>
    </row>
    <row r="100" spans="1:3">
      <c r="B100">
        <f>SUM(B92:B99)</f>
        <v>166</v>
      </c>
    </row>
    <row r="114" spans="1:3">
      <c r="A114" t="s">
        <v>6</v>
      </c>
      <c r="B114">
        <v>117</v>
      </c>
      <c r="C114">
        <f>117/908 *100</f>
        <v>12.885462555066079</v>
      </c>
    </row>
    <row r="115" spans="1:3">
      <c r="A115" t="s">
        <v>8</v>
      </c>
      <c r="B115">
        <f>908-117</f>
        <v>791</v>
      </c>
    </row>
    <row r="116" spans="1:3">
      <c r="A116" t="s">
        <v>7</v>
      </c>
      <c r="B116">
        <v>908</v>
      </c>
    </row>
    <row r="118" spans="1:3">
      <c r="A118" t="s">
        <v>17</v>
      </c>
      <c r="B118">
        <v>159</v>
      </c>
      <c r="C118">
        <f>B118/908 * 100</f>
        <v>17.51101321585903</v>
      </c>
    </row>
    <row r="119" spans="1:3">
      <c r="A119" t="s">
        <v>8</v>
      </c>
      <c r="B119">
        <f>908-159</f>
        <v>749</v>
      </c>
    </row>
    <row r="120" spans="1:3">
      <c r="A120" t="s">
        <v>7</v>
      </c>
      <c r="B120">
        <v>908</v>
      </c>
    </row>
    <row r="138" spans="1:2">
      <c r="A138" t="s">
        <v>9</v>
      </c>
      <c r="B138">
        <v>643</v>
      </c>
    </row>
    <row r="139" spans="1:2">
      <c r="A139" t="s">
        <v>10</v>
      </c>
      <c r="B139">
        <v>4</v>
      </c>
    </row>
    <row r="140" spans="1:2">
      <c r="A140" t="s">
        <v>11</v>
      </c>
      <c r="B140">
        <v>11</v>
      </c>
    </row>
    <row r="141" spans="1:2">
      <c r="A141" t="s">
        <v>12</v>
      </c>
      <c r="B141">
        <v>8</v>
      </c>
    </row>
    <row r="142" spans="1:2">
      <c r="A142" t="s">
        <v>13</v>
      </c>
      <c r="B142">
        <v>44</v>
      </c>
    </row>
    <row r="143" spans="1:2">
      <c r="A143" t="s">
        <v>14</v>
      </c>
      <c r="B143">
        <v>12</v>
      </c>
    </row>
    <row r="144" spans="1:2">
      <c r="A144" t="s">
        <v>15</v>
      </c>
      <c r="B144">
        <v>3</v>
      </c>
    </row>
    <row r="145" spans="1:2">
      <c r="A145" t="s">
        <v>16</v>
      </c>
      <c r="B145">
        <v>1</v>
      </c>
    </row>
    <row r="146" spans="1:2">
      <c r="B146">
        <f>SUM(B138:B145)</f>
        <v>726</v>
      </c>
    </row>
    <row r="163" spans="1:3">
      <c r="A163" t="s">
        <v>18</v>
      </c>
      <c r="B163">
        <v>786</v>
      </c>
      <c r="C163">
        <f>B163/B165 *100</f>
        <v>86.563876651982369</v>
      </c>
    </row>
    <row r="164" spans="1:3">
      <c r="A164" t="s">
        <v>19</v>
      </c>
      <c r="B164">
        <v>122</v>
      </c>
    </row>
    <row r="165" spans="1:3">
      <c r="A165" t="s">
        <v>7</v>
      </c>
      <c r="B165">
        <v>908</v>
      </c>
    </row>
    <row r="185" spans="1:3">
      <c r="A185" t="s">
        <v>20</v>
      </c>
      <c r="B185" t="s">
        <v>21</v>
      </c>
    </row>
    <row r="186" spans="1:3">
      <c r="A186">
        <v>0</v>
      </c>
      <c r="B186">
        <v>1050</v>
      </c>
      <c r="C186">
        <f>(B186/B204)</f>
        <v>2.3625767837454716E-2</v>
      </c>
    </row>
    <row r="187" spans="1:3">
      <c r="A187">
        <v>1</v>
      </c>
      <c r="B187">
        <v>42322</v>
      </c>
      <c r="C187">
        <f>(B187/44443)+C186</f>
        <v>0.97590171680579618</v>
      </c>
    </row>
    <row r="188" spans="1:3">
      <c r="A188">
        <v>2</v>
      </c>
      <c r="B188">
        <v>180</v>
      </c>
      <c r="C188">
        <f t="shared" ref="C188:C203" si="2">(B188/44443)+C187</f>
        <v>0.9799518484350741</v>
      </c>
    </row>
    <row r="189" spans="1:3">
      <c r="A189">
        <v>3</v>
      </c>
      <c r="B189">
        <v>173</v>
      </c>
      <c r="C189">
        <f t="shared" si="2"/>
        <v>0.9838444749454357</v>
      </c>
    </row>
    <row r="190" spans="1:3">
      <c r="A190">
        <v>4</v>
      </c>
      <c r="B190">
        <v>191</v>
      </c>
      <c r="C190">
        <f t="shared" si="2"/>
        <v>0.98814211461872503</v>
      </c>
    </row>
    <row r="191" spans="1:3">
      <c r="A191">
        <v>5</v>
      </c>
      <c r="B191">
        <v>139</v>
      </c>
      <c r="C191">
        <f t="shared" si="2"/>
        <v>0.99126971626577853</v>
      </c>
    </row>
    <row r="192" spans="1:3">
      <c r="A192">
        <v>6</v>
      </c>
      <c r="B192">
        <v>90</v>
      </c>
      <c r="C192">
        <f t="shared" si="2"/>
        <v>0.99329478208041755</v>
      </c>
    </row>
    <row r="193" spans="1:3">
      <c r="A193">
        <v>7</v>
      </c>
      <c r="B193">
        <v>45</v>
      </c>
      <c r="C193">
        <f t="shared" si="2"/>
        <v>0.99430731498773706</v>
      </c>
    </row>
    <row r="194" spans="1:3">
      <c r="A194">
        <v>8</v>
      </c>
      <c r="B194">
        <v>33</v>
      </c>
      <c r="C194">
        <f t="shared" si="2"/>
        <v>0.9950498391197713</v>
      </c>
    </row>
    <row r="195" spans="1:3">
      <c r="A195">
        <v>9</v>
      </c>
      <c r="B195">
        <v>22</v>
      </c>
      <c r="C195">
        <f t="shared" si="2"/>
        <v>0.99554485520779412</v>
      </c>
    </row>
    <row r="196" spans="1:3">
      <c r="A196">
        <v>10</v>
      </c>
      <c r="B196">
        <v>161</v>
      </c>
      <c r="C196">
        <f t="shared" si="2"/>
        <v>0.99916747294287056</v>
      </c>
    </row>
    <row r="197" spans="1:3">
      <c r="A197">
        <v>11</v>
      </c>
      <c r="B197">
        <v>4</v>
      </c>
      <c r="C197">
        <f t="shared" si="2"/>
        <v>0.99925747586796565</v>
      </c>
    </row>
    <row r="198" spans="1:3">
      <c r="A198">
        <v>12</v>
      </c>
      <c r="B198">
        <v>16</v>
      </c>
      <c r="C198">
        <f t="shared" si="2"/>
        <v>0.9996174875683459</v>
      </c>
    </row>
    <row r="199" spans="1:3">
      <c r="A199">
        <v>13</v>
      </c>
      <c r="B199">
        <v>4</v>
      </c>
      <c r="C199">
        <f t="shared" si="2"/>
        <v>0.99970749049344099</v>
      </c>
    </row>
    <row r="200" spans="1:3">
      <c r="A200">
        <v>14</v>
      </c>
      <c r="B200">
        <v>8</v>
      </c>
      <c r="C200">
        <f t="shared" si="2"/>
        <v>0.99988749634363117</v>
      </c>
    </row>
    <row r="201" spans="1:3">
      <c r="A201">
        <v>27</v>
      </c>
      <c r="B201">
        <v>1</v>
      </c>
      <c r="C201">
        <f t="shared" si="2"/>
        <v>0.99990999707490491</v>
      </c>
    </row>
    <row r="202" spans="1:3">
      <c r="A202">
        <v>30</v>
      </c>
      <c r="B202">
        <v>1</v>
      </c>
      <c r="C202">
        <f t="shared" si="2"/>
        <v>0.99993249780617866</v>
      </c>
    </row>
    <row r="203" spans="1:3">
      <c r="A203">
        <v>32</v>
      </c>
      <c r="B203">
        <v>3</v>
      </c>
      <c r="C203">
        <f t="shared" si="2"/>
        <v>1</v>
      </c>
    </row>
    <row r="204" spans="1:3">
      <c r="B204">
        <f>SUM(B186:B203)</f>
        <v>44443</v>
      </c>
    </row>
    <row r="208" spans="1:3">
      <c r="A208" t="s">
        <v>22</v>
      </c>
      <c r="B208" t="s">
        <v>21</v>
      </c>
    </row>
    <row r="209" spans="1:3">
      <c r="A209">
        <v>0</v>
      </c>
      <c r="B209">
        <v>7563</v>
      </c>
      <c r="C209">
        <f>(B209/44443)</f>
        <v>0.17017303062349526</v>
      </c>
    </row>
    <row r="210" spans="1:3">
      <c r="A210">
        <v>1</v>
      </c>
      <c r="B210">
        <v>350</v>
      </c>
      <c r="C210">
        <f>(B210/44443)+C209</f>
        <v>0.17804828656931349</v>
      </c>
    </row>
    <row r="211" spans="1:3">
      <c r="A211">
        <v>2</v>
      </c>
      <c r="B211">
        <v>210</v>
      </c>
      <c r="C211">
        <f t="shared" ref="C211:C250" si="3">(B211/44443)+C210</f>
        <v>0.18277344013680444</v>
      </c>
    </row>
    <row r="212" spans="1:3">
      <c r="A212">
        <v>3</v>
      </c>
      <c r="B212">
        <v>142</v>
      </c>
      <c r="C212">
        <f t="shared" si="3"/>
        <v>0.18596854397767926</v>
      </c>
    </row>
    <row r="213" spans="1:3">
      <c r="A213">
        <v>4</v>
      </c>
      <c r="B213">
        <v>122</v>
      </c>
      <c r="C213">
        <f t="shared" si="3"/>
        <v>0.18871363319307877</v>
      </c>
    </row>
    <row r="214" spans="1:3">
      <c r="A214">
        <v>5</v>
      </c>
      <c r="B214">
        <v>117</v>
      </c>
      <c r="C214">
        <f t="shared" si="3"/>
        <v>0.19134621875210944</v>
      </c>
    </row>
    <row r="215" spans="1:3">
      <c r="A215">
        <v>6</v>
      </c>
      <c r="B215">
        <v>96</v>
      </c>
      <c r="C215">
        <f t="shared" si="3"/>
        <v>0.19350628895439101</v>
      </c>
    </row>
    <row r="216" spans="1:3">
      <c r="A216">
        <v>7</v>
      </c>
      <c r="B216">
        <v>67</v>
      </c>
      <c r="C216">
        <f t="shared" si="3"/>
        <v>0.19501383794973337</v>
      </c>
    </row>
    <row r="217" spans="1:3">
      <c r="A217">
        <v>8</v>
      </c>
      <c r="B217">
        <v>37</v>
      </c>
      <c r="C217">
        <f t="shared" si="3"/>
        <v>0.19584636500686273</v>
      </c>
    </row>
    <row r="218" spans="1:3">
      <c r="A218">
        <v>9</v>
      </c>
      <c r="B218">
        <v>70</v>
      </c>
      <c r="C218">
        <f t="shared" si="3"/>
        <v>0.19742141619602638</v>
      </c>
    </row>
    <row r="219" spans="1:3">
      <c r="A219">
        <v>10</v>
      </c>
      <c r="B219">
        <v>39</v>
      </c>
      <c r="C219">
        <f t="shared" si="3"/>
        <v>0.19829894471570328</v>
      </c>
    </row>
    <row r="220" spans="1:3">
      <c r="A220">
        <v>11</v>
      </c>
      <c r="B220">
        <v>20</v>
      </c>
      <c r="C220">
        <f t="shared" si="3"/>
        <v>0.19874895934117862</v>
      </c>
    </row>
    <row r="221" spans="1:3">
      <c r="A221">
        <v>12</v>
      </c>
      <c r="B221">
        <v>104</v>
      </c>
      <c r="C221">
        <f t="shared" si="3"/>
        <v>0.20108903539365033</v>
      </c>
    </row>
    <row r="222" spans="1:3">
      <c r="A222">
        <v>13</v>
      </c>
      <c r="B222">
        <v>149</v>
      </c>
      <c r="C222">
        <f t="shared" si="3"/>
        <v>0.20444164435344153</v>
      </c>
    </row>
    <row r="223" spans="1:3">
      <c r="A223">
        <v>14</v>
      </c>
      <c r="B223">
        <v>116</v>
      </c>
      <c r="C223">
        <f t="shared" si="3"/>
        <v>0.20705172918119844</v>
      </c>
    </row>
    <row r="224" spans="1:3">
      <c r="A224">
        <v>15</v>
      </c>
      <c r="B224">
        <v>62</v>
      </c>
      <c r="C224">
        <f t="shared" si="3"/>
        <v>0.20844677452017196</v>
      </c>
    </row>
    <row r="225" spans="1:3">
      <c r="A225">
        <v>16</v>
      </c>
      <c r="B225">
        <v>49</v>
      </c>
      <c r="C225">
        <f t="shared" si="3"/>
        <v>0.2095493103525865</v>
      </c>
    </row>
    <row r="226" spans="1:3">
      <c r="A226">
        <v>17</v>
      </c>
      <c r="B226">
        <v>55</v>
      </c>
      <c r="C226">
        <f t="shared" si="3"/>
        <v>0.21078685057264365</v>
      </c>
    </row>
    <row r="227" spans="1:3">
      <c r="A227">
        <v>18</v>
      </c>
      <c r="B227">
        <v>2048</v>
      </c>
      <c r="C227">
        <f t="shared" si="3"/>
        <v>0.25686834822131721</v>
      </c>
    </row>
    <row r="228" spans="1:3">
      <c r="A228">
        <v>19</v>
      </c>
      <c r="B228">
        <v>7168</v>
      </c>
      <c r="C228">
        <f t="shared" si="3"/>
        <v>0.41815358999167473</v>
      </c>
    </row>
    <row r="229" spans="1:3">
      <c r="A229">
        <v>20</v>
      </c>
      <c r="B229">
        <v>10784</v>
      </c>
      <c r="C229">
        <f t="shared" si="3"/>
        <v>0.66080147604797157</v>
      </c>
    </row>
    <row r="230" spans="1:3">
      <c r="A230">
        <v>21</v>
      </c>
      <c r="B230">
        <v>8960</v>
      </c>
      <c r="C230">
        <f t="shared" si="3"/>
        <v>0.86240802826091856</v>
      </c>
    </row>
    <row r="231" spans="1:3">
      <c r="A231">
        <v>22</v>
      </c>
      <c r="B231">
        <v>4480</v>
      </c>
      <c r="C231">
        <f t="shared" si="3"/>
        <v>0.963211304367392</v>
      </c>
    </row>
    <row r="232" spans="1:3">
      <c r="A232">
        <v>23</v>
      </c>
      <c r="B232">
        <v>1347</v>
      </c>
      <c r="C232">
        <f t="shared" si="3"/>
        <v>0.99351978939315533</v>
      </c>
    </row>
    <row r="233" spans="1:3">
      <c r="A233">
        <v>24</v>
      </c>
      <c r="B233">
        <v>225</v>
      </c>
      <c r="C233">
        <f t="shared" si="3"/>
        <v>0.99858245392975276</v>
      </c>
    </row>
    <row r="234" spans="1:3">
      <c r="A234">
        <v>25</v>
      </c>
      <c r="B234">
        <v>16</v>
      </c>
      <c r="C234">
        <f t="shared" si="3"/>
        <v>0.998942465630133</v>
      </c>
    </row>
    <row r="235" spans="1:3">
      <c r="A235">
        <v>26</v>
      </c>
      <c r="B235">
        <v>6</v>
      </c>
      <c r="C235">
        <f t="shared" si="3"/>
        <v>0.99907747001777558</v>
      </c>
    </row>
    <row r="236" spans="1:3">
      <c r="A236">
        <v>27</v>
      </c>
      <c r="B236">
        <v>2</v>
      </c>
      <c r="C236">
        <f t="shared" si="3"/>
        <v>0.99912247148032307</v>
      </c>
    </row>
    <row r="237" spans="1:3">
      <c r="A237">
        <v>33</v>
      </c>
      <c r="B237">
        <v>2</v>
      </c>
      <c r="C237">
        <f t="shared" si="3"/>
        <v>0.99916747294287056</v>
      </c>
    </row>
    <row r="238" spans="1:3">
      <c r="A238">
        <v>35</v>
      </c>
      <c r="B238">
        <v>4</v>
      </c>
      <c r="C238">
        <f t="shared" si="3"/>
        <v>0.99925747586796565</v>
      </c>
    </row>
    <row r="239" spans="1:3">
      <c r="A239">
        <v>37</v>
      </c>
      <c r="B239">
        <v>2</v>
      </c>
      <c r="C239">
        <f t="shared" si="3"/>
        <v>0.99930247733051314</v>
      </c>
    </row>
    <row r="240" spans="1:3">
      <c r="A240">
        <v>38</v>
      </c>
      <c r="B240">
        <v>2</v>
      </c>
      <c r="C240">
        <f t="shared" si="3"/>
        <v>0.99934747879306063</v>
      </c>
    </row>
    <row r="241" spans="1:3">
      <c r="A241">
        <v>42</v>
      </c>
      <c r="B241">
        <v>4</v>
      </c>
      <c r="C241">
        <f t="shared" si="3"/>
        <v>0.99943748171815572</v>
      </c>
    </row>
    <row r="242" spans="1:3">
      <c r="A242">
        <v>44</v>
      </c>
      <c r="B242">
        <v>2</v>
      </c>
      <c r="C242">
        <f t="shared" si="3"/>
        <v>0.99948248318070321</v>
      </c>
    </row>
    <row r="243" spans="1:3">
      <c r="A243">
        <v>53</v>
      </c>
      <c r="B243">
        <v>4</v>
      </c>
      <c r="C243">
        <f t="shared" si="3"/>
        <v>0.9995724861057983</v>
      </c>
    </row>
    <row r="244" spans="1:3">
      <c r="A244">
        <v>54</v>
      </c>
      <c r="B244">
        <v>3</v>
      </c>
      <c r="C244">
        <f t="shared" si="3"/>
        <v>0.99963998829961964</v>
      </c>
    </row>
    <row r="245" spans="1:3">
      <c r="A245">
        <v>90</v>
      </c>
      <c r="B245">
        <v>4</v>
      </c>
      <c r="C245">
        <f t="shared" si="3"/>
        <v>0.99972999122471473</v>
      </c>
    </row>
    <row r="246" spans="1:3">
      <c r="A246">
        <v>91</v>
      </c>
      <c r="B246">
        <v>4</v>
      </c>
      <c r="C246">
        <f t="shared" si="3"/>
        <v>0.99981999414980982</v>
      </c>
    </row>
    <row r="247" spans="1:3">
      <c r="A247">
        <v>92</v>
      </c>
      <c r="B247">
        <v>2</v>
      </c>
      <c r="C247">
        <f t="shared" si="3"/>
        <v>0.99986499561235731</v>
      </c>
    </row>
    <row r="248" spans="1:3">
      <c r="A248">
        <v>93</v>
      </c>
      <c r="B248">
        <v>2</v>
      </c>
      <c r="C248">
        <f t="shared" si="3"/>
        <v>0.9999099970749048</v>
      </c>
    </row>
    <row r="249" spans="1:3">
      <c r="A249">
        <v>99</v>
      </c>
      <c r="B249">
        <v>2</v>
      </c>
      <c r="C249">
        <f t="shared" si="3"/>
        <v>0.99995499853745229</v>
      </c>
    </row>
    <row r="250" spans="1:3">
      <c r="A250">
        <v>100</v>
      </c>
      <c r="B250">
        <v>2</v>
      </c>
      <c r="C250">
        <f t="shared" si="3"/>
        <v>0.99999999999999978</v>
      </c>
    </row>
    <row r="251" spans="1:3">
      <c r="B251">
        <f>SUM(B209:B250)</f>
        <v>44443</v>
      </c>
    </row>
  </sheetData>
  <sortState ref="A209:B250">
    <sortCondition ref="A209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4"/>
  <sheetViews>
    <sheetView workbookViewId="0">
      <selection activeCell="C193" sqref="C193"/>
    </sheetView>
  </sheetViews>
  <sheetFormatPr baseColWidth="10" defaultRowHeight="15" x14ac:dyDescent="0"/>
  <sheetData>
    <row r="1" spans="1:3">
      <c r="A1">
        <v>1</v>
      </c>
      <c r="B1">
        <v>952</v>
      </c>
      <c r="C1">
        <f>(B1/1458)</f>
        <v>0.65294924554183809</v>
      </c>
    </row>
    <row r="2" spans="1:3">
      <c r="A2">
        <v>2</v>
      </c>
      <c r="B2">
        <v>176</v>
      </c>
      <c r="C2">
        <f>(B2/1458)+C1</f>
        <v>0.77366255144032914</v>
      </c>
    </row>
    <row r="3" spans="1:3">
      <c r="A3">
        <v>3</v>
      </c>
      <c r="B3">
        <v>84</v>
      </c>
      <c r="C3">
        <f t="shared" ref="C3:C34" si="0">(B3/1458)+C2</f>
        <v>0.83127572016460893</v>
      </c>
    </row>
    <row r="4" spans="1:3">
      <c r="A4">
        <v>4</v>
      </c>
      <c r="B4">
        <v>74</v>
      </c>
      <c r="C4">
        <f t="shared" si="0"/>
        <v>0.88203017832647446</v>
      </c>
    </row>
    <row r="5" spans="1:3">
      <c r="A5">
        <v>5</v>
      </c>
      <c r="B5">
        <v>42</v>
      </c>
      <c r="C5">
        <f t="shared" si="0"/>
        <v>0.91083676268861435</v>
      </c>
    </row>
    <row r="6" spans="1:3">
      <c r="A6">
        <v>6</v>
      </c>
      <c r="B6">
        <v>11</v>
      </c>
      <c r="C6">
        <f t="shared" si="0"/>
        <v>0.91838134430727003</v>
      </c>
    </row>
    <row r="7" spans="1:3">
      <c r="A7">
        <v>7</v>
      </c>
      <c r="B7">
        <v>6</v>
      </c>
      <c r="C7">
        <f t="shared" si="0"/>
        <v>0.92249657064471857</v>
      </c>
    </row>
    <row r="8" spans="1:3">
      <c r="A8">
        <v>8</v>
      </c>
      <c r="B8">
        <v>10</v>
      </c>
      <c r="C8">
        <f t="shared" si="0"/>
        <v>0.92935528120713284</v>
      </c>
    </row>
    <row r="9" spans="1:3">
      <c r="A9">
        <v>9</v>
      </c>
      <c r="B9">
        <v>26</v>
      </c>
      <c r="C9">
        <f t="shared" si="0"/>
        <v>0.94718792866940993</v>
      </c>
    </row>
    <row r="10" spans="1:3">
      <c r="A10">
        <v>10</v>
      </c>
      <c r="B10">
        <v>31</v>
      </c>
      <c r="C10">
        <f t="shared" si="0"/>
        <v>0.96844993141289415</v>
      </c>
    </row>
    <row r="11" spans="1:3">
      <c r="A11">
        <v>12</v>
      </c>
      <c r="B11">
        <v>11</v>
      </c>
      <c r="C11">
        <f t="shared" si="0"/>
        <v>0.97599451303154983</v>
      </c>
    </row>
    <row r="12" spans="1:3">
      <c r="A12">
        <v>13</v>
      </c>
      <c r="B12">
        <v>4</v>
      </c>
      <c r="C12">
        <f t="shared" si="0"/>
        <v>0.97873799725651556</v>
      </c>
    </row>
    <row r="13" spans="1:3">
      <c r="A13">
        <v>14</v>
      </c>
      <c r="B13">
        <v>1</v>
      </c>
      <c r="C13">
        <f t="shared" si="0"/>
        <v>0.97942386831275696</v>
      </c>
    </row>
    <row r="14" spans="1:3">
      <c r="A14">
        <v>16</v>
      </c>
      <c r="B14">
        <v>1</v>
      </c>
      <c r="C14">
        <f t="shared" si="0"/>
        <v>0.98010973936899837</v>
      </c>
    </row>
    <row r="15" spans="1:3">
      <c r="A15">
        <v>17</v>
      </c>
      <c r="B15">
        <v>1</v>
      </c>
      <c r="C15">
        <f t="shared" si="0"/>
        <v>0.98079561042523977</v>
      </c>
    </row>
    <row r="16" spans="1:3">
      <c r="A16">
        <v>18</v>
      </c>
      <c r="B16">
        <v>3</v>
      </c>
      <c r="C16">
        <f t="shared" si="0"/>
        <v>0.9828532235939641</v>
      </c>
    </row>
    <row r="17" spans="1:3">
      <c r="A17">
        <v>22</v>
      </c>
      <c r="B17">
        <v>1</v>
      </c>
      <c r="C17">
        <f t="shared" si="0"/>
        <v>0.9835390946502055</v>
      </c>
    </row>
    <row r="18" spans="1:3">
      <c r="A18">
        <v>24</v>
      </c>
      <c r="B18">
        <v>1</v>
      </c>
      <c r="C18">
        <f t="shared" si="0"/>
        <v>0.98422496570644691</v>
      </c>
    </row>
    <row r="19" spans="1:3">
      <c r="A19">
        <v>25</v>
      </c>
      <c r="B19">
        <v>1</v>
      </c>
      <c r="C19">
        <f t="shared" si="0"/>
        <v>0.98491083676268831</v>
      </c>
    </row>
    <row r="20" spans="1:3">
      <c r="A20">
        <v>30</v>
      </c>
      <c r="B20">
        <v>3</v>
      </c>
      <c r="C20">
        <f t="shared" si="0"/>
        <v>0.98696844993141264</v>
      </c>
    </row>
    <row r="21" spans="1:3">
      <c r="A21">
        <v>33</v>
      </c>
      <c r="B21">
        <v>1</v>
      </c>
      <c r="C21">
        <f t="shared" si="0"/>
        <v>0.98765432098765404</v>
      </c>
    </row>
    <row r="22" spans="1:3">
      <c r="A22">
        <v>36</v>
      </c>
      <c r="B22">
        <v>4</v>
      </c>
      <c r="C22">
        <f t="shared" si="0"/>
        <v>0.99039780521261978</v>
      </c>
    </row>
    <row r="23" spans="1:3">
      <c r="A23">
        <v>56</v>
      </c>
      <c r="B23">
        <v>2</v>
      </c>
      <c r="C23">
        <f t="shared" si="0"/>
        <v>0.99176954732510259</v>
      </c>
    </row>
    <row r="24" spans="1:3">
      <c r="A24">
        <v>120</v>
      </c>
      <c r="B24">
        <v>1</v>
      </c>
      <c r="C24">
        <f t="shared" si="0"/>
        <v>0.99245541838134399</v>
      </c>
    </row>
    <row r="25" spans="1:3">
      <c r="A25">
        <v>138</v>
      </c>
      <c r="B25">
        <v>1</v>
      </c>
      <c r="C25">
        <f t="shared" si="0"/>
        <v>0.9931412894375854</v>
      </c>
    </row>
    <row r="26" spans="1:3">
      <c r="A26">
        <v>145</v>
      </c>
      <c r="B26">
        <v>1</v>
      </c>
      <c r="C26">
        <f t="shared" si="0"/>
        <v>0.9938271604938268</v>
      </c>
    </row>
    <row r="27" spans="1:3">
      <c r="A27">
        <v>162</v>
      </c>
      <c r="B27">
        <v>1</v>
      </c>
      <c r="C27">
        <f t="shared" si="0"/>
        <v>0.99451303155006821</v>
      </c>
    </row>
    <row r="28" spans="1:3">
      <c r="A28">
        <v>166</v>
      </c>
      <c r="B28">
        <v>1</v>
      </c>
      <c r="C28">
        <f t="shared" si="0"/>
        <v>0.99519890260630961</v>
      </c>
    </row>
    <row r="29" spans="1:3">
      <c r="A29">
        <v>216</v>
      </c>
      <c r="B29">
        <v>2</v>
      </c>
      <c r="C29">
        <f t="shared" si="0"/>
        <v>0.99657064471879242</v>
      </c>
    </row>
    <row r="30" spans="1:3">
      <c r="A30">
        <v>1029</v>
      </c>
      <c r="B30">
        <v>1</v>
      </c>
      <c r="C30">
        <f t="shared" si="0"/>
        <v>0.99725651577503382</v>
      </c>
    </row>
    <row r="31" spans="1:3">
      <c r="A31">
        <v>4378</v>
      </c>
      <c r="B31">
        <v>1</v>
      </c>
      <c r="C31">
        <f t="shared" si="0"/>
        <v>0.99794238683127523</v>
      </c>
    </row>
    <row r="32" spans="1:3">
      <c r="A32">
        <v>6562</v>
      </c>
      <c r="B32">
        <v>1</v>
      </c>
      <c r="C32">
        <f t="shared" si="0"/>
        <v>0.99862825788751663</v>
      </c>
    </row>
    <row r="33" spans="1:3">
      <c r="A33">
        <v>13127</v>
      </c>
      <c r="B33">
        <v>1</v>
      </c>
      <c r="C33">
        <f t="shared" si="0"/>
        <v>0.99931412894375804</v>
      </c>
    </row>
    <row r="34" spans="1:3">
      <c r="A34">
        <v>34992</v>
      </c>
      <c r="B34">
        <v>1</v>
      </c>
      <c r="C34">
        <f t="shared" si="0"/>
        <v>0.99999999999999944</v>
      </c>
    </row>
    <row r="35" spans="1:3">
      <c r="B35">
        <f>SUM(B1:B34)</f>
        <v>1458</v>
      </c>
    </row>
    <row r="63" spans="1:2">
      <c r="A63" t="s">
        <v>0</v>
      </c>
      <c r="B63">
        <v>226</v>
      </c>
    </row>
    <row r="64" spans="1:2">
      <c r="A64" t="s">
        <v>1</v>
      </c>
      <c r="B64">
        <v>54</v>
      </c>
    </row>
    <row r="65" spans="1:2">
      <c r="A65" t="s">
        <v>2</v>
      </c>
      <c r="B65">
        <v>209</v>
      </c>
    </row>
    <row r="66" spans="1:2">
      <c r="A66" t="s">
        <v>3</v>
      </c>
      <c r="B66">
        <v>17</v>
      </c>
    </row>
    <row r="87" spans="1:2">
      <c r="A87" t="s">
        <v>6</v>
      </c>
      <c r="B87">
        <v>156</v>
      </c>
    </row>
    <row r="88" spans="1:2">
      <c r="A88" t="s">
        <v>8</v>
      </c>
      <c r="B88">
        <v>1302</v>
      </c>
    </row>
    <row r="89" spans="1:2">
      <c r="A89" t="s">
        <v>7</v>
      </c>
      <c r="B89">
        <v>1458</v>
      </c>
    </row>
    <row r="91" spans="1:2">
      <c r="A91" t="s">
        <v>17</v>
      </c>
    </row>
    <row r="92" spans="1:2">
      <c r="A92" t="s">
        <v>8</v>
      </c>
    </row>
    <row r="93" spans="1:2">
      <c r="A93" t="s">
        <v>7</v>
      </c>
    </row>
    <row r="109" spans="1:2">
      <c r="A109" t="s">
        <v>23</v>
      </c>
      <c r="B109">
        <v>3</v>
      </c>
    </row>
    <row r="110" spans="1:2">
      <c r="A110" t="s">
        <v>12</v>
      </c>
      <c r="B110">
        <v>8</v>
      </c>
    </row>
    <row r="111" spans="1:2">
      <c r="A111" t="s">
        <v>13</v>
      </c>
      <c r="B111">
        <v>44</v>
      </c>
    </row>
    <row r="112" spans="1:2">
      <c r="A112" t="s">
        <v>14</v>
      </c>
      <c r="B112">
        <v>12</v>
      </c>
    </row>
    <row r="113" spans="1:2">
      <c r="A113" t="s">
        <v>24</v>
      </c>
      <c r="B113">
        <v>7</v>
      </c>
    </row>
    <row r="114" spans="1:2">
      <c r="A114" t="s">
        <v>10</v>
      </c>
      <c r="B114">
        <v>4</v>
      </c>
    </row>
    <row r="115" spans="1:2">
      <c r="A115" t="s">
        <v>9</v>
      </c>
      <c r="B115">
        <v>735</v>
      </c>
    </row>
    <row r="116" spans="1:2">
      <c r="A116" t="s">
        <v>11</v>
      </c>
      <c r="B116">
        <v>24</v>
      </c>
    </row>
    <row r="117" spans="1:2">
      <c r="A117" t="s">
        <v>15</v>
      </c>
      <c r="B117">
        <v>3</v>
      </c>
    </row>
    <row r="118" spans="1:2">
      <c r="A118" t="s">
        <v>16</v>
      </c>
      <c r="B118">
        <v>1</v>
      </c>
    </row>
    <row r="119" spans="1:2">
      <c r="A119" t="s">
        <v>25</v>
      </c>
      <c r="B119">
        <v>2</v>
      </c>
    </row>
    <row r="120" spans="1:2">
      <c r="A120" t="s">
        <v>26</v>
      </c>
      <c r="B120">
        <v>6</v>
      </c>
    </row>
    <row r="134" spans="1:3">
      <c r="A134">
        <v>0</v>
      </c>
      <c r="B134">
        <v>172</v>
      </c>
      <c r="C134">
        <f>(B134/226)</f>
        <v>0.76106194690265483</v>
      </c>
    </row>
    <row r="135" spans="1:3">
      <c r="A135">
        <v>1</v>
      </c>
      <c r="B135">
        <v>23</v>
      </c>
      <c r="C135">
        <f>(B135/226)+C134</f>
        <v>0.86283185840707965</v>
      </c>
    </row>
    <row r="136" spans="1:3">
      <c r="A136">
        <v>2</v>
      </c>
      <c r="B136">
        <v>6</v>
      </c>
      <c r="C136">
        <f t="shared" ref="C136:C142" si="1">(B136/226)+C135</f>
        <v>0.88938053097345138</v>
      </c>
    </row>
    <row r="137" spans="1:3">
      <c r="A137">
        <v>3</v>
      </c>
      <c r="B137">
        <v>7</v>
      </c>
      <c r="C137">
        <f t="shared" si="1"/>
        <v>0.92035398230088505</v>
      </c>
    </row>
    <row r="138" spans="1:3">
      <c r="A138">
        <v>4</v>
      </c>
      <c r="B138">
        <v>6</v>
      </c>
      <c r="C138">
        <f t="shared" si="1"/>
        <v>0.94690265486725678</v>
      </c>
    </row>
    <row r="139" spans="1:3">
      <c r="A139">
        <v>5</v>
      </c>
      <c r="B139">
        <v>5</v>
      </c>
      <c r="C139">
        <f t="shared" si="1"/>
        <v>0.96902654867256655</v>
      </c>
    </row>
    <row r="140" spans="1:3">
      <c r="A140">
        <v>6</v>
      </c>
      <c r="B140">
        <v>1</v>
      </c>
      <c r="C140">
        <f t="shared" si="1"/>
        <v>0.9734513274336285</v>
      </c>
    </row>
    <row r="141" spans="1:3">
      <c r="A141">
        <v>7</v>
      </c>
      <c r="B141">
        <v>3</v>
      </c>
      <c r="C141">
        <f t="shared" si="1"/>
        <v>0.98672566371681436</v>
      </c>
    </row>
    <row r="142" spans="1:3">
      <c r="A142">
        <v>10</v>
      </c>
      <c r="B142">
        <v>3</v>
      </c>
      <c r="C142">
        <f t="shared" si="1"/>
        <v>1.0000000000000002</v>
      </c>
    </row>
    <row r="143" spans="1:3">
      <c r="B143">
        <f>SUM(B134:B142)</f>
        <v>226</v>
      </c>
    </row>
    <row r="156" spans="1:2">
      <c r="A156" t="s">
        <v>18</v>
      </c>
      <c r="B156">
        <v>1286</v>
      </c>
    </row>
    <row r="157" spans="1:2">
      <c r="A157" t="s">
        <v>19</v>
      </c>
      <c r="B157">
        <f>1458-1286</f>
        <v>172</v>
      </c>
    </row>
    <row r="158" spans="1:2">
      <c r="A158" t="s">
        <v>7</v>
      </c>
      <c r="B158">
        <v>1458</v>
      </c>
    </row>
    <row r="175" spans="1:3">
      <c r="A175">
        <v>0</v>
      </c>
      <c r="B175">
        <v>27549</v>
      </c>
      <c r="C175">
        <f>(B175/64780)</f>
        <v>0.42527014510651434</v>
      </c>
    </row>
    <row r="176" spans="1:3">
      <c r="A176">
        <v>1</v>
      </c>
      <c r="B176">
        <v>35841</v>
      </c>
      <c r="C176">
        <f>(B176/64780)+C175</f>
        <v>0.97854276011114538</v>
      </c>
    </row>
    <row r="177" spans="1:3">
      <c r="A177">
        <v>2</v>
      </c>
      <c r="B177">
        <v>367</v>
      </c>
      <c r="C177">
        <f t="shared" ref="C177:C193" si="2">(B177/64780)+C176</f>
        <v>0.98420808891633216</v>
      </c>
    </row>
    <row r="178" spans="1:3">
      <c r="A178">
        <v>3</v>
      </c>
      <c r="B178">
        <v>289</v>
      </c>
      <c r="C178">
        <f t="shared" si="2"/>
        <v>0.98866934238962634</v>
      </c>
    </row>
    <row r="179" spans="1:3">
      <c r="A179">
        <v>4</v>
      </c>
      <c r="B179">
        <v>212</v>
      </c>
      <c r="C179">
        <f t="shared" si="2"/>
        <v>0.99194195739425739</v>
      </c>
    </row>
    <row r="180" spans="1:3">
      <c r="A180">
        <v>5</v>
      </c>
      <c r="B180">
        <v>145</v>
      </c>
      <c r="C180">
        <f t="shared" si="2"/>
        <v>0.99418030256251921</v>
      </c>
    </row>
    <row r="181" spans="1:3">
      <c r="A181">
        <v>6</v>
      </c>
      <c r="B181">
        <v>188</v>
      </c>
      <c r="C181">
        <f t="shared" si="2"/>
        <v>0.99708243284964482</v>
      </c>
    </row>
    <row r="182" spans="1:3">
      <c r="A182">
        <v>7</v>
      </c>
      <c r="B182">
        <v>37</v>
      </c>
      <c r="C182">
        <f t="shared" si="2"/>
        <v>0.99765359678913235</v>
      </c>
    </row>
    <row r="183" spans="1:3">
      <c r="A183">
        <v>8</v>
      </c>
      <c r="B183">
        <v>56</v>
      </c>
      <c r="C183">
        <f t="shared" si="2"/>
        <v>0.99851806112997832</v>
      </c>
    </row>
    <row r="184" spans="1:3">
      <c r="A184">
        <v>9</v>
      </c>
      <c r="B184">
        <v>24</v>
      </c>
      <c r="C184">
        <f t="shared" si="2"/>
        <v>0.99888854584748377</v>
      </c>
    </row>
    <row r="185" spans="1:3">
      <c r="A185">
        <v>10</v>
      </c>
      <c r="B185">
        <v>31</v>
      </c>
      <c r="C185">
        <f t="shared" si="2"/>
        <v>0.99936708860759493</v>
      </c>
    </row>
    <row r="186" spans="1:3">
      <c r="A186">
        <v>11</v>
      </c>
      <c r="B186">
        <v>7</v>
      </c>
      <c r="C186">
        <f t="shared" si="2"/>
        <v>0.99947514665020065</v>
      </c>
    </row>
    <row r="187" spans="1:3">
      <c r="A187">
        <v>12</v>
      </c>
      <c r="B187">
        <v>16</v>
      </c>
      <c r="C187">
        <f t="shared" si="2"/>
        <v>0.99972213646187091</v>
      </c>
    </row>
    <row r="188" spans="1:3">
      <c r="A188">
        <v>13</v>
      </c>
      <c r="B188">
        <v>4</v>
      </c>
      <c r="C188">
        <f t="shared" si="2"/>
        <v>0.99978388391478845</v>
      </c>
    </row>
    <row r="189" spans="1:3">
      <c r="A189">
        <v>14</v>
      </c>
      <c r="B189">
        <v>9</v>
      </c>
      <c r="C189">
        <f t="shared" si="2"/>
        <v>0.99992281568385299</v>
      </c>
    </row>
    <row r="190" spans="1:3">
      <c r="A190">
        <v>16</v>
      </c>
      <c r="B190">
        <v>0</v>
      </c>
      <c r="C190">
        <f t="shared" si="2"/>
        <v>0.99992281568385299</v>
      </c>
    </row>
    <row r="191" spans="1:3">
      <c r="A191">
        <v>27</v>
      </c>
      <c r="B191">
        <v>1</v>
      </c>
      <c r="C191">
        <f t="shared" si="2"/>
        <v>0.99993825254708235</v>
      </c>
    </row>
    <row r="192" spans="1:3">
      <c r="A192">
        <v>30</v>
      </c>
      <c r="B192">
        <v>1</v>
      </c>
      <c r="C192">
        <f t="shared" si="2"/>
        <v>0.99995368941031171</v>
      </c>
    </row>
    <row r="193" spans="1:3">
      <c r="A193">
        <v>32</v>
      </c>
      <c r="B193">
        <v>3</v>
      </c>
      <c r="C193">
        <f t="shared" si="2"/>
        <v>0.99999999999999989</v>
      </c>
    </row>
    <row r="194" spans="1:3">
      <c r="B194">
        <f>SUM(B175:B193)</f>
        <v>64780</v>
      </c>
    </row>
  </sheetData>
  <sortState ref="A175:B193">
    <sortCondition ref="A175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10" sqref="B10"/>
    </sheetView>
  </sheetViews>
  <sheetFormatPr baseColWidth="10" defaultRowHeight="15" x14ac:dyDescent="0"/>
  <sheetData>
    <row r="1" spans="1:4">
      <c r="A1" t="s">
        <v>27</v>
      </c>
      <c r="B1" t="s">
        <v>39</v>
      </c>
      <c r="C1" t="s">
        <v>40</v>
      </c>
      <c r="D1" t="s">
        <v>41</v>
      </c>
    </row>
    <row r="2" spans="1:4">
      <c r="A2" t="s">
        <v>28</v>
      </c>
      <c r="B2">
        <v>14.81</v>
      </c>
      <c r="C2">
        <v>1.3831233867700601</v>
      </c>
      <c r="D2">
        <f>(C2/SQRT(100))</f>
        <v>0.13831233867700601</v>
      </c>
    </row>
    <row r="3" spans="1:4">
      <c r="A3" t="s">
        <v>29</v>
      </c>
      <c r="B3">
        <v>4.4800000000000004</v>
      </c>
      <c r="C3">
        <v>0.91541236499175505</v>
      </c>
      <c r="D3">
        <f t="shared" ref="D3:D12" si="0">(C3/SQRT(100))</f>
        <v>9.1541236499175505E-2</v>
      </c>
    </row>
    <row r="4" spans="1:4">
      <c r="A4" t="s">
        <v>30</v>
      </c>
      <c r="B4">
        <v>1.18</v>
      </c>
      <c r="C4">
        <v>2.63381276801706</v>
      </c>
      <c r="D4">
        <f t="shared" si="0"/>
        <v>0.26338127680170598</v>
      </c>
    </row>
    <row r="5" spans="1:4">
      <c r="A5" t="s">
        <v>31</v>
      </c>
      <c r="B5">
        <v>0.01</v>
      </c>
      <c r="C5">
        <v>9.9999999999999895E-2</v>
      </c>
      <c r="D5">
        <f t="shared" si="0"/>
        <v>9.9999999999999898E-3</v>
      </c>
    </row>
    <row r="6" spans="1:4">
      <c r="A6" t="s">
        <v>32</v>
      </c>
      <c r="B6">
        <v>54.28</v>
      </c>
      <c r="C6">
        <v>25.591223242953902</v>
      </c>
      <c r="D6">
        <f t="shared" si="0"/>
        <v>2.55912232429539</v>
      </c>
    </row>
    <row r="7" spans="1:4">
      <c r="A7" t="s">
        <v>33</v>
      </c>
      <c r="B7">
        <v>15.39</v>
      </c>
      <c r="C7">
        <v>3.2126486130778602</v>
      </c>
      <c r="D7">
        <f t="shared" si="0"/>
        <v>0.32126486130778603</v>
      </c>
    </row>
    <row r="8" spans="1:4">
      <c r="A8" t="s">
        <v>34</v>
      </c>
      <c r="B8">
        <v>5.03</v>
      </c>
      <c r="C8">
        <v>0.98938813864372199</v>
      </c>
      <c r="D8">
        <f t="shared" si="0"/>
        <v>9.8938813864372199E-2</v>
      </c>
    </row>
    <row r="9" spans="1:4">
      <c r="A9" t="s">
        <v>35</v>
      </c>
      <c r="B9">
        <v>0.11</v>
      </c>
      <c r="C9">
        <v>0.39936818788550199</v>
      </c>
      <c r="D9">
        <f t="shared" si="0"/>
        <v>3.9936818788550196E-2</v>
      </c>
    </row>
    <row r="10" spans="1:4">
      <c r="A10" t="s">
        <v>36</v>
      </c>
      <c r="B10">
        <v>1.1499999999999999</v>
      </c>
      <c r="C10">
        <v>1.8768929838238599</v>
      </c>
      <c r="D10">
        <f t="shared" si="0"/>
        <v>0.18768929838238599</v>
      </c>
    </row>
    <row r="11" spans="1:4">
      <c r="A11" t="s">
        <v>37</v>
      </c>
      <c r="B11">
        <v>0</v>
      </c>
      <c r="C11">
        <v>0</v>
      </c>
      <c r="D11">
        <f t="shared" si="0"/>
        <v>0</v>
      </c>
    </row>
    <row r="12" spans="1:4">
      <c r="A12" t="s">
        <v>38</v>
      </c>
      <c r="B12">
        <v>46.34</v>
      </c>
      <c r="C12">
        <v>18.7186613524654</v>
      </c>
      <c r="D12">
        <f t="shared" si="0"/>
        <v>1.87186613524654</v>
      </c>
    </row>
    <row r="14" spans="1:4">
      <c r="A14" t="s">
        <v>42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D2" sqref="D2"/>
    </sheetView>
  </sheetViews>
  <sheetFormatPr baseColWidth="10" defaultRowHeight="15" x14ac:dyDescent="0"/>
  <cols>
    <col min="1" max="1" width="23.33203125" customWidth="1"/>
  </cols>
  <sheetData>
    <row r="1" spans="1:4">
      <c r="A1" s="1" t="s">
        <v>43</v>
      </c>
      <c r="B1" s="1" t="s">
        <v>45</v>
      </c>
      <c r="C1" s="1" t="s">
        <v>46</v>
      </c>
      <c r="D1" s="1" t="s">
        <v>50</v>
      </c>
    </row>
    <row r="2" spans="1:4">
      <c r="A2" t="s">
        <v>44</v>
      </c>
      <c r="B2">
        <v>23.35</v>
      </c>
      <c r="C2">
        <f>4.48*3</f>
        <v>13.440000000000001</v>
      </c>
      <c r="D2">
        <f>B2-C2</f>
        <v>9.91</v>
      </c>
    </row>
    <row r="3" spans="1:4">
      <c r="A3" t="s">
        <v>47</v>
      </c>
      <c r="B3">
        <v>297.02999999999997</v>
      </c>
      <c r="C3">
        <f>4.48+14.81</f>
        <v>19.29</v>
      </c>
      <c r="D3">
        <f t="shared" ref="D3:D5" si="0">B3-C3</f>
        <v>277.73999999999995</v>
      </c>
    </row>
    <row r="4" spans="1:4">
      <c r="A4" t="s">
        <v>48</v>
      </c>
      <c r="B4">
        <v>10.32</v>
      </c>
      <c r="C4">
        <v>1.1499999999999999</v>
      </c>
      <c r="D4">
        <f t="shared" si="0"/>
        <v>9.17</v>
      </c>
    </row>
    <row r="5" spans="1:4">
      <c r="A5" t="s">
        <v>49</v>
      </c>
      <c r="B5">
        <v>21.23</v>
      </c>
      <c r="C5">
        <v>14.81</v>
      </c>
      <c r="D5">
        <f t="shared" si="0"/>
        <v>6.42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topLeftCell="A77" workbookViewId="0">
      <selection activeCell="C103" sqref="C103:D103"/>
    </sheetView>
  </sheetViews>
  <sheetFormatPr baseColWidth="10" defaultRowHeight="15" x14ac:dyDescent="0"/>
  <sheetData>
    <row r="1" spans="1:4">
      <c r="A1" t="s">
        <v>44</v>
      </c>
      <c r="B1" t="s">
        <v>47</v>
      </c>
      <c r="C1" t="s">
        <v>48</v>
      </c>
      <c r="D1" t="s">
        <v>49</v>
      </c>
    </row>
    <row r="2" spans="1:4">
      <c r="A2">
        <v>2.9000000000000001E-2</v>
      </c>
      <c r="B2">
        <v>0.26100000000000001</v>
      </c>
      <c r="C2">
        <v>8.9999999999999993E-3</v>
      </c>
      <c r="D2">
        <v>0.02</v>
      </c>
    </row>
    <row r="3" spans="1:4">
      <c r="A3">
        <v>2.1999999999999999E-2</v>
      </c>
      <c r="B3">
        <v>0.26300000000000001</v>
      </c>
      <c r="C3">
        <v>8.9999999999999993E-3</v>
      </c>
      <c r="D3">
        <v>2.9000000000000001E-2</v>
      </c>
    </row>
    <row r="4" spans="1:4">
      <c r="A4">
        <v>2.5999999999999999E-2</v>
      </c>
      <c r="B4">
        <v>0.246</v>
      </c>
      <c r="C4">
        <v>8.9999999999999993E-3</v>
      </c>
      <c r="D4">
        <v>1.9E-2</v>
      </c>
    </row>
    <row r="5" spans="1:4">
      <c r="A5">
        <v>0.03</v>
      </c>
      <c r="B5">
        <v>0.25600000000000001</v>
      </c>
      <c r="C5">
        <v>8.9999999999999993E-3</v>
      </c>
      <c r="D5">
        <v>2.1000000000000001E-2</v>
      </c>
    </row>
    <row r="6" spans="1:4">
      <c r="A6">
        <v>2.1000000000000001E-2</v>
      </c>
      <c r="B6">
        <v>0.28100000000000003</v>
      </c>
      <c r="C6">
        <v>1.0999999999999999E-2</v>
      </c>
      <c r="D6">
        <v>1.9E-2</v>
      </c>
    </row>
    <row r="7" spans="1:4">
      <c r="A7">
        <v>3.2000000000000001E-2</v>
      </c>
      <c r="B7">
        <v>0.24399999999999999</v>
      </c>
      <c r="C7">
        <v>1.0999999999999999E-2</v>
      </c>
      <c r="D7">
        <v>1.9E-2</v>
      </c>
    </row>
    <row r="8" spans="1:4">
      <c r="A8">
        <v>2.1000000000000001E-2</v>
      </c>
      <c r="B8">
        <v>0.21</v>
      </c>
      <c r="C8">
        <v>1.0999999999999999E-2</v>
      </c>
      <c r="D8">
        <v>0.02</v>
      </c>
    </row>
    <row r="9" spans="1:4">
      <c r="A9">
        <v>2.1000000000000001E-2</v>
      </c>
      <c r="B9">
        <v>0.25800000000000001</v>
      </c>
      <c r="C9">
        <v>8.9999999999999993E-3</v>
      </c>
      <c r="D9">
        <v>0.02</v>
      </c>
    </row>
    <row r="10" spans="1:4">
      <c r="A10">
        <v>0.02</v>
      </c>
      <c r="B10">
        <v>0.26700000000000002</v>
      </c>
      <c r="C10">
        <v>0.01</v>
      </c>
      <c r="D10">
        <v>0.02</v>
      </c>
    </row>
    <row r="11" spans="1:4">
      <c r="A11">
        <v>3.3000000000000002E-2</v>
      </c>
      <c r="B11">
        <v>0.25</v>
      </c>
      <c r="C11">
        <v>8.9999999999999993E-3</v>
      </c>
      <c r="D11">
        <v>0.03</v>
      </c>
    </row>
    <row r="12" spans="1:4">
      <c r="A12">
        <v>0.02</v>
      </c>
      <c r="B12">
        <v>0.26300000000000001</v>
      </c>
      <c r="C12">
        <v>0.01</v>
      </c>
      <c r="D12">
        <v>1.9E-2</v>
      </c>
    </row>
    <row r="13" spans="1:4">
      <c r="A13">
        <v>2.1000000000000001E-2</v>
      </c>
      <c r="B13">
        <v>0.56000000000000005</v>
      </c>
      <c r="C13">
        <v>8.9999999999999993E-3</v>
      </c>
      <c r="D13">
        <v>1.9E-2</v>
      </c>
    </row>
    <row r="14" spans="1:4">
      <c r="A14">
        <v>0.02</v>
      </c>
      <c r="B14">
        <v>0.247</v>
      </c>
      <c r="C14">
        <v>1.2E-2</v>
      </c>
      <c r="D14">
        <v>0.02</v>
      </c>
    </row>
    <row r="15" spans="1:4">
      <c r="A15">
        <v>2.4E-2</v>
      </c>
      <c r="B15">
        <v>0.24199999999999999</v>
      </c>
      <c r="C15">
        <v>0.01</v>
      </c>
      <c r="D15">
        <v>2.5000000000000001E-2</v>
      </c>
    </row>
    <row r="16" spans="1:4">
      <c r="A16">
        <v>0.02</v>
      </c>
      <c r="B16">
        <v>0.19900000000000001</v>
      </c>
      <c r="C16">
        <v>1.9E-2</v>
      </c>
      <c r="D16">
        <v>2.1000000000000001E-2</v>
      </c>
    </row>
    <row r="17" spans="1:4">
      <c r="A17">
        <v>0.02</v>
      </c>
      <c r="B17">
        <v>0.224</v>
      </c>
      <c r="C17">
        <v>8.9999999999999993E-3</v>
      </c>
      <c r="D17">
        <v>0.02</v>
      </c>
    </row>
    <row r="18" spans="1:4">
      <c r="A18">
        <v>0.02</v>
      </c>
      <c r="B18">
        <v>0.245</v>
      </c>
      <c r="C18">
        <v>1.6E-2</v>
      </c>
      <c r="D18">
        <v>1.9E-2</v>
      </c>
    </row>
    <row r="19" spans="1:4">
      <c r="A19">
        <v>2.5000000000000001E-2</v>
      </c>
      <c r="B19">
        <v>0.25600000000000001</v>
      </c>
      <c r="C19">
        <v>8.9999999999999993E-3</v>
      </c>
      <c r="D19">
        <v>1.9E-2</v>
      </c>
    </row>
    <row r="20" spans="1:4">
      <c r="A20">
        <v>2.1000000000000001E-2</v>
      </c>
      <c r="B20">
        <v>0.24399999999999999</v>
      </c>
      <c r="C20">
        <v>8.0000000000000002E-3</v>
      </c>
      <c r="D20">
        <v>2.5999999999999999E-2</v>
      </c>
    </row>
    <row r="21" spans="1:4">
      <c r="A21">
        <v>0.02</v>
      </c>
      <c r="B21">
        <v>0.23699999999999999</v>
      </c>
      <c r="C21">
        <v>8.9999999999999993E-3</v>
      </c>
      <c r="D21">
        <v>2.1000000000000001E-2</v>
      </c>
    </row>
    <row r="22" spans="1:4">
      <c r="A22">
        <v>2.1000000000000001E-2</v>
      </c>
      <c r="B22">
        <v>0.80100000000000005</v>
      </c>
      <c r="C22">
        <v>2.4E-2</v>
      </c>
      <c r="D22">
        <v>3.4000000000000002E-2</v>
      </c>
    </row>
    <row r="23" spans="1:4">
      <c r="A23">
        <v>0.02</v>
      </c>
      <c r="B23">
        <v>0.27800000000000002</v>
      </c>
      <c r="C23">
        <v>1.2E-2</v>
      </c>
      <c r="D23">
        <v>1.9E-2</v>
      </c>
    </row>
    <row r="24" spans="1:4">
      <c r="A24">
        <v>2.1999999999999999E-2</v>
      </c>
      <c r="B24">
        <v>0.251</v>
      </c>
      <c r="C24">
        <v>1.4E-2</v>
      </c>
      <c r="D24">
        <v>1.9E-2</v>
      </c>
    </row>
    <row r="25" spans="1:4">
      <c r="A25">
        <v>2.1000000000000001E-2</v>
      </c>
      <c r="B25">
        <v>0.23</v>
      </c>
      <c r="C25">
        <v>0.01</v>
      </c>
      <c r="D25">
        <v>1.9E-2</v>
      </c>
    </row>
    <row r="26" spans="1:4">
      <c r="A26">
        <v>2.9000000000000001E-2</v>
      </c>
      <c r="B26">
        <v>0.221</v>
      </c>
      <c r="C26">
        <v>8.9999999999999993E-3</v>
      </c>
      <c r="D26">
        <v>1.9E-2</v>
      </c>
    </row>
    <row r="27" spans="1:4">
      <c r="A27">
        <v>0.02</v>
      </c>
      <c r="B27">
        <v>0.22900000000000001</v>
      </c>
      <c r="C27">
        <v>8.0000000000000002E-3</v>
      </c>
      <c r="D27">
        <v>1.9E-2</v>
      </c>
    </row>
    <row r="28" spans="1:4">
      <c r="A28">
        <v>1.7999999999999999E-2</v>
      </c>
      <c r="B28">
        <v>0.245</v>
      </c>
      <c r="C28">
        <v>8.9999999999999993E-3</v>
      </c>
      <c r="D28">
        <v>0.02</v>
      </c>
    </row>
    <row r="29" spans="1:4">
      <c r="A29">
        <v>2.4E-2</v>
      </c>
      <c r="B29">
        <v>0.24</v>
      </c>
      <c r="C29">
        <v>8.0000000000000002E-3</v>
      </c>
      <c r="D29">
        <v>0.02</v>
      </c>
    </row>
    <row r="30" spans="1:4">
      <c r="A30">
        <v>2.5999999999999999E-2</v>
      </c>
      <c r="B30">
        <v>0.23899999999999999</v>
      </c>
      <c r="C30">
        <v>8.9999999999999993E-3</v>
      </c>
      <c r="D30">
        <v>1.9E-2</v>
      </c>
    </row>
    <row r="31" spans="1:4">
      <c r="A31">
        <v>0.02</v>
      </c>
      <c r="B31">
        <v>0.23799999999999999</v>
      </c>
      <c r="C31">
        <v>8.0000000000000002E-3</v>
      </c>
      <c r="D31">
        <v>1.9E-2</v>
      </c>
    </row>
    <row r="32" spans="1:4">
      <c r="A32">
        <v>2.1999999999999999E-2</v>
      </c>
      <c r="B32">
        <v>0.24</v>
      </c>
      <c r="C32">
        <v>8.9999999999999993E-3</v>
      </c>
      <c r="D32">
        <v>1.9E-2</v>
      </c>
    </row>
    <row r="33" spans="1:4">
      <c r="A33">
        <v>2.8000000000000001E-2</v>
      </c>
      <c r="B33">
        <v>0.24099999999999999</v>
      </c>
      <c r="C33">
        <v>8.0000000000000002E-3</v>
      </c>
      <c r="D33">
        <v>3.4000000000000002E-2</v>
      </c>
    </row>
    <row r="34" spans="1:4">
      <c r="A34">
        <v>0.02</v>
      </c>
      <c r="B34">
        <v>0.248</v>
      </c>
      <c r="C34">
        <v>2.3E-2</v>
      </c>
      <c r="D34">
        <v>1.9E-2</v>
      </c>
    </row>
    <row r="35" spans="1:4">
      <c r="A35">
        <v>2.3E-2</v>
      </c>
      <c r="B35">
        <v>0.23799999999999999</v>
      </c>
      <c r="C35">
        <v>0.01</v>
      </c>
      <c r="D35">
        <v>2.1999999999999999E-2</v>
      </c>
    </row>
    <row r="36" spans="1:4">
      <c r="A36">
        <v>2.5000000000000001E-2</v>
      </c>
      <c r="B36">
        <v>0.253</v>
      </c>
      <c r="C36">
        <v>8.0000000000000002E-3</v>
      </c>
      <c r="D36">
        <v>0.02</v>
      </c>
    </row>
    <row r="37" spans="1:4">
      <c r="A37">
        <v>2.1999999999999999E-2</v>
      </c>
      <c r="B37">
        <v>0.27500000000000002</v>
      </c>
      <c r="C37">
        <v>8.9999999999999993E-3</v>
      </c>
      <c r="D37">
        <v>1.9E-2</v>
      </c>
    </row>
    <row r="38" spans="1:4">
      <c r="A38">
        <v>2.1000000000000001E-2</v>
      </c>
      <c r="B38">
        <v>0.25900000000000001</v>
      </c>
      <c r="C38">
        <v>8.9999999999999993E-3</v>
      </c>
      <c r="D38">
        <v>1.7999999999999999E-2</v>
      </c>
    </row>
    <row r="39" spans="1:4">
      <c r="A39">
        <v>1.9E-2</v>
      </c>
      <c r="B39">
        <v>0.246</v>
      </c>
      <c r="C39">
        <v>8.0000000000000002E-3</v>
      </c>
      <c r="D39">
        <v>2.1999999999999999E-2</v>
      </c>
    </row>
    <row r="40" spans="1:4">
      <c r="A40">
        <v>0.02</v>
      </c>
      <c r="B40">
        <v>1.6020000000000001</v>
      </c>
      <c r="C40">
        <v>8.0000000000000002E-3</v>
      </c>
      <c r="D40">
        <v>1.9E-2</v>
      </c>
    </row>
    <row r="41" spans="1:4">
      <c r="A41">
        <v>2.1999999999999999E-2</v>
      </c>
      <c r="B41">
        <v>0.247</v>
      </c>
      <c r="C41">
        <v>8.9999999999999993E-3</v>
      </c>
      <c r="D41">
        <v>2.8000000000000001E-2</v>
      </c>
    </row>
    <row r="42" spans="1:4">
      <c r="A42">
        <v>2.5999999999999999E-2</v>
      </c>
      <c r="B42">
        <v>0.26900000000000002</v>
      </c>
      <c r="C42">
        <v>1.0999999999999999E-2</v>
      </c>
      <c r="D42">
        <v>1.9E-2</v>
      </c>
    </row>
    <row r="43" spans="1:4">
      <c r="A43">
        <v>1.7999999999999999E-2</v>
      </c>
      <c r="B43">
        <v>0.24299999999999999</v>
      </c>
      <c r="C43">
        <v>1.4E-2</v>
      </c>
      <c r="D43">
        <v>2.1000000000000001E-2</v>
      </c>
    </row>
    <row r="44" spans="1:4">
      <c r="A44">
        <v>2.1000000000000001E-2</v>
      </c>
      <c r="B44">
        <v>0.248</v>
      </c>
      <c r="C44">
        <v>8.9999999999999993E-3</v>
      </c>
      <c r="D44">
        <v>0.02</v>
      </c>
    </row>
    <row r="45" spans="1:4">
      <c r="A45">
        <v>1.9E-2</v>
      </c>
      <c r="B45">
        <v>0.52900000000000003</v>
      </c>
      <c r="C45">
        <v>8.9999999999999993E-3</v>
      </c>
      <c r="D45">
        <v>2.3E-2</v>
      </c>
    </row>
    <row r="46" spans="1:4">
      <c r="A46">
        <v>2.1999999999999999E-2</v>
      </c>
      <c r="B46">
        <v>1.3340000000000001</v>
      </c>
      <c r="C46">
        <v>8.9999999999999993E-3</v>
      </c>
      <c r="D46">
        <v>1.9E-2</v>
      </c>
    </row>
    <row r="47" spans="1:4">
      <c r="A47">
        <v>0.02</v>
      </c>
      <c r="B47">
        <v>0.25800000000000001</v>
      </c>
      <c r="C47">
        <v>8.9999999999999993E-3</v>
      </c>
      <c r="D47">
        <v>1.9E-2</v>
      </c>
    </row>
    <row r="48" spans="1:4">
      <c r="A48">
        <v>2.1000000000000001E-2</v>
      </c>
      <c r="B48">
        <v>0.24099999999999999</v>
      </c>
      <c r="C48">
        <v>1.2999999999999999E-2</v>
      </c>
      <c r="D48">
        <v>0.02</v>
      </c>
    </row>
    <row r="49" spans="1:4">
      <c r="A49">
        <v>2.8000000000000001E-2</v>
      </c>
      <c r="B49">
        <v>0.23499999999999999</v>
      </c>
      <c r="C49">
        <v>8.9999999999999993E-3</v>
      </c>
      <c r="D49">
        <v>1.9E-2</v>
      </c>
    </row>
    <row r="50" spans="1:4">
      <c r="A50">
        <v>2.1999999999999999E-2</v>
      </c>
      <c r="B50">
        <v>0.245</v>
      </c>
      <c r="C50">
        <v>0.01</v>
      </c>
      <c r="D50">
        <v>1.9E-2</v>
      </c>
    </row>
    <row r="51" spans="1:4">
      <c r="A51">
        <v>0.02</v>
      </c>
      <c r="B51">
        <v>0.27</v>
      </c>
      <c r="C51">
        <v>8.9999999999999993E-3</v>
      </c>
      <c r="D51">
        <v>0.02</v>
      </c>
    </row>
    <row r="52" spans="1:4">
      <c r="A52">
        <v>1.7999999999999999E-2</v>
      </c>
      <c r="B52">
        <v>0.312</v>
      </c>
      <c r="C52">
        <v>0.02</v>
      </c>
      <c r="D52">
        <v>3.4000000000000002E-2</v>
      </c>
    </row>
    <row r="53" spans="1:4">
      <c r="A53">
        <v>0.02</v>
      </c>
      <c r="B53">
        <v>0.26</v>
      </c>
      <c r="C53">
        <v>8.9999999999999993E-3</v>
      </c>
      <c r="D53">
        <v>2.7E-2</v>
      </c>
    </row>
    <row r="54" spans="1:4">
      <c r="A54">
        <v>2.5999999999999999E-2</v>
      </c>
      <c r="B54">
        <v>0.32400000000000001</v>
      </c>
      <c r="C54">
        <v>0.01</v>
      </c>
      <c r="D54">
        <v>2.3E-2</v>
      </c>
    </row>
    <row r="55" spans="1:4">
      <c r="A55">
        <v>2.1999999999999999E-2</v>
      </c>
      <c r="B55">
        <v>0.23499999999999999</v>
      </c>
      <c r="C55">
        <v>1.0999999999999999E-2</v>
      </c>
      <c r="D55">
        <v>1.9E-2</v>
      </c>
    </row>
    <row r="56" spans="1:4">
      <c r="A56">
        <v>2.7E-2</v>
      </c>
      <c r="B56">
        <v>0.245</v>
      </c>
      <c r="C56">
        <v>1.6E-2</v>
      </c>
      <c r="D56">
        <v>1.9E-2</v>
      </c>
    </row>
    <row r="57" spans="1:4">
      <c r="A57">
        <v>1.9E-2</v>
      </c>
      <c r="B57">
        <v>0.253</v>
      </c>
      <c r="C57">
        <v>1.2E-2</v>
      </c>
      <c r="D57">
        <v>1.9E-2</v>
      </c>
    </row>
    <row r="58" spans="1:4">
      <c r="A58">
        <v>2.1000000000000001E-2</v>
      </c>
      <c r="B58">
        <v>0.23300000000000001</v>
      </c>
      <c r="C58">
        <v>8.9999999999999993E-3</v>
      </c>
      <c r="D58">
        <v>1.9E-2</v>
      </c>
    </row>
    <row r="59" spans="1:4">
      <c r="A59">
        <v>2.1000000000000001E-2</v>
      </c>
      <c r="B59">
        <v>0.28100000000000003</v>
      </c>
      <c r="C59">
        <v>8.0000000000000002E-3</v>
      </c>
      <c r="D59">
        <v>2.1999999999999999E-2</v>
      </c>
    </row>
    <row r="60" spans="1:4">
      <c r="A60">
        <v>2.5000000000000001E-2</v>
      </c>
      <c r="B60">
        <v>0.25600000000000001</v>
      </c>
      <c r="C60">
        <v>8.9999999999999993E-3</v>
      </c>
      <c r="D60">
        <v>0.02</v>
      </c>
    </row>
    <row r="61" spans="1:4">
      <c r="A61">
        <v>2.3E-2</v>
      </c>
      <c r="B61">
        <v>0.23400000000000001</v>
      </c>
      <c r="C61">
        <v>1.0999999999999999E-2</v>
      </c>
      <c r="D61">
        <v>0.02</v>
      </c>
    </row>
    <row r="62" spans="1:4">
      <c r="A62">
        <v>0.02</v>
      </c>
      <c r="B62">
        <v>0.24</v>
      </c>
      <c r="C62">
        <v>1.2E-2</v>
      </c>
      <c r="D62">
        <v>2.4E-2</v>
      </c>
    </row>
    <row r="63" spans="1:4">
      <c r="A63">
        <v>1.9E-2</v>
      </c>
      <c r="B63">
        <v>0.24399999999999999</v>
      </c>
      <c r="C63">
        <v>8.9999999999999993E-3</v>
      </c>
      <c r="D63">
        <v>1.7999999999999999E-2</v>
      </c>
    </row>
    <row r="64" spans="1:4">
      <c r="A64">
        <v>2.1999999999999999E-2</v>
      </c>
      <c r="B64">
        <v>0.24099999999999999</v>
      </c>
      <c r="C64">
        <v>1.2E-2</v>
      </c>
      <c r="D64">
        <v>2.1000000000000001E-2</v>
      </c>
    </row>
    <row r="65" spans="1:4">
      <c r="A65">
        <v>2.1999999999999999E-2</v>
      </c>
      <c r="B65">
        <v>0.23599999999999999</v>
      </c>
      <c r="C65">
        <v>7.0000000000000001E-3</v>
      </c>
      <c r="D65">
        <v>0.02</v>
      </c>
    </row>
    <row r="66" spans="1:4">
      <c r="A66">
        <v>2.5000000000000001E-2</v>
      </c>
      <c r="B66">
        <v>0.56299999999999994</v>
      </c>
      <c r="C66">
        <v>0.01</v>
      </c>
      <c r="D66">
        <v>1.9E-2</v>
      </c>
    </row>
    <row r="67" spans="1:4">
      <c r="A67">
        <v>0.02</v>
      </c>
      <c r="B67">
        <v>0.22600000000000001</v>
      </c>
      <c r="C67">
        <v>1.0999999999999999E-2</v>
      </c>
      <c r="D67">
        <v>0.02</v>
      </c>
    </row>
    <row r="68" spans="1:4">
      <c r="A68">
        <v>2.5000000000000001E-2</v>
      </c>
      <c r="B68">
        <v>0.26700000000000002</v>
      </c>
      <c r="C68">
        <v>8.0000000000000002E-3</v>
      </c>
      <c r="D68">
        <v>2.1000000000000001E-2</v>
      </c>
    </row>
    <row r="69" spans="1:4">
      <c r="A69">
        <v>1.9E-2</v>
      </c>
      <c r="B69">
        <v>0.23699999999999999</v>
      </c>
      <c r="C69">
        <v>8.0000000000000002E-3</v>
      </c>
      <c r="D69">
        <v>2.3E-2</v>
      </c>
    </row>
    <row r="70" spans="1:4">
      <c r="A70">
        <v>2.3E-2</v>
      </c>
      <c r="B70">
        <v>0.25600000000000001</v>
      </c>
      <c r="C70">
        <v>8.0000000000000002E-3</v>
      </c>
      <c r="D70">
        <v>2.1999999999999999E-2</v>
      </c>
    </row>
    <row r="71" spans="1:4">
      <c r="A71">
        <v>0.02</v>
      </c>
      <c r="B71">
        <v>0.24299999999999999</v>
      </c>
      <c r="C71">
        <v>8.9999999999999993E-3</v>
      </c>
      <c r="D71">
        <v>2.1000000000000001E-2</v>
      </c>
    </row>
    <row r="72" spans="1:4">
      <c r="A72">
        <v>0.02</v>
      </c>
      <c r="B72">
        <v>0.252</v>
      </c>
      <c r="C72">
        <v>8.9999999999999993E-3</v>
      </c>
      <c r="D72">
        <v>1.9E-2</v>
      </c>
    </row>
    <row r="73" spans="1:4">
      <c r="A73">
        <v>2.3E-2</v>
      </c>
      <c r="B73">
        <v>0.24199999999999999</v>
      </c>
      <c r="C73">
        <v>1.6E-2</v>
      </c>
      <c r="D73">
        <v>1.7999999999999999E-2</v>
      </c>
    </row>
    <row r="74" spans="1:4">
      <c r="A74">
        <v>2.1000000000000001E-2</v>
      </c>
      <c r="B74">
        <v>0.254</v>
      </c>
      <c r="C74">
        <v>8.9999999999999993E-3</v>
      </c>
      <c r="D74">
        <v>0.02</v>
      </c>
    </row>
    <row r="75" spans="1:4">
      <c r="A75">
        <v>1.7999999999999999E-2</v>
      </c>
      <c r="B75">
        <v>0.22800000000000001</v>
      </c>
      <c r="C75">
        <v>8.0000000000000002E-3</v>
      </c>
      <c r="D75">
        <v>0.02</v>
      </c>
    </row>
    <row r="76" spans="1:4">
      <c r="A76">
        <v>2.1999999999999999E-2</v>
      </c>
      <c r="B76">
        <v>0.28000000000000003</v>
      </c>
      <c r="C76">
        <v>8.0000000000000002E-3</v>
      </c>
      <c r="D76">
        <v>1.9E-2</v>
      </c>
    </row>
    <row r="77" spans="1:4">
      <c r="A77">
        <v>3.1E-2</v>
      </c>
      <c r="B77">
        <v>0.23599999999999999</v>
      </c>
      <c r="C77">
        <v>8.9999999999999993E-3</v>
      </c>
      <c r="D77">
        <v>0.02</v>
      </c>
    </row>
    <row r="78" spans="1:4">
      <c r="A78">
        <v>2.9000000000000001E-2</v>
      </c>
      <c r="B78">
        <v>0.24099999999999999</v>
      </c>
      <c r="C78">
        <v>8.0000000000000002E-3</v>
      </c>
      <c r="D78">
        <v>0.02</v>
      </c>
    </row>
    <row r="79" spans="1:4">
      <c r="A79">
        <v>6.7000000000000004E-2</v>
      </c>
      <c r="B79">
        <v>0.24199999999999999</v>
      </c>
      <c r="C79">
        <v>8.9999999999999993E-3</v>
      </c>
      <c r="D79">
        <v>2.1999999999999999E-2</v>
      </c>
    </row>
    <row r="80" spans="1:4">
      <c r="A80">
        <v>4.4999999999999998E-2</v>
      </c>
      <c r="B80">
        <v>0.23799999999999999</v>
      </c>
      <c r="C80">
        <v>8.0000000000000002E-3</v>
      </c>
      <c r="D80">
        <v>2.1000000000000001E-2</v>
      </c>
    </row>
    <row r="81" spans="1:4">
      <c r="A81">
        <v>2.3E-2</v>
      </c>
      <c r="B81">
        <v>0.23</v>
      </c>
      <c r="C81">
        <v>8.0000000000000002E-3</v>
      </c>
      <c r="D81">
        <v>2.1000000000000001E-2</v>
      </c>
    </row>
    <row r="82" spans="1:4">
      <c r="A82">
        <v>2.8000000000000001E-2</v>
      </c>
      <c r="B82">
        <v>0.23899999999999999</v>
      </c>
      <c r="C82">
        <v>2.1000000000000001E-2</v>
      </c>
      <c r="D82">
        <v>1.9E-2</v>
      </c>
    </row>
    <row r="83" spans="1:4">
      <c r="A83">
        <v>2.1999999999999999E-2</v>
      </c>
      <c r="B83">
        <v>0.23699999999999999</v>
      </c>
      <c r="C83">
        <v>8.9999999999999993E-3</v>
      </c>
      <c r="D83">
        <v>2.1000000000000001E-2</v>
      </c>
    </row>
    <row r="84" spans="1:4">
      <c r="A84">
        <v>2.1000000000000001E-2</v>
      </c>
      <c r="B84">
        <v>0.24</v>
      </c>
      <c r="C84">
        <v>1.4E-2</v>
      </c>
      <c r="D84">
        <v>1.9E-2</v>
      </c>
    </row>
    <row r="85" spans="1:4">
      <c r="A85">
        <v>2.1000000000000001E-2</v>
      </c>
      <c r="B85">
        <v>0.25900000000000001</v>
      </c>
      <c r="C85">
        <v>0.01</v>
      </c>
      <c r="D85">
        <v>3.6999999999999998E-2</v>
      </c>
    </row>
    <row r="86" spans="1:4">
      <c r="A86">
        <v>2.1000000000000001E-2</v>
      </c>
      <c r="B86">
        <v>0.25600000000000001</v>
      </c>
      <c r="C86">
        <v>8.9999999999999993E-3</v>
      </c>
      <c r="D86">
        <v>2.1000000000000001E-2</v>
      </c>
    </row>
    <row r="87" spans="1:4">
      <c r="A87">
        <v>2.1000000000000001E-2</v>
      </c>
      <c r="B87">
        <v>0.24299999999999999</v>
      </c>
      <c r="C87">
        <v>8.9999999999999993E-3</v>
      </c>
      <c r="D87">
        <v>2.5999999999999999E-2</v>
      </c>
    </row>
    <row r="88" spans="1:4">
      <c r="A88">
        <v>0.02</v>
      </c>
      <c r="B88">
        <v>0.25</v>
      </c>
      <c r="C88">
        <v>1.0999999999999999E-2</v>
      </c>
      <c r="D88">
        <v>0.02</v>
      </c>
    </row>
    <row r="89" spans="1:4">
      <c r="A89">
        <v>2.1999999999999999E-2</v>
      </c>
      <c r="B89">
        <v>0.24</v>
      </c>
      <c r="C89">
        <v>8.0000000000000002E-3</v>
      </c>
      <c r="D89">
        <v>2.5000000000000001E-2</v>
      </c>
    </row>
    <row r="90" spans="1:4">
      <c r="A90">
        <v>2.1999999999999999E-2</v>
      </c>
      <c r="B90">
        <v>0.27</v>
      </c>
      <c r="C90">
        <v>1.4E-2</v>
      </c>
      <c r="D90">
        <v>0.02</v>
      </c>
    </row>
    <row r="91" spans="1:4">
      <c r="A91">
        <v>2.5000000000000001E-2</v>
      </c>
      <c r="B91">
        <v>0.24099999999999999</v>
      </c>
      <c r="C91">
        <v>8.9999999999999993E-3</v>
      </c>
      <c r="D91">
        <v>1.7999999999999999E-2</v>
      </c>
    </row>
    <row r="92" spans="1:4">
      <c r="A92">
        <v>2.1999999999999999E-2</v>
      </c>
      <c r="B92">
        <v>0.64800000000000002</v>
      </c>
      <c r="C92">
        <v>8.9999999999999993E-3</v>
      </c>
      <c r="D92">
        <v>2.1000000000000001E-2</v>
      </c>
    </row>
    <row r="93" spans="1:4">
      <c r="A93">
        <v>2.3E-2</v>
      </c>
      <c r="B93">
        <v>0.24099999999999999</v>
      </c>
      <c r="C93">
        <v>8.0000000000000002E-3</v>
      </c>
      <c r="D93">
        <v>0.02</v>
      </c>
    </row>
    <row r="94" spans="1:4">
      <c r="A94">
        <v>2.3E-2</v>
      </c>
      <c r="B94">
        <v>0.251</v>
      </c>
      <c r="C94">
        <v>8.9999999999999993E-3</v>
      </c>
      <c r="D94">
        <v>0.02</v>
      </c>
    </row>
    <row r="95" spans="1:4">
      <c r="A95">
        <v>2.3E-2</v>
      </c>
      <c r="B95">
        <v>0.59599999999999997</v>
      </c>
      <c r="C95">
        <v>1.0999999999999999E-2</v>
      </c>
      <c r="D95">
        <v>0.02</v>
      </c>
    </row>
    <row r="96" spans="1:4">
      <c r="A96">
        <v>2.3E-2</v>
      </c>
      <c r="B96">
        <v>0.48199999999999998</v>
      </c>
      <c r="C96">
        <v>0.01</v>
      </c>
      <c r="D96">
        <v>3.1E-2</v>
      </c>
    </row>
    <row r="97" spans="1:4">
      <c r="A97">
        <v>2.4E-2</v>
      </c>
      <c r="B97">
        <v>0.245</v>
      </c>
      <c r="C97">
        <v>1.2E-2</v>
      </c>
      <c r="D97">
        <v>0.02</v>
      </c>
    </row>
    <row r="98" spans="1:4">
      <c r="A98">
        <v>3.5000000000000003E-2</v>
      </c>
      <c r="B98">
        <v>0.252</v>
      </c>
      <c r="C98">
        <v>8.9999999999999993E-3</v>
      </c>
      <c r="D98">
        <v>0.02</v>
      </c>
    </row>
    <row r="99" spans="1:4">
      <c r="A99">
        <v>2.4E-2</v>
      </c>
      <c r="B99">
        <v>0.26500000000000001</v>
      </c>
      <c r="C99">
        <v>0.01</v>
      </c>
      <c r="D99">
        <v>2.4E-2</v>
      </c>
    </row>
    <row r="100" spans="1:4">
      <c r="A100">
        <v>2.7E-2</v>
      </c>
      <c r="B100">
        <v>0.23200000000000001</v>
      </c>
      <c r="C100">
        <v>8.9999999999999993E-3</v>
      </c>
      <c r="D100">
        <v>1.9E-2</v>
      </c>
    </row>
    <row r="101" spans="1:4">
      <c r="A101">
        <v>2.5999999999999999E-2</v>
      </c>
      <c r="B101">
        <v>0.24099999999999999</v>
      </c>
      <c r="C101">
        <v>8.0000000000000002E-3</v>
      </c>
      <c r="D101">
        <v>1.9E-2</v>
      </c>
    </row>
    <row r="103" spans="1:4">
      <c r="A103">
        <f>AVERAGE(A2:A101)*1000</f>
        <v>23.349999999999984</v>
      </c>
      <c r="B103">
        <f>AVERAGE(B2:B101)*1000</f>
        <v>297.02999999999997</v>
      </c>
      <c r="C103">
        <f>AVERAGE(C2:C101)*1000</f>
        <v>10.320000000000004</v>
      </c>
      <c r="D103">
        <f>AVERAGE(D2:D101)*1000</f>
        <v>21.229999999999993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30-Apps</vt:lpstr>
      <vt:lpstr>35-Apps</vt:lpstr>
      <vt:lpstr>AppScale Benchmarking</vt:lpstr>
      <vt:lpstr>Predictions</vt:lpstr>
      <vt:lpstr>Predictions-Raw</vt:lpstr>
    </vt:vector>
  </TitlesOfParts>
  <Company>UC Santa Barbara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Hiranya Jayathilaka</dc:creator>
  <cp:lastModifiedBy>Hiranya Jayathilaka</cp:lastModifiedBy>
  <dcterms:created xsi:type="dcterms:W3CDTF">2014-06-06T21:15:27Z</dcterms:created>
  <dcterms:modified xsi:type="dcterms:W3CDTF">2014-08-21T02:31:31Z</dcterms:modified>
</cp:coreProperties>
</file>