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8800" windowHeight="160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55" i="1" l="1"/>
  <c r="F456" i="1"/>
  <c r="F457" i="1"/>
  <c r="F458" i="1"/>
  <c r="F459" i="1"/>
  <c r="F460" i="1"/>
  <c r="F461" i="1"/>
  <c r="F454" i="1"/>
  <c r="E455" i="1"/>
  <c r="E456" i="1"/>
  <c r="E457" i="1"/>
  <c r="E458" i="1"/>
  <c r="E459" i="1"/>
  <c r="E460" i="1"/>
  <c r="E461" i="1"/>
  <c r="E454" i="1"/>
  <c r="F433" i="1"/>
  <c r="F434" i="1"/>
  <c r="F435" i="1"/>
  <c r="F436" i="1"/>
  <c r="F437" i="1"/>
  <c r="F432" i="1"/>
  <c r="F442" i="1"/>
  <c r="F443" i="1"/>
  <c r="F444" i="1"/>
  <c r="F445" i="1"/>
  <c r="F446" i="1"/>
  <c r="F441" i="1"/>
  <c r="E442" i="1"/>
  <c r="E443" i="1"/>
  <c r="E444" i="1"/>
  <c r="E445" i="1"/>
  <c r="E446" i="1"/>
  <c r="E441" i="1"/>
  <c r="E433" i="1"/>
  <c r="E434" i="1"/>
  <c r="E435" i="1"/>
  <c r="E436" i="1"/>
  <c r="E437" i="1"/>
  <c r="E432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00" i="1"/>
  <c r="F401" i="1"/>
  <c r="F402" i="1"/>
  <c r="F403" i="1"/>
  <c r="F404" i="1"/>
  <c r="E400" i="1"/>
  <c r="E401" i="1"/>
  <c r="E402" i="1"/>
  <c r="E403" i="1"/>
  <c r="E404" i="1"/>
  <c r="F399" i="1"/>
  <c r="E399" i="1"/>
  <c r="F366" i="1"/>
  <c r="F367" i="1"/>
  <c r="F365" i="1"/>
  <c r="E366" i="1"/>
  <c r="E367" i="1"/>
  <c r="E365" i="1"/>
  <c r="E358" i="1"/>
  <c r="E359" i="1"/>
  <c r="E360" i="1"/>
  <c r="E361" i="1"/>
  <c r="E362" i="1"/>
  <c r="E357" i="1"/>
  <c r="F358" i="1"/>
  <c r="F359" i="1"/>
  <c r="F360" i="1"/>
  <c r="F361" i="1"/>
  <c r="F362" i="1"/>
  <c r="F357" i="1"/>
  <c r="F347" i="1"/>
  <c r="F348" i="1"/>
  <c r="F349" i="1"/>
  <c r="F350" i="1"/>
  <c r="F351" i="1"/>
  <c r="F346" i="1"/>
  <c r="E347" i="1"/>
  <c r="E348" i="1"/>
  <c r="E349" i="1"/>
  <c r="E350" i="1"/>
  <c r="E351" i="1"/>
  <c r="E346" i="1"/>
  <c r="F337" i="1"/>
  <c r="F338" i="1"/>
  <c r="F339" i="1"/>
  <c r="F340" i="1"/>
  <c r="F341" i="1"/>
  <c r="E337" i="1"/>
  <c r="E338" i="1"/>
  <c r="E339" i="1"/>
  <c r="E340" i="1"/>
  <c r="E341" i="1"/>
  <c r="E336" i="1"/>
  <c r="F336" i="1"/>
  <c r="D305" i="1"/>
  <c r="E326" i="1"/>
  <c r="E327" i="1"/>
  <c r="E328" i="1"/>
  <c r="E329" i="1"/>
  <c r="E325" i="1"/>
  <c r="E316" i="1"/>
  <c r="E317" i="1"/>
  <c r="E318" i="1"/>
  <c r="E319" i="1"/>
  <c r="E315" i="1"/>
  <c r="E306" i="1"/>
  <c r="E307" i="1"/>
  <c r="E308" i="1"/>
  <c r="E309" i="1"/>
  <c r="E305" i="1"/>
  <c r="D306" i="1"/>
  <c r="D307" i="1"/>
  <c r="D308" i="1"/>
  <c r="D309" i="1"/>
  <c r="F178" i="1"/>
  <c r="E178" i="1"/>
  <c r="G299" i="1"/>
  <c r="G300" i="1"/>
  <c r="G301" i="1"/>
  <c r="G298" i="1"/>
  <c r="G288" i="1"/>
  <c r="G289" i="1"/>
  <c r="G290" i="1"/>
  <c r="G287" i="1"/>
  <c r="E298" i="1"/>
  <c r="C306" i="1"/>
  <c r="E299" i="1"/>
  <c r="C307" i="1"/>
  <c r="E300" i="1"/>
  <c r="C308" i="1"/>
  <c r="E301" i="1"/>
  <c r="C309" i="1"/>
  <c r="C305" i="1"/>
  <c r="E287" i="1"/>
  <c r="B306" i="1"/>
  <c r="E288" i="1"/>
  <c r="B307" i="1"/>
  <c r="E289" i="1"/>
  <c r="B308" i="1"/>
  <c r="E290" i="1"/>
  <c r="B309" i="1"/>
  <c r="B305" i="1"/>
  <c r="F287" i="1"/>
  <c r="F288" i="1"/>
  <c r="F289" i="1"/>
  <c r="F290" i="1"/>
  <c r="F286" i="1"/>
  <c r="E286" i="1"/>
  <c r="F298" i="1"/>
  <c r="F299" i="1"/>
  <c r="F300" i="1"/>
  <c r="F301" i="1"/>
  <c r="F297" i="1"/>
  <c r="E297" i="1"/>
  <c r="B276" i="1"/>
  <c r="F251" i="1"/>
  <c r="F252" i="1"/>
  <c r="F253" i="1"/>
  <c r="F254" i="1"/>
  <c r="E269" i="1"/>
  <c r="D276" i="1"/>
  <c r="E270" i="1"/>
  <c r="D277" i="1"/>
  <c r="E271" i="1"/>
  <c r="D278" i="1"/>
  <c r="E272" i="1"/>
  <c r="D279" i="1"/>
  <c r="E268" i="1"/>
  <c r="D275" i="1"/>
  <c r="E260" i="1"/>
  <c r="C276" i="1"/>
  <c r="E261" i="1"/>
  <c r="C277" i="1"/>
  <c r="E262" i="1"/>
  <c r="C278" i="1"/>
  <c r="E263" i="1"/>
  <c r="C279" i="1"/>
  <c r="E259" i="1"/>
  <c r="C275" i="1"/>
  <c r="E251" i="1"/>
  <c r="E252" i="1"/>
  <c r="B277" i="1"/>
  <c r="E253" i="1"/>
  <c r="B278" i="1"/>
  <c r="E254" i="1"/>
  <c r="B279" i="1"/>
  <c r="B275" i="1"/>
  <c r="F269" i="1"/>
  <c r="F270" i="1"/>
  <c r="F271" i="1"/>
  <c r="F272" i="1"/>
  <c r="F268" i="1"/>
  <c r="F260" i="1"/>
  <c r="F261" i="1"/>
  <c r="F262" i="1"/>
  <c r="F263" i="1"/>
  <c r="F259" i="1"/>
  <c r="E250" i="1"/>
  <c r="F250" i="1"/>
  <c r="E177" i="1"/>
  <c r="K212" i="1"/>
  <c r="F212" i="1"/>
  <c r="J201" i="1"/>
  <c r="J202" i="1"/>
  <c r="J203" i="1"/>
  <c r="J204" i="1"/>
  <c r="J205" i="1"/>
  <c r="J206" i="1"/>
  <c r="J207" i="1"/>
  <c r="J208" i="1"/>
  <c r="J209" i="1"/>
  <c r="J210" i="1"/>
  <c r="J200" i="1"/>
  <c r="K201" i="1"/>
  <c r="K202" i="1"/>
  <c r="K203" i="1"/>
  <c r="K204" i="1"/>
  <c r="K205" i="1"/>
  <c r="K206" i="1"/>
  <c r="K207" i="1"/>
  <c r="K208" i="1"/>
  <c r="K209" i="1"/>
  <c r="K210" i="1"/>
  <c r="K200" i="1"/>
  <c r="F225" i="1"/>
  <c r="F226" i="1"/>
  <c r="F227" i="1"/>
  <c r="F228" i="1"/>
  <c r="F229" i="1"/>
  <c r="E225" i="1"/>
  <c r="E226" i="1"/>
  <c r="E227" i="1"/>
  <c r="E228" i="1"/>
  <c r="E229" i="1"/>
  <c r="E224" i="1"/>
  <c r="F224" i="1"/>
  <c r="F201" i="1"/>
  <c r="F202" i="1"/>
  <c r="F203" i="1"/>
  <c r="F204" i="1"/>
  <c r="F205" i="1"/>
  <c r="F206" i="1"/>
  <c r="F207" i="1"/>
  <c r="F208" i="1"/>
  <c r="F209" i="1"/>
  <c r="F210" i="1"/>
  <c r="E201" i="1"/>
  <c r="E202" i="1"/>
  <c r="E203" i="1"/>
  <c r="E204" i="1"/>
  <c r="E205" i="1"/>
  <c r="E206" i="1"/>
  <c r="E207" i="1"/>
  <c r="E208" i="1"/>
  <c r="E209" i="1"/>
  <c r="E210" i="1"/>
  <c r="E200" i="1"/>
  <c r="F200" i="1"/>
  <c r="F175" i="1"/>
  <c r="F176" i="1"/>
  <c r="F177" i="1"/>
  <c r="F179" i="1"/>
  <c r="F180" i="1"/>
  <c r="F181" i="1"/>
  <c r="F174" i="1"/>
  <c r="E175" i="1"/>
  <c r="E176" i="1"/>
  <c r="E179" i="1"/>
  <c r="E180" i="1"/>
  <c r="E181" i="1"/>
  <c r="E174" i="1"/>
  <c r="C45" i="1"/>
  <c r="C46" i="1"/>
  <c r="B54" i="1"/>
  <c r="D45" i="1"/>
  <c r="D46" i="1"/>
  <c r="C54" i="1"/>
  <c r="D54" i="1"/>
  <c r="F54" i="1"/>
  <c r="C47" i="1"/>
  <c r="G54" i="1"/>
  <c r="D47" i="1"/>
  <c r="H54" i="1"/>
  <c r="N47" i="1"/>
  <c r="H53" i="1"/>
  <c r="M47" i="1"/>
  <c r="G53" i="1"/>
  <c r="M45" i="1"/>
  <c r="M46" i="1"/>
  <c r="N45" i="1"/>
  <c r="N46" i="1"/>
  <c r="C53" i="1"/>
  <c r="B53" i="1"/>
  <c r="F53" i="1"/>
  <c r="D53" i="1"/>
  <c r="H47" i="1"/>
  <c r="H56" i="1"/>
  <c r="G47" i="1"/>
  <c r="G56" i="1"/>
  <c r="F47" i="1"/>
  <c r="H55" i="1"/>
  <c r="E47" i="1"/>
  <c r="G55" i="1"/>
  <c r="L47" i="1"/>
  <c r="H52" i="1"/>
  <c r="K47" i="1"/>
  <c r="G52" i="1"/>
  <c r="J47" i="1"/>
  <c r="H51" i="1"/>
  <c r="I47" i="1"/>
  <c r="G51" i="1"/>
  <c r="B47" i="1"/>
  <c r="H50" i="1"/>
  <c r="A47" i="1"/>
  <c r="G50" i="1"/>
  <c r="K45" i="1"/>
  <c r="K46" i="1"/>
  <c r="B52" i="1"/>
  <c r="L45" i="1"/>
  <c r="L46" i="1"/>
  <c r="C52" i="1"/>
  <c r="D52" i="1"/>
  <c r="J45" i="1"/>
  <c r="J46" i="1"/>
  <c r="C51" i="1"/>
  <c r="I45" i="1"/>
  <c r="I46" i="1"/>
  <c r="B51" i="1"/>
  <c r="F51" i="1"/>
  <c r="F52" i="1"/>
  <c r="F45" i="1"/>
  <c r="F46" i="1"/>
  <c r="C55" i="1"/>
  <c r="E45" i="1"/>
  <c r="E46" i="1"/>
  <c r="B55" i="1"/>
  <c r="F55" i="1"/>
  <c r="H45" i="1"/>
  <c r="H46" i="1"/>
  <c r="C56" i="1"/>
  <c r="G45" i="1"/>
  <c r="G46" i="1"/>
  <c r="B56" i="1"/>
  <c r="F56" i="1"/>
  <c r="B45" i="1"/>
  <c r="B46" i="1"/>
  <c r="C50" i="1"/>
  <c r="A45" i="1"/>
  <c r="A46" i="1"/>
  <c r="B50" i="1"/>
  <c r="F50" i="1"/>
  <c r="D51" i="1"/>
  <c r="D55" i="1"/>
  <c r="D56" i="1"/>
  <c r="D50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E150" i="1"/>
  <c r="E151" i="1"/>
  <c r="E152" i="1"/>
  <c r="E153" i="1"/>
  <c r="F148" i="1"/>
  <c r="G148" i="1"/>
  <c r="H148" i="1"/>
  <c r="I148" i="1"/>
  <c r="F149" i="1"/>
  <c r="G149" i="1"/>
  <c r="H149" i="1"/>
  <c r="I149" i="1"/>
  <c r="F147" i="1"/>
  <c r="G147" i="1"/>
  <c r="H147" i="1"/>
  <c r="I147" i="1"/>
  <c r="E148" i="1"/>
  <c r="E149" i="1"/>
  <c r="E147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21" i="1"/>
  <c r="G121" i="1"/>
  <c r="H121" i="1"/>
  <c r="I121" i="1"/>
  <c r="E122" i="1"/>
  <c r="E123" i="1"/>
  <c r="E124" i="1"/>
  <c r="E125" i="1"/>
  <c r="E126" i="1"/>
  <c r="E127" i="1"/>
  <c r="E128" i="1"/>
  <c r="E129" i="1"/>
  <c r="E130" i="1"/>
  <c r="E131" i="1"/>
  <c r="E121" i="1"/>
  <c r="E17" i="1"/>
  <c r="F17" i="1"/>
  <c r="E18" i="1"/>
  <c r="F18" i="1"/>
  <c r="E19" i="1"/>
  <c r="F19" i="1"/>
  <c r="E20" i="1"/>
  <c r="F20" i="1"/>
  <c r="E16" i="1"/>
  <c r="F16" i="1"/>
  <c r="E87" i="1"/>
  <c r="F87" i="1"/>
  <c r="E88" i="1"/>
  <c r="F88" i="1"/>
  <c r="E89" i="1"/>
  <c r="F89" i="1"/>
  <c r="E90" i="1"/>
  <c r="F90" i="1"/>
  <c r="E86" i="1"/>
  <c r="F86" i="1"/>
  <c r="E77" i="1"/>
  <c r="F77" i="1"/>
  <c r="E78" i="1"/>
  <c r="F78" i="1"/>
  <c r="E79" i="1"/>
  <c r="F79" i="1"/>
  <c r="E80" i="1"/>
  <c r="F80" i="1"/>
  <c r="E76" i="1"/>
  <c r="F76" i="1"/>
  <c r="E67" i="1"/>
  <c r="F67" i="1"/>
  <c r="E68" i="1"/>
  <c r="F68" i="1"/>
  <c r="E69" i="1"/>
  <c r="F69" i="1"/>
  <c r="E70" i="1"/>
  <c r="F70" i="1"/>
  <c r="E66" i="1"/>
  <c r="F66" i="1"/>
  <c r="E30" i="1"/>
  <c r="F30" i="1"/>
  <c r="E31" i="1"/>
  <c r="F31" i="1"/>
  <c r="E32" i="1"/>
  <c r="F32" i="1"/>
  <c r="E33" i="1"/>
  <c r="F33" i="1"/>
  <c r="E29" i="1"/>
  <c r="F29" i="1"/>
  <c r="E6" i="1"/>
  <c r="F6" i="1"/>
  <c r="E7" i="1"/>
  <c r="F7" i="1"/>
  <c r="E8" i="1"/>
  <c r="F8" i="1"/>
  <c r="E9" i="1"/>
  <c r="F9" i="1"/>
  <c r="E5" i="1"/>
  <c r="F5" i="1"/>
</calcChain>
</file>

<file path=xl/sharedStrings.xml><?xml version="1.0" encoding="utf-8"?>
<sst xmlns="http://schemas.openxmlformats.org/spreadsheetml/2006/main" count="214" uniqueCount="84">
  <si>
    <t>guestbook</t>
  </si>
  <si>
    <t>1000 APIs</t>
  </si>
  <si>
    <t>Policy Count</t>
  </si>
  <si>
    <t>Time 1</t>
  </si>
  <si>
    <t>Time 2</t>
  </si>
  <si>
    <t>Time 3</t>
  </si>
  <si>
    <t>Average</t>
  </si>
  <si>
    <t>simple-rest-app</t>
  </si>
  <si>
    <t>guestbook_no_eager</t>
  </si>
  <si>
    <t>rest_app_no_eager</t>
  </si>
  <si>
    <t>guestbook_with_eager</t>
  </si>
  <si>
    <t>rest_app_with_eager</t>
  </si>
  <si>
    <t>with-eager</t>
  </si>
  <si>
    <t>without-eager</t>
  </si>
  <si>
    <t>rest-app</t>
  </si>
  <si>
    <t>APIs</t>
  </si>
  <si>
    <t>0 policies</t>
  </si>
  <si>
    <t>dependent-app</t>
  </si>
  <si>
    <t>Summary</t>
  </si>
  <si>
    <t>0-1</t>
  </si>
  <si>
    <t>dep_app_no_eager</t>
  </si>
  <si>
    <t>dep_app_with_eager</t>
  </si>
  <si>
    <t>Policies</t>
  </si>
  <si>
    <t>dep_app_2_with_eager</t>
  </si>
  <si>
    <t>dep_app_2_no_eager</t>
  </si>
  <si>
    <t>dependent-app-2</t>
  </si>
  <si>
    <t>0 deps</t>
  </si>
  <si>
    <t>T1</t>
  </si>
  <si>
    <t>T2</t>
  </si>
  <si>
    <t>T3</t>
  </si>
  <si>
    <t>T1/1000</t>
  </si>
  <si>
    <t>T2/1000</t>
  </si>
  <si>
    <t>T3/1000</t>
  </si>
  <si>
    <t>std. error</t>
  </si>
  <si>
    <t>1 API</t>
  </si>
  <si>
    <t>Dependencies</t>
  </si>
  <si>
    <t>guestbook_java_no_eager</t>
  </si>
  <si>
    <t>guestbook_java_with_eager</t>
  </si>
  <si>
    <t>guestbook-java</t>
  </si>
  <si>
    <t>percentage-overhead</t>
  </si>
  <si>
    <t>16k</t>
  </si>
  <si>
    <t>52M</t>
  </si>
  <si>
    <t>34M</t>
  </si>
  <si>
    <t>appinventor_no_eager</t>
  </si>
  <si>
    <t>appinventor_with_eager</t>
  </si>
  <si>
    <t>appinventor</t>
  </si>
  <si>
    <t>197M</t>
  </si>
  <si>
    <t>app-size</t>
  </si>
  <si>
    <t>actual-overhead</t>
  </si>
  <si>
    <t>hawkeye_no_eager</t>
  </si>
  <si>
    <t>hawkeye_with_eager</t>
  </si>
  <si>
    <t>hawkeye</t>
  </si>
  <si>
    <t>35M</t>
  </si>
  <si>
    <t>no-eager-error</t>
  </si>
  <si>
    <t>with-eager-error</t>
  </si>
  <si>
    <t>100 APIs in DB</t>
  </si>
  <si>
    <t>0 APIs in DB</t>
  </si>
  <si>
    <t>0 Policies</t>
  </si>
  <si>
    <t>average</t>
  </si>
  <si>
    <t>EAGER overhead only</t>
  </si>
  <si>
    <t>0 dependencies</t>
  </si>
  <si>
    <t>batch-publish-average</t>
  </si>
  <si>
    <t>std.error</t>
  </si>
  <si>
    <t>Max error:</t>
  </si>
  <si>
    <t>after publish-batch</t>
  </si>
  <si>
    <t>0/1</t>
  </si>
  <si>
    <t>batch-publish</t>
  </si>
  <si>
    <t>eager-overhead</t>
  </si>
  <si>
    <t>percentage inc.</t>
  </si>
  <si>
    <t>coursebuilder</t>
  </si>
  <si>
    <t>failure-case</t>
  </si>
  <si>
    <t>guestbook-fail</t>
  </si>
  <si>
    <t>rest-app-fail</t>
  </si>
  <si>
    <t>after-doc-db-change</t>
  </si>
  <si>
    <t>pweb</t>
  </si>
  <si>
    <t>18322 APIs</t>
  </si>
  <si>
    <t>33615 edges</t>
  </si>
  <si>
    <t>random-10</t>
  </si>
  <si>
    <t>fixed-10</t>
  </si>
  <si>
    <t>random-20</t>
  </si>
  <si>
    <t>fixed-20</t>
  </si>
  <si>
    <t>random-50</t>
  </si>
  <si>
    <t>fixed-50</t>
  </si>
  <si>
    <t>after storage optimization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</si>
</sst>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Deployment</a:t>
            </a:r>
            <a:r>
              <a:rPr lang="en-US" baseline="0"/>
              <a:t> Time vs No. of Policies (guestbook)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Deployment time</c:v>
          </c:tx>
          <c:marker>
            <c:symbol val="none"/>
          </c:marker>
          <c:cat>
            <c:numRef>
              <c:f>Sheet1!$A$5:$A$9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10.0</c:v>
                </c:pt>
                <c:pt idx="3">
                  <c:v>100.0</c:v>
                </c:pt>
                <c:pt idx="4">
                  <c:v>1000.0</c:v>
                </c:pt>
              </c:numCache>
            </c:numRef>
          </c:cat>
          <c:val>
            <c:numRef>
              <c:f>Sheet1!$F$5:$F$9</c:f>
              <c:numCache>
                <c:formatCode>General</c:formatCode>
                <c:ptCount val="5"/>
                <c:pt idx="0">
                  <c:v>21.57465473813333</c:v>
                </c:pt>
                <c:pt idx="1">
                  <c:v>21.5780003071</c:v>
                </c:pt>
                <c:pt idx="2">
                  <c:v>21.6325287024</c:v>
                </c:pt>
                <c:pt idx="3">
                  <c:v>21.54905605316667</c:v>
                </c:pt>
                <c:pt idx="4">
                  <c:v>22.31192326543333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615224"/>
        <c:axId val="-2068404072"/>
      </c:lineChart>
      <c:catAx>
        <c:axId val="-2084615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Policies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8404072"/>
        <c:crosses val="autoZero"/>
        <c:auto val="1"/>
        <c:lblAlgn val="ctr"/>
        <c:lblOffset val="100"/>
        <c:noMultiLvlLbl val="0"/>
      </c:catAx>
      <c:valAx>
        <c:axId val="-2068404072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Deployment 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4615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EAGER Overhead by Application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Sheet1!$F$174:$F$182</c:f>
                <c:numCache>
                  <c:formatCode>General</c:formatCode>
                  <c:ptCount val="9"/>
                  <c:pt idx="0">
                    <c:v>0.00556947379873666</c:v>
                  </c:pt>
                  <c:pt idx="1">
                    <c:v>0.0102733946007436</c:v>
                  </c:pt>
                  <c:pt idx="2">
                    <c:v>0.0247038131583128</c:v>
                  </c:pt>
                  <c:pt idx="3">
                    <c:v>0.0215259414339649</c:v>
                  </c:pt>
                  <c:pt idx="4">
                    <c:v>0.00119452413214751</c:v>
                  </c:pt>
                  <c:pt idx="5">
                    <c:v>0.00934036756529825</c:v>
                  </c:pt>
                  <c:pt idx="6">
                    <c:v>0.0286589331035668</c:v>
                  </c:pt>
                  <c:pt idx="7">
                    <c:v>0.0193335250886336</c:v>
                  </c:pt>
                </c:numCache>
              </c:numRef>
            </c:plus>
            <c:minus>
              <c:numRef>
                <c:f>Sheet1!$F$174:$F$182</c:f>
                <c:numCache>
                  <c:formatCode>General</c:formatCode>
                  <c:ptCount val="9"/>
                  <c:pt idx="0">
                    <c:v>0.00556947379873666</c:v>
                  </c:pt>
                  <c:pt idx="1">
                    <c:v>0.0102733946007436</c:v>
                  </c:pt>
                  <c:pt idx="2">
                    <c:v>0.0247038131583128</c:v>
                  </c:pt>
                  <c:pt idx="3">
                    <c:v>0.0215259414339649</c:v>
                  </c:pt>
                  <c:pt idx="4">
                    <c:v>0.00119452413214751</c:v>
                  </c:pt>
                  <c:pt idx="5">
                    <c:v>0.00934036756529825</c:v>
                  </c:pt>
                  <c:pt idx="6">
                    <c:v>0.0286589331035668</c:v>
                  </c:pt>
                  <c:pt idx="7">
                    <c:v>0.0193335250886336</c:v>
                  </c:pt>
                </c:numCache>
              </c:numRef>
            </c:minus>
          </c:errBars>
          <c:cat>
            <c:strRef>
              <c:f>Sheet1!$A$174:$A$181</c:f>
              <c:strCache>
                <c:ptCount val="8"/>
                <c:pt idx="0">
                  <c:v>guestbook</c:v>
                </c:pt>
                <c:pt idx="1">
                  <c:v>guestbook-java</c:v>
                </c:pt>
                <c:pt idx="2">
                  <c:v>appinventor</c:v>
                </c:pt>
                <c:pt idx="3">
                  <c:v>hawkeye</c:v>
                </c:pt>
                <c:pt idx="4">
                  <c:v>coursebuilder</c:v>
                </c:pt>
                <c:pt idx="5">
                  <c:v>rest-app</c:v>
                </c:pt>
                <c:pt idx="6">
                  <c:v>dependent-app</c:v>
                </c:pt>
                <c:pt idx="7">
                  <c:v>dependent-app-2</c:v>
                </c:pt>
              </c:strCache>
            </c:strRef>
          </c:cat>
          <c:val>
            <c:numRef>
              <c:f>Sheet1!$E$174:$E$181</c:f>
              <c:numCache>
                <c:formatCode>General</c:formatCode>
                <c:ptCount val="8"/>
                <c:pt idx="0">
                  <c:v>0.1043450832368</c:v>
                </c:pt>
                <c:pt idx="1">
                  <c:v>0.112340529759667</c:v>
                </c:pt>
                <c:pt idx="2">
                  <c:v>0.132539908091267</c:v>
                </c:pt>
                <c:pt idx="3">
                  <c:v>0.1271289984385</c:v>
                </c:pt>
                <c:pt idx="4">
                  <c:v>0.100741306940533</c:v>
                </c:pt>
                <c:pt idx="5">
                  <c:v>0.915792703628667</c:v>
                </c:pt>
                <c:pt idx="6">
                  <c:v>0.629314978917333</c:v>
                </c:pt>
                <c:pt idx="7">
                  <c:v>0.989740928015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6730296"/>
        <c:axId val="-2066017240"/>
      </c:barChart>
      <c:catAx>
        <c:axId val="-2066730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6017240"/>
        <c:crosses val="autoZero"/>
        <c:auto val="1"/>
        <c:lblAlgn val="ctr"/>
        <c:lblOffset val="100"/>
        <c:noMultiLvlLbl val="0"/>
      </c:catAx>
      <c:valAx>
        <c:axId val="-2066017240"/>
        <c:scaling>
          <c:orientation val="minMax"/>
          <c:max val="1.2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Spent on EAGER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6730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EAGER Overhead vs No. of Dependencies in Application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Sheet1!$F$224:$F$229</c:f>
                <c:numCache>
                  <c:formatCode>General</c:formatCode>
                  <c:ptCount val="6"/>
                  <c:pt idx="0">
                    <c:v>0.05353414013593</c:v>
                  </c:pt>
                  <c:pt idx="1">
                    <c:v>0.115611410359074</c:v>
                  </c:pt>
                  <c:pt idx="2">
                    <c:v>0.100638262012063</c:v>
                  </c:pt>
                  <c:pt idx="3">
                    <c:v>0.0877158150365428</c:v>
                  </c:pt>
                  <c:pt idx="4">
                    <c:v>0.106636823249251</c:v>
                  </c:pt>
                  <c:pt idx="5">
                    <c:v>0.14914124673569</c:v>
                  </c:pt>
                </c:numCache>
              </c:numRef>
            </c:plus>
            <c:minus>
              <c:numRef>
                <c:f>Sheet1!$F$224:$F$229</c:f>
                <c:numCache>
                  <c:formatCode>General</c:formatCode>
                  <c:ptCount val="6"/>
                  <c:pt idx="0">
                    <c:v>0.05353414013593</c:v>
                  </c:pt>
                  <c:pt idx="1">
                    <c:v>0.115611410359074</c:v>
                  </c:pt>
                  <c:pt idx="2">
                    <c:v>0.100638262012063</c:v>
                  </c:pt>
                  <c:pt idx="3">
                    <c:v>0.0877158150365428</c:v>
                  </c:pt>
                  <c:pt idx="4">
                    <c:v>0.106636823249251</c:v>
                  </c:pt>
                  <c:pt idx="5">
                    <c:v>0.14914124673569</c:v>
                  </c:pt>
                </c:numCache>
              </c:numRef>
            </c:minus>
          </c:errBars>
          <c:cat>
            <c:numRef>
              <c:f>Sheet1!$A$224:$A$229</c:f>
              <c:numCache>
                <c:formatCode>General</c:formatCode>
                <c:ptCount val="6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</c:numCache>
            </c:numRef>
          </c:cat>
          <c:val>
            <c:numRef>
              <c:f>Sheet1!$E$224:$E$229</c:f>
              <c:numCache>
                <c:formatCode>General</c:formatCode>
                <c:ptCount val="6"/>
                <c:pt idx="0">
                  <c:v>0.856157938639333</c:v>
                </c:pt>
                <c:pt idx="1">
                  <c:v>0.855063041051</c:v>
                </c:pt>
                <c:pt idx="2">
                  <c:v>0.80679098765</c:v>
                </c:pt>
                <c:pt idx="3">
                  <c:v>0.894160906475333</c:v>
                </c:pt>
                <c:pt idx="4">
                  <c:v>0.845088005064667</c:v>
                </c:pt>
                <c:pt idx="5">
                  <c:v>0.944982687634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831112"/>
        <c:axId val="-2065825400"/>
      </c:lineChart>
      <c:catAx>
        <c:axId val="-2065831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</a:t>
                </a:r>
                <a:r>
                  <a:rPr lang="en-US" baseline="0"/>
                  <a:t> of Dependencies in App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5825400"/>
        <c:crosses val="autoZero"/>
        <c:auto val="1"/>
        <c:lblAlgn val="ctr"/>
        <c:lblOffset val="100"/>
        <c:noMultiLvlLbl val="0"/>
      </c:catAx>
      <c:valAx>
        <c:axId val="-2065825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Spent on Eager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5831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EAGER Overhead vs</a:t>
            </a:r>
            <a:r>
              <a:rPr lang="en-US" baseline="0"/>
              <a:t> No. of APIs in Application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Sheet1!$E$199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Sheet1!$F$200:$F$210</c:f>
                <c:numCache>
                  <c:formatCode>General</c:formatCode>
                  <c:ptCount val="11"/>
                  <c:pt idx="0">
                    <c:v>0.00133389935064588</c:v>
                  </c:pt>
                  <c:pt idx="1">
                    <c:v>0.0708554596193621</c:v>
                  </c:pt>
                  <c:pt idx="2">
                    <c:v>0.111973117266709</c:v>
                  </c:pt>
                  <c:pt idx="3">
                    <c:v>0.975050045970772</c:v>
                  </c:pt>
                  <c:pt idx="4">
                    <c:v>0.342355259025062</c:v>
                  </c:pt>
                  <c:pt idx="5">
                    <c:v>0.800517148803558</c:v>
                  </c:pt>
                  <c:pt idx="6">
                    <c:v>1.183376995014578</c:v>
                  </c:pt>
                  <c:pt idx="7">
                    <c:v>1.058104409406186</c:v>
                  </c:pt>
                  <c:pt idx="8">
                    <c:v>1.045094710381896</c:v>
                  </c:pt>
                  <c:pt idx="9">
                    <c:v>0.929979628367866</c:v>
                  </c:pt>
                  <c:pt idx="10">
                    <c:v>1.52818430323582</c:v>
                  </c:pt>
                </c:numCache>
              </c:numRef>
            </c:plus>
            <c:minus>
              <c:numRef>
                <c:f>Sheet1!$F$200:$F$210</c:f>
                <c:numCache>
                  <c:formatCode>General</c:formatCode>
                  <c:ptCount val="11"/>
                  <c:pt idx="0">
                    <c:v>0.00133389935064588</c:v>
                  </c:pt>
                  <c:pt idx="1">
                    <c:v>0.0708554596193621</c:v>
                  </c:pt>
                  <c:pt idx="2">
                    <c:v>0.111973117266709</c:v>
                  </c:pt>
                  <c:pt idx="3">
                    <c:v>0.975050045970772</c:v>
                  </c:pt>
                  <c:pt idx="4">
                    <c:v>0.342355259025062</c:v>
                  </c:pt>
                  <c:pt idx="5">
                    <c:v>0.800517148803558</c:v>
                  </c:pt>
                  <c:pt idx="6">
                    <c:v>1.183376995014578</c:v>
                  </c:pt>
                  <c:pt idx="7">
                    <c:v>1.058104409406186</c:v>
                  </c:pt>
                  <c:pt idx="8">
                    <c:v>1.045094710381896</c:v>
                  </c:pt>
                  <c:pt idx="9">
                    <c:v>0.929979628367866</c:v>
                  </c:pt>
                  <c:pt idx="10">
                    <c:v>1.52818430323582</c:v>
                  </c:pt>
                </c:numCache>
              </c:numRef>
            </c:minus>
          </c:errBars>
          <c:cat>
            <c:numRef>
              <c:f>Sheet1!$A$200:$A$210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Sheet1!$E$200:$E$210</c:f>
              <c:numCache>
                <c:formatCode>General</c:formatCode>
                <c:ptCount val="11"/>
                <c:pt idx="0">
                  <c:v>0.0492372512817333</c:v>
                </c:pt>
                <c:pt idx="1">
                  <c:v>0.743158737818333</c:v>
                </c:pt>
                <c:pt idx="2">
                  <c:v>1.99296061198</c:v>
                </c:pt>
                <c:pt idx="3">
                  <c:v>2.54579011599</c:v>
                </c:pt>
                <c:pt idx="4">
                  <c:v>2.67411430677</c:v>
                </c:pt>
                <c:pt idx="5">
                  <c:v>3.506900231043333</c:v>
                </c:pt>
                <c:pt idx="6">
                  <c:v>4.107440074286666</c:v>
                </c:pt>
                <c:pt idx="7">
                  <c:v>4.375541051230001</c:v>
                </c:pt>
                <c:pt idx="8">
                  <c:v>5.366884311040001</c:v>
                </c:pt>
                <c:pt idx="9">
                  <c:v>5.496133724846665</c:v>
                </c:pt>
                <c:pt idx="10">
                  <c:v>6.419738213223332</c:v>
                </c:pt>
              </c:numCache>
            </c:numRef>
          </c:val>
          <c:smooth val="0"/>
        </c:ser>
        <c:ser>
          <c:idx val="9"/>
          <c:order val="1"/>
          <c:tx>
            <c:strRef>
              <c:f>Sheet1!$J$199</c:f>
              <c:strCache>
                <c:ptCount val="1"/>
                <c:pt idx="0">
                  <c:v>batch-publish-average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Sheet1!$K$200:$K$210</c:f>
                <c:numCache>
                  <c:formatCode>General</c:formatCode>
                  <c:ptCount val="11"/>
                  <c:pt idx="0">
                    <c:v>0.00370667850060504</c:v>
                  </c:pt>
                  <c:pt idx="1">
                    <c:v>0.103366780445889</c:v>
                  </c:pt>
                  <c:pt idx="2">
                    <c:v>0.195012639797504</c:v>
                  </c:pt>
                  <c:pt idx="3">
                    <c:v>0.311261863973456</c:v>
                  </c:pt>
                  <c:pt idx="4">
                    <c:v>0.1289646142266</c:v>
                  </c:pt>
                  <c:pt idx="5">
                    <c:v>0.372157749300515</c:v>
                  </c:pt>
                  <c:pt idx="6">
                    <c:v>0.333183850501163</c:v>
                  </c:pt>
                  <c:pt idx="7">
                    <c:v>0.233997123492097</c:v>
                  </c:pt>
                  <c:pt idx="8">
                    <c:v>0.379852346397627</c:v>
                  </c:pt>
                  <c:pt idx="9">
                    <c:v>0.577495509453203</c:v>
                  </c:pt>
                  <c:pt idx="10">
                    <c:v>0.574399542410954</c:v>
                  </c:pt>
                </c:numCache>
              </c:numRef>
            </c:plus>
            <c:minus>
              <c:numRef>
                <c:f>Sheet1!$K$200:$K$210</c:f>
                <c:numCache>
                  <c:formatCode>General</c:formatCode>
                  <c:ptCount val="11"/>
                  <c:pt idx="0">
                    <c:v>0.00370667850060504</c:v>
                  </c:pt>
                  <c:pt idx="1">
                    <c:v>0.103366780445889</c:v>
                  </c:pt>
                  <c:pt idx="2">
                    <c:v>0.195012639797504</c:v>
                  </c:pt>
                  <c:pt idx="3">
                    <c:v>0.311261863973456</c:v>
                  </c:pt>
                  <c:pt idx="4">
                    <c:v>0.1289646142266</c:v>
                  </c:pt>
                  <c:pt idx="5">
                    <c:v>0.372157749300515</c:v>
                  </c:pt>
                  <c:pt idx="6">
                    <c:v>0.333183850501163</c:v>
                  </c:pt>
                  <c:pt idx="7">
                    <c:v>0.233997123492097</c:v>
                  </c:pt>
                  <c:pt idx="8">
                    <c:v>0.379852346397627</c:v>
                  </c:pt>
                  <c:pt idx="9">
                    <c:v>0.577495509453203</c:v>
                  </c:pt>
                  <c:pt idx="10">
                    <c:v>0.574399542410954</c:v>
                  </c:pt>
                </c:numCache>
              </c:numRef>
            </c:minus>
          </c:errBars>
          <c:cat>
            <c:numRef>
              <c:f>Sheet1!$A$200:$A$210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Sheet1!$J$200:$J$210</c:f>
              <c:numCache>
                <c:formatCode>General</c:formatCode>
                <c:ptCount val="11"/>
                <c:pt idx="0">
                  <c:v>0.1015052795411</c:v>
                </c:pt>
                <c:pt idx="1">
                  <c:v>0.773399353027</c:v>
                </c:pt>
                <c:pt idx="2">
                  <c:v>1.37438201904</c:v>
                </c:pt>
                <c:pt idx="3">
                  <c:v>1.533423264823333</c:v>
                </c:pt>
                <c:pt idx="4">
                  <c:v>1.825086990993333</c:v>
                </c:pt>
                <c:pt idx="5">
                  <c:v>2.43541177114</c:v>
                </c:pt>
                <c:pt idx="6">
                  <c:v>2.854134956996666</c:v>
                </c:pt>
                <c:pt idx="7">
                  <c:v>2.873910268146667</c:v>
                </c:pt>
                <c:pt idx="8">
                  <c:v>3.360917329786667</c:v>
                </c:pt>
                <c:pt idx="9">
                  <c:v>3.639660358426667</c:v>
                </c:pt>
                <c:pt idx="10">
                  <c:v>3.81201871236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785720"/>
        <c:axId val="-2065974776"/>
      </c:lineChart>
      <c:catAx>
        <c:axId val="-2065785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APIs in Application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5974776"/>
        <c:crosses val="autoZero"/>
        <c:auto val="1"/>
        <c:lblAlgn val="ctr"/>
        <c:lblOffset val="100"/>
        <c:noMultiLvlLbl val="0"/>
      </c:catAx>
      <c:valAx>
        <c:axId val="-2065974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Spent on EAGER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5785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EAGER</a:t>
            </a:r>
            <a:r>
              <a:rPr lang="en-US" baseline="0"/>
              <a:t> Overhead vs No. of APIs in Database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Sheet1!$B$274</c:f>
              <c:strCache>
                <c:ptCount val="1"/>
                <c:pt idx="0">
                  <c:v>guestbook</c:v>
                </c:pt>
              </c:strCache>
            </c:strRef>
          </c:tx>
          <c:marker>
            <c:symbol val="none"/>
          </c:marker>
          <c:cat>
            <c:strRef>
              <c:f>Sheet1!$A$275:$A$279</c:f>
              <c:strCache>
                <c:ptCount val="5"/>
                <c:pt idx="0">
                  <c:v>0/1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strCache>
            </c:strRef>
          </c:cat>
          <c:val>
            <c:numRef>
              <c:f>Sheet1!$B$275:$B$279</c:f>
              <c:numCache>
                <c:formatCode>General</c:formatCode>
                <c:ptCount val="5"/>
                <c:pt idx="0">
                  <c:v>0.1043450832368</c:v>
                </c:pt>
                <c:pt idx="1">
                  <c:v>0.0996402899424666</c:v>
                </c:pt>
                <c:pt idx="2">
                  <c:v>0.0971752802531</c:v>
                </c:pt>
                <c:pt idx="3">
                  <c:v>0.100759744644333</c:v>
                </c:pt>
                <c:pt idx="4">
                  <c:v>0.0995873610178666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Sheet1!$C$274</c:f>
              <c:strCache>
                <c:ptCount val="1"/>
                <c:pt idx="0">
                  <c:v>simple-rest-app</c:v>
                </c:pt>
              </c:strCache>
            </c:strRef>
          </c:tx>
          <c:marker>
            <c:symbol val="none"/>
          </c:marker>
          <c:cat>
            <c:strRef>
              <c:f>Sheet1!$A$275:$A$279</c:f>
              <c:strCache>
                <c:ptCount val="5"/>
                <c:pt idx="0">
                  <c:v>0/1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strCache>
            </c:strRef>
          </c:cat>
          <c:val>
            <c:numRef>
              <c:f>Sheet1!$C$275:$C$279</c:f>
              <c:numCache>
                <c:formatCode>General</c:formatCode>
                <c:ptCount val="5"/>
                <c:pt idx="0">
                  <c:v>0.915792703628667</c:v>
                </c:pt>
                <c:pt idx="1">
                  <c:v>1.000602006911667</c:v>
                </c:pt>
                <c:pt idx="2">
                  <c:v>0.995639562605333</c:v>
                </c:pt>
                <c:pt idx="3">
                  <c:v>1.481571356456667</c:v>
                </c:pt>
                <c:pt idx="4">
                  <c:v>8.85731903712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Sheet1!$D$274</c:f>
              <c:strCache>
                <c:ptCount val="1"/>
                <c:pt idx="0">
                  <c:v>dependent-app</c:v>
                </c:pt>
              </c:strCache>
            </c:strRef>
          </c:tx>
          <c:marker>
            <c:symbol val="none"/>
          </c:marker>
          <c:cat>
            <c:strRef>
              <c:f>Sheet1!$A$275:$A$279</c:f>
              <c:strCache>
                <c:ptCount val="5"/>
                <c:pt idx="0">
                  <c:v>0/1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strCache>
            </c:strRef>
          </c:cat>
          <c:val>
            <c:numRef>
              <c:f>Sheet1!$D$275:$D$279</c:f>
              <c:numCache>
                <c:formatCode>General</c:formatCode>
                <c:ptCount val="5"/>
                <c:pt idx="0">
                  <c:v>0.629314978917333</c:v>
                </c:pt>
                <c:pt idx="1">
                  <c:v>0.649480819702333</c:v>
                </c:pt>
                <c:pt idx="2">
                  <c:v>0.60812830925</c:v>
                </c:pt>
                <c:pt idx="3">
                  <c:v>0.880454937617333</c:v>
                </c:pt>
                <c:pt idx="4">
                  <c:v>4.506421645483333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223592"/>
        <c:axId val="-2066217832"/>
      </c:lineChart>
      <c:catAx>
        <c:axId val="-2066223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</a:t>
                </a:r>
                <a:r>
                  <a:rPr lang="en-US" baseline="0"/>
                  <a:t> of APIs in Database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-2066217832"/>
        <c:crosses val="autoZero"/>
        <c:auto val="1"/>
        <c:lblAlgn val="ctr"/>
        <c:lblOffset val="100"/>
        <c:noMultiLvlLbl val="0"/>
      </c:catAx>
      <c:valAx>
        <c:axId val="-2066217832"/>
        <c:scaling>
          <c:orientation val="minMax"/>
          <c:max val="1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Spent on EAGER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6223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EAGER Overhead vs. Policy</a:t>
            </a:r>
            <a:r>
              <a:rPr lang="en-US" baseline="0"/>
              <a:t> Count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Sheet1!$B$304</c:f>
              <c:strCache>
                <c:ptCount val="1"/>
                <c:pt idx="0">
                  <c:v>guestbook</c:v>
                </c:pt>
              </c:strCache>
            </c:strRef>
          </c:tx>
          <c:marker>
            <c:symbol val="none"/>
          </c:marker>
          <c:cat>
            <c:numRef>
              <c:f>Sheet1!$A$305:$A$309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10.0</c:v>
                </c:pt>
                <c:pt idx="3">
                  <c:v>100.0</c:v>
                </c:pt>
                <c:pt idx="4">
                  <c:v>1000.0</c:v>
                </c:pt>
              </c:numCache>
            </c:numRef>
          </c:cat>
          <c:val>
            <c:numRef>
              <c:f>Sheet1!$B$305:$B$309</c:f>
              <c:numCache>
                <c:formatCode>General</c:formatCode>
                <c:ptCount val="5"/>
                <c:pt idx="0">
                  <c:v>0.100759744644333</c:v>
                </c:pt>
                <c:pt idx="1">
                  <c:v>0.117412726084667</c:v>
                </c:pt>
                <c:pt idx="2">
                  <c:v>0.102316697438533</c:v>
                </c:pt>
                <c:pt idx="3">
                  <c:v>0.125038703282667</c:v>
                </c:pt>
                <c:pt idx="4">
                  <c:v>0.154468059539667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Sheet1!$C$304</c:f>
              <c:strCache>
                <c:ptCount val="1"/>
                <c:pt idx="0">
                  <c:v>rest-app</c:v>
                </c:pt>
              </c:strCache>
            </c:strRef>
          </c:tx>
          <c:marker>
            <c:symbol val="none"/>
          </c:marker>
          <c:cat>
            <c:numRef>
              <c:f>Sheet1!$A$305:$A$309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10.0</c:v>
                </c:pt>
                <c:pt idx="3">
                  <c:v>100.0</c:v>
                </c:pt>
                <c:pt idx="4">
                  <c:v>1000.0</c:v>
                </c:pt>
              </c:numCache>
            </c:numRef>
          </c:cat>
          <c:val>
            <c:numRef>
              <c:f>Sheet1!$C$305:$C$309</c:f>
              <c:numCache>
                <c:formatCode>General</c:formatCode>
                <c:ptCount val="5"/>
                <c:pt idx="0">
                  <c:v>1.481571356456667</c:v>
                </c:pt>
                <c:pt idx="1">
                  <c:v>1.4864200751</c:v>
                </c:pt>
                <c:pt idx="2">
                  <c:v>1.495039224623333</c:v>
                </c:pt>
                <c:pt idx="3">
                  <c:v>1.553050994873333</c:v>
                </c:pt>
                <c:pt idx="4">
                  <c:v>1.649154345193333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966760"/>
        <c:axId val="-2088292056"/>
      </c:lineChart>
      <c:catAx>
        <c:axId val="-2065966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Policies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8292056"/>
        <c:crosses val="autoZero"/>
        <c:auto val="1"/>
        <c:lblAlgn val="ctr"/>
        <c:lblOffset val="100"/>
        <c:noMultiLvlLbl val="0"/>
      </c:catAx>
      <c:valAx>
        <c:axId val="-2088292056"/>
        <c:scaling>
          <c:orientation val="minMax"/>
          <c:max val="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Spent</a:t>
                </a:r>
                <a:r>
                  <a:rPr lang="en-US" baseline="0"/>
                  <a:t> on EAGER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5966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EAGER</a:t>
            </a:r>
            <a:r>
              <a:rPr lang="en-US" baseline="0"/>
              <a:t> Overhead vs. Policy Count (Failure Case)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guestbook</c:v>
          </c:tx>
          <c:marker>
            <c:symbol val="none"/>
          </c:marker>
          <c:cat>
            <c:numRef>
              <c:f>Sheet1!$A$306:$A$309</c:f>
              <c:numCache>
                <c:formatCode>General</c:formatCode>
                <c:ptCount val="4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</c:numCache>
            </c:numRef>
          </c:cat>
          <c:val>
            <c:numRef>
              <c:f>Sheet1!$D$306:$D$309</c:f>
              <c:numCache>
                <c:formatCode>General</c:formatCode>
                <c:ptCount val="4"/>
                <c:pt idx="0">
                  <c:v>0.0516750017802</c:v>
                </c:pt>
                <c:pt idx="1">
                  <c:v>0.0552096366882333</c:v>
                </c:pt>
                <c:pt idx="2">
                  <c:v>0.1030050913492</c:v>
                </c:pt>
                <c:pt idx="3">
                  <c:v>0.178239345550333</c:v>
                </c:pt>
              </c:numCache>
            </c:numRef>
          </c:val>
          <c:smooth val="0"/>
        </c:ser>
        <c:ser>
          <c:idx val="1"/>
          <c:order val="1"/>
          <c:tx>
            <c:v>rest-app</c:v>
          </c:tx>
          <c:marker>
            <c:symbol val="none"/>
          </c:marker>
          <c:cat>
            <c:numRef>
              <c:f>Sheet1!$A$306:$A$309</c:f>
              <c:numCache>
                <c:formatCode>General</c:formatCode>
                <c:ptCount val="4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</c:numCache>
            </c:numRef>
          </c:cat>
          <c:val>
            <c:numRef>
              <c:f>Sheet1!$E$306:$E$309</c:f>
              <c:numCache>
                <c:formatCode>General</c:formatCode>
                <c:ptCount val="4"/>
                <c:pt idx="0">
                  <c:v>0.067999680837</c:v>
                </c:pt>
                <c:pt idx="1">
                  <c:v>0.0857466856637666</c:v>
                </c:pt>
                <c:pt idx="2">
                  <c:v>0.116069634755667</c:v>
                </c:pt>
                <c:pt idx="3">
                  <c:v>0.194067955016667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1862504"/>
        <c:axId val="-2088350024"/>
      </c:lineChart>
      <c:catAx>
        <c:axId val="2051862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Policies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8350024"/>
        <c:crosses val="autoZero"/>
        <c:auto val="1"/>
        <c:lblAlgn val="ctr"/>
        <c:lblOffset val="100"/>
        <c:noMultiLvlLbl val="0"/>
      </c:catAx>
      <c:valAx>
        <c:axId val="-2088350024"/>
        <c:scaling>
          <c:orientation val="minMax"/>
          <c:max val="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Spent on EAGER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1862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EAGER</a:t>
            </a:r>
            <a:r>
              <a:rPr lang="en-US" baseline="0"/>
              <a:t> Overhead vs. Number of APIs in Database (New)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rest-app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Sheet1!$F$336:$F$341</c:f>
                <c:numCache>
                  <c:formatCode>General</c:formatCode>
                  <c:ptCount val="6"/>
                  <c:pt idx="0">
                    <c:v>0.00934036756529825</c:v>
                  </c:pt>
                  <c:pt idx="1">
                    <c:v>0.141672045493587</c:v>
                  </c:pt>
                  <c:pt idx="2">
                    <c:v>0.226649139185932</c:v>
                  </c:pt>
                  <c:pt idx="3">
                    <c:v>0.0677512911258048</c:v>
                  </c:pt>
                  <c:pt idx="4">
                    <c:v>0.238978721819887</c:v>
                  </c:pt>
                  <c:pt idx="5">
                    <c:v>0.407660021273605</c:v>
                  </c:pt>
                </c:numCache>
              </c:numRef>
            </c:plus>
            <c:minus>
              <c:numRef>
                <c:f>Sheet1!$F$336:$F$341</c:f>
                <c:numCache>
                  <c:formatCode>General</c:formatCode>
                  <c:ptCount val="6"/>
                  <c:pt idx="0">
                    <c:v>0.00934036756529825</c:v>
                  </c:pt>
                  <c:pt idx="1">
                    <c:v>0.141672045493587</c:v>
                  </c:pt>
                  <c:pt idx="2">
                    <c:v>0.226649139185932</c:v>
                  </c:pt>
                  <c:pt idx="3">
                    <c:v>0.0677512911258048</c:v>
                  </c:pt>
                  <c:pt idx="4">
                    <c:v>0.238978721819887</c:v>
                  </c:pt>
                  <c:pt idx="5">
                    <c:v>0.407660021273605</c:v>
                  </c:pt>
                </c:numCache>
              </c:numRef>
            </c:minus>
          </c:errBars>
          <c:cat>
            <c:numRef>
              <c:f>Sheet1!$A$336:$A$341</c:f>
              <c:numCache>
                <c:formatCode>General</c:formatCode>
                <c:ptCount val="6"/>
                <c:pt idx="0">
                  <c:v>0.0</c:v>
                </c:pt>
                <c:pt idx="1">
                  <c:v>2000.0</c:v>
                </c:pt>
                <c:pt idx="2">
                  <c:v>4000.0</c:v>
                </c:pt>
                <c:pt idx="3">
                  <c:v>6000.0</c:v>
                </c:pt>
                <c:pt idx="4">
                  <c:v>8000.0</c:v>
                </c:pt>
                <c:pt idx="5">
                  <c:v>10000.0</c:v>
                </c:pt>
              </c:numCache>
            </c:numRef>
          </c:cat>
          <c:val>
            <c:numRef>
              <c:f>Sheet1!$E$336:$E$341</c:f>
              <c:numCache>
                <c:formatCode>General</c:formatCode>
                <c:ptCount val="6"/>
                <c:pt idx="0">
                  <c:v>0.915792703628667</c:v>
                </c:pt>
                <c:pt idx="1">
                  <c:v>2.386320670446667</c:v>
                </c:pt>
                <c:pt idx="2">
                  <c:v>4.122056961059999</c:v>
                </c:pt>
                <c:pt idx="3">
                  <c:v>5.756036758423333</c:v>
                </c:pt>
                <c:pt idx="4">
                  <c:v>7.757439692816666</c:v>
                </c:pt>
                <c:pt idx="5">
                  <c:v>8.85731903712</c:v>
                </c:pt>
              </c:numCache>
            </c:numRef>
          </c:val>
          <c:smooth val="0"/>
        </c:ser>
        <c:ser>
          <c:idx val="1"/>
          <c:order val="1"/>
          <c:tx>
            <c:v>guestbook</c:v>
          </c:tx>
          <c:marker>
            <c:symbol val="none"/>
          </c:marker>
          <c:val>
            <c:numRef>
              <c:f>Sheet1!$E$346:$E$351</c:f>
              <c:numCache>
                <c:formatCode>General</c:formatCode>
                <c:ptCount val="6"/>
                <c:pt idx="0">
                  <c:v>0.1043450832368</c:v>
                </c:pt>
                <c:pt idx="1">
                  <c:v>0.0973976453145666</c:v>
                </c:pt>
                <c:pt idx="2">
                  <c:v>0.1005289554595</c:v>
                </c:pt>
                <c:pt idx="3">
                  <c:v>0.0996396541595333</c:v>
                </c:pt>
                <c:pt idx="4">
                  <c:v>0.100686709086267</c:v>
                </c:pt>
                <c:pt idx="5">
                  <c:v>0.0995873610178666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637560"/>
        <c:axId val="-2088071656"/>
      </c:lineChart>
      <c:catAx>
        <c:axId val="-2088637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APIs in Database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8071656"/>
        <c:crosses val="autoZero"/>
        <c:auto val="1"/>
        <c:lblAlgn val="ctr"/>
        <c:lblOffset val="100"/>
        <c:noMultiLvlLbl val="0"/>
      </c:catAx>
      <c:valAx>
        <c:axId val="-2088071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Spent on EAGER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8637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EAGER Overhead vs. Number of APIs in Database </a:t>
            </a:r>
          </a:p>
          <a:p>
            <a:pPr>
              <a:defRPr/>
            </a:pPr>
            <a:r>
              <a:rPr lang="en-US"/>
              <a:t>(Optimization</a:t>
            </a:r>
            <a:r>
              <a:rPr lang="en-US" baseline="0"/>
              <a:t> Results)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After optimization</c:v>
          </c:tx>
          <c:marker>
            <c:symbol val="none"/>
          </c:marker>
          <c:cat>
            <c:numRef>
              <c:f>Sheet1!$A$357:$A$362</c:f>
              <c:numCache>
                <c:formatCode>General</c:formatCode>
                <c:ptCount val="6"/>
                <c:pt idx="0">
                  <c:v>0.0</c:v>
                </c:pt>
                <c:pt idx="1">
                  <c:v>2000.0</c:v>
                </c:pt>
                <c:pt idx="2">
                  <c:v>4000.0</c:v>
                </c:pt>
                <c:pt idx="3">
                  <c:v>6000.0</c:v>
                </c:pt>
                <c:pt idx="4">
                  <c:v>8000.0</c:v>
                </c:pt>
                <c:pt idx="5">
                  <c:v>10000.0</c:v>
                </c:pt>
              </c:numCache>
            </c:numRef>
          </c:cat>
          <c:val>
            <c:numRef>
              <c:f>Sheet1!$E$357:$E$362</c:f>
              <c:numCache>
                <c:formatCode>General</c:formatCode>
                <c:ptCount val="6"/>
                <c:pt idx="0">
                  <c:v>0.655919710795</c:v>
                </c:pt>
                <c:pt idx="1">
                  <c:v>0.758125066757333</c:v>
                </c:pt>
                <c:pt idx="2">
                  <c:v>0.895193974177666</c:v>
                </c:pt>
                <c:pt idx="3">
                  <c:v>0.966578960419</c:v>
                </c:pt>
                <c:pt idx="4">
                  <c:v>1.062189976373667</c:v>
                </c:pt>
                <c:pt idx="5">
                  <c:v>1.277196089426667</c:v>
                </c:pt>
              </c:numCache>
            </c:numRef>
          </c:val>
          <c:smooth val="0"/>
        </c:ser>
        <c:ser>
          <c:idx val="1"/>
          <c:order val="1"/>
          <c:tx>
            <c:v>Before Optimization</c:v>
          </c:tx>
          <c:marker>
            <c:symbol val="none"/>
          </c:marker>
          <c:val>
            <c:numRef>
              <c:f>Sheet1!$E$336:$E$341</c:f>
              <c:numCache>
                <c:formatCode>General</c:formatCode>
                <c:ptCount val="6"/>
                <c:pt idx="0">
                  <c:v>0.915792703628667</c:v>
                </c:pt>
                <c:pt idx="1">
                  <c:v>2.386320670446667</c:v>
                </c:pt>
                <c:pt idx="2">
                  <c:v>4.122056961059999</c:v>
                </c:pt>
                <c:pt idx="3">
                  <c:v>5.756036758423333</c:v>
                </c:pt>
                <c:pt idx="4">
                  <c:v>7.757439692816666</c:v>
                </c:pt>
                <c:pt idx="5">
                  <c:v>8.85731903712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329672"/>
        <c:axId val="-2077203432"/>
      </c:lineChart>
      <c:catAx>
        <c:axId val="-2070329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APIs in Database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7203432"/>
        <c:crosses val="autoZero"/>
        <c:auto val="1"/>
        <c:lblAlgn val="ctr"/>
        <c:lblOffset val="100"/>
        <c:noMultiLvlLbl val="0"/>
      </c:catAx>
      <c:valAx>
        <c:axId val="-2077203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Spent on EAGER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0329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EAGER</a:t>
            </a:r>
            <a:r>
              <a:rPr lang="en-US" baseline="0"/>
              <a:t> Overhead on PWeb Dataset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Sheet1!$F$365:$F$367</c:f>
                <c:numCache>
                  <c:formatCode>General</c:formatCode>
                  <c:ptCount val="3"/>
                  <c:pt idx="0">
                    <c:v>0.00605597207859673</c:v>
                  </c:pt>
                  <c:pt idx="1">
                    <c:v>0.248266293381738</c:v>
                  </c:pt>
                  <c:pt idx="2">
                    <c:v>0.204596933529455</c:v>
                  </c:pt>
                </c:numCache>
              </c:numRef>
            </c:plus>
            <c:minus>
              <c:numRef>
                <c:f>Sheet1!$F$365:$F$367</c:f>
                <c:numCache>
                  <c:formatCode>General</c:formatCode>
                  <c:ptCount val="3"/>
                  <c:pt idx="0">
                    <c:v>0.00605597207859673</c:v>
                  </c:pt>
                  <c:pt idx="1">
                    <c:v>0.248266293381738</c:v>
                  </c:pt>
                  <c:pt idx="2">
                    <c:v>0.204596933529455</c:v>
                  </c:pt>
                </c:numCache>
              </c:numRef>
            </c:minus>
          </c:errBars>
          <c:cat>
            <c:strRef>
              <c:f>Sheet1!$A$365:$A$367</c:f>
              <c:strCache>
                <c:ptCount val="3"/>
                <c:pt idx="0">
                  <c:v>guestbook</c:v>
                </c:pt>
                <c:pt idx="1">
                  <c:v>simple-rest-app</c:v>
                </c:pt>
                <c:pt idx="2">
                  <c:v>dependent-app</c:v>
                </c:pt>
              </c:strCache>
            </c:strRef>
          </c:cat>
          <c:val>
            <c:numRef>
              <c:f>Sheet1!$E$365:$E$367</c:f>
              <c:numCache>
                <c:formatCode>General</c:formatCode>
                <c:ptCount val="3"/>
                <c:pt idx="0">
                  <c:v>0.1052887439726</c:v>
                </c:pt>
                <c:pt idx="1">
                  <c:v>1.726854483286667</c:v>
                </c:pt>
                <c:pt idx="2">
                  <c:v>1.187556584677333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6087464"/>
        <c:axId val="-2078976184"/>
      </c:barChart>
      <c:catAx>
        <c:axId val="-2076087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976184"/>
        <c:crosses val="autoZero"/>
        <c:auto val="1"/>
        <c:lblAlgn val="ctr"/>
        <c:lblOffset val="100"/>
        <c:noMultiLvlLbl val="0"/>
      </c:catAx>
      <c:valAx>
        <c:axId val="-2078976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Spent on EAGER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6087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EAGER Overhead on PWeb Dataset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baseline="0"/>
              <a:t>(Different Dependency Combinations)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Sheet1!$F$399:$F$404</c:f>
                <c:numCache>
                  <c:formatCode>General</c:formatCode>
                  <c:ptCount val="6"/>
                  <c:pt idx="0">
                    <c:v>0.134258219305436</c:v>
                  </c:pt>
                  <c:pt idx="1">
                    <c:v>0.0449161502094277</c:v>
                  </c:pt>
                  <c:pt idx="2">
                    <c:v>0.120508243954282</c:v>
                  </c:pt>
                  <c:pt idx="3">
                    <c:v>0.0557164410473604</c:v>
                  </c:pt>
                  <c:pt idx="4">
                    <c:v>0.0794758621535265</c:v>
                  </c:pt>
                  <c:pt idx="5">
                    <c:v>0.0382530098499452</c:v>
                  </c:pt>
                </c:numCache>
              </c:numRef>
            </c:plus>
            <c:minus>
              <c:numRef>
                <c:f>Sheet1!$F$399:$F$404</c:f>
                <c:numCache>
                  <c:formatCode>General</c:formatCode>
                  <c:ptCount val="6"/>
                  <c:pt idx="0">
                    <c:v>0.134258219305436</c:v>
                  </c:pt>
                  <c:pt idx="1">
                    <c:v>0.0449161502094277</c:v>
                  </c:pt>
                  <c:pt idx="2">
                    <c:v>0.120508243954282</c:v>
                  </c:pt>
                  <c:pt idx="3">
                    <c:v>0.0557164410473604</c:v>
                  </c:pt>
                  <c:pt idx="4">
                    <c:v>0.0794758621535265</c:v>
                  </c:pt>
                  <c:pt idx="5">
                    <c:v>0.0382530098499452</c:v>
                  </c:pt>
                </c:numCache>
              </c:numRef>
            </c:minus>
          </c:errBars>
          <c:cat>
            <c:strRef>
              <c:f>Sheet1!$A$399:$A$404</c:f>
              <c:strCache>
                <c:ptCount val="6"/>
                <c:pt idx="0">
                  <c:v>random-10</c:v>
                </c:pt>
                <c:pt idx="1">
                  <c:v>fixed-10</c:v>
                </c:pt>
                <c:pt idx="2">
                  <c:v>random-20</c:v>
                </c:pt>
                <c:pt idx="3">
                  <c:v>fixed-20</c:v>
                </c:pt>
                <c:pt idx="4">
                  <c:v>random-50</c:v>
                </c:pt>
                <c:pt idx="5">
                  <c:v>fixed-50</c:v>
                </c:pt>
              </c:strCache>
            </c:strRef>
          </c:cat>
          <c:val>
            <c:numRef>
              <c:f>Sheet1!$E$399:$E$404</c:f>
              <c:numCache>
                <c:formatCode>General</c:formatCode>
                <c:ptCount val="6"/>
                <c:pt idx="0">
                  <c:v>1.150509993234</c:v>
                </c:pt>
                <c:pt idx="1">
                  <c:v>0.887675046920667</c:v>
                </c:pt>
                <c:pt idx="2">
                  <c:v>1.14377395312</c:v>
                </c:pt>
                <c:pt idx="3">
                  <c:v>0.881938378016</c:v>
                </c:pt>
                <c:pt idx="4">
                  <c:v>1.175554354983334</c:v>
                </c:pt>
                <c:pt idx="5">
                  <c:v>1.022543748217667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9884232"/>
        <c:axId val="-2073173992"/>
      </c:barChart>
      <c:catAx>
        <c:axId val="-2069884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173992"/>
        <c:crosses val="autoZero"/>
        <c:auto val="1"/>
        <c:lblAlgn val="ctr"/>
        <c:lblOffset val="100"/>
        <c:noMultiLvlLbl val="0"/>
      </c:catAx>
      <c:valAx>
        <c:axId val="-2073173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Spent on</a:t>
                </a:r>
                <a:r>
                  <a:rPr lang="en-US" baseline="0"/>
                  <a:t> EAGER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9884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Deployment Time vs No. of Policies (rest-app)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5"/>
          <c:order val="0"/>
          <c:marker>
            <c:symbol val="none"/>
          </c:marker>
          <c:cat>
            <c:numRef>
              <c:f>Sheet1!$A$29:$A$33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10.0</c:v>
                </c:pt>
                <c:pt idx="3">
                  <c:v>100.0</c:v>
                </c:pt>
                <c:pt idx="4">
                  <c:v>1000.0</c:v>
                </c:pt>
              </c:numCache>
            </c:numRef>
          </c:cat>
          <c:val>
            <c:numRef>
              <c:f>Sheet1!$F$29:$F$33</c:f>
              <c:numCache>
                <c:formatCode>General</c:formatCode>
                <c:ptCount val="5"/>
                <c:pt idx="0">
                  <c:v>25.23701937993334</c:v>
                </c:pt>
                <c:pt idx="1">
                  <c:v>25.24692026776667</c:v>
                </c:pt>
                <c:pt idx="2">
                  <c:v>25.23740967113333</c:v>
                </c:pt>
                <c:pt idx="3">
                  <c:v>24.7629163265</c:v>
                </c:pt>
                <c:pt idx="4">
                  <c:v>24.71474162733334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529816"/>
        <c:axId val="-2073491992"/>
      </c:lineChart>
      <c:catAx>
        <c:axId val="-2073529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</a:t>
                </a:r>
                <a:r>
                  <a:rPr lang="en-US" baseline="0"/>
                  <a:t> of Policies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3491992"/>
        <c:crosses val="autoZero"/>
        <c:auto val="1"/>
        <c:lblAlgn val="ctr"/>
        <c:lblOffset val="100"/>
        <c:noMultiLvlLbl val="0"/>
      </c:catAx>
      <c:valAx>
        <c:axId val="-2073491992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Deployment 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3529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EAGER Overhead vs. Number of APIs in DB</a:t>
            </a:r>
          </a:p>
          <a:p>
            <a:pPr>
              <a:defRPr/>
            </a:pPr>
            <a:r>
              <a:rPr lang="en-US"/>
              <a:t>(After Storage Optimization)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rest-app</c:v>
          </c:tx>
          <c:marker>
            <c:symbol val="none"/>
          </c:marker>
          <c:cat>
            <c:numRef>
              <c:f>Sheet1!$A$423:$A$428</c:f>
              <c:numCache>
                <c:formatCode>General</c:formatCode>
                <c:ptCount val="6"/>
                <c:pt idx="0">
                  <c:v>0.0</c:v>
                </c:pt>
                <c:pt idx="1">
                  <c:v>2000.0</c:v>
                </c:pt>
                <c:pt idx="2">
                  <c:v>4000.0</c:v>
                </c:pt>
                <c:pt idx="3">
                  <c:v>6000.0</c:v>
                </c:pt>
                <c:pt idx="4">
                  <c:v>8000.0</c:v>
                </c:pt>
                <c:pt idx="5">
                  <c:v>10000.0</c:v>
                </c:pt>
              </c:numCache>
            </c:numRef>
          </c:cat>
          <c:val>
            <c:numRef>
              <c:f>Sheet1!$E$423:$E$428</c:f>
              <c:numCache>
                <c:formatCode>General</c:formatCode>
                <c:ptCount val="6"/>
                <c:pt idx="0">
                  <c:v>0.655919710795</c:v>
                </c:pt>
                <c:pt idx="1">
                  <c:v>0.758125066757333</c:v>
                </c:pt>
                <c:pt idx="2">
                  <c:v>0.895193974177666</c:v>
                </c:pt>
                <c:pt idx="3">
                  <c:v>0.966578960419</c:v>
                </c:pt>
                <c:pt idx="4">
                  <c:v>1.062189976373667</c:v>
                </c:pt>
                <c:pt idx="5">
                  <c:v>1.277196089426667</c:v>
                </c:pt>
              </c:numCache>
            </c:numRef>
          </c:val>
          <c:smooth val="0"/>
        </c:ser>
        <c:ser>
          <c:idx val="1"/>
          <c:order val="1"/>
          <c:tx>
            <c:v>guestbook</c:v>
          </c:tx>
          <c:marker>
            <c:symbol val="none"/>
          </c:marker>
          <c:val>
            <c:numRef>
              <c:f>Sheet1!$E$432:$E$437</c:f>
              <c:numCache>
                <c:formatCode>General</c:formatCode>
                <c:ptCount val="6"/>
                <c:pt idx="0">
                  <c:v>0.1040544509887</c:v>
                </c:pt>
                <c:pt idx="1">
                  <c:v>0.107755581537933</c:v>
                </c:pt>
                <c:pt idx="2">
                  <c:v>0.117367744445967</c:v>
                </c:pt>
                <c:pt idx="3">
                  <c:v>0.100934982299767</c:v>
                </c:pt>
                <c:pt idx="4">
                  <c:v>0.1158336003621</c:v>
                </c:pt>
                <c:pt idx="5">
                  <c:v>0.0988223552705333</c:v>
                </c:pt>
              </c:numCache>
            </c:numRef>
          </c:val>
          <c:smooth val="0"/>
        </c:ser>
        <c:ser>
          <c:idx val="2"/>
          <c:order val="2"/>
          <c:tx>
            <c:v>dependent-app</c:v>
          </c:tx>
          <c:marker>
            <c:symbol val="none"/>
          </c:marker>
          <c:val>
            <c:numRef>
              <c:f>Sheet1!$E$441:$E$446</c:f>
              <c:numCache>
                <c:formatCode>General</c:formatCode>
                <c:ptCount val="6"/>
                <c:pt idx="0">
                  <c:v>0.469149192174333</c:v>
                </c:pt>
                <c:pt idx="1">
                  <c:v>0.533371845881333</c:v>
                </c:pt>
                <c:pt idx="2">
                  <c:v>0.592227300008333</c:v>
                </c:pt>
                <c:pt idx="3">
                  <c:v>0.647310733795</c:v>
                </c:pt>
                <c:pt idx="4">
                  <c:v>0.730112075805667</c:v>
                </c:pt>
                <c:pt idx="5">
                  <c:v>0.800931215287333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667912"/>
        <c:axId val="2087671000"/>
      </c:lineChart>
      <c:catAx>
        <c:axId val="2087667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APIs in Database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7671000"/>
        <c:crosses val="autoZero"/>
        <c:auto val="1"/>
        <c:lblAlgn val="ctr"/>
        <c:lblOffset val="100"/>
        <c:noMultiLvlLbl val="0"/>
      </c:catAx>
      <c:valAx>
        <c:axId val="2087671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Spent</a:t>
                </a:r>
                <a:r>
                  <a:rPr lang="en-US" baseline="0"/>
                  <a:t> on EAGER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7667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EAGER Overhead by Application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Sheet1!$F$454:$F$461</c:f>
                <c:numCache>
                  <c:formatCode>General</c:formatCode>
                  <c:ptCount val="8"/>
                  <c:pt idx="0">
                    <c:v>0.00317236200119624</c:v>
                  </c:pt>
                  <c:pt idx="1">
                    <c:v>0.00244582139240381</c:v>
                  </c:pt>
                  <c:pt idx="2">
                    <c:v>0.0157330017520189</c:v>
                  </c:pt>
                  <c:pt idx="3">
                    <c:v>0.00589563100253063</c:v>
                  </c:pt>
                  <c:pt idx="4">
                    <c:v>0.00225677632639159</c:v>
                  </c:pt>
                  <c:pt idx="5">
                    <c:v>0.00869343873303642</c:v>
                  </c:pt>
                  <c:pt idx="6">
                    <c:v>0.0230954036330138</c:v>
                  </c:pt>
                  <c:pt idx="7">
                    <c:v>0.0</c:v>
                  </c:pt>
                </c:numCache>
              </c:numRef>
            </c:plus>
            <c:minus>
              <c:numRef>
                <c:f>Sheet1!$F$454:$F$461</c:f>
                <c:numCache>
                  <c:formatCode>General</c:formatCode>
                  <c:ptCount val="8"/>
                  <c:pt idx="0">
                    <c:v>0.00317236200119624</c:v>
                  </c:pt>
                  <c:pt idx="1">
                    <c:v>0.00244582139240381</c:v>
                  </c:pt>
                  <c:pt idx="2">
                    <c:v>0.0157330017520189</c:v>
                  </c:pt>
                  <c:pt idx="3">
                    <c:v>0.00589563100253063</c:v>
                  </c:pt>
                  <c:pt idx="4">
                    <c:v>0.00225677632639159</c:v>
                  </c:pt>
                  <c:pt idx="5">
                    <c:v>0.00869343873303642</c:v>
                  </c:pt>
                  <c:pt idx="6">
                    <c:v>0.0230954036330138</c:v>
                  </c:pt>
                  <c:pt idx="7">
                    <c:v>0.0</c:v>
                  </c:pt>
                </c:numCache>
              </c:numRef>
            </c:minus>
          </c:errBars>
          <c:cat>
            <c:strRef>
              <c:f>Sheet1!$A$454:$A$461</c:f>
              <c:strCache>
                <c:ptCount val="8"/>
                <c:pt idx="0">
                  <c:v>guestbook</c:v>
                </c:pt>
                <c:pt idx="1">
                  <c:v>guestbook-java</c:v>
                </c:pt>
                <c:pt idx="2">
                  <c:v>appinventor</c:v>
                </c:pt>
                <c:pt idx="3">
                  <c:v>hawkeye</c:v>
                </c:pt>
                <c:pt idx="4">
                  <c:v>coursebuilder</c:v>
                </c:pt>
                <c:pt idx="5">
                  <c:v>rest-app</c:v>
                </c:pt>
                <c:pt idx="6">
                  <c:v>dependent-app</c:v>
                </c:pt>
                <c:pt idx="7">
                  <c:v>dependent-app-2</c:v>
                </c:pt>
              </c:strCache>
            </c:strRef>
          </c:cat>
          <c:val>
            <c:numRef>
              <c:f>Sheet1!$E$454:$E$461</c:f>
              <c:numCache>
                <c:formatCode>General</c:formatCode>
                <c:ptCount val="8"/>
                <c:pt idx="0">
                  <c:v>0.1040544509887</c:v>
                </c:pt>
                <c:pt idx="1">
                  <c:v>0.0959233442942333</c:v>
                </c:pt>
                <c:pt idx="2">
                  <c:v>0.125808715820367</c:v>
                </c:pt>
                <c:pt idx="3">
                  <c:v>0.1053773562115</c:v>
                </c:pt>
                <c:pt idx="4">
                  <c:v>0.110902388890333</c:v>
                </c:pt>
                <c:pt idx="5">
                  <c:v>0.655919710795</c:v>
                </c:pt>
                <c:pt idx="6">
                  <c:v>0.469149192174333</c:v>
                </c:pt>
                <c:pt idx="7">
                  <c:v>0.813234090805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5524056"/>
        <c:axId val="-2084420376"/>
      </c:barChart>
      <c:catAx>
        <c:axId val="-2085524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420376"/>
        <c:crosses val="autoZero"/>
        <c:auto val="1"/>
        <c:lblAlgn val="ctr"/>
        <c:lblOffset val="100"/>
        <c:noMultiLvlLbl val="0"/>
      </c:catAx>
      <c:valAx>
        <c:axId val="-2084420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Spent on EAGER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5524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Deployment Time vs No. of APIs Already Deployed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Sheet1!$B$93</c:f>
              <c:strCache>
                <c:ptCount val="1"/>
                <c:pt idx="0">
                  <c:v>guestbook</c:v>
                </c:pt>
              </c:strCache>
            </c:strRef>
          </c:tx>
          <c:marker>
            <c:symbol val="none"/>
          </c:marker>
          <c:cat>
            <c:strRef>
              <c:f>Sheet1!$A$94:$A$98</c:f>
              <c:strCache>
                <c:ptCount val="5"/>
                <c:pt idx="0">
                  <c:v>0-1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strCache>
            </c:strRef>
          </c:cat>
          <c:val>
            <c:numRef>
              <c:f>Sheet1!$B$94:$B$98</c:f>
              <c:numCache>
                <c:formatCode>General</c:formatCode>
                <c:ptCount val="5"/>
                <c:pt idx="0">
                  <c:v>21.7509857019</c:v>
                </c:pt>
                <c:pt idx="1">
                  <c:v>22.03915286063333</c:v>
                </c:pt>
                <c:pt idx="2">
                  <c:v>21.7489286264</c:v>
                </c:pt>
                <c:pt idx="3">
                  <c:v>21.57465473813333</c:v>
                </c:pt>
                <c:pt idx="4">
                  <c:v>20.94004058836667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Sheet1!$C$93</c:f>
              <c:strCache>
                <c:ptCount val="1"/>
                <c:pt idx="0">
                  <c:v>simple-rest-app</c:v>
                </c:pt>
              </c:strCache>
            </c:strRef>
          </c:tx>
          <c:marker>
            <c:symbol val="none"/>
          </c:marker>
          <c:cat>
            <c:strRef>
              <c:f>Sheet1!$A$94:$A$98</c:f>
              <c:strCache>
                <c:ptCount val="5"/>
                <c:pt idx="0">
                  <c:v>0-1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strCache>
            </c:strRef>
          </c:cat>
          <c:val>
            <c:numRef>
              <c:f>Sheet1!$C$94:$C$98</c:f>
              <c:numCache>
                <c:formatCode>General</c:formatCode>
                <c:ptCount val="5"/>
                <c:pt idx="0">
                  <c:v>26.16228199006667</c:v>
                </c:pt>
                <c:pt idx="1">
                  <c:v>25.08456142743334</c:v>
                </c:pt>
                <c:pt idx="2">
                  <c:v>25.56783986093333</c:v>
                </c:pt>
                <c:pt idx="3">
                  <c:v>25.23701937993334</c:v>
                </c:pt>
                <c:pt idx="4">
                  <c:v>33.32067163783333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Sheet1!$D$93</c:f>
              <c:strCache>
                <c:ptCount val="1"/>
                <c:pt idx="0">
                  <c:v>dependent-app</c:v>
                </c:pt>
              </c:strCache>
            </c:strRef>
          </c:tx>
          <c:marker>
            <c:symbol val="none"/>
          </c:marker>
          <c:cat>
            <c:strRef>
              <c:f>Sheet1!$A$94:$A$98</c:f>
              <c:strCache>
                <c:ptCount val="5"/>
                <c:pt idx="0">
                  <c:v>0-1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strCache>
            </c:strRef>
          </c:cat>
          <c:val>
            <c:numRef>
              <c:f>Sheet1!$D$94:$D$98</c:f>
              <c:numCache>
                <c:formatCode>General</c:formatCode>
                <c:ptCount val="5"/>
                <c:pt idx="0">
                  <c:v>26.1361468633</c:v>
                </c:pt>
                <c:pt idx="1">
                  <c:v>25.33924833933333</c:v>
                </c:pt>
                <c:pt idx="2">
                  <c:v>25.3366874059</c:v>
                </c:pt>
                <c:pt idx="3">
                  <c:v>25.76768128076666</c:v>
                </c:pt>
                <c:pt idx="4">
                  <c:v>27.75900133453333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576744"/>
        <c:axId val="-2073352920"/>
      </c:lineChart>
      <c:catAx>
        <c:axId val="-2073576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APIs Already Deployed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73352920"/>
        <c:crosses val="autoZero"/>
        <c:auto val="1"/>
        <c:lblAlgn val="ctr"/>
        <c:lblOffset val="100"/>
        <c:noMultiLvlLbl val="0"/>
      </c:catAx>
      <c:valAx>
        <c:axId val="-2073352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Deployment 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3576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Deployment Time vs No. of Policies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Sheet1!$B$101</c:f>
              <c:strCache>
                <c:ptCount val="1"/>
                <c:pt idx="0">
                  <c:v>guestbook</c:v>
                </c:pt>
              </c:strCache>
            </c:strRef>
          </c:tx>
          <c:marker>
            <c:symbol val="none"/>
          </c:marker>
          <c:cat>
            <c:numRef>
              <c:f>Sheet1!$A$102:$A$106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10.0</c:v>
                </c:pt>
                <c:pt idx="3">
                  <c:v>100.0</c:v>
                </c:pt>
                <c:pt idx="4">
                  <c:v>1000.0</c:v>
                </c:pt>
              </c:numCache>
            </c:numRef>
          </c:cat>
          <c:val>
            <c:numRef>
              <c:f>Sheet1!$B$102:$B$106</c:f>
              <c:numCache>
                <c:formatCode>General</c:formatCode>
                <c:ptCount val="5"/>
                <c:pt idx="0">
                  <c:v>21.57465473813333</c:v>
                </c:pt>
                <c:pt idx="1">
                  <c:v>21.5780003071</c:v>
                </c:pt>
                <c:pt idx="2">
                  <c:v>21.6325287024</c:v>
                </c:pt>
                <c:pt idx="3">
                  <c:v>21.54905605316667</c:v>
                </c:pt>
                <c:pt idx="4">
                  <c:v>22.31192326543333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Sheet1!$C$101</c:f>
              <c:strCache>
                <c:ptCount val="1"/>
                <c:pt idx="0">
                  <c:v>simple-rest-app</c:v>
                </c:pt>
              </c:strCache>
            </c:strRef>
          </c:tx>
          <c:marker>
            <c:symbol val="none"/>
          </c:marker>
          <c:cat>
            <c:numRef>
              <c:f>Sheet1!$A$102:$A$106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10.0</c:v>
                </c:pt>
                <c:pt idx="3">
                  <c:v>100.0</c:v>
                </c:pt>
                <c:pt idx="4">
                  <c:v>1000.0</c:v>
                </c:pt>
              </c:numCache>
            </c:numRef>
          </c:cat>
          <c:val>
            <c:numRef>
              <c:f>Sheet1!$C$102:$C$106</c:f>
              <c:numCache>
                <c:formatCode>General</c:formatCode>
                <c:ptCount val="5"/>
                <c:pt idx="0">
                  <c:v>25.23701937993334</c:v>
                </c:pt>
                <c:pt idx="1">
                  <c:v>25.24692026776667</c:v>
                </c:pt>
                <c:pt idx="2">
                  <c:v>25.23740967113333</c:v>
                </c:pt>
                <c:pt idx="3">
                  <c:v>24.7629163265</c:v>
                </c:pt>
                <c:pt idx="4">
                  <c:v>24.71474162733334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Sheet1!$D$101</c:f>
              <c:strCache>
                <c:ptCount val="1"/>
                <c:pt idx="0">
                  <c:v>dependent-app</c:v>
                </c:pt>
              </c:strCache>
            </c:strRef>
          </c:tx>
          <c:marker>
            <c:symbol val="none"/>
          </c:marker>
          <c:cat>
            <c:numRef>
              <c:f>Sheet1!$A$102:$A$106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10.0</c:v>
                </c:pt>
                <c:pt idx="3">
                  <c:v>100.0</c:v>
                </c:pt>
                <c:pt idx="4">
                  <c:v>1000.0</c:v>
                </c:pt>
              </c:numCache>
            </c:numRef>
          </c:cat>
          <c:val>
            <c:numRef>
              <c:f>Sheet1!$D$102:$D$106</c:f>
              <c:numCache>
                <c:formatCode>General</c:formatCode>
                <c:ptCount val="5"/>
                <c:pt idx="0">
                  <c:v>24.87342492743333</c:v>
                </c:pt>
                <c:pt idx="1">
                  <c:v>24.61508671443333</c:v>
                </c:pt>
                <c:pt idx="2">
                  <c:v>24.62863032023333</c:v>
                </c:pt>
                <c:pt idx="3">
                  <c:v>24.20799096423333</c:v>
                </c:pt>
                <c:pt idx="4">
                  <c:v>24.99124399819999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488680"/>
        <c:axId val="-2066483192"/>
      </c:lineChart>
      <c:catAx>
        <c:axId val="-2066488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Policies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6483192"/>
        <c:crosses val="autoZero"/>
        <c:auto val="1"/>
        <c:lblAlgn val="ctr"/>
        <c:lblOffset val="100"/>
        <c:noMultiLvlLbl val="0"/>
      </c:catAx>
      <c:valAx>
        <c:axId val="-2066483192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Deployment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6488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Sheet1!$B$49</c:f>
              <c:strCache>
                <c:ptCount val="1"/>
                <c:pt idx="0">
                  <c:v>without-eager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Sheet1!$G$50:$G$56</c:f>
                <c:numCache>
                  <c:formatCode>General</c:formatCode>
                  <c:ptCount val="7"/>
                  <c:pt idx="0">
                    <c:v>0.333820576142284</c:v>
                  </c:pt>
                  <c:pt idx="1">
                    <c:v>0.273902847145826</c:v>
                  </c:pt>
                  <c:pt idx="2">
                    <c:v>5.371392065256508</c:v>
                  </c:pt>
                  <c:pt idx="3">
                    <c:v>0.38697254228915</c:v>
                  </c:pt>
                  <c:pt idx="4">
                    <c:v>0.0437923250787831</c:v>
                  </c:pt>
                  <c:pt idx="5">
                    <c:v>0.423725406700852</c:v>
                  </c:pt>
                  <c:pt idx="6">
                    <c:v>0.427806002223373</c:v>
                  </c:pt>
                </c:numCache>
              </c:numRef>
            </c:plus>
            <c:minus>
              <c:numRef>
                <c:f>Sheet1!$G$50:$G$56</c:f>
                <c:numCache>
                  <c:formatCode>General</c:formatCode>
                  <c:ptCount val="7"/>
                  <c:pt idx="0">
                    <c:v>0.333820576142284</c:v>
                  </c:pt>
                  <c:pt idx="1">
                    <c:v>0.273902847145826</c:v>
                  </c:pt>
                  <c:pt idx="2">
                    <c:v>5.371392065256508</c:v>
                  </c:pt>
                  <c:pt idx="3">
                    <c:v>0.38697254228915</c:v>
                  </c:pt>
                  <c:pt idx="4">
                    <c:v>0.0437923250787831</c:v>
                  </c:pt>
                  <c:pt idx="5">
                    <c:v>0.423725406700852</c:v>
                  </c:pt>
                  <c:pt idx="6">
                    <c:v>0.427806002223373</c:v>
                  </c:pt>
                </c:numCache>
              </c:numRef>
            </c:minus>
          </c:errBars>
          <c:cat>
            <c:strRef>
              <c:f>Sheet1!$A$50:$A$56</c:f>
              <c:strCache>
                <c:ptCount val="7"/>
                <c:pt idx="0">
                  <c:v>guestbook</c:v>
                </c:pt>
                <c:pt idx="1">
                  <c:v>guestbook-java</c:v>
                </c:pt>
                <c:pt idx="2">
                  <c:v>appinventor</c:v>
                </c:pt>
                <c:pt idx="3">
                  <c:v>hawkeye</c:v>
                </c:pt>
                <c:pt idx="4">
                  <c:v>rest-app</c:v>
                </c:pt>
                <c:pt idx="5">
                  <c:v>dependent-app</c:v>
                </c:pt>
                <c:pt idx="6">
                  <c:v>dependent-app-2</c:v>
                </c:pt>
              </c:strCache>
            </c:strRef>
          </c:cat>
          <c:val>
            <c:numRef>
              <c:f>Sheet1!$B$50:$B$56</c:f>
              <c:numCache>
                <c:formatCode>General</c:formatCode>
                <c:ptCount val="7"/>
                <c:pt idx="0">
                  <c:v>21.8462589582</c:v>
                </c:pt>
                <c:pt idx="1">
                  <c:v>24.54049062726667</c:v>
                </c:pt>
                <c:pt idx="2">
                  <c:v>144.9443499246667</c:v>
                </c:pt>
                <c:pt idx="3">
                  <c:v>23.49199501673333</c:v>
                </c:pt>
                <c:pt idx="4">
                  <c:v>23.02480999626667</c:v>
                </c:pt>
                <c:pt idx="5">
                  <c:v>23.43434929846667</c:v>
                </c:pt>
                <c:pt idx="6">
                  <c:v>23.33811593053333</c:v>
                </c:pt>
              </c:numCache>
            </c:numRef>
          </c:val>
        </c:ser>
        <c:ser>
          <c:idx val="1"/>
          <c:order val="1"/>
          <c:tx>
            <c:strRef>
              <c:f>Sheet1!$C$49</c:f>
              <c:strCache>
                <c:ptCount val="1"/>
                <c:pt idx="0">
                  <c:v>with-eager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Sheet1!$H$50:$H$56</c:f>
                <c:numCache>
                  <c:formatCode>General</c:formatCode>
                  <c:ptCount val="7"/>
                  <c:pt idx="0">
                    <c:v>0.202225333520541</c:v>
                  </c:pt>
                  <c:pt idx="1">
                    <c:v>0.220739896130005</c:v>
                  </c:pt>
                  <c:pt idx="2">
                    <c:v>5.223367221982</c:v>
                  </c:pt>
                  <c:pt idx="3">
                    <c:v>0.0330205908770581</c:v>
                  </c:pt>
                  <c:pt idx="4">
                    <c:v>0.203165387268975</c:v>
                  </c:pt>
                  <c:pt idx="5">
                    <c:v>0.829822378694707</c:v>
                  </c:pt>
                  <c:pt idx="6">
                    <c:v>0.672578405320975</c:v>
                  </c:pt>
                </c:numCache>
              </c:numRef>
            </c:plus>
            <c:minus>
              <c:numRef>
                <c:f>Sheet1!$H$50:$H$56</c:f>
                <c:numCache>
                  <c:formatCode>General</c:formatCode>
                  <c:ptCount val="7"/>
                  <c:pt idx="0">
                    <c:v>0.202225333520541</c:v>
                  </c:pt>
                  <c:pt idx="1">
                    <c:v>0.220739896130005</c:v>
                  </c:pt>
                  <c:pt idx="2">
                    <c:v>5.223367221982</c:v>
                  </c:pt>
                  <c:pt idx="3">
                    <c:v>0.0330205908770581</c:v>
                  </c:pt>
                  <c:pt idx="4">
                    <c:v>0.203165387268975</c:v>
                  </c:pt>
                  <c:pt idx="5">
                    <c:v>0.829822378694707</c:v>
                  </c:pt>
                  <c:pt idx="6">
                    <c:v>0.672578405320975</c:v>
                  </c:pt>
                </c:numCache>
              </c:numRef>
            </c:minus>
          </c:errBars>
          <c:cat>
            <c:strRef>
              <c:f>Sheet1!$A$50:$A$56</c:f>
              <c:strCache>
                <c:ptCount val="7"/>
                <c:pt idx="0">
                  <c:v>guestbook</c:v>
                </c:pt>
                <c:pt idx="1">
                  <c:v>guestbook-java</c:v>
                </c:pt>
                <c:pt idx="2">
                  <c:v>appinventor</c:v>
                </c:pt>
                <c:pt idx="3">
                  <c:v>hawkeye</c:v>
                </c:pt>
                <c:pt idx="4">
                  <c:v>rest-app</c:v>
                </c:pt>
                <c:pt idx="5">
                  <c:v>dependent-app</c:v>
                </c:pt>
                <c:pt idx="6">
                  <c:v>dependent-app-2</c:v>
                </c:pt>
              </c:strCache>
            </c:strRef>
          </c:cat>
          <c:val>
            <c:numRef>
              <c:f>Sheet1!$C$50:$C$56</c:f>
              <c:numCache>
                <c:formatCode>General</c:formatCode>
                <c:ptCount val="7"/>
                <c:pt idx="0">
                  <c:v>21.71514240903333</c:v>
                </c:pt>
                <c:pt idx="1">
                  <c:v>24.26939733823334</c:v>
                </c:pt>
                <c:pt idx="2">
                  <c:v>146.085016966</c:v>
                </c:pt>
                <c:pt idx="3">
                  <c:v>23.46763269106667</c:v>
                </c:pt>
                <c:pt idx="4">
                  <c:v>25.06467231113333</c:v>
                </c:pt>
                <c:pt idx="5">
                  <c:v>24.66653267546666</c:v>
                </c:pt>
                <c:pt idx="6">
                  <c:v>25.44721706706667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6336616"/>
        <c:axId val="-2066332760"/>
      </c:barChart>
      <c:catAx>
        <c:axId val="-2066336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6332760"/>
        <c:crosses val="autoZero"/>
        <c:auto val="1"/>
        <c:lblAlgn val="ctr"/>
        <c:lblOffset val="100"/>
        <c:noMultiLvlLbl val="0"/>
      </c:catAx>
      <c:valAx>
        <c:axId val="-2066332760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Deployment 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6336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Deployment</a:t>
            </a:r>
            <a:r>
              <a:rPr lang="en-US" baseline="0"/>
              <a:t> Time vs No. of APIs in App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Sheet1!$I$121:$I$131</c:f>
                <c:numCache>
                  <c:formatCode>General</c:formatCode>
                  <c:ptCount val="11"/>
                  <c:pt idx="0">
                    <c:v>0.295514547026047</c:v>
                  </c:pt>
                  <c:pt idx="1">
                    <c:v>0.060385957492901</c:v>
                  </c:pt>
                  <c:pt idx="2">
                    <c:v>0.231611353577442</c:v>
                  </c:pt>
                  <c:pt idx="3">
                    <c:v>0.822558205871712</c:v>
                  </c:pt>
                  <c:pt idx="4">
                    <c:v>0.90002797246827</c:v>
                  </c:pt>
                  <c:pt idx="5">
                    <c:v>1.049345514726926</c:v>
                  </c:pt>
                  <c:pt idx="6">
                    <c:v>0.967624489006902</c:v>
                  </c:pt>
                  <c:pt idx="7">
                    <c:v>1.14617122119909</c:v>
                  </c:pt>
                  <c:pt idx="8">
                    <c:v>2.00998228371826</c:v>
                  </c:pt>
                  <c:pt idx="9">
                    <c:v>1.7761277976088</c:v>
                  </c:pt>
                  <c:pt idx="10">
                    <c:v>1.454643567135034</c:v>
                  </c:pt>
                </c:numCache>
              </c:numRef>
            </c:plus>
            <c:minus>
              <c:numRef>
                <c:f>Sheet1!$I$121:$I$131</c:f>
                <c:numCache>
                  <c:formatCode>General</c:formatCode>
                  <c:ptCount val="11"/>
                  <c:pt idx="0">
                    <c:v>0.295514547026047</c:v>
                  </c:pt>
                  <c:pt idx="1">
                    <c:v>0.060385957492901</c:v>
                  </c:pt>
                  <c:pt idx="2">
                    <c:v>0.231611353577442</c:v>
                  </c:pt>
                  <c:pt idx="3">
                    <c:v>0.822558205871712</c:v>
                  </c:pt>
                  <c:pt idx="4">
                    <c:v>0.90002797246827</c:v>
                  </c:pt>
                  <c:pt idx="5">
                    <c:v>1.049345514726926</c:v>
                  </c:pt>
                  <c:pt idx="6">
                    <c:v>0.967624489006902</c:v>
                  </c:pt>
                  <c:pt idx="7">
                    <c:v>1.14617122119909</c:v>
                  </c:pt>
                  <c:pt idx="8">
                    <c:v>2.00998228371826</c:v>
                  </c:pt>
                  <c:pt idx="9">
                    <c:v>1.7761277976088</c:v>
                  </c:pt>
                  <c:pt idx="10">
                    <c:v>1.454643567135034</c:v>
                  </c:pt>
                </c:numCache>
              </c:numRef>
            </c:minus>
          </c:errBars>
          <c:cat>
            <c:numRef>
              <c:f>Sheet1!$A$121:$A$131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Sheet1!$E$121:$E$131</c:f>
              <c:numCache>
                <c:formatCode>General</c:formatCode>
                <c:ptCount val="11"/>
                <c:pt idx="0">
                  <c:v>23.35114669803333</c:v>
                </c:pt>
                <c:pt idx="1">
                  <c:v>23.74168300626667</c:v>
                </c:pt>
                <c:pt idx="2">
                  <c:v>24.80898396173334</c:v>
                </c:pt>
                <c:pt idx="3">
                  <c:v>25.13961402573333</c:v>
                </c:pt>
                <c:pt idx="4">
                  <c:v>26.63343310356667</c:v>
                </c:pt>
                <c:pt idx="5">
                  <c:v>27.11168336866666</c:v>
                </c:pt>
                <c:pt idx="6">
                  <c:v>27.8494709333</c:v>
                </c:pt>
                <c:pt idx="7">
                  <c:v>28.12946859996667</c:v>
                </c:pt>
                <c:pt idx="8">
                  <c:v>28.0453373591</c:v>
                </c:pt>
                <c:pt idx="9">
                  <c:v>29.22471841173333</c:v>
                </c:pt>
                <c:pt idx="10">
                  <c:v>29.56686838466667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509016"/>
        <c:axId val="-2066503544"/>
      </c:lineChart>
      <c:catAx>
        <c:axId val="-2066509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APIs in App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6503544"/>
        <c:crosses val="autoZero"/>
        <c:auto val="1"/>
        <c:lblAlgn val="ctr"/>
        <c:lblOffset val="100"/>
        <c:noMultiLvlLbl val="0"/>
      </c:catAx>
      <c:valAx>
        <c:axId val="-2066503544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Deployment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6509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Deployment Time vs No. of Dependencies in App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Sheet1!$I$147:$I$153</c:f>
                <c:numCache>
                  <c:formatCode>General</c:formatCode>
                  <c:ptCount val="7"/>
                  <c:pt idx="0">
                    <c:v>0.825585217007836</c:v>
                  </c:pt>
                  <c:pt idx="1">
                    <c:v>0.604555144776709</c:v>
                  </c:pt>
                  <c:pt idx="2">
                    <c:v>0.59323452939209</c:v>
                  </c:pt>
                  <c:pt idx="3">
                    <c:v>0.653919223803553</c:v>
                  </c:pt>
                  <c:pt idx="4">
                    <c:v>0.998796530915531</c:v>
                  </c:pt>
                  <c:pt idx="5">
                    <c:v>0.836979977546227</c:v>
                  </c:pt>
                  <c:pt idx="6">
                    <c:v>0.677294469733438</c:v>
                  </c:pt>
                </c:numCache>
              </c:numRef>
            </c:plus>
            <c:minus>
              <c:numRef>
                <c:f>Sheet1!$I$147:$I$153</c:f>
                <c:numCache>
                  <c:formatCode>General</c:formatCode>
                  <c:ptCount val="7"/>
                  <c:pt idx="0">
                    <c:v>0.825585217007836</c:v>
                  </c:pt>
                  <c:pt idx="1">
                    <c:v>0.604555144776709</c:v>
                  </c:pt>
                  <c:pt idx="2">
                    <c:v>0.59323452939209</c:v>
                  </c:pt>
                  <c:pt idx="3">
                    <c:v>0.653919223803553</c:v>
                  </c:pt>
                  <c:pt idx="4">
                    <c:v>0.998796530915531</c:v>
                  </c:pt>
                  <c:pt idx="5">
                    <c:v>0.836979977546227</c:v>
                  </c:pt>
                  <c:pt idx="6">
                    <c:v>0.677294469733438</c:v>
                  </c:pt>
                </c:numCache>
              </c:numRef>
            </c:minus>
          </c:errBars>
          <c:cat>
            <c:numRef>
              <c:f>Sheet1!$A$147:$A$153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</c:numCache>
            </c:numRef>
          </c:cat>
          <c:val>
            <c:numRef>
              <c:f>Sheet1!$E$147:$E$153</c:f>
              <c:numCache>
                <c:formatCode>General</c:formatCode>
                <c:ptCount val="7"/>
                <c:pt idx="0">
                  <c:v>25.0303369363</c:v>
                </c:pt>
                <c:pt idx="1">
                  <c:v>24.78959329923333</c:v>
                </c:pt>
                <c:pt idx="2">
                  <c:v>24.83089057603333</c:v>
                </c:pt>
                <c:pt idx="3">
                  <c:v>24.73128708203333</c:v>
                </c:pt>
                <c:pt idx="4">
                  <c:v>24.90527828533333</c:v>
                </c:pt>
                <c:pt idx="5">
                  <c:v>24.9896716277</c:v>
                </c:pt>
                <c:pt idx="6">
                  <c:v>24.56547562283333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604072"/>
        <c:axId val="-2066087928"/>
      </c:lineChart>
      <c:catAx>
        <c:axId val="-2066604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Dependencies in App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6087928"/>
        <c:crosses val="autoZero"/>
        <c:auto val="1"/>
        <c:lblAlgn val="ctr"/>
        <c:lblOffset val="100"/>
        <c:noMultiLvlLbl val="0"/>
      </c:catAx>
      <c:valAx>
        <c:axId val="-2066087928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Deployment 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6604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Percentage Overhead</c:v>
          </c:tx>
          <c:invertIfNegative val="0"/>
          <c:cat>
            <c:strRef>
              <c:f>Sheet1!$A$50:$A$56</c:f>
              <c:strCache>
                <c:ptCount val="7"/>
                <c:pt idx="0">
                  <c:v>guestbook</c:v>
                </c:pt>
                <c:pt idx="1">
                  <c:v>guestbook-java</c:v>
                </c:pt>
                <c:pt idx="2">
                  <c:v>appinventor</c:v>
                </c:pt>
                <c:pt idx="3">
                  <c:v>hawkeye</c:v>
                </c:pt>
                <c:pt idx="4">
                  <c:v>rest-app</c:v>
                </c:pt>
                <c:pt idx="5">
                  <c:v>dependent-app</c:v>
                </c:pt>
                <c:pt idx="6">
                  <c:v>dependent-app-2</c:v>
                </c:pt>
              </c:strCache>
            </c:strRef>
          </c:cat>
          <c:val>
            <c:numRef>
              <c:f>Sheet1!$D$50:$D$56</c:f>
              <c:numCache>
                <c:formatCode>General</c:formatCode>
                <c:ptCount val="7"/>
                <c:pt idx="0">
                  <c:v>-0.600178499291563</c:v>
                </c:pt>
                <c:pt idx="1">
                  <c:v>-1.104677543537464</c:v>
                </c:pt>
                <c:pt idx="2">
                  <c:v>0.786968958725318</c:v>
                </c:pt>
                <c:pt idx="3">
                  <c:v>-0.103704796673571</c:v>
                </c:pt>
                <c:pt idx="4">
                  <c:v>8.859409980787747</c:v>
                </c:pt>
                <c:pt idx="5">
                  <c:v>5.258022577484658</c:v>
                </c:pt>
                <c:pt idx="6">
                  <c:v>9.037152539695773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6573000"/>
        <c:axId val="-2066569992"/>
      </c:barChart>
      <c:catAx>
        <c:axId val="-2066573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6569992"/>
        <c:crosses val="autoZero"/>
        <c:auto val="1"/>
        <c:lblAlgn val="ctr"/>
        <c:lblOffset val="100"/>
        <c:noMultiLvlLbl val="0"/>
      </c:catAx>
      <c:valAx>
        <c:axId val="-2066569992"/>
        <c:scaling>
          <c:orientation val="minMax"/>
          <c:max val="1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6573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Actual-Overhead (seconds)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Sheet1!$A$50:$A$56</c:f>
              <c:strCache>
                <c:ptCount val="7"/>
                <c:pt idx="0">
                  <c:v>guestbook</c:v>
                </c:pt>
                <c:pt idx="1">
                  <c:v>guestbook-java</c:v>
                </c:pt>
                <c:pt idx="2">
                  <c:v>appinventor</c:v>
                </c:pt>
                <c:pt idx="3">
                  <c:v>hawkeye</c:v>
                </c:pt>
                <c:pt idx="4">
                  <c:v>rest-app</c:v>
                </c:pt>
                <c:pt idx="5">
                  <c:v>dependent-app</c:v>
                </c:pt>
                <c:pt idx="6">
                  <c:v>dependent-app-2</c:v>
                </c:pt>
              </c:strCache>
            </c:strRef>
          </c:cat>
          <c:val>
            <c:numRef>
              <c:f>Sheet1!$F$50:$F$56</c:f>
              <c:numCache>
                <c:formatCode>General</c:formatCode>
                <c:ptCount val="7"/>
                <c:pt idx="0">
                  <c:v>-0.131116549166673</c:v>
                </c:pt>
                <c:pt idx="1">
                  <c:v>-0.271093289033331</c:v>
                </c:pt>
                <c:pt idx="2">
                  <c:v>1.14066704133333</c:v>
                </c:pt>
                <c:pt idx="3">
                  <c:v>-0.0243623256666687</c:v>
                </c:pt>
                <c:pt idx="4">
                  <c:v>2.039862314866664</c:v>
                </c:pt>
                <c:pt idx="5">
                  <c:v>1.232183376999995</c:v>
                </c:pt>
                <c:pt idx="6">
                  <c:v>2.109101136533336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6053288"/>
        <c:axId val="-2066050280"/>
      </c:barChart>
      <c:catAx>
        <c:axId val="-2066053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6050280"/>
        <c:crosses val="autoZero"/>
        <c:auto val="1"/>
        <c:lblAlgn val="ctr"/>
        <c:lblOffset val="100"/>
        <c:noMultiLvlLbl val="0"/>
      </c:catAx>
      <c:valAx>
        <c:axId val="-2066050280"/>
        <c:scaling>
          <c:orientation val="minMax"/>
          <c:max val="10.0"/>
          <c:min val="-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6053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0</xdr:row>
      <xdr:rowOff>114300</xdr:rowOff>
    </xdr:from>
    <xdr:to>
      <xdr:col>13</xdr:col>
      <xdr:colOff>546100</xdr:colOff>
      <xdr:row>18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241300</xdr:colOff>
      <xdr:row>18</xdr:row>
      <xdr:rowOff>38100</xdr:rowOff>
    </xdr:from>
    <xdr:to>
      <xdr:col>13</xdr:col>
      <xdr:colOff>596900</xdr:colOff>
      <xdr:row>35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812800</xdr:colOff>
      <xdr:row>73</xdr:row>
      <xdr:rowOff>12700</xdr:rowOff>
    </xdr:from>
    <xdr:to>
      <xdr:col>15</xdr:col>
      <xdr:colOff>647700</xdr:colOff>
      <xdr:row>95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812800</xdr:colOff>
      <xdr:row>96</xdr:row>
      <xdr:rowOff>177800</xdr:rowOff>
    </xdr:from>
    <xdr:to>
      <xdr:col>15</xdr:col>
      <xdr:colOff>685800</xdr:colOff>
      <xdr:row>115</xdr:row>
      <xdr:rowOff>152400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495300</xdr:colOff>
      <xdr:row>36</xdr:row>
      <xdr:rowOff>76200</xdr:rowOff>
    </xdr:from>
    <xdr:to>
      <xdr:col>28</xdr:col>
      <xdr:colOff>635000</xdr:colOff>
      <xdr:row>61</xdr:row>
      <xdr:rowOff>12700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812800</xdr:colOff>
      <xdr:row>117</xdr:row>
      <xdr:rowOff>12700</xdr:rowOff>
    </xdr:from>
    <xdr:to>
      <xdr:col>20</xdr:col>
      <xdr:colOff>584200</xdr:colOff>
      <xdr:row>143</xdr:row>
      <xdr:rowOff>25400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88900</xdr:colOff>
      <xdr:row>144</xdr:row>
      <xdr:rowOff>177800</xdr:rowOff>
    </xdr:from>
    <xdr:to>
      <xdr:col>20</xdr:col>
      <xdr:colOff>622300</xdr:colOff>
      <xdr:row>167</xdr:row>
      <xdr:rowOff>88900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25400</xdr:colOff>
      <xdr:row>61</xdr:row>
      <xdr:rowOff>177800</xdr:rowOff>
    </xdr:from>
    <xdr:to>
      <xdr:col>30</xdr:col>
      <xdr:colOff>469900</xdr:colOff>
      <xdr:row>78</xdr:row>
      <xdr:rowOff>63500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368300</xdr:colOff>
      <xdr:row>62</xdr:row>
      <xdr:rowOff>25400</xdr:rowOff>
    </xdr:from>
    <xdr:to>
      <xdr:col>24</xdr:col>
      <xdr:colOff>660400</xdr:colOff>
      <xdr:row>78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152400</xdr:colOff>
      <xdr:row>168</xdr:row>
      <xdr:rowOff>38100</xdr:rowOff>
    </xdr:from>
    <xdr:to>
      <xdr:col>18</xdr:col>
      <xdr:colOff>114300</xdr:colOff>
      <xdr:row>194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114300</xdr:colOff>
      <xdr:row>222</xdr:row>
      <xdr:rowOff>25400</xdr:rowOff>
    </xdr:from>
    <xdr:to>
      <xdr:col>18</xdr:col>
      <xdr:colOff>228600</xdr:colOff>
      <xdr:row>245</xdr:row>
      <xdr:rowOff>88900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520700</xdr:colOff>
      <xdr:row>197</xdr:row>
      <xdr:rowOff>12700</xdr:rowOff>
    </xdr:from>
    <xdr:to>
      <xdr:col>20</xdr:col>
      <xdr:colOff>800100</xdr:colOff>
      <xdr:row>220</xdr:row>
      <xdr:rowOff>12700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431800</xdr:colOff>
      <xdr:row>248</xdr:row>
      <xdr:rowOff>114300</xdr:rowOff>
    </xdr:from>
    <xdr:to>
      <xdr:col>16</xdr:col>
      <xdr:colOff>749300</xdr:colOff>
      <xdr:row>275</xdr:row>
      <xdr:rowOff>139700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12700</xdr:colOff>
      <xdr:row>282</xdr:row>
      <xdr:rowOff>152400</xdr:rowOff>
    </xdr:from>
    <xdr:to>
      <xdr:col>17</xdr:col>
      <xdr:colOff>317500</xdr:colOff>
      <xdr:row>305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307</xdr:row>
      <xdr:rowOff>152400</xdr:rowOff>
    </xdr:from>
    <xdr:to>
      <xdr:col>17</xdr:col>
      <xdr:colOff>342900</xdr:colOff>
      <xdr:row>327</xdr:row>
      <xdr:rowOff>12700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812800</xdr:colOff>
      <xdr:row>329</xdr:row>
      <xdr:rowOff>0</xdr:rowOff>
    </xdr:from>
    <xdr:to>
      <xdr:col>17</xdr:col>
      <xdr:colOff>355600</xdr:colOff>
      <xdr:row>350</xdr:row>
      <xdr:rowOff>139700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12700</xdr:colOff>
      <xdr:row>351</xdr:row>
      <xdr:rowOff>25400</xdr:rowOff>
    </xdr:from>
    <xdr:to>
      <xdr:col>17</xdr:col>
      <xdr:colOff>279400</xdr:colOff>
      <xdr:row>374</xdr:row>
      <xdr:rowOff>101600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25400</xdr:colOff>
      <xdr:row>374</xdr:row>
      <xdr:rowOff>184150</xdr:rowOff>
    </xdr:from>
    <xdr:to>
      <xdr:col>17</xdr:col>
      <xdr:colOff>266700</xdr:colOff>
      <xdr:row>395</xdr:row>
      <xdr:rowOff>38100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787400</xdr:colOff>
      <xdr:row>396</xdr:row>
      <xdr:rowOff>44450</xdr:rowOff>
    </xdr:from>
    <xdr:to>
      <xdr:col>17</xdr:col>
      <xdr:colOff>177800</xdr:colOff>
      <xdr:row>417</xdr:row>
      <xdr:rowOff>114300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152400</xdr:colOff>
      <xdr:row>425</xdr:row>
      <xdr:rowOff>146050</xdr:rowOff>
    </xdr:from>
    <xdr:to>
      <xdr:col>17</xdr:col>
      <xdr:colOff>495300</xdr:colOff>
      <xdr:row>449</xdr:row>
      <xdr:rowOff>139700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50800</xdr:colOff>
      <xdr:row>451</xdr:row>
      <xdr:rowOff>44450</xdr:rowOff>
    </xdr:from>
    <xdr:to>
      <xdr:col>17</xdr:col>
      <xdr:colOff>546100</xdr:colOff>
      <xdr:row>473</xdr:row>
      <xdr:rowOff>177800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1"/>
  <sheetViews>
    <sheetView tabSelected="1" topLeftCell="A443" workbookViewId="0">
      <selection activeCell="C461" sqref="C461"/>
    </sheetView>
  </sheetViews>
  <sheetFormatPr baseColWidth="10" defaultRowHeight="15" x14ac:dyDescent="0"/>
  <sheetData>
    <row r="1" spans="1:6">
      <c r="A1" t="s">
        <v>0</v>
      </c>
    </row>
    <row r="2" spans="1:6">
      <c r="A2" t="s">
        <v>1</v>
      </c>
    </row>
    <row r="4" spans="1:6">
      <c r="A4" t="s">
        <v>2</v>
      </c>
      <c r="B4" t="s">
        <v>3</v>
      </c>
      <c r="C4" t="s">
        <v>4</v>
      </c>
      <c r="D4" t="s">
        <v>5</v>
      </c>
      <c r="E4" t="s">
        <v>6</v>
      </c>
    </row>
    <row r="5" spans="1:6">
      <c r="A5">
        <v>0</v>
      </c>
      <c r="B5">
        <v>21556.5271378</v>
      </c>
      <c r="C5">
        <v>21612.278938300002</v>
      </c>
      <c r="D5">
        <v>21555.158138300001</v>
      </c>
      <c r="E5">
        <f t="shared" ref="E5:E6" si="0">AVERAGE(B5:D5)</f>
        <v>21574.654738133333</v>
      </c>
      <c r="F5">
        <f>(E5/1000)</f>
        <v>21.574654738133333</v>
      </c>
    </row>
    <row r="6" spans="1:6">
      <c r="A6">
        <v>1</v>
      </c>
      <c r="B6">
        <v>21557.0468903</v>
      </c>
      <c r="C6">
        <v>21627.532959</v>
      </c>
      <c r="D6">
        <v>21549.421072000001</v>
      </c>
      <c r="E6">
        <f t="shared" si="0"/>
        <v>21578.000307099999</v>
      </c>
      <c r="F6">
        <f t="shared" ref="F6:F9" si="1">(E6/1000)</f>
        <v>21.578000307099998</v>
      </c>
    </row>
    <row r="7" spans="1:6">
      <c r="A7">
        <v>10</v>
      </c>
      <c r="B7">
        <v>21559.504032100001</v>
      </c>
      <c r="C7">
        <v>21754.7399998</v>
      </c>
      <c r="D7">
        <v>21583.342075299999</v>
      </c>
      <c r="E7">
        <f>AVERAGE(B7:D7)</f>
        <v>21632.528702399999</v>
      </c>
      <c r="F7">
        <f t="shared" si="1"/>
        <v>21.632528702399998</v>
      </c>
    </row>
    <row r="8" spans="1:6">
      <c r="A8">
        <v>100</v>
      </c>
      <c r="B8">
        <v>21546.927213700001</v>
      </c>
      <c r="C8">
        <v>21548.866987199999</v>
      </c>
      <c r="D8">
        <v>21551.373958600001</v>
      </c>
      <c r="E8">
        <f>AVERAGE(B8:D8)</f>
        <v>21549.056053166667</v>
      </c>
      <c r="F8">
        <f t="shared" si="1"/>
        <v>21.549056053166666</v>
      </c>
    </row>
    <row r="9" spans="1:6">
      <c r="A9">
        <v>1000</v>
      </c>
      <c r="B9">
        <v>22671.455860099999</v>
      </c>
      <c r="C9">
        <v>21610.858917199999</v>
      </c>
      <c r="D9">
        <v>22653.455019000001</v>
      </c>
      <c r="E9">
        <f>AVERAGE(B9:D9)</f>
        <v>22311.923265433332</v>
      </c>
      <c r="F9">
        <f t="shared" si="1"/>
        <v>22.311923265433332</v>
      </c>
    </row>
    <row r="12" spans="1:6">
      <c r="A12" t="s">
        <v>17</v>
      </c>
    </row>
    <row r="13" spans="1:6">
      <c r="A13" t="s">
        <v>1</v>
      </c>
    </row>
    <row r="15" spans="1:6">
      <c r="A15" t="s">
        <v>2</v>
      </c>
    </row>
    <row r="16" spans="1:6">
      <c r="A16">
        <v>0</v>
      </c>
      <c r="B16">
        <v>24622.685909299998</v>
      </c>
      <c r="C16">
        <v>26319.953918499999</v>
      </c>
      <c r="D16">
        <v>23677.634954500001</v>
      </c>
      <c r="E16">
        <f>AVERAGE(B16:D16)</f>
        <v>24873.424927433331</v>
      </c>
      <c r="F16">
        <f>E16/1000</f>
        <v>24.87342492743333</v>
      </c>
    </row>
    <row r="17" spans="1:6">
      <c r="A17">
        <v>1</v>
      </c>
      <c r="B17">
        <v>26173.7990379</v>
      </c>
      <c r="C17">
        <v>23834.175109899999</v>
      </c>
      <c r="D17">
        <v>23837.285995499999</v>
      </c>
      <c r="E17">
        <f t="shared" ref="E17:E20" si="2">AVERAGE(B17:D17)</f>
        <v>24615.086714433332</v>
      </c>
      <c r="F17">
        <f t="shared" ref="F17:F20" si="3">E17/1000</f>
        <v>24.615086714433332</v>
      </c>
    </row>
    <row r="18" spans="1:6">
      <c r="A18">
        <v>10</v>
      </c>
      <c r="B18">
        <v>23709.775924699999</v>
      </c>
      <c r="C18">
        <v>24632.882118199999</v>
      </c>
      <c r="D18">
        <v>25543.2329178</v>
      </c>
      <c r="E18">
        <f t="shared" si="2"/>
        <v>24628.630320233333</v>
      </c>
      <c r="F18">
        <f t="shared" si="3"/>
        <v>24.628630320233334</v>
      </c>
    </row>
    <row r="19" spans="1:6">
      <c r="A19">
        <v>100</v>
      </c>
      <c r="B19">
        <v>24450.980901700001</v>
      </c>
      <c r="C19">
        <v>23879.3940544</v>
      </c>
      <c r="D19">
        <v>24293.597936599999</v>
      </c>
      <c r="E19">
        <f t="shared" si="2"/>
        <v>24207.990964233333</v>
      </c>
      <c r="F19">
        <f t="shared" si="3"/>
        <v>24.207990964233332</v>
      </c>
    </row>
    <row r="20" spans="1:6">
      <c r="A20">
        <v>1000</v>
      </c>
      <c r="B20">
        <v>26367.498159399998</v>
      </c>
      <c r="C20">
        <v>24898.6399174</v>
      </c>
      <c r="D20">
        <v>23707.593917800001</v>
      </c>
      <c r="E20">
        <f t="shared" si="2"/>
        <v>24991.243998199996</v>
      </c>
      <c r="F20">
        <f t="shared" si="3"/>
        <v>24.991243998199995</v>
      </c>
    </row>
    <row r="25" spans="1:6">
      <c r="A25" t="s">
        <v>7</v>
      </c>
    </row>
    <row r="26" spans="1:6">
      <c r="A26" t="s">
        <v>1</v>
      </c>
    </row>
    <row r="28" spans="1:6">
      <c r="A28" t="s">
        <v>2</v>
      </c>
      <c r="B28" t="s">
        <v>3</v>
      </c>
      <c r="C28" t="s">
        <v>4</v>
      </c>
      <c r="D28" t="s">
        <v>5</v>
      </c>
      <c r="E28" t="s">
        <v>6</v>
      </c>
    </row>
    <row r="29" spans="1:6">
      <c r="A29">
        <v>0</v>
      </c>
      <c r="B29">
        <v>26046.135902400001</v>
      </c>
      <c r="C29">
        <v>24877.7270317</v>
      </c>
      <c r="D29">
        <v>24787.195205700002</v>
      </c>
      <c r="E29">
        <f>AVERAGE(B29:D29)</f>
        <v>25237.019379933336</v>
      </c>
      <c r="F29">
        <f>(E29/1000)</f>
        <v>25.237019379933336</v>
      </c>
    </row>
    <row r="30" spans="1:6">
      <c r="A30">
        <v>1</v>
      </c>
      <c r="B30">
        <v>26444.336891200001</v>
      </c>
      <c r="C30">
        <v>24762.8068924</v>
      </c>
      <c r="D30">
        <v>24533.617019699999</v>
      </c>
      <c r="E30">
        <f t="shared" ref="E30:E33" si="4">AVERAGE(B30:D30)</f>
        <v>25246.920267766665</v>
      </c>
      <c r="F30">
        <f t="shared" ref="F30:F33" si="5">(E30/1000)</f>
        <v>25.246920267766665</v>
      </c>
    </row>
    <row r="31" spans="1:6">
      <c r="A31">
        <v>10</v>
      </c>
      <c r="B31">
        <v>25586.5681171</v>
      </c>
      <c r="C31">
        <v>24492.1469688</v>
      </c>
      <c r="D31">
        <v>25633.5139275</v>
      </c>
      <c r="E31">
        <f t="shared" si="4"/>
        <v>25237.40967113333</v>
      </c>
      <c r="F31">
        <f t="shared" si="5"/>
        <v>25.237409671133328</v>
      </c>
    </row>
    <row r="32" spans="1:6">
      <c r="A32">
        <v>100</v>
      </c>
      <c r="B32">
        <v>25310.520172100001</v>
      </c>
      <c r="C32">
        <v>24602.481842000001</v>
      </c>
      <c r="D32">
        <v>24375.746965400001</v>
      </c>
      <c r="E32">
        <f t="shared" si="4"/>
        <v>24762.916326499999</v>
      </c>
      <c r="F32">
        <f t="shared" si="5"/>
        <v>24.762916326499997</v>
      </c>
    </row>
    <row r="33" spans="1:14">
      <c r="A33">
        <v>1000</v>
      </c>
      <c r="B33">
        <v>24685.662984800001</v>
      </c>
      <c r="C33">
        <v>24750.4599094</v>
      </c>
      <c r="D33">
        <v>24708.101987800001</v>
      </c>
      <c r="E33">
        <f t="shared" si="4"/>
        <v>24714.741627333337</v>
      </c>
      <c r="F33">
        <f t="shared" si="5"/>
        <v>24.714741627333336</v>
      </c>
    </row>
    <row r="40" spans="1:14">
      <c r="A40" t="s">
        <v>16</v>
      </c>
    </row>
    <row r="41" spans="1:14">
      <c r="A41" t="s">
        <v>8</v>
      </c>
      <c r="B41" t="s">
        <v>10</v>
      </c>
      <c r="C41" t="s">
        <v>9</v>
      </c>
      <c r="D41" t="s">
        <v>11</v>
      </c>
      <c r="E41" t="s">
        <v>20</v>
      </c>
      <c r="F41" t="s">
        <v>21</v>
      </c>
      <c r="G41" t="s">
        <v>24</v>
      </c>
      <c r="H41" t="s">
        <v>23</v>
      </c>
      <c r="I41" t="s">
        <v>36</v>
      </c>
      <c r="J41" t="s">
        <v>37</v>
      </c>
      <c r="K41" t="s">
        <v>43</v>
      </c>
      <c r="L41" t="s">
        <v>44</v>
      </c>
      <c r="M41" t="s">
        <v>49</v>
      </c>
      <c r="N41" t="s">
        <v>50</v>
      </c>
    </row>
    <row r="42" spans="1:14">
      <c r="A42">
        <v>22513.899087900001</v>
      </c>
      <c r="B42">
        <v>21408.4861279</v>
      </c>
      <c r="C42">
        <v>22981.712102900001</v>
      </c>
      <c r="D42">
        <v>25347.486019100001</v>
      </c>
      <c r="E42">
        <v>24274.061918300002</v>
      </c>
      <c r="F42">
        <v>23715.466976200001</v>
      </c>
      <c r="G42">
        <v>22970.330953600002</v>
      </c>
      <c r="H42">
        <v>25677.222967099999</v>
      </c>
      <c r="I42">
        <v>24972.898960099999</v>
      </c>
      <c r="J42">
        <v>24628.694057500001</v>
      </c>
      <c r="K42">
        <v>140303.23386199999</v>
      </c>
      <c r="L42">
        <v>138498.47579</v>
      </c>
      <c r="M42">
        <v>23082.9460621</v>
      </c>
      <c r="N42">
        <v>23402.390003199998</v>
      </c>
    </row>
    <row r="43" spans="1:14">
      <c r="A43">
        <v>21513.450861000001</v>
      </c>
      <c r="B43">
        <v>22096.848964699999</v>
      </c>
      <c r="C43">
        <v>22980.3268909</v>
      </c>
      <c r="D43">
        <v>24670.598030100002</v>
      </c>
      <c r="E43">
        <v>22915.539979900001</v>
      </c>
      <c r="F43">
        <v>26319.953918499999</v>
      </c>
      <c r="G43">
        <v>22852.975845299999</v>
      </c>
      <c r="H43">
        <v>26479.998111699999</v>
      </c>
      <c r="I43">
        <v>24033.0209732</v>
      </c>
      <c r="J43">
        <v>24311.914920800002</v>
      </c>
      <c r="K43">
        <v>138874.402046</v>
      </c>
      <c r="L43">
        <v>143658.642054</v>
      </c>
      <c r="M43">
        <v>24265.5119896</v>
      </c>
      <c r="N43">
        <v>23509.120941199999</v>
      </c>
    </row>
    <row r="44" spans="1:14">
      <c r="A44">
        <v>21511.426925700001</v>
      </c>
      <c r="B44">
        <v>21640.092134499999</v>
      </c>
      <c r="C44">
        <v>23112.390995000002</v>
      </c>
      <c r="D44">
        <v>25175.9328842</v>
      </c>
      <c r="E44">
        <v>23113.4459972</v>
      </c>
      <c r="F44">
        <v>23964.177131699998</v>
      </c>
      <c r="G44">
        <v>24191.0409927</v>
      </c>
      <c r="H44">
        <v>24184.430122400001</v>
      </c>
      <c r="I44">
        <v>24615.5519485</v>
      </c>
      <c r="J44">
        <v>23867.583036399999</v>
      </c>
      <c r="K44">
        <v>155655.41386599999</v>
      </c>
      <c r="L44">
        <v>156097.93305399999</v>
      </c>
      <c r="M44">
        <v>23127.526998500001</v>
      </c>
      <c r="N44">
        <v>23491.387128800001</v>
      </c>
    </row>
    <row r="45" spans="1:14">
      <c r="A45">
        <f>AVERAGE(A42:A44)</f>
        <v>21846.258958200004</v>
      </c>
      <c r="B45">
        <f>AVERAGE(B42:B44)</f>
        <v>21715.142409033331</v>
      </c>
      <c r="C45">
        <f>AVERAGE(C42:C44)</f>
        <v>23024.809996266664</v>
      </c>
      <c r="D45">
        <f t="shared" ref="D45:N45" si="6">AVERAGE(D42:D44)</f>
        <v>25064.67231113333</v>
      </c>
      <c r="E45">
        <f t="shared" si="6"/>
        <v>23434.349298466666</v>
      </c>
      <c r="F45">
        <f t="shared" si="6"/>
        <v>24666.532675466664</v>
      </c>
      <c r="G45">
        <f t="shared" si="6"/>
        <v>23338.115930533331</v>
      </c>
      <c r="H45">
        <f t="shared" si="6"/>
        <v>25447.217067066667</v>
      </c>
      <c r="I45">
        <f t="shared" si="6"/>
        <v>24540.490627266667</v>
      </c>
      <c r="J45">
        <f t="shared" si="6"/>
        <v>24269.397338233335</v>
      </c>
      <c r="K45">
        <f t="shared" si="6"/>
        <v>144944.34992466666</v>
      </c>
      <c r="L45">
        <f t="shared" si="6"/>
        <v>146085.016966</v>
      </c>
      <c r="M45">
        <f t="shared" si="6"/>
        <v>23491.995016733334</v>
      </c>
      <c r="N45">
        <f t="shared" si="6"/>
        <v>23467.632691066665</v>
      </c>
    </row>
    <row r="46" spans="1:14">
      <c r="A46">
        <f>A45/1000</f>
        <v>21.846258958200004</v>
      </c>
      <c r="B46">
        <f t="shared" ref="B46:N46" si="7">B45/1000</f>
        <v>21.71514240903333</v>
      </c>
      <c r="C46">
        <f t="shared" si="7"/>
        <v>23.024809996266665</v>
      </c>
      <c r="D46">
        <f t="shared" si="7"/>
        <v>25.064672311133329</v>
      </c>
      <c r="E46">
        <f t="shared" si="7"/>
        <v>23.434349298466667</v>
      </c>
      <c r="F46">
        <f t="shared" si="7"/>
        <v>24.666532675466662</v>
      </c>
      <c r="G46">
        <f t="shared" si="7"/>
        <v>23.338115930533331</v>
      </c>
      <c r="H46">
        <f t="shared" si="7"/>
        <v>25.447217067066667</v>
      </c>
      <c r="I46">
        <f t="shared" si="7"/>
        <v>24.540490627266667</v>
      </c>
      <c r="J46">
        <f t="shared" si="7"/>
        <v>24.269397338233336</v>
      </c>
      <c r="K46">
        <f t="shared" si="7"/>
        <v>144.94434992466665</v>
      </c>
      <c r="L46">
        <f t="shared" si="7"/>
        <v>146.08501696599998</v>
      </c>
      <c r="M46">
        <f t="shared" si="7"/>
        <v>23.491995016733334</v>
      </c>
      <c r="N46">
        <f t="shared" si="7"/>
        <v>23.467632691066665</v>
      </c>
    </row>
    <row r="47" spans="1:14">
      <c r="A47">
        <f>STDEV(A42:A44)/SQRT(3)/1000</f>
        <v>0.333820576142284</v>
      </c>
      <c r="B47">
        <f t="shared" ref="B47:N47" si="8">STDEV(B42:B44)/SQRT(3)/1000</f>
        <v>0.20222533352054098</v>
      </c>
      <c r="C47">
        <f t="shared" si="8"/>
        <v>4.3792325078783091E-2</v>
      </c>
      <c r="D47">
        <f t="shared" si="8"/>
        <v>0.20316538726897498</v>
      </c>
      <c r="E47">
        <f t="shared" si="8"/>
        <v>0.42372540670085235</v>
      </c>
      <c r="F47">
        <f t="shared" si="8"/>
        <v>0.82982237869470743</v>
      </c>
      <c r="G47">
        <f t="shared" si="8"/>
        <v>0.42780600222337345</v>
      </c>
      <c r="H47">
        <f t="shared" si="8"/>
        <v>0.67257840532097479</v>
      </c>
      <c r="I47">
        <f t="shared" si="8"/>
        <v>0.27390284714582591</v>
      </c>
      <c r="J47">
        <f t="shared" si="8"/>
        <v>0.22073989613000544</v>
      </c>
      <c r="K47">
        <f t="shared" si="8"/>
        <v>5.3713920652565088</v>
      </c>
      <c r="L47">
        <f t="shared" si="8"/>
        <v>5.2233672219819995</v>
      </c>
      <c r="M47">
        <f t="shared" si="8"/>
        <v>0.38697254228914968</v>
      </c>
      <c r="N47">
        <f t="shared" si="8"/>
        <v>3.3020590877058088E-2</v>
      </c>
    </row>
    <row r="49" spans="1:8">
      <c r="B49" t="s">
        <v>13</v>
      </c>
      <c r="C49" t="s">
        <v>12</v>
      </c>
      <c r="D49" t="s">
        <v>39</v>
      </c>
      <c r="E49" t="s">
        <v>47</v>
      </c>
      <c r="F49" t="s">
        <v>48</v>
      </c>
      <c r="G49" t="s">
        <v>53</v>
      </c>
      <c r="H49" t="s">
        <v>54</v>
      </c>
    </row>
    <row r="50" spans="1:8">
      <c r="A50" t="s">
        <v>0</v>
      </c>
      <c r="B50">
        <f>A46</f>
        <v>21.846258958200004</v>
      </c>
      <c r="C50">
        <f>B46</f>
        <v>21.71514240903333</v>
      </c>
      <c r="D50">
        <f>(C50-B50)*100/B50</f>
        <v>-0.60017849929156319</v>
      </c>
      <c r="E50" t="s">
        <v>40</v>
      </c>
      <c r="F50">
        <f>C50-B50</f>
        <v>-0.13111654916667348</v>
      </c>
      <c r="G50">
        <f>A47</f>
        <v>0.333820576142284</v>
      </c>
      <c r="H50">
        <f>B47</f>
        <v>0.20222533352054098</v>
      </c>
    </row>
    <row r="51" spans="1:8">
      <c r="A51" t="s">
        <v>38</v>
      </c>
      <c r="B51">
        <f>I46</f>
        <v>24.540490627266667</v>
      </c>
      <c r="C51">
        <f>J46</f>
        <v>24.269397338233336</v>
      </c>
      <c r="D51">
        <f t="shared" ref="D51:D56" si="9">(C51-B51)*100/B51</f>
        <v>-1.1046775435374643</v>
      </c>
      <c r="E51" t="s">
        <v>41</v>
      </c>
      <c r="F51">
        <f t="shared" ref="F51:F56" si="10">C51-B51</f>
        <v>-0.27109328903333108</v>
      </c>
      <c r="G51">
        <f>I47</f>
        <v>0.27390284714582591</v>
      </c>
      <c r="H51">
        <f>J47</f>
        <v>0.22073989613000544</v>
      </c>
    </row>
    <row r="52" spans="1:8">
      <c r="A52" t="s">
        <v>45</v>
      </c>
      <c r="B52">
        <f>K46</f>
        <v>144.94434992466665</v>
      </c>
      <c r="C52">
        <f>L46</f>
        <v>146.08501696599998</v>
      </c>
      <c r="D52">
        <f t="shared" si="9"/>
        <v>0.7869689587253178</v>
      </c>
      <c r="E52" t="s">
        <v>46</v>
      </c>
      <c r="F52">
        <f t="shared" si="10"/>
        <v>1.1406670413333302</v>
      </c>
      <c r="G52">
        <f>K47</f>
        <v>5.3713920652565088</v>
      </c>
      <c r="H52">
        <f>L47</f>
        <v>5.2233672219819995</v>
      </c>
    </row>
    <row r="53" spans="1:8">
      <c r="A53" t="s">
        <v>51</v>
      </c>
      <c r="B53">
        <f>M46</f>
        <v>23.491995016733334</v>
      </c>
      <c r="C53">
        <f>N46</f>
        <v>23.467632691066665</v>
      </c>
      <c r="D53">
        <f>(C53-B53)*100/B53</f>
        <v>-0.10370479667357101</v>
      </c>
      <c r="E53" t="s">
        <v>52</v>
      </c>
      <c r="F53">
        <f>C53-B53</f>
        <v>-2.4362325666668738E-2</v>
      </c>
      <c r="G53">
        <f>M47</f>
        <v>0.38697254228914968</v>
      </c>
      <c r="H53">
        <f>N47</f>
        <v>3.3020590877058088E-2</v>
      </c>
    </row>
    <row r="54" spans="1:8">
      <c r="A54" t="s">
        <v>14</v>
      </c>
      <c r="B54">
        <f>C46</f>
        <v>23.024809996266665</v>
      </c>
      <c r="C54">
        <f>D46</f>
        <v>25.064672311133329</v>
      </c>
      <c r="D54">
        <f t="shared" si="9"/>
        <v>8.8594099807877473</v>
      </c>
      <c r="E54" t="s">
        <v>42</v>
      </c>
      <c r="F54">
        <f t="shared" si="10"/>
        <v>2.0398623148666637</v>
      </c>
      <c r="G54">
        <f>C47</f>
        <v>4.3792325078783091E-2</v>
      </c>
      <c r="H54">
        <f>D47</f>
        <v>0.20316538726897498</v>
      </c>
    </row>
    <row r="55" spans="1:8">
      <c r="A55" t="s">
        <v>17</v>
      </c>
      <c r="B55">
        <f>E46</f>
        <v>23.434349298466667</v>
      </c>
      <c r="C55">
        <f>F46</f>
        <v>24.666532675466662</v>
      </c>
      <c r="D55">
        <f t="shared" si="9"/>
        <v>5.2580225774846578</v>
      </c>
      <c r="E55" t="s">
        <v>42</v>
      </c>
      <c r="F55">
        <f t="shared" si="10"/>
        <v>1.2321833769999948</v>
      </c>
      <c r="G55">
        <f>E47</f>
        <v>0.42372540670085235</v>
      </c>
      <c r="H55">
        <f>F47</f>
        <v>0.82982237869470743</v>
      </c>
    </row>
    <row r="56" spans="1:8">
      <c r="A56" t="s">
        <v>25</v>
      </c>
      <c r="B56">
        <f>G46</f>
        <v>23.338115930533331</v>
      </c>
      <c r="C56">
        <f>H46</f>
        <v>25.447217067066667</v>
      </c>
      <c r="D56">
        <f t="shared" si="9"/>
        <v>9.0371525396957733</v>
      </c>
      <c r="E56" t="s">
        <v>42</v>
      </c>
      <c r="F56">
        <f t="shared" si="10"/>
        <v>2.1091011365333365</v>
      </c>
      <c r="G56">
        <f>G47</f>
        <v>0.42780600222337345</v>
      </c>
      <c r="H56">
        <f>H47</f>
        <v>0.67257840532097479</v>
      </c>
    </row>
    <row r="62" spans="1:8">
      <c r="A62" t="s">
        <v>0</v>
      </c>
    </row>
    <row r="63" spans="1:8">
      <c r="A63" t="s">
        <v>16</v>
      </c>
    </row>
    <row r="65" spans="1:6">
      <c r="A65" t="s">
        <v>15</v>
      </c>
    </row>
    <row r="66" spans="1:6">
      <c r="A66">
        <v>0</v>
      </c>
      <c r="B66">
        <v>21426.5429974</v>
      </c>
      <c r="C66">
        <v>22157.608985899999</v>
      </c>
      <c r="D66">
        <v>21668.805122400001</v>
      </c>
      <c r="E66">
        <f t="shared" ref="E66:E69" si="11">AVERAGE(B66:D66)</f>
        <v>21750.985701900001</v>
      </c>
      <c r="F66">
        <f>E66/1000</f>
        <v>21.750985701899999</v>
      </c>
    </row>
    <row r="67" spans="1:6">
      <c r="A67">
        <v>10</v>
      </c>
      <c r="B67">
        <v>21681.593895000002</v>
      </c>
      <c r="C67">
        <v>22720.853805499999</v>
      </c>
      <c r="D67">
        <v>21715.010881400001</v>
      </c>
      <c r="E67">
        <f t="shared" si="11"/>
        <v>22039.152860633334</v>
      </c>
      <c r="F67">
        <f t="shared" ref="F67:F70" si="12">E67/1000</f>
        <v>22.039152860633333</v>
      </c>
    </row>
    <row r="68" spans="1:6">
      <c r="A68">
        <v>100</v>
      </c>
      <c r="B68">
        <v>21455.975055700001</v>
      </c>
      <c r="C68">
        <v>21636.739969300001</v>
      </c>
      <c r="D68">
        <v>22154.070854199999</v>
      </c>
      <c r="E68">
        <f t="shared" si="11"/>
        <v>21748.9286264</v>
      </c>
      <c r="F68">
        <f t="shared" si="12"/>
        <v>21.748928626400001</v>
      </c>
    </row>
    <row r="69" spans="1:6">
      <c r="A69">
        <v>1000</v>
      </c>
      <c r="B69">
        <v>21556.5271378</v>
      </c>
      <c r="C69">
        <v>21612.278938300002</v>
      </c>
      <c r="D69">
        <v>21555.158138300001</v>
      </c>
      <c r="E69">
        <f t="shared" si="11"/>
        <v>21574.654738133333</v>
      </c>
      <c r="F69">
        <f t="shared" si="12"/>
        <v>21.574654738133333</v>
      </c>
    </row>
    <row r="70" spans="1:6">
      <c r="A70">
        <v>10000</v>
      </c>
      <c r="B70">
        <v>21561.559915500002</v>
      </c>
      <c r="C70">
        <v>19230.839967700002</v>
      </c>
      <c r="D70">
        <v>22027.721881900001</v>
      </c>
      <c r="E70">
        <f>AVERAGE(B70:D70)</f>
        <v>20940.040588366668</v>
      </c>
      <c r="F70">
        <f t="shared" si="12"/>
        <v>20.940040588366667</v>
      </c>
    </row>
    <row r="72" spans="1:6">
      <c r="A72" t="s">
        <v>7</v>
      </c>
    </row>
    <row r="73" spans="1:6">
      <c r="A73" t="s">
        <v>16</v>
      </c>
    </row>
    <row r="75" spans="1:6">
      <c r="A75" t="s">
        <v>15</v>
      </c>
    </row>
    <row r="76" spans="1:6">
      <c r="A76">
        <v>0</v>
      </c>
      <c r="B76">
        <v>25819.7729588</v>
      </c>
      <c r="C76">
        <v>25002.404928200001</v>
      </c>
      <c r="D76">
        <v>27664.668083199998</v>
      </c>
      <c r="E76">
        <f>AVERAGE(B76:D76)</f>
        <v>26162.281990066665</v>
      </c>
      <c r="F76">
        <f>E76/1000</f>
        <v>26.162281990066667</v>
      </c>
    </row>
    <row r="77" spans="1:6">
      <c r="A77">
        <v>10</v>
      </c>
      <c r="B77">
        <v>24947.026967999998</v>
      </c>
      <c r="C77">
        <v>25585.5391026</v>
      </c>
      <c r="D77">
        <v>24721.118211699999</v>
      </c>
      <c r="E77">
        <f t="shared" ref="E77:E80" si="13">AVERAGE(B77:D77)</f>
        <v>25084.561427433335</v>
      </c>
      <c r="F77">
        <f t="shared" ref="F77:F80" si="14">E77/1000</f>
        <v>25.084561427433336</v>
      </c>
    </row>
    <row r="78" spans="1:6">
      <c r="A78">
        <v>100</v>
      </c>
      <c r="B78">
        <v>25913.303852100002</v>
      </c>
      <c r="C78">
        <v>24188.633918799998</v>
      </c>
      <c r="D78">
        <v>26601.5818119</v>
      </c>
      <c r="E78">
        <f t="shared" si="13"/>
        <v>25567.839860933334</v>
      </c>
      <c r="F78">
        <f t="shared" si="14"/>
        <v>25.567839860933333</v>
      </c>
    </row>
    <row r="79" spans="1:6">
      <c r="A79">
        <v>1000</v>
      </c>
      <c r="B79">
        <v>26046.135902400001</v>
      </c>
      <c r="C79">
        <v>24877.7270317</v>
      </c>
      <c r="D79">
        <v>24787.195205700002</v>
      </c>
      <c r="E79">
        <f t="shared" si="13"/>
        <v>25237.019379933336</v>
      </c>
      <c r="F79">
        <f t="shared" si="14"/>
        <v>25.237019379933336</v>
      </c>
    </row>
    <row r="80" spans="1:6">
      <c r="A80">
        <v>10000</v>
      </c>
      <c r="B80">
        <v>33626.871109</v>
      </c>
      <c r="C80">
        <v>31265.542984</v>
      </c>
      <c r="D80">
        <v>35069.600820500003</v>
      </c>
      <c r="E80">
        <f t="shared" si="13"/>
        <v>33320.671637833329</v>
      </c>
      <c r="F80">
        <f t="shared" si="14"/>
        <v>33.320671637833328</v>
      </c>
    </row>
    <row r="82" spans="1:6">
      <c r="A82" t="s">
        <v>17</v>
      </c>
    </row>
    <row r="83" spans="1:6">
      <c r="A83" t="s">
        <v>16</v>
      </c>
    </row>
    <row r="85" spans="1:6">
      <c r="A85" t="s">
        <v>15</v>
      </c>
    </row>
    <row r="86" spans="1:6">
      <c r="A86">
        <v>1</v>
      </c>
      <c r="B86">
        <v>26605.603933300001</v>
      </c>
      <c r="C86">
        <v>26583.732843400001</v>
      </c>
      <c r="D86">
        <v>25219.103813199999</v>
      </c>
      <c r="E86">
        <f>AVERAGE(B86:D86)</f>
        <v>26136.1468633</v>
      </c>
      <c r="F86">
        <f>E86/1000</f>
        <v>26.136146863299999</v>
      </c>
    </row>
    <row r="87" spans="1:6">
      <c r="A87">
        <v>10</v>
      </c>
      <c r="B87">
        <v>27469.558954200002</v>
      </c>
      <c r="C87">
        <v>23599.057197599999</v>
      </c>
      <c r="D87">
        <v>24949.128866200001</v>
      </c>
      <c r="E87">
        <f t="shared" ref="E87:E90" si="15">AVERAGE(B87:D87)</f>
        <v>25339.248339333335</v>
      </c>
      <c r="F87">
        <f t="shared" ref="F87:F90" si="16">E87/1000</f>
        <v>25.339248339333334</v>
      </c>
    </row>
    <row r="88" spans="1:6">
      <c r="A88">
        <v>100</v>
      </c>
      <c r="B88">
        <v>24718.4240818</v>
      </c>
      <c r="C88">
        <v>24569.231033299999</v>
      </c>
      <c r="D88">
        <v>26722.407102599998</v>
      </c>
      <c r="E88">
        <f t="shared" si="15"/>
        <v>25336.6874059</v>
      </c>
      <c r="F88">
        <f t="shared" si="16"/>
        <v>25.336687405900001</v>
      </c>
    </row>
    <row r="89" spans="1:6">
      <c r="A89">
        <v>1000</v>
      </c>
      <c r="B89">
        <v>26211.056947699999</v>
      </c>
      <c r="C89">
        <v>24904.337883</v>
      </c>
      <c r="D89">
        <v>26187.649011599999</v>
      </c>
      <c r="E89">
        <f t="shared" si="15"/>
        <v>25767.681280766661</v>
      </c>
      <c r="F89">
        <f t="shared" si="16"/>
        <v>25.767681280766659</v>
      </c>
    </row>
    <row r="90" spans="1:6">
      <c r="A90">
        <v>10000</v>
      </c>
      <c r="B90">
        <v>27086.783886000001</v>
      </c>
      <c r="C90">
        <v>29272.737979900001</v>
      </c>
      <c r="D90">
        <v>26917.482137700001</v>
      </c>
      <c r="E90">
        <f t="shared" si="15"/>
        <v>27759.001334533332</v>
      </c>
      <c r="F90">
        <f t="shared" si="16"/>
        <v>27.75900133453333</v>
      </c>
    </row>
    <row r="92" spans="1:6">
      <c r="A92" t="s">
        <v>18</v>
      </c>
    </row>
    <row r="93" spans="1:6">
      <c r="A93" t="s">
        <v>15</v>
      </c>
      <c r="B93" t="s">
        <v>0</v>
      </c>
      <c r="C93" t="s">
        <v>7</v>
      </c>
      <c r="D93" t="s">
        <v>17</v>
      </c>
    </row>
    <row r="94" spans="1:6">
      <c r="A94" t="s">
        <v>19</v>
      </c>
      <c r="B94">
        <v>21.750985701899999</v>
      </c>
      <c r="C94">
        <v>26.162281990066667</v>
      </c>
      <c r="D94">
        <v>26.136146863299999</v>
      </c>
    </row>
    <row r="95" spans="1:6">
      <c r="A95">
        <v>10</v>
      </c>
      <c r="B95">
        <v>22.039152860633333</v>
      </c>
      <c r="C95">
        <v>25.084561427433336</v>
      </c>
      <c r="D95">
        <v>25.339248339333334</v>
      </c>
    </row>
    <row r="96" spans="1:6">
      <c r="A96">
        <v>100</v>
      </c>
      <c r="B96">
        <v>21.748928626400001</v>
      </c>
      <c r="C96">
        <v>25.567839860933333</v>
      </c>
      <c r="D96">
        <v>25.336687405900001</v>
      </c>
    </row>
    <row r="97" spans="1:4">
      <c r="A97">
        <v>1000</v>
      </c>
      <c r="B97">
        <v>21.574654738133333</v>
      </c>
      <c r="C97">
        <v>25.237019379933336</v>
      </c>
      <c r="D97">
        <v>25.767681280766659</v>
      </c>
    </row>
    <row r="98" spans="1:4">
      <c r="A98">
        <v>10000</v>
      </c>
      <c r="B98">
        <v>20.940040588366667</v>
      </c>
      <c r="C98">
        <v>33.320671637833328</v>
      </c>
      <c r="D98">
        <v>27.75900133453333</v>
      </c>
    </row>
    <row r="100" spans="1:4">
      <c r="A100" t="s">
        <v>18</v>
      </c>
    </row>
    <row r="101" spans="1:4">
      <c r="A101" t="s">
        <v>22</v>
      </c>
      <c r="B101" t="s">
        <v>0</v>
      </c>
      <c r="C101" t="s">
        <v>7</v>
      </c>
      <c r="D101" t="s">
        <v>17</v>
      </c>
    </row>
    <row r="102" spans="1:4">
      <c r="A102">
        <v>0</v>
      </c>
      <c r="B102">
        <v>21.574654738133333</v>
      </c>
      <c r="C102">
        <v>25.237019379933336</v>
      </c>
      <c r="D102">
        <v>24.87342492743333</v>
      </c>
    </row>
    <row r="103" spans="1:4">
      <c r="A103">
        <v>1</v>
      </c>
      <c r="B103">
        <v>21.578000307099998</v>
      </c>
      <c r="C103">
        <v>25.246920267766665</v>
      </c>
      <c r="D103">
        <v>24.615086714433332</v>
      </c>
    </row>
    <row r="104" spans="1:4">
      <c r="A104">
        <v>10</v>
      </c>
      <c r="B104">
        <v>21.632528702399998</v>
      </c>
      <c r="C104">
        <v>25.237409671133328</v>
      </c>
      <c r="D104">
        <v>24.628630320233334</v>
      </c>
    </row>
    <row r="105" spans="1:4">
      <c r="A105">
        <v>100</v>
      </c>
      <c r="B105">
        <v>21.549056053166666</v>
      </c>
      <c r="C105">
        <v>24.762916326499997</v>
      </c>
      <c r="D105">
        <v>24.207990964233332</v>
      </c>
    </row>
    <row r="106" spans="1:4">
      <c r="A106">
        <v>1000</v>
      </c>
      <c r="B106">
        <v>22.311923265433332</v>
      </c>
      <c r="C106">
        <v>24.714741627333336</v>
      </c>
      <c r="D106">
        <v>24.991243998199995</v>
      </c>
    </row>
    <row r="119" spans="1:9">
      <c r="A119" t="s">
        <v>7</v>
      </c>
      <c r="B119" t="s">
        <v>26</v>
      </c>
    </row>
    <row r="120" spans="1:9">
      <c r="A120" t="s">
        <v>15</v>
      </c>
      <c r="B120" t="s">
        <v>27</v>
      </c>
      <c r="C120" t="s">
        <v>28</v>
      </c>
      <c r="D120" t="s">
        <v>29</v>
      </c>
      <c r="F120" t="s">
        <v>30</v>
      </c>
      <c r="G120" t="s">
        <v>31</v>
      </c>
      <c r="H120" t="s">
        <v>32</v>
      </c>
      <c r="I120" t="s">
        <v>33</v>
      </c>
    </row>
    <row r="121" spans="1:9">
      <c r="A121">
        <v>0</v>
      </c>
      <c r="B121">
        <v>23110.156059299999</v>
      </c>
      <c r="C121">
        <v>23939.0060902</v>
      </c>
      <c r="D121">
        <v>23004.277944599999</v>
      </c>
      <c r="E121">
        <f>AVERAGE(B121:D121)/1000</f>
        <v>23.351146698033332</v>
      </c>
      <c r="F121">
        <f>B121/1000</f>
        <v>23.110156059299999</v>
      </c>
      <c r="G121">
        <f>C121/1000</f>
        <v>23.939006090199999</v>
      </c>
      <c r="H121">
        <f>D121/1000</f>
        <v>23.004277944599998</v>
      </c>
      <c r="I121">
        <f>STDEV(F121:H121)/SQRT(3)</f>
        <v>0.29551454702604696</v>
      </c>
    </row>
    <row r="122" spans="1:9">
      <c r="A122">
        <v>1</v>
      </c>
      <c r="B122">
        <v>23664.577960999999</v>
      </c>
      <c r="C122">
        <v>23860.737085299999</v>
      </c>
      <c r="D122">
        <v>23699.733972499998</v>
      </c>
      <c r="E122">
        <f t="shared" ref="E122:E131" si="17">AVERAGE(B122:D122)/1000</f>
        <v>23.741683006266666</v>
      </c>
      <c r="F122">
        <f t="shared" ref="F122:F131" si="18">B122/1000</f>
        <v>23.664577960999999</v>
      </c>
      <c r="G122">
        <f t="shared" ref="G122:G131" si="19">C122/1000</f>
        <v>23.860737085299998</v>
      </c>
      <c r="H122">
        <f t="shared" ref="H122:H131" si="20">D122/1000</f>
        <v>23.699733972499999</v>
      </c>
      <c r="I122">
        <f t="shared" ref="I122:I131" si="21">STDEV(F122:H122)/SQRT(3)</f>
        <v>6.0385957492901036E-2</v>
      </c>
    </row>
    <row r="123" spans="1:9">
      <c r="A123">
        <v>2</v>
      </c>
      <c r="B123">
        <v>24352.6320457</v>
      </c>
      <c r="C123">
        <v>25105.9978008</v>
      </c>
      <c r="D123">
        <v>24968.3220387</v>
      </c>
      <c r="E123">
        <f t="shared" si="17"/>
        <v>24.808983961733336</v>
      </c>
      <c r="F123">
        <f t="shared" si="18"/>
        <v>24.352632045700002</v>
      </c>
      <c r="G123">
        <f t="shared" si="19"/>
        <v>25.105997800800001</v>
      </c>
      <c r="H123">
        <f t="shared" si="20"/>
        <v>24.968322038699998</v>
      </c>
      <c r="I123">
        <f t="shared" si="21"/>
        <v>0.23161135357744161</v>
      </c>
    </row>
    <row r="124" spans="1:9">
      <c r="A124">
        <v>3</v>
      </c>
      <c r="B124">
        <v>26783.509969700001</v>
      </c>
      <c r="C124">
        <v>24372.534990299999</v>
      </c>
      <c r="D124">
        <v>24262.7971172</v>
      </c>
      <c r="E124">
        <f t="shared" si="17"/>
        <v>25.13961402573333</v>
      </c>
      <c r="F124">
        <f t="shared" si="18"/>
        <v>26.783509969699999</v>
      </c>
      <c r="G124">
        <f t="shared" si="19"/>
        <v>24.3725349903</v>
      </c>
      <c r="H124">
        <f t="shared" si="20"/>
        <v>24.262797117199998</v>
      </c>
      <c r="I124">
        <f t="shared" si="21"/>
        <v>0.82255820587171247</v>
      </c>
    </row>
    <row r="125" spans="1:9">
      <c r="A125">
        <v>4</v>
      </c>
      <c r="B125">
        <v>27978.0881405</v>
      </c>
      <c r="C125">
        <v>24924.728155100001</v>
      </c>
      <c r="D125">
        <v>26997.483015099999</v>
      </c>
      <c r="E125">
        <f t="shared" si="17"/>
        <v>26.63343310356667</v>
      </c>
      <c r="F125">
        <f t="shared" si="18"/>
        <v>27.978088140499999</v>
      </c>
      <c r="G125">
        <f t="shared" si="19"/>
        <v>24.924728155100002</v>
      </c>
      <c r="H125">
        <f t="shared" si="20"/>
        <v>26.997483015099998</v>
      </c>
      <c r="I125">
        <f t="shared" si="21"/>
        <v>0.90002797246827038</v>
      </c>
    </row>
    <row r="126" spans="1:9">
      <c r="A126">
        <v>5</v>
      </c>
      <c r="B126">
        <v>25726.2470722</v>
      </c>
      <c r="C126">
        <v>26439.189910900001</v>
      </c>
      <c r="D126">
        <v>29169.613122899998</v>
      </c>
      <c r="E126">
        <f t="shared" si="17"/>
        <v>27.111683368666665</v>
      </c>
      <c r="F126">
        <f t="shared" si="18"/>
        <v>25.7262470722</v>
      </c>
      <c r="G126">
        <f t="shared" si="19"/>
        <v>26.439189910900001</v>
      </c>
      <c r="H126">
        <f t="shared" si="20"/>
        <v>29.1696131229</v>
      </c>
      <c r="I126">
        <f t="shared" si="21"/>
        <v>1.0493455147269262</v>
      </c>
    </row>
    <row r="127" spans="1:9">
      <c r="A127">
        <v>6</v>
      </c>
      <c r="B127">
        <v>25987.1828556</v>
      </c>
      <c r="C127">
        <v>29236.4699841</v>
      </c>
      <c r="D127">
        <v>28324.759960200001</v>
      </c>
      <c r="E127">
        <f t="shared" si="17"/>
        <v>27.849470933300005</v>
      </c>
      <c r="F127">
        <f t="shared" si="18"/>
        <v>25.9871828556</v>
      </c>
      <c r="G127">
        <f t="shared" si="19"/>
        <v>29.236469984100001</v>
      </c>
      <c r="H127">
        <f t="shared" si="20"/>
        <v>28.324759960200002</v>
      </c>
      <c r="I127">
        <f t="shared" si="21"/>
        <v>0.96762448900690246</v>
      </c>
    </row>
    <row r="128" spans="1:9">
      <c r="A128">
        <v>7</v>
      </c>
      <c r="B128">
        <v>27350.539922700002</v>
      </c>
      <c r="C128">
        <v>26651.828765900002</v>
      </c>
      <c r="D128">
        <v>30386.0371113</v>
      </c>
      <c r="E128">
        <f t="shared" si="17"/>
        <v>28.129468599966668</v>
      </c>
      <c r="F128">
        <f t="shared" si="18"/>
        <v>27.350539922700001</v>
      </c>
      <c r="G128">
        <f t="shared" si="19"/>
        <v>26.651828765900003</v>
      </c>
      <c r="H128">
        <f t="shared" si="20"/>
        <v>30.386037111299999</v>
      </c>
      <c r="I128">
        <f t="shared" si="21"/>
        <v>1.1461712211990902</v>
      </c>
    </row>
    <row r="129" spans="1:9">
      <c r="A129">
        <v>8</v>
      </c>
      <c r="B129">
        <v>26206.0551643</v>
      </c>
      <c r="C129">
        <v>32060.599088700001</v>
      </c>
      <c r="D129">
        <v>25869.357824300001</v>
      </c>
      <c r="E129">
        <f t="shared" si="17"/>
        <v>28.045337359099999</v>
      </c>
      <c r="F129">
        <f t="shared" si="18"/>
        <v>26.2060551643</v>
      </c>
      <c r="G129">
        <f t="shared" si="19"/>
        <v>32.060599088700002</v>
      </c>
      <c r="H129">
        <f t="shared" si="20"/>
        <v>25.8693578243</v>
      </c>
      <c r="I129">
        <f t="shared" si="21"/>
        <v>2.0099822837182604</v>
      </c>
    </row>
    <row r="130" spans="1:9">
      <c r="A130">
        <v>9</v>
      </c>
      <c r="B130">
        <v>32579.045057300002</v>
      </c>
      <c r="C130">
        <v>26535.0041389</v>
      </c>
      <c r="D130">
        <v>28560.106038999998</v>
      </c>
      <c r="E130">
        <f t="shared" si="17"/>
        <v>29.224718411733335</v>
      </c>
      <c r="F130">
        <f t="shared" si="18"/>
        <v>32.5790450573</v>
      </c>
      <c r="G130">
        <f t="shared" si="19"/>
        <v>26.5350041389</v>
      </c>
      <c r="H130">
        <f t="shared" si="20"/>
        <v>28.560106038999997</v>
      </c>
      <c r="I130">
        <f t="shared" si="21"/>
        <v>1.7761277976087997</v>
      </c>
    </row>
    <row r="131" spans="1:9">
      <c r="A131">
        <v>10</v>
      </c>
      <c r="B131">
        <v>27537.977933900002</v>
      </c>
      <c r="C131">
        <v>28775.582075099999</v>
      </c>
      <c r="D131">
        <v>32387.045145</v>
      </c>
      <c r="E131">
        <f t="shared" si="17"/>
        <v>29.56686838466667</v>
      </c>
      <c r="F131">
        <f t="shared" si="18"/>
        <v>27.537977933900002</v>
      </c>
      <c r="G131">
        <f t="shared" si="19"/>
        <v>28.775582075100001</v>
      </c>
      <c r="H131">
        <f t="shared" si="20"/>
        <v>32.387045145000002</v>
      </c>
      <c r="I131">
        <f t="shared" si="21"/>
        <v>1.4546435671350342</v>
      </c>
    </row>
    <row r="145" spans="1:9">
      <c r="A145" t="s">
        <v>17</v>
      </c>
      <c r="B145" t="s">
        <v>34</v>
      </c>
      <c r="C145" t="s">
        <v>55</v>
      </c>
    </row>
    <row r="146" spans="1:9">
      <c r="A146" t="s">
        <v>35</v>
      </c>
      <c r="B146" t="s">
        <v>27</v>
      </c>
      <c r="C146" t="s">
        <v>28</v>
      </c>
      <c r="D146" t="s">
        <v>29</v>
      </c>
      <c r="F146" t="s">
        <v>30</v>
      </c>
      <c r="G146" t="s">
        <v>31</v>
      </c>
      <c r="H146" t="s">
        <v>32</v>
      </c>
      <c r="I146" t="s">
        <v>33</v>
      </c>
    </row>
    <row r="147" spans="1:9">
      <c r="A147">
        <v>0</v>
      </c>
      <c r="B147">
        <v>24601.753950099999</v>
      </c>
      <c r="C147">
        <v>26625.573873500001</v>
      </c>
      <c r="D147">
        <v>23863.682985300002</v>
      </c>
      <c r="E147">
        <f>AVERAGE(B147:D147)/1000</f>
        <v>25.030336936299999</v>
      </c>
      <c r="F147">
        <f>B147/1000</f>
        <v>24.601753950100001</v>
      </c>
      <c r="G147">
        <f>C147/1000</f>
        <v>26.625573873500002</v>
      </c>
      <c r="H147">
        <f>D147/1000</f>
        <v>23.863682985300002</v>
      </c>
      <c r="I147">
        <f>STDEV(F147:H147)/SQRT(3)</f>
        <v>0.82558521700783638</v>
      </c>
    </row>
    <row r="148" spans="1:9">
      <c r="A148">
        <v>1</v>
      </c>
      <c r="B148">
        <v>23845.171928399999</v>
      </c>
      <c r="C148">
        <v>24607.959985699999</v>
      </c>
      <c r="D148">
        <v>25915.6479836</v>
      </c>
      <c r="E148">
        <f t="shared" ref="E148:E153" si="22">AVERAGE(B148:D148)/1000</f>
        <v>24.789593299233335</v>
      </c>
      <c r="F148">
        <f t="shared" ref="F148:F153" si="23">B148/1000</f>
        <v>23.845171928399999</v>
      </c>
      <c r="G148">
        <f t="shared" ref="G148:G153" si="24">C148/1000</f>
        <v>24.607959985699999</v>
      </c>
      <c r="H148">
        <f t="shared" ref="H148:H153" si="25">D148/1000</f>
        <v>25.9156479836</v>
      </c>
      <c r="I148">
        <f t="shared" ref="I148:I153" si="26">STDEV(F148:H148)/SQRT(3)</f>
        <v>0.60455514477670902</v>
      </c>
    </row>
    <row r="149" spans="1:9">
      <c r="A149">
        <v>10</v>
      </c>
      <c r="B149">
        <v>24564.194917699999</v>
      </c>
      <c r="C149">
        <v>23963.020801499999</v>
      </c>
      <c r="D149">
        <v>25965.456008900001</v>
      </c>
      <c r="E149">
        <f t="shared" si="22"/>
        <v>24.830890576033333</v>
      </c>
      <c r="F149">
        <f t="shared" si="23"/>
        <v>24.5641949177</v>
      </c>
      <c r="G149">
        <f t="shared" si="24"/>
        <v>23.963020801499997</v>
      </c>
      <c r="H149">
        <f t="shared" si="25"/>
        <v>25.965456008900002</v>
      </c>
      <c r="I149">
        <f t="shared" si="26"/>
        <v>0.59323452939208987</v>
      </c>
    </row>
    <row r="150" spans="1:9">
      <c r="A150">
        <v>20</v>
      </c>
      <c r="B150">
        <v>23721.940040599999</v>
      </c>
      <c r="C150">
        <v>24515.721082700002</v>
      </c>
      <c r="D150">
        <v>25956.200122800001</v>
      </c>
      <c r="E150">
        <f t="shared" si="22"/>
        <v>24.731287082033333</v>
      </c>
      <c r="F150">
        <f t="shared" si="23"/>
        <v>23.7219400406</v>
      </c>
      <c r="G150">
        <f t="shared" si="24"/>
        <v>24.515721082700001</v>
      </c>
      <c r="H150">
        <f t="shared" si="25"/>
        <v>25.956200122800002</v>
      </c>
      <c r="I150">
        <f t="shared" si="26"/>
        <v>0.65391922380355316</v>
      </c>
    </row>
    <row r="151" spans="1:9">
      <c r="A151">
        <v>30</v>
      </c>
      <c r="B151">
        <v>23960.5097771</v>
      </c>
      <c r="C151">
        <v>26901.914119699999</v>
      </c>
      <c r="D151">
        <v>23853.410959199999</v>
      </c>
      <c r="E151">
        <f t="shared" si="22"/>
        <v>24.905278285333335</v>
      </c>
      <c r="F151">
        <f t="shared" si="23"/>
        <v>23.9605097771</v>
      </c>
      <c r="G151">
        <f t="shared" si="24"/>
        <v>26.901914119699999</v>
      </c>
      <c r="H151">
        <f t="shared" si="25"/>
        <v>23.853410959199998</v>
      </c>
      <c r="I151">
        <f t="shared" si="26"/>
        <v>0.99879653091553133</v>
      </c>
    </row>
    <row r="152" spans="1:9">
      <c r="A152">
        <v>40</v>
      </c>
      <c r="B152">
        <v>24369.337797200002</v>
      </c>
      <c r="C152">
        <v>26646.313905700001</v>
      </c>
      <c r="D152">
        <v>23953.363180200002</v>
      </c>
      <c r="E152">
        <f t="shared" si="22"/>
        <v>24.989671627699998</v>
      </c>
      <c r="F152">
        <f t="shared" si="23"/>
        <v>24.3693377972</v>
      </c>
      <c r="G152">
        <f t="shared" si="24"/>
        <v>26.646313905700001</v>
      </c>
      <c r="H152">
        <f t="shared" si="25"/>
        <v>23.9533631802</v>
      </c>
      <c r="I152">
        <f t="shared" si="26"/>
        <v>0.83697997754622711</v>
      </c>
    </row>
    <row r="153" spans="1:9">
      <c r="A153">
        <v>50</v>
      </c>
      <c r="B153">
        <v>24113.4848595</v>
      </c>
      <c r="C153">
        <v>25897.346973399999</v>
      </c>
      <c r="D153">
        <v>23685.595035599999</v>
      </c>
      <c r="E153">
        <f t="shared" si="22"/>
        <v>24.565475622833333</v>
      </c>
      <c r="F153">
        <f t="shared" si="23"/>
        <v>24.113484859500002</v>
      </c>
      <c r="G153">
        <f t="shared" si="24"/>
        <v>25.897346973399998</v>
      </c>
      <c r="H153">
        <f t="shared" si="25"/>
        <v>23.685595035599999</v>
      </c>
      <c r="I153">
        <f t="shared" si="26"/>
        <v>0.67729446973343843</v>
      </c>
    </row>
    <row r="172" spans="1:6">
      <c r="A172" t="s">
        <v>56</v>
      </c>
      <c r="B172" t="s">
        <v>59</v>
      </c>
    </row>
    <row r="173" spans="1:6">
      <c r="A173" t="s">
        <v>57</v>
      </c>
      <c r="E173" t="s">
        <v>58</v>
      </c>
      <c r="F173" t="s">
        <v>33</v>
      </c>
    </row>
    <row r="174" spans="1:6">
      <c r="A174" t="s">
        <v>0</v>
      </c>
      <c r="B174">
        <v>114.279031754</v>
      </c>
      <c r="C174">
        <v>103.74212265</v>
      </c>
      <c r="D174">
        <v>95.014095306399994</v>
      </c>
      <c r="E174">
        <f>AVERAGE(B174:D174)/1000</f>
        <v>0.1043450832368</v>
      </c>
      <c r="F174">
        <f>STDEV(B174:D174)/SQRT(3)/1000</f>
        <v>5.5694737987366594E-3</v>
      </c>
    </row>
    <row r="175" spans="1:6">
      <c r="A175" t="s">
        <v>38</v>
      </c>
      <c r="B175">
        <v>101.384878159</v>
      </c>
      <c r="C175">
        <v>132.87186622600001</v>
      </c>
      <c r="D175">
        <v>102.76484489400001</v>
      </c>
      <c r="E175">
        <f t="shared" ref="E175:E181" si="27">AVERAGE(B175:D175)/1000</f>
        <v>0.11234052975966667</v>
      </c>
      <c r="F175">
        <f t="shared" ref="F175:F181" si="28">STDEV(B175:D175)/SQRT(3)/1000</f>
        <v>1.0273394600743644E-2</v>
      </c>
    </row>
    <row r="176" spans="1:6">
      <c r="A176" t="s">
        <v>45</v>
      </c>
      <c r="B176">
        <v>98.153114318799993</v>
      </c>
      <c r="C176">
        <v>119.008779526</v>
      </c>
      <c r="D176">
        <v>180.45783042900001</v>
      </c>
      <c r="E176">
        <f t="shared" si="27"/>
        <v>0.13253990809126664</v>
      </c>
      <c r="F176">
        <f t="shared" si="28"/>
        <v>2.4703813158312819E-2</v>
      </c>
    </row>
    <row r="177" spans="1:6">
      <c r="A177" t="s">
        <v>51</v>
      </c>
      <c r="B177">
        <v>123.316049576</v>
      </c>
      <c r="C177">
        <v>166.17298126200001</v>
      </c>
      <c r="D177">
        <v>91.897964477499997</v>
      </c>
      <c r="E177">
        <f t="shared" si="27"/>
        <v>0.12712899843850001</v>
      </c>
      <c r="F177">
        <f t="shared" si="28"/>
        <v>2.152594143396494E-2</v>
      </c>
    </row>
    <row r="178" spans="1:6">
      <c r="A178" t="s">
        <v>69</v>
      </c>
      <c r="B178">
        <v>102.53500938400001</v>
      </c>
      <c r="C178">
        <v>101.211071014</v>
      </c>
      <c r="D178">
        <v>98.4778404236</v>
      </c>
      <c r="E178">
        <f t="shared" si="27"/>
        <v>0.10074130694053333</v>
      </c>
      <c r="F178">
        <f t="shared" si="28"/>
        <v>1.1945241321475136E-3</v>
      </c>
    </row>
    <row r="179" spans="1:6">
      <c r="A179" t="s">
        <v>14</v>
      </c>
      <c r="B179">
        <v>914.60013389599999</v>
      </c>
      <c r="C179">
        <v>932.53397941599997</v>
      </c>
      <c r="D179">
        <v>900.24399757399999</v>
      </c>
      <c r="E179">
        <f t="shared" si="27"/>
        <v>0.9157927036286666</v>
      </c>
      <c r="F179">
        <f t="shared" si="28"/>
        <v>9.3403675652982479E-3</v>
      </c>
    </row>
    <row r="180" spans="1:6">
      <c r="A180" t="s">
        <v>17</v>
      </c>
      <c r="B180">
        <v>656.357049942</v>
      </c>
      <c r="C180">
        <v>659.560918808</v>
      </c>
      <c r="D180">
        <v>572.02696800199999</v>
      </c>
      <c r="E180">
        <f t="shared" si="27"/>
        <v>0.62931497891733346</v>
      </c>
      <c r="F180">
        <f t="shared" si="28"/>
        <v>2.8658933103566767E-2</v>
      </c>
    </row>
    <row r="181" spans="1:6">
      <c r="A181" t="s">
        <v>25</v>
      </c>
      <c r="B181">
        <v>962.30006218000005</v>
      </c>
      <c r="C181">
        <v>1027.0538330100001</v>
      </c>
      <c r="D181">
        <v>979.86888885500002</v>
      </c>
      <c r="E181">
        <f t="shared" si="27"/>
        <v>0.98974092801500002</v>
      </c>
      <c r="F181">
        <f t="shared" si="28"/>
        <v>1.9333525088633563E-2</v>
      </c>
    </row>
    <row r="196" spans="1:11">
      <c r="A196" t="s">
        <v>60</v>
      </c>
    </row>
    <row r="197" spans="1:11">
      <c r="A197" t="s">
        <v>16</v>
      </c>
      <c r="B197" t="s">
        <v>59</v>
      </c>
    </row>
    <row r="198" spans="1:11">
      <c r="A198" t="s">
        <v>7</v>
      </c>
    </row>
    <row r="199" spans="1:11">
      <c r="A199" t="s">
        <v>15</v>
      </c>
      <c r="E199" t="s">
        <v>58</v>
      </c>
      <c r="F199" t="s">
        <v>33</v>
      </c>
      <c r="J199" t="s">
        <v>61</v>
      </c>
      <c r="K199" t="s">
        <v>62</v>
      </c>
    </row>
    <row r="200" spans="1:11">
      <c r="A200">
        <v>0</v>
      </c>
      <c r="B200">
        <v>48.363924026500001</v>
      </c>
      <c r="C200">
        <v>47.490835189800002</v>
      </c>
      <c r="D200">
        <v>51.856994628899997</v>
      </c>
      <c r="E200">
        <f>AVERAGE(B200:D200)/1000</f>
        <v>4.9237251281733334E-2</v>
      </c>
      <c r="F200">
        <f>STDEV(B200:D200)/SQRT(3)/1000</f>
        <v>1.3338993506458844E-3</v>
      </c>
      <c r="G200">
        <v>97.549915313699998</v>
      </c>
      <c r="H200">
        <v>98.052978515600003</v>
      </c>
      <c r="I200">
        <v>108.912944794</v>
      </c>
      <c r="J200">
        <f>AVERAGE(G200:I200)/1000</f>
        <v>0.10150527954109999</v>
      </c>
      <c r="K200">
        <f>STDEV(G200:I200)/SQRT(3)/1000</f>
        <v>3.7066785006050441E-3</v>
      </c>
    </row>
    <row r="201" spans="1:11">
      <c r="A201">
        <v>1</v>
      </c>
      <c r="B201">
        <v>789.75200653100001</v>
      </c>
      <c r="C201">
        <v>603.960037231</v>
      </c>
      <c r="D201">
        <v>835.76416969299999</v>
      </c>
      <c r="E201">
        <f t="shared" ref="E201:E210" si="29">AVERAGE(B201:D201)/1000</f>
        <v>0.74315873781833341</v>
      </c>
      <c r="F201">
        <f t="shared" ref="F201:F210" si="30">STDEV(B201:D201)/SQRT(3)/1000</f>
        <v>7.0855459619362127E-2</v>
      </c>
      <c r="G201">
        <v>667.44399070700001</v>
      </c>
      <c r="H201">
        <v>672.64294624299998</v>
      </c>
      <c r="I201">
        <v>980.111122131</v>
      </c>
      <c r="J201">
        <f t="shared" ref="J201:J210" si="31">AVERAGE(G201:I201)/1000</f>
        <v>0.77339935302699991</v>
      </c>
      <c r="K201">
        <f t="shared" ref="K201:K210" si="32">STDEV(G201:I201)/SQRT(3)/1000</f>
        <v>0.10336678044588857</v>
      </c>
    </row>
    <row r="202" spans="1:11">
      <c r="A202">
        <v>2</v>
      </c>
      <c r="B202">
        <v>1774.2679119100001</v>
      </c>
      <c r="C202">
        <v>2060.5449676500002</v>
      </c>
      <c r="D202">
        <v>2144.0689563800001</v>
      </c>
      <c r="E202">
        <f t="shared" si="29"/>
        <v>1.9929606119800003</v>
      </c>
      <c r="F202">
        <f t="shared" si="30"/>
        <v>0.11197311726670908</v>
      </c>
      <c r="G202">
        <v>1407.85193443</v>
      </c>
      <c r="H202">
        <v>1021.1212635000001</v>
      </c>
      <c r="I202">
        <v>1694.1728591900001</v>
      </c>
      <c r="J202">
        <f t="shared" si="31"/>
        <v>1.3743820190400002</v>
      </c>
      <c r="K202">
        <f t="shared" si="32"/>
        <v>0.19501263979750447</v>
      </c>
    </row>
    <row r="203" spans="1:11">
      <c r="A203">
        <v>3</v>
      </c>
      <c r="B203">
        <v>4482.3908805800002</v>
      </c>
      <c r="C203">
        <v>1775.8603095999999</v>
      </c>
      <c r="D203">
        <v>1379.1191577899999</v>
      </c>
      <c r="E203">
        <f t="shared" si="29"/>
        <v>2.5457901159899996</v>
      </c>
      <c r="F203">
        <f t="shared" si="30"/>
        <v>0.97505004597077183</v>
      </c>
      <c r="G203">
        <v>2153.1028747599998</v>
      </c>
      <c r="H203">
        <v>1275.0589847599999</v>
      </c>
      <c r="I203">
        <v>1172.1079349500001</v>
      </c>
      <c r="J203">
        <f t="shared" si="31"/>
        <v>1.533423264823333</v>
      </c>
      <c r="K203">
        <f t="shared" si="32"/>
        <v>0.31126186397345579</v>
      </c>
    </row>
    <row r="204" spans="1:11">
      <c r="A204">
        <v>4</v>
      </c>
      <c r="B204">
        <v>2229.7339439399998</v>
      </c>
      <c r="C204">
        <v>3347.4318981199999</v>
      </c>
      <c r="D204">
        <v>2445.1770782499998</v>
      </c>
      <c r="E204">
        <f t="shared" si="29"/>
        <v>2.6741143067699999</v>
      </c>
      <c r="F204">
        <f t="shared" si="30"/>
        <v>0.34235525902506247</v>
      </c>
      <c r="G204">
        <v>2062.7689361600001</v>
      </c>
      <c r="H204">
        <v>1619.4930076600001</v>
      </c>
      <c r="I204">
        <v>1792.99902916</v>
      </c>
      <c r="J204">
        <f t="shared" si="31"/>
        <v>1.8250869909933334</v>
      </c>
      <c r="K204">
        <f t="shared" si="32"/>
        <v>0.1289646142266001</v>
      </c>
    </row>
    <row r="205" spans="1:11">
      <c r="A205">
        <v>5</v>
      </c>
      <c r="B205">
        <v>5106.2538623800001</v>
      </c>
      <c r="C205">
        <v>2770.7378864299999</v>
      </c>
      <c r="D205">
        <v>2643.7089443199998</v>
      </c>
      <c r="E205">
        <f t="shared" si="29"/>
        <v>3.5069002310433333</v>
      </c>
      <c r="F205">
        <f t="shared" si="30"/>
        <v>0.80051714880355773</v>
      </c>
      <c r="G205">
        <v>2459.8202705399999</v>
      </c>
      <c r="H205">
        <v>3067.4569606800001</v>
      </c>
      <c r="I205">
        <v>1778.9580822</v>
      </c>
      <c r="J205">
        <f t="shared" si="31"/>
        <v>2.4354117711400001</v>
      </c>
      <c r="K205">
        <f t="shared" si="32"/>
        <v>0.37215774930051543</v>
      </c>
    </row>
    <row r="206" spans="1:11">
      <c r="A206">
        <v>6</v>
      </c>
      <c r="B206">
        <v>3179.2449951200001</v>
      </c>
      <c r="C206">
        <v>6457.0040702799997</v>
      </c>
      <c r="D206">
        <v>2686.07115746</v>
      </c>
      <c r="E206">
        <f t="shared" si="29"/>
        <v>4.1074400742866661</v>
      </c>
      <c r="F206">
        <f t="shared" si="30"/>
        <v>1.183376995014578</v>
      </c>
      <c r="G206">
        <v>3351.7098426799998</v>
      </c>
      <c r="H206">
        <v>2989.20798302</v>
      </c>
      <c r="I206">
        <v>2221.48704529</v>
      </c>
      <c r="J206">
        <f t="shared" si="31"/>
        <v>2.8541349569966665</v>
      </c>
      <c r="K206">
        <f t="shared" si="32"/>
        <v>0.33318385050116339</v>
      </c>
    </row>
    <row r="207" spans="1:11">
      <c r="A207">
        <v>7</v>
      </c>
      <c r="B207">
        <v>3589.7221565200002</v>
      </c>
      <c r="C207">
        <v>6470.1030254400002</v>
      </c>
      <c r="D207">
        <v>3066.79797173</v>
      </c>
      <c r="E207">
        <f t="shared" si="29"/>
        <v>4.3755410512300008</v>
      </c>
      <c r="F207">
        <f t="shared" si="30"/>
        <v>1.058104409406186</v>
      </c>
      <c r="G207">
        <v>3069.5970058399998</v>
      </c>
      <c r="H207">
        <v>2407.9039096800002</v>
      </c>
      <c r="I207">
        <v>3144.2298889200001</v>
      </c>
      <c r="J207">
        <f t="shared" si="31"/>
        <v>2.8739102681466671</v>
      </c>
      <c r="K207">
        <f t="shared" si="32"/>
        <v>0.23399712349209667</v>
      </c>
    </row>
    <row r="208" spans="1:11">
      <c r="A208">
        <v>8</v>
      </c>
      <c r="B208">
        <v>6582.2219848599998</v>
      </c>
      <c r="C208">
        <v>3286.5021228800001</v>
      </c>
      <c r="D208">
        <v>6231.9288253799996</v>
      </c>
      <c r="E208">
        <f t="shared" si="29"/>
        <v>5.3668843110400006</v>
      </c>
      <c r="F208">
        <f t="shared" si="30"/>
        <v>1.0450947103818962</v>
      </c>
      <c r="G208">
        <v>3653.26189995</v>
      </c>
      <c r="H208">
        <v>3822.00479507</v>
      </c>
      <c r="I208">
        <v>2607.4852943400001</v>
      </c>
      <c r="J208">
        <f t="shared" si="31"/>
        <v>3.360917329786667</v>
      </c>
      <c r="K208">
        <f t="shared" si="32"/>
        <v>0.37985234639762711</v>
      </c>
    </row>
    <row r="209" spans="1:11">
      <c r="A209">
        <v>9</v>
      </c>
      <c r="B209">
        <v>4889.5130157499998</v>
      </c>
      <c r="C209">
        <v>4276.75080299</v>
      </c>
      <c r="D209">
        <v>7322.1373557999996</v>
      </c>
      <c r="E209">
        <f t="shared" si="29"/>
        <v>5.4961337248466657</v>
      </c>
      <c r="F209">
        <f t="shared" si="30"/>
        <v>0.92997962836786563</v>
      </c>
      <c r="G209">
        <v>4791.8441295599996</v>
      </c>
      <c r="H209">
        <v>2993.8719272600001</v>
      </c>
      <c r="I209">
        <v>3133.2650184600002</v>
      </c>
      <c r="J209">
        <f t="shared" si="31"/>
        <v>3.6396603584266667</v>
      </c>
      <c r="K209">
        <f t="shared" si="32"/>
        <v>0.57749550945320283</v>
      </c>
    </row>
    <row r="210" spans="1:11">
      <c r="A210">
        <v>10</v>
      </c>
      <c r="B210">
        <v>5727.2410392800002</v>
      </c>
      <c r="C210">
        <v>4187.9298687</v>
      </c>
      <c r="D210">
        <v>9344.0437316900006</v>
      </c>
      <c r="E210">
        <f t="shared" si="29"/>
        <v>6.4197382132233329</v>
      </c>
      <c r="F210">
        <f t="shared" si="30"/>
        <v>1.5281843032358198</v>
      </c>
      <c r="G210">
        <v>3333.7211608900002</v>
      </c>
      <c r="H210">
        <v>4955.7271003699998</v>
      </c>
      <c r="I210">
        <v>3146.6078758200001</v>
      </c>
      <c r="J210">
        <f t="shared" si="31"/>
        <v>3.8120187123600004</v>
      </c>
      <c r="K210">
        <f t="shared" si="32"/>
        <v>0.57439954241095426</v>
      </c>
    </row>
    <row r="212" spans="1:11">
      <c r="E212" t="s">
        <v>63</v>
      </c>
      <c r="F212">
        <f>MAX(F200:F210)</f>
        <v>1.5281843032358198</v>
      </c>
      <c r="J212" t="s">
        <v>63</v>
      </c>
      <c r="K212">
        <f>MAX(K200:K210)</f>
        <v>0.57749550945320283</v>
      </c>
    </row>
    <row r="221" spans="1:11">
      <c r="A221" t="s">
        <v>55</v>
      </c>
    </row>
    <row r="222" spans="1:11">
      <c r="A222" t="s">
        <v>16</v>
      </c>
      <c r="B222" t="s">
        <v>59</v>
      </c>
    </row>
    <row r="223" spans="1:11">
      <c r="A223" t="s">
        <v>35</v>
      </c>
      <c r="E223" t="s">
        <v>58</v>
      </c>
      <c r="F223" t="s">
        <v>33</v>
      </c>
    </row>
    <row r="224" spans="1:11">
      <c r="A224">
        <v>0</v>
      </c>
      <c r="B224">
        <v>922.28412628199999</v>
      </c>
      <c r="C224">
        <v>750.16880035400004</v>
      </c>
      <c r="D224">
        <v>896.02088928199998</v>
      </c>
      <c r="E224">
        <f>AVERAGE(B224:D224)/1000</f>
        <v>0.85615793863933332</v>
      </c>
      <c r="F224">
        <f>STDEV(B224:D224)/SQRT(3)/1000</f>
        <v>5.353414013592999E-2</v>
      </c>
    </row>
    <row r="225" spans="1:6">
      <c r="A225">
        <v>10</v>
      </c>
      <c r="B225">
        <v>1086.11702919</v>
      </c>
      <c r="C225">
        <v>731.88519477800003</v>
      </c>
      <c r="D225">
        <v>747.18689918500002</v>
      </c>
      <c r="E225">
        <f t="shared" ref="E225:E229" si="33">AVERAGE(B225:D225)/1000</f>
        <v>0.85506304105100017</v>
      </c>
      <c r="F225">
        <f t="shared" ref="F225:F229" si="34">STDEV(B225:D225)/SQRT(3)/1000</f>
        <v>0.11561141035907364</v>
      </c>
    </row>
    <row r="226" spans="1:6">
      <c r="A226">
        <v>20</v>
      </c>
      <c r="B226">
        <v>1007.97986984</v>
      </c>
      <c r="C226">
        <v>711.33995056200001</v>
      </c>
      <c r="D226">
        <v>701.05314254799998</v>
      </c>
      <c r="E226">
        <f t="shared" si="33"/>
        <v>0.8067909876499999</v>
      </c>
      <c r="F226">
        <f t="shared" si="34"/>
        <v>0.10063826201206257</v>
      </c>
    </row>
    <row r="227" spans="1:6">
      <c r="A227">
        <v>30</v>
      </c>
      <c r="B227">
        <v>957.18574523899997</v>
      </c>
      <c r="C227">
        <v>720.86310386699995</v>
      </c>
      <c r="D227">
        <v>1004.43387032</v>
      </c>
      <c r="E227">
        <f t="shared" si="33"/>
        <v>0.89416090647533342</v>
      </c>
      <c r="F227">
        <f t="shared" si="34"/>
        <v>8.7715815036542841E-2</v>
      </c>
    </row>
    <row r="228" spans="1:6">
      <c r="A228">
        <v>40</v>
      </c>
      <c r="B228">
        <v>1057.0878982500001</v>
      </c>
      <c r="C228">
        <v>759.24420356799999</v>
      </c>
      <c r="D228">
        <v>718.93191337600001</v>
      </c>
      <c r="E228">
        <f t="shared" si="33"/>
        <v>0.84508800506466664</v>
      </c>
      <c r="F228">
        <f t="shared" si="34"/>
        <v>0.1066368232492506</v>
      </c>
    </row>
    <row r="229" spans="1:6">
      <c r="A229">
        <v>50</v>
      </c>
      <c r="B229">
        <v>1238.3508682300001</v>
      </c>
      <c r="C229">
        <v>751.60098075899998</v>
      </c>
      <c r="D229">
        <v>844.99621391300002</v>
      </c>
      <c r="E229">
        <f t="shared" si="33"/>
        <v>0.94498268763399995</v>
      </c>
      <c r="F229">
        <f t="shared" si="34"/>
        <v>0.14914124673569018</v>
      </c>
    </row>
    <row r="247" spans="1:6">
      <c r="A247" t="s">
        <v>0</v>
      </c>
      <c r="B247" t="s">
        <v>64</v>
      </c>
    </row>
    <row r="248" spans="1:6">
      <c r="A248" t="s">
        <v>16</v>
      </c>
    </row>
    <row r="249" spans="1:6">
      <c r="A249" t="s">
        <v>15</v>
      </c>
    </row>
    <row r="250" spans="1:6">
      <c r="A250">
        <v>0</v>
      </c>
      <c r="B250">
        <v>114.279031754</v>
      </c>
      <c r="C250">
        <v>103.74212265</v>
      </c>
      <c r="D250">
        <v>95.014095306399994</v>
      </c>
      <c r="E250">
        <f>AVERAGE(B250:D250)/1000</f>
        <v>0.1043450832368</v>
      </c>
      <c r="F250">
        <f>STDEV(B250:D250)/SQRT(3)/1000</f>
        <v>5.5694737987366594E-3</v>
      </c>
    </row>
    <row r="251" spans="1:6">
      <c r="A251">
        <v>10</v>
      </c>
      <c r="B251">
        <v>98.383903503400006</v>
      </c>
      <c r="C251">
        <v>98.827123642000004</v>
      </c>
      <c r="D251">
        <v>101.709842682</v>
      </c>
      <c r="E251">
        <f t="shared" ref="E251:E254" si="35">AVERAGE(B251:D251)/1000</f>
        <v>9.9640289942466667E-2</v>
      </c>
      <c r="F251">
        <f t="shared" ref="F251:F254" si="36">STDEV(B251:D251)/SQRT(3)/1000</f>
        <v>1.0426564517451865E-3</v>
      </c>
    </row>
    <row r="252" spans="1:6">
      <c r="A252">
        <v>100</v>
      </c>
      <c r="B252">
        <v>97.009897232100002</v>
      </c>
      <c r="C252">
        <v>96.698999404899993</v>
      </c>
      <c r="D252">
        <v>97.816944122300001</v>
      </c>
      <c r="E252">
        <f t="shared" si="35"/>
        <v>9.7175280253100016E-2</v>
      </c>
      <c r="F252">
        <f t="shared" si="36"/>
        <v>3.3314849317632103E-4</v>
      </c>
    </row>
    <row r="253" spans="1:6">
      <c r="A253">
        <v>1000</v>
      </c>
      <c r="B253">
        <v>103.260993958</v>
      </c>
      <c r="C253">
        <v>99.728107452399996</v>
      </c>
      <c r="D253">
        <v>99.290132522600004</v>
      </c>
      <c r="E253">
        <f t="shared" si="35"/>
        <v>0.10075974464433333</v>
      </c>
      <c r="F253">
        <f t="shared" si="36"/>
        <v>1.256999284887334E-3</v>
      </c>
    </row>
    <row r="254" spans="1:6">
      <c r="A254">
        <v>10000</v>
      </c>
      <c r="B254">
        <v>99.737167358400001</v>
      </c>
      <c r="C254">
        <v>99.381923675500005</v>
      </c>
      <c r="D254">
        <v>99.642992019700003</v>
      </c>
      <c r="E254">
        <f t="shared" si="35"/>
        <v>9.9587361017866666E-2</v>
      </c>
      <c r="F254">
        <f t="shared" si="36"/>
        <v>1.0625539175938866E-4</v>
      </c>
    </row>
    <row r="256" spans="1:6">
      <c r="A256" t="s">
        <v>7</v>
      </c>
      <c r="B256" t="s">
        <v>64</v>
      </c>
    </row>
    <row r="257" spans="1:6">
      <c r="A257" t="s">
        <v>16</v>
      </c>
    </row>
    <row r="258" spans="1:6">
      <c r="A258" t="s">
        <v>15</v>
      </c>
    </row>
    <row r="259" spans="1:6">
      <c r="A259">
        <v>0</v>
      </c>
      <c r="B259">
        <v>914.60013389599999</v>
      </c>
      <c r="C259">
        <v>932.53397941599997</v>
      </c>
      <c r="D259">
        <v>900.24399757399999</v>
      </c>
      <c r="E259">
        <f>AVERAGE(B259:D259)/1000</f>
        <v>0.9157927036286666</v>
      </c>
      <c r="F259">
        <f>STDEV(B259:D259)/SQRT(3)/1000</f>
        <v>9.3403675652982479E-3</v>
      </c>
    </row>
    <row r="260" spans="1:6">
      <c r="A260">
        <v>10</v>
      </c>
      <c r="B260">
        <v>994.54593658399995</v>
      </c>
      <c r="C260">
        <v>1047.7440357200001</v>
      </c>
      <c r="D260">
        <v>959.51604843099994</v>
      </c>
      <c r="E260">
        <f t="shared" ref="E260:E263" si="37">AVERAGE(B260:D260)/1000</f>
        <v>1.0006020069116666</v>
      </c>
      <c r="F260">
        <f t="shared" ref="F260:F263" si="38">STDEV(B260:D260)/SQRT(3)/1000</f>
        <v>2.5648595972796284E-2</v>
      </c>
    </row>
    <row r="261" spans="1:6">
      <c r="A261">
        <v>100</v>
      </c>
      <c r="B261">
        <v>980.07488250699998</v>
      </c>
      <c r="C261">
        <v>943.59779357900004</v>
      </c>
      <c r="D261">
        <v>1063.24601173</v>
      </c>
      <c r="E261">
        <f t="shared" si="37"/>
        <v>0.99563956260533326</v>
      </c>
      <c r="F261">
        <f t="shared" si="38"/>
        <v>3.5405359653588736E-2</v>
      </c>
    </row>
    <row r="262" spans="1:6">
      <c r="A262">
        <v>1000</v>
      </c>
      <c r="B262">
        <v>1481.80508614</v>
      </c>
      <c r="C262">
        <v>1409.92093086</v>
      </c>
      <c r="D262">
        <v>1552.9880523700001</v>
      </c>
      <c r="E262">
        <f t="shared" si="37"/>
        <v>1.4815713564566668</v>
      </c>
      <c r="F262">
        <f t="shared" si="38"/>
        <v>4.130008590169814E-2</v>
      </c>
    </row>
    <row r="263" spans="1:6">
      <c r="A263">
        <v>10000</v>
      </c>
      <c r="B263">
        <v>9651.71813965</v>
      </c>
      <c r="C263">
        <v>8619.0459728200003</v>
      </c>
      <c r="D263">
        <v>8301.1929988899992</v>
      </c>
      <c r="E263">
        <f t="shared" si="37"/>
        <v>8.8573190371200017</v>
      </c>
      <c r="F263">
        <f t="shared" si="38"/>
        <v>0.40766002127360523</v>
      </c>
    </row>
    <row r="265" spans="1:6">
      <c r="A265" t="s">
        <v>17</v>
      </c>
      <c r="B265" t="s">
        <v>64</v>
      </c>
    </row>
    <row r="266" spans="1:6">
      <c r="A266" t="s">
        <v>16</v>
      </c>
    </row>
    <row r="267" spans="1:6">
      <c r="A267" t="s">
        <v>15</v>
      </c>
    </row>
    <row r="268" spans="1:6">
      <c r="A268">
        <v>0</v>
      </c>
      <c r="B268">
        <v>656.357049942</v>
      </c>
      <c r="C268">
        <v>659.560918808</v>
      </c>
      <c r="D268">
        <v>572.02696800199999</v>
      </c>
      <c r="E268">
        <f>AVERAGE(B268:D268)/1000</f>
        <v>0.62931497891733346</v>
      </c>
      <c r="F268">
        <f>STDEV(B268:D268)/SQRT(3)/1000</f>
        <v>2.8658933103566767E-2</v>
      </c>
    </row>
    <row r="269" spans="1:6">
      <c r="A269">
        <v>10</v>
      </c>
      <c r="B269">
        <v>671.36025428799996</v>
      </c>
      <c r="C269">
        <v>619.34924125700002</v>
      </c>
      <c r="D269">
        <v>657.73296356200001</v>
      </c>
      <c r="E269">
        <f t="shared" ref="E269:E272" si="39">AVERAGE(B269:D269)/1000</f>
        <v>0.6494808197023334</v>
      </c>
      <c r="F269">
        <f t="shared" ref="F269:F272" si="40">STDEV(B269:D269)/SQRT(3)/1000</f>
        <v>1.5570910675981537E-2</v>
      </c>
    </row>
    <row r="270" spans="1:6">
      <c r="A270">
        <v>100</v>
      </c>
      <c r="B270">
        <v>577.34012603799999</v>
      </c>
      <c r="C270">
        <v>625.603914261</v>
      </c>
      <c r="D270">
        <v>621.44088745099998</v>
      </c>
      <c r="E270">
        <f t="shared" si="39"/>
        <v>0.60812830924999994</v>
      </c>
      <c r="F270">
        <f t="shared" si="40"/>
        <v>1.5440929021888048E-2</v>
      </c>
    </row>
    <row r="271" spans="1:6">
      <c r="A271">
        <v>1000</v>
      </c>
      <c r="B271">
        <v>897.25494384800004</v>
      </c>
      <c r="C271">
        <v>876.03282928500005</v>
      </c>
      <c r="D271">
        <v>868.07703971900003</v>
      </c>
      <c r="E271">
        <f t="shared" si="39"/>
        <v>0.88045493761733329</v>
      </c>
      <c r="F271">
        <f t="shared" si="40"/>
        <v>8.708306454518925E-3</v>
      </c>
    </row>
    <row r="272" spans="1:6">
      <c r="A272">
        <v>10000</v>
      </c>
      <c r="B272">
        <v>4608.3500385300003</v>
      </c>
      <c r="C272">
        <v>4465.2738571199998</v>
      </c>
      <c r="D272">
        <v>4445.6410408000002</v>
      </c>
      <c r="E272">
        <f t="shared" si="39"/>
        <v>4.506421645483333</v>
      </c>
      <c r="F272">
        <f t="shared" si="40"/>
        <v>5.1278357523652465E-2</v>
      </c>
    </row>
    <row r="274" spans="1:7">
      <c r="A274" t="s">
        <v>15</v>
      </c>
      <c r="B274" t="s">
        <v>0</v>
      </c>
      <c r="C274" t="s">
        <v>7</v>
      </c>
      <c r="D274" t="s">
        <v>17</v>
      </c>
    </row>
    <row r="275" spans="1:7">
      <c r="A275" t="s">
        <v>65</v>
      </c>
      <c r="B275">
        <f>E250</f>
        <v>0.1043450832368</v>
      </c>
      <c r="C275">
        <f>E259</f>
        <v>0.9157927036286666</v>
      </c>
      <c r="D275">
        <f>E268</f>
        <v>0.62931497891733346</v>
      </c>
    </row>
    <row r="276" spans="1:7">
      <c r="A276">
        <v>10</v>
      </c>
      <c r="B276">
        <f t="shared" ref="B276:B279" si="41">E251</f>
        <v>9.9640289942466667E-2</v>
      </c>
      <c r="C276">
        <f t="shared" ref="C276:C279" si="42">E260</f>
        <v>1.0006020069116666</v>
      </c>
      <c r="D276">
        <f t="shared" ref="D276:D279" si="43">E269</f>
        <v>0.6494808197023334</v>
      </c>
    </row>
    <row r="277" spans="1:7">
      <c r="A277">
        <v>100</v>
      </c>
      <c r="B277">
        <f t="shared" si="41"/>
        <v>9.7175280253100016E-2</v>
      </c>
      <c r="C277">
        <f t="shared" si="42"/>
        <v>0.99563956260533326</v>
      </c>
      <c r="D277">
        <f t="shared" si="43"/>
        <v>0.60812830924999994</v>
      </c>
    </row>
    <row r="278" spans="1:7">
      <c r="A278">
        <v>1000</v>
      </c>
      <c r="B278">
        <f t="shared" si="41"/>
        <v>0.10075974464433333</v>
      </c>
      <c r="C278">
        <f t="shared" si="42"/>
        <v>1.4815713564566668</v>
      </c>
      <c r="D278">
        <f t="shared" si="43"/>
        <v>0.88045493761733329</v>
      </c>
    </row>
    <row r="279" spans="1:7">
      <c r="A279">
        <v>10000</v>
      </c>
      <c r="B279">
        <f t="shared" si="41"/>
        <v>9.9587361017866666E-2</v>
      </c>
      <c r="C279">
        <f t="shared" si="42"/>
        <v>8.8573190371200017</v>
      </c>
      <c r="D279">
        <f t="shared" si="43"/>
        <v>4.506421645483333</v>
      </c>
    </row>
    <row r="282" spans="1:7">
      <c r="A282" t="s">
        <v>0</v>
      </c>
      <c r="B282" t="s">
        <v>66</v>
      </c>
    </row>
    <row r="283" spans="1:7">
      <c r="A283" t="s">
        <v>1</v>
      </c>
      <c r="B283" t="s">
        <v>67</v>
      </c>
    </row>
    <row r="285" spans="1:7">
      <c r="A285" t="s">
        <v>2</v>
      </c>
      <c r="E285" t="s">
        <v>58</v>
      </c>
      <c r="F285" t="s">
        <v>33</v>
      </c>
      <c r="G285" t="s">
        <v>68</v>
      </c>
    </row>
    <row r="286" spans="1:7">
      <c r="A286">
        <v>0</v>
      </c>
      <c r="B286">
        <v>103.260993958</v>
      </c>
      <c r="C286">
        <v>99.728107452399996</v>
      </c>
      <c r="D286">
        <v>99.290132522600004</v>
      </c>
      <c r="E286">
        <f>AVERAGE(B286:D286)/1000</f>
        <v>0.10075974464433333</v>
      </c>
      <c r="F286">
        <f>STDEV(B286:D286)/SQRT(3)/1000</f>
        <v>1.256999284887334E-3</v>
      </c>
      <c r="G286">
        <v>0</v>
      </c>
    </row>
    <row r="287" spans="1:7">
      <c r="A287">
        <v>1</v>
      </c>
      <c r="B287">
        <v>106.122016907</v>
      </c>
      <c r="C287">
        <v>144.22106742899999</v>
      </c>
      <c r="D287">
        <v>101.895093918</v>
      </c>
      <c r="E287">
        <f t="shared" ref="E287:E290" si="44">AVERAGE(B287:D287)/1000</f>
        <v>0.11741272608466666</v>
      </c>
      <c r="F287">
        <f t="shared" ref="F287:F290" si="45">STDEV(B287:D287)/SQRT(3)/1000</f>
        <v>1.345959501265981E-2</v>
      </c>
      <c r="G287">
        <f>((E287-0.10075974)/0.10075974)*100</f>
        <v>16.527420658952334</v>
      </c>
    </row>
    <row r="288" spans="1:7">
      <c r="A288">
        <v>10</v>
      </c>
      <c r="B288">
        <v>110.21900177000001</v>
      </c>
      <c r="C288">
        <v>98.047018051099997</v>
      </c>
      <c r="D288">
        <v>98.684072494500001</v>
      </c>
      <c r="E288">
        <f t="shared" si="44"/>
        <v>0.10231669743853332</v>
      </c>
      <c r="F288">
        <f t="shared" si="45"/>
        <v>3.9554295974563707E-3</v>
      </c>
      <c r="G288">
        <f t="shared" ref="G288:G290" si="46">((E288-0.10075974)/0.10075974)*100</f>
        <v>1.5452178008134188</v>
      </c>
    </row>
    <row r="289" spans="1:7">
      <c r="A289">
        <v>100</v>
      </c>
      <c r="B289">
        <v>120.01299858100001</v>
      </c>
      <c r="C289">
        <v>149.902105331</v>
      </c>
      <c r="D289">
        <v>105.201005936</v>
      </c>
      <c r="E289">
        <f t="shared" si="44"/>
        <v>0.12503870328266667</v>
      </c>
      <c r="F289">
        <f t="shared" si="45"/>
        <v>1.3146486889300951E-2</v>
      </c>
      <c r="G289">
        <f t="shared" si="46"/>
        <v>24.095897113933269</v>
      </c>
    </row>
    <row r="290" spans="1:7">
      <c r="A290">
        <v>1000</v>
      </c>
      <c r="B290">
        <v>168.749094009</v>
      </c>
      <c r="C290">
        <v>150.56204795799999</v>
      </c>
      <c r="D290">
        <v>144.093036652</v>
      </c>
      <c r="E290">
        <f t="shared" si="44"/>
        <v>0.15446805953966669</v>
      </c>
      <c r="F290">
        <f t="shared" si="45"/>
        <v>7.3806726422236107E-3</v>
      </c>
      <c r="G290">
        <f t="shared" si="46"/>
        <v>53.303352648256819</v>
      </c>
    </row>
    <row r="293" spans="1:7">
      <c r="A293" t="s">
        <v>7</v>
      </c>
      <c r="B293" t="s">
        <v>66</v>
      </c>
    </row>
    <row r="294" spans="1:7">
      <c r="A294" t="s">
        <v>1</v>
      </c>
      <c r="B294" t="s">
        <v>67</v>
      </c>
    </row>
    <row r="296" spans="1:7">
      <c r="A296" t="s">
        <v>2</v>
      </c>
    </row>
    <row r="297" spans="1:7">
      <c r="A297">
        <v>0</v>
      </c>
      <c r="B297">
        <v>1481.80508614</v>
      </c>
      <c r="C297">
        <v>1409.92093086</v>
      </c>
      <c r="D297">
        <v>1552.9880523700001</v>
      </c>
      <c r="E297">
        <f>AVERAGE(B297:D297)/1000</f>
        <v>1.4815713564566668</v>
      </c>
      <c r="F297">
        <f>STDEV(B297:D297)/SQRT(3)/1000</f>
        <v>4.130008590169814E-2</v>
      </c>
      <c r="G297">
        <v>0</v>
      </c>
    </row>
    <row r="298" spans="1:7">
      <c r="A298">
        <v>1</v>
      </c>
      <c r="B298">
        <v>1408.9989662200001</v>
      </c>
      <c r="C298">
        <v>1583.8890075700001</v>
      </c>
      <c r="D298">
        <v>1466.3722515100001</v>
      </c>
      <c r="E298">
        <f t="shared" ref="E298:E301" si="47">AVERAGE(B298:D298)/1000</f>
        <v>1.4864200751000001</v>
      </c>
      <c r="F298">
        <f t="shared" ref="F298:F301" si="48">STDEV(B298:D298)/SQRT(3)/1000</f>
        <v>5.1471895450731185E-2</v>
      </c>
      <c r="G298">
        <f>(E298-1.48157136)*100/1.48157136</f>
        <v>0.32726841452983185</v>
      </c>
    </row>
    <row r="299" spans="1:7">
      <c r="A299">
        <v>10</v>
      </c>
      <c r="B299">
        <v>1614.6287918099999</v>
      </c>
      <c r="C299">
        <v>1365.0598526000001</v>
      </c>
      <c r="D299">
        <v>1505.42902946</v>
      </c>
      <c r="E299">
        <f t="shared" si="47"/>
        <v>1.4950392246233333</v>
      </c>
      <c r="F299">
        <f t="shared" si="48"/>
        <v>7.2231398731228524E-2</v>
      </c>
      <c r="G299">
        <f t="shared" ref="G299:G301" si="49">(E299-1.48157136)*100/1.48157136</f>
        <v>0.90902571330302107</v>
      </c>
    </row>
    <row r="300" spans="1:7">
      <c r="A300">
        <v>100</v>
      </c>
      <c r="B300">
        <v>1631.23011589</v>
      </c>
      <c r="C300">
        <v>1534.4460010499999</v>
      </c>
      <c r="D300">
        <v>1493.4768676799999</v>
      </c>
      <c r="E300">
        <f t="shared" si="47"/>
        <v>1.5530509948733331</v>
      </c>
      <c r="F300">
        <f t="shared" si="48"/>
        <v>4.0839518012484644E-2</v>
      </c>
      <c r="G300">
        <f t="shared" si="49"/>
        <v>4.8245826561693992</v>
      </c>
    </row>
    <row r="301" spans="1:7">
      <c r="A301">
        <v>1000</v>
      </c>
      <c r="B301">
        <v>1701.4939784999999</v>
      </c>
      <c r="C301">
        <v>1588.5190963699999</v>
      </c>
      <c r="D301">
        <v>1657.4499607099999</v>
      </c>
      <c r="E301">
        <f t="shared" si="47"/>
        <v>1.6491543451933333</v>
      </c>
      <c r="F301">
        <f t="shared" si="48"/>
        <v>3.2875745495588478E-2</v>
      </c>
      <c r="G301">
        <f t="shared" si="49"/>
        <v>11.311165274775105</v>
      </c>
    </row>
    <row r="303" spans="1:7">
      <c r="A303" t="s">
        <v>18</v>
      </c>
    </row>
    <row r="304" spans="1:7">
      <c r="A304" t="s">
        <v>2</v>
      </c>
      <c r="B304" t="s">
        <v>0</v>
      </c>
      <c r="C304" t="s">
        <v>14</v>
      </c>
      <c r="D304" t="s">
        <v>71</v>
      </c>
      <c r="E304" t="s">
        <v>72</v>
      </c>
    </row>
    <row r="305" spans="1:5">
      <c r="A305">
        <v>0</v>
      </c>
      <c r="B305">
        <f>E286</f>
        <v>0.10075974464433333</v>
      </c>
      <c r="C305">
        <f>E297</f>
        <v>1.4815713564566668</v>
      </c>
      <c r="D305">
        <f>E315</f>
        <v>0.10075974464433333</v>
      </c>
      <c r="E305">
        <f>E325</f>
        <v>1.4815713564566668</v>
      </c>
    </row>
    <row r="306" spans="1:5">
      <c r="A306">
        <v>1</v>
      </c>
      <c r="B306">
        <f t="shared" ref="B306:B309" si="50">E287</f>
        <v>0.11741272608466666</v>
      </c>
      <c r="C306">
        <f t="shared" ref="C306:C309" si="51">E298</f>
        <v>1.4864200751000001</v>
      </c>
      <c r="D306">
        <f t="shared" ref="D306:D309" si="52">E316</f>
        <v>5.16750017802E-2</v>
      </c>
      <c r="E306">
        <f t="shared" ref="E306:E309" si="53">E326</f>
        <v>6.7999680837000004E-2</v>
      </c>
    </row>
    <row r="307" spans="1:5">
      <c r="A307">
        <v>10</v>
      </c>
      <c r="B307">
        <f t="shared" si="50"/>
        <v>0.10231669743853332</v>
      </c>
      <c r="C307">
        <f t="shared" si="51"/>
        <v>1.4950392246233333</v>
      </c>
      <c r="D307">
        <f t="shared" si="52"/>
        <v>5.5209636688233331E-2</v>
      </c>
      <c r="E307">
        <f t="shared" si="53"/>
        <v>8.5746685663766656E-2</v>
      </c>
    </row>
    <row r="308" spans="1:5">
      <c r="A308">
        <v>100</v>
      </c>
      <c r="B308">
        <f t="shared" si="50"/>
        <v>0.12503870328266667</v>
      </c>
      <c r="C308">
        <f t="shared" si="51"/>
        <v>1.5530509948733331</v>
      </c>
      <c r="D308">
        <f t="shared" si="52"/>
        <v>0.10300509134919998</v>
      </c>
      <c r="E308">
        <f t="shared" si="53"/>
        <v>0.11606963475566666</v>
      </c>
    </row>
    <row r="309" spans="1:5">
      <c r="A309">
        <v>1000</v>
      </c>
      <c r="B309">
        <f t="shared" si="50"/>
        <v>0.15446805953966669</v>
      </c>
      <c r="C309">
        <f t="shared" si="51"/>
        <v>1.6491543451933333</v>
      </c>
      <c r="D309">
        <f t="shared" si="52"/>
        <v>0.17823934555033336</v>
      </c>
      <c r="E309">
        <f t="shared" si="53"/>
        <v>0.19406795501666671</v>
      </c>
    </row>
    <row r="311" spans="1:5">
      <c r="A311" t="s">
        <v>0</v>
      </c>
      <c r="B311" t="s">
        <v>66</v>
      </c>
      <c r="C311" t="s">
        <v>70</v>
      </c>
    </row>
    <row r="312" spans="1:5">
      <c r="A312" t="s">
        <v>1</v>
      </c>
      <c r="B312" t="s">
        <v>67</v>
      </c>
    </row>
    <row r="314" spans="1:5">
      <c r="A314" t="s">
        <v>2</v>
      </c>
    </row>
    <row r="315" spans="1:5">
      <c r="A315">
        <v>0</v>
      </c>
      <c r="B315">
        <v>103.260993958</v>
      </c>
      <c r="C315">
        <v>99.728107452399996</v>
      </c>
      <c r="D315">
        <v>99.290132522600004</v>
      </c>
      <c r="E315">
        <f>AVERAGE(B315:D315)/1000</f>
        <v>0.10075974464433333</v>
      </c>
    </row>
    <row r="316" spans="1:5">
      <c r="A316">
        <v>1</v>
      </c>
      <c r="B316">
        <v>51.359891891499998</v>
      </c>
      <c r="C316">
        <v>52.628040313699998</v>
      </c>
      <c r="D316">
        <v>51.0370731354</v>
      </c>
      <c r="E316">
        <f t="shared" ref="E316:E319" si="54">AVERAGE(B316:D316)/1000</f>
        <v>5.16750017802E-2</v>
      </c>
    </row>
    <row r="317" spans="1:5">
      <c r="A317">
        <v>10</v>
      </c>
      <c r="B317">
        <v>56.2551021576</v>
      </c>
      <c r="C317">
        <v>55.470943450900002</v>
      </c>
      <c r="D317">
        <v>53.9028644562</v>
      </c>
      <c r="E317">
        <f t="shared" si="54"/>
        <v>5.5209636688233331E-2</v>
      </c>
    </row>
    <row r="318" spans="1:5">
      <c r="A318">
        <v>100</v>
      </c>
      <c r="B318">
        <v>104.04109954800001</v>
      </c>
      <c r="C318">
        <v>97.090005874599996</v>
      </c>
      <c r="D318">
        <v>107.884168625</v>
      </c>
      <c r="E318">
        <f t="shared" si="54"/>
        <v>0.10300509134919998</v>
      </c>
    </row>
    <row r="319" spans="1:5">
      <c r="A319">
        <v>1000</v>
      </c>
      <c r="B319">
        <v>171.08416557300001</v>
      </c>
      <c r="C319">
        <v>169.679880142</v>
      </c>
      <c r="D319">
        <v>193.953990936</v>
      </c>
      <c r="E319">
        <f t="shared" si="54"/>
        <v>0.17823934555033336</v>
      </c>
    </row>
    <row r="321" spans="1:6">
      <c r="A321" t="s">
        <v>7</v>
      </c>
      <c r="B321" t="s">
        <v>66</v>
      </c>
      <c r="C321" t="s">
        <v>70</v>
      </c>
    </row>
    <row r="322" spans="1:6">
      <c r="A322" t="s">
        <v>1</v>
      </c>
      <c r="B322" t="s">
        <v>67</v>
      </c>
    </row>
    <row r="324" spans="1:6">
      <c r="A324" t="s">
        <v>2</v>
      </c>
    </row>
    <row r="325" spans="1:6">
      <c r="A325">
        <v>0</v>
      </c>
      <c r="B325">
        <v>1481.80508614</v>
      </c>
      <c r="C325">
        <v>1409.92093086</v>
      </c>
      <c r="D325">
        <v>1552.9880523700001</v>
      </c>
      <c r="E325">
        <f>AVERAGE(B325:D325)/1000</f>
        <v>1.4815713564566668</v>
      </c>
    </row>
    <row r="326" spans="1:6">
      <c r="A326">
        <v>1</v>
      </c>
      <c r="B326">
        <v>72.026968002299995</v>
      </c>
      <c r="C326">
        <v>64.966917038000005</v>
      </c>
      <c r="D326">
        <v>67.005157470699999</v>
      </c>
      <c r="E326">
        <f t="shared" ref="E326:E329" si="55">AVERAGE(B326:D326)/1000</f>
        <v>6.7999680837000004E-2</v>
      </c>
    </row>
    <row r="327" spans="1:6">
      <c r="A327">
        <v>10</v>
      </c>
      <c r="B327">
        <v>75.256109237700002</v>
      </c>
      <c r="C327">
        <v>112.812042236</v>
      </c>
      <c r="D327">
        <v>69.171905517599996</v>
      </c>
      <c r="E327">
        <f t="shared" si="55"/>
        <v>8.5746685663766656E-2</v>
      </c>
    </row>
    <row r="328" spans="1:6">
      <c r="A328">
        <v>100</v>
      </c>
      <c r="B328">
        <v>108.577013016</v>
      </c>
      <c r="C328">
        <v>118.59989166299999</v>
      </c>
      <c r="D328">
        <v>121.03199958800001</v>
      </c>
      <c r="E328">
        <f t="shared" si="55"/>
        <v>0.11606963475566666</v>
      </c>
    </row>
    <row r="329" spans="1:6">
      <c r="A329">
        <v>1000</v>
      </c>
      <c r="B329">
        <v>190.26684761000001</v>
      </c>
      <c r="C329">
        <v>202.13007926899999</v>
      </c>
      <c r="D329">
        <v>189.80693817100001</v>
      </c>
      <c r="E329">
        <f t="shared" si="55"/>
        <v>0.19406795501666671</v>
      </c>
    </row>
    <row r="333" spans="1:6">
      <c r="A333" t="s">
        <v>7</v>
      </c>
    </row>
    <row r="334" spans="1:6">
      <c r="A334" t="s">
        <v>16</v>
      </c>
    </row>
    <row r="335" spans="1:6">
      <c r="A335" t="s">
        <v>15</v>
      </c>
    </row>
    <row r="336" spans="1:6">
      <c r="A336">
        <v>0</v>
      </c>
      <c r="B336">
        <v>914.60013389599999</v>
      </c>
      <c r="C336">
        <v>932.53397941599997</v>
      </c>
      <c r="D336">
        <v>900.24399757399999</v>
      </c>
      <c r="E336">
        <f>AVERAGE(B336:D336)/1000</f>
        <v>0.9157927036286666</v>
      </c>
      <c r="F336">
        <f>STDEV(B336:D336)/SQRT(3)/1000</f>
        <v>9.3403675652982479E-3</v>
      </c>
    </row>
    <row r="337" spans="1:6">
      <c r="A337">
        <v>2000</v>
      </c>
      <c r="B337">
        <v>2637.4511718799999</v>
      </c>
      <c r="C337">
        <v>2147.1199989299998</v>
      </c>
      <c r="D337">
        <v>2374.3908405299999</v>
      </c>
      <c r="E337">
        <f t="shared" ref="E337:E341" si="56">AVERAGE(B337:D337)/1000</f>
        <v>2.3863206704466666</v>
      </c>
      <c r="F337">
        <f t="shared" ref="F337:F341" si="57">STDEV(B337:D337)/SQRT(3)/1000</f>
        <v>0.14167204549358725</v>
      </c>
    </row>
    <row r="338" spans="1:6">
      <c r="A338">
        <v>4000</v>
      </c>
      <c r="B338">
        <v>4540.5912399299996</v>
      </c>
      <c r="C338">
        <v>3762.02082634</v>
      </c>
      <c r="D338">
        <v>4063.5588169100001</v>
      </c>
      <c r="E338">
        <f t="shared" si="56"/>
        <v>4.1220569610599993</v>
      </c>
      <c r="F338">
        <f t="shared" si="57"/>
        <v>0.22664913918593158</v>
      </c>
    </row>
    <row r="339" spans="1:6">
      <c r="A339">
        <v>6000</v>
      </c>
      <c r="B339">
        <v>5620.6021308899999</v>
      </c>
      <c r="C339">
        <v>5820.0380802199998</v>
      </c>
      <c r="D339">
        <v>5827.4700641600002</v>
      </c>
      <c r="E339">
        <f t="shared" si="56"/>
        <v>5.756036758423333</v>
      </c>
      <c r="F339">
        <f t="shared" si="57"/>
        <v>6.7751291125804802E-2</v>
      </c>
    </row>
    <row r="340" spans="1:6">
      <c r="A340">
        <v>8000</v>
      </c>
      <c r="B340">
        <v>7763.1659507799995</v>
      </c>
      <c r="C340">
        <v>7340.6829834</v>
      </c>
      <c r="D340">
        <v>8168.4701442699998</v>
      </c>
      <c r="E340">
        <f t="shared" si="56"/>
        <v>7.7574396928166669</v>
      </c>
      <c r="F340">
        <f t="shared" si="57"/>
        <v>0.23897872181988691</v>
      </c>
    </row>
    <row r="341" spans="1:6">
      <c r="A341">
        <v>10000</v>
      </c>
      <c r="B341">
        <v>9651.71813965</v>
      </c>
      <c r="C341">
        <v>8619.0459728200003</v>
      </c>
      <c r="D341">
        <v>8301.1929988899992</v>
      </c>
      <c r="E341">
        <f t="shared" si="56"/>
        <v>8.8573190371200017</v>
      </c>
      <c r="F341">
        <f t="shared" si="57"/>
        <v>0.40766002127360523</v>
      </c>
    </row>
    <row r="343" spans="1:6">
      <c r="A343" t="s">
        <v>0</v>
      </c>
    </row>
    <row r="344" spans="1:6">
      <c r="A344" t="s">
        <v>16</v>
      </c>
    </row>
    <row r="345" spans="1:6">
      <c r="A345" t="s">
        <v>15</v>
      </c>
    </row>
    <row r="346" spans="1:6">
      <c r="A346">
        <v>0</v>
      </c>
      <c r="B346">
        <v>114.279031754</v>
      </c>
      <c r="C346">
        <v>103.74212265</v>
      </c>
      <c r="D346">
        <v>95.014095306399994</v>
      </c>
      <c r="E346">
        <f>AVERAGE(B346:D346)/1000</f>
        <v>0.1043450832368</v>
      </c>
      <c r="F346">
        <f>STDEV(B346:D346)/SQRT(3)/1000</f>
        <v>5.5694737987366594E-3</v>
      </c>
    </row>
    <row r="347" spans="1:6">
      <c r="A347">
        <v>2000</v>
      </c>
      <c r="B347">
        <v>104.62594032299999</v>
      </c>
      <c r="C347">
        <v>94.449043273900003</v>
      </c>
      <c r="D347">
        <v>93.117952346799996</v>
      </c>
      <c r="E347">
        <f t="shared" ref="E347:E351" si="58">AVERAGE(B347:D347)/1000</f>
        <v>9.7397645314566655E-2</v>
      </c>
      <c r="F347">
        <f t="shared" ref="F347:F351" si="59">STDEV(B347:D347)/SQRT(3)/1000</f>
        <v>3.6345168092773417E-3</v>
      </c>
    </row>
    <row r="348" spans="1:6">
      <c r="A348">
        <v>4000</v>
      </c>
      <c r="B348">
        <v>101.593971252</v>
      </c>
      <c r="C348">
        <v>102.27799415600001</v>
      </c>
      <c r="D348">
        <v>97.714900970499997</v>
      </c>
      <c r="E348">
        <f t="shared" si="58"/>
        <v>0.10052895545949998</v>
      </c>
      <c r="F348">
        <f t="shared" si="59"/>
        <v>1.4208153567107115E-3</v>
      </c>
    </row>
    <row r="349" spans="1:6">
      <c r="A349">
        <v>6000</v>
      </c>
      <c r="B349">
        <v>97.568035125700007</v>
      </c>
      <c r="C349">
        <v>99.911928176900005</v>
      </c>
      <c r="D349">
        <v>101.438999176</v>
      </c>
      <c r="E349">
        <f t="shared" si="58"/>
        <v>9.9639654159533339E-2</v>
      </c>
      <c r="F349">
        <f t="shared" si="59"/>
        <v>1.125713185063653E-3</v>
      </c>
    </row>
    <row r="350" spans="1:6">
      <c r="A350">
        <v>8000</v>
      </c>
      <c r="B350">
        <v>99.797010421799996</v>
      </c>
      <c r="C350">
        <v>103.543043137</v>
      </c>
      <c r="D350">
        <v>98.7200737</v>
      </c>
      <c r="E350">
        <f t="shared" si="58"/>
        <v>0.10068670908626666</v>
      </c>
      <c r="F350">
        <f t="shared" si="59"/>
        <v>1.4616122756194441E-3</v>
      </c>
    </row>
    <row r="351" spans="1:6">
      <c r="A351">
        <v>10000</v>
      </c>
      <c r="B351">
        <v>99.737167358400001</v>
      </c>
      <c r="C351">
        <v>99.381923675500005</v>
      </c>
      <c r="D351">
        <v>99.642992019700003</v>
      </c>
      <c r="E351">
        <f t="shared" si="58"/>
        <v>9.9587361017866666E-2</v>
      </c>
      <c r="F351">
        <f t="shared" si="59"/>
        <v>1.0625539175938866E-4</v>
      </c>
    </row>
    <row r="354" spans="1:6">
      <c r="A354" t="s">
        <v>7</v>
      </c>
      <c r="B354" t="s">
        <v>73</v>
      </c>
    </row>
    <row r="355" spans="1:6">
      <c r="A355" t="s">
        <v>16</v>
      </c>
    </row>
    <row r="356" spans="1:6">
      <c r="A356" t="s">
        <v>15</v>
      </c>
    </row>
    <row r="357" spans="1:6">
      <c r="A357">
        <v>0</v>
      </c>
      <c r="B357">
        <v>643.99504661599997</v>
      </c>
      <c r="C357">
        <v>672.84011840799997</v>
      </c>
      <c r="D357">
        <v>650.923967361</v>
      </c>
      <c r="E357">
        <f>AVERAGE(B357:D357)/1000</f>
        <v>0.655919710795</v>
      </c>
      <c r="F357">
        <f>STDEV(B357:D357)/SQRT(3)/1000</f>
        <v>8.6934387330364262E-3</v>
      </c>
    </row>
    <row r="358" spans="1:6">
      <c r="A358">
        <v>2000</v>
      </c>
      <c r="B358">
        <v>885.92195510900001</v>
      </c>
      <c r="C358">
        <v>668.80917549100002</v>
      </c>
      <c r="D358">
        <v>719.644069672</v>
      </c>
      <c r="E358">
        <f t="shared" ref="E358:E362" si="60">AVERAGE(B358:D358)/1000</f>
        <v>0.75812506675733349</v>
      </c>
      <c r="F358">
        <f t="shared" ref="F358:F362" si="61">STDEV(B358:D358)/SQRT(3)/1000</f>
        <v>6.5561879474977269E-2</v>
      </c>
    </row>
    <row r="359" spans="1:6">
      <c r="A359">
        <v>4000</v>
      </c>
      <c r="B359">
        <v>814.193964005</v>
      </c>
      <c r="C359">
        <v>724.97892379799998</v>
      </c>
      <c r="D359">
        <v>1146.40903473</v>
      </c>
      <c r="E359">
        <f t="shared" si="60"/>
        <v>0.89519397417766655</v>
      </c>
      <c r="F359">
        <f t="shared" si="61"/>
        <v>0.12822062475283133</v>
      </c>
    </row>
    <row r="360" spans="1:6">
      <c r="A360">
        <v>6000</v>
      </c>
      <c r="B360">
        <v>888.97800445600001</v>
      </c>
      <c r="C360">
        <v>852.29897499100002</v>
      </c>
      <c r="D360">
        <v>1158.45990181</v>
      </c>
      <c r="E360">
        <f t="shared" si="60"/>
        <v>0.96657896041900004</v>
      </c>
      <c r="F360">
        <f t="shared" si="61"/>
        <v>9.6522984399996278E-2</v>
      </c>
    </row>
    <row r="361" spans="1:6">
      <c r="A361">
        <v>8000</v>
      </c>
      <c r="B361">
        <v>883.68082046500001</v>
      </c>
      <c r="C361">
        <v>941.20216369599996</v>
      </c>
      <c r="D361">
        <v>1361.6869449599999</v>
      </c>
      <c r="E361">
        <f t="shared" si="60"/>
        <v>1.0621899763736666</v>
      </c>
      <c r="F361">
        <f t="shared" si="61"/>
        <v>0.15066630000996345</v>
      </c>
    </row>
    <row r="362" spans="1:6">
      <c r="A362">
        <v>10000</v>
      </c>
      <c r="B362">
        <v>1090.36803246</v>
      </c>
      <c r="C362">
        <v>1462.0330333700001</v>
      </c>
      <c r="D362">
        <v>1279.1872024500001</v>
      </c>
      <c r="E362">
        <f t="shared" si="60"/>
        <v>1.2771960894266667</v>
      </c>
      <c r="F362">
        <f t="shared" si="61"/>
        <v>0.10729506298623623</v>
      </c>
    </row>
    <row r="364" spans="1:6">
      <c r="A364" t="s">
        <v>74</v>
      </c>
      <c r="B364" t="s">
        <v>75</v>
      </c>
      <c r="C364" t="s">
        <v>76</v>
      </c>
    </row>
    <row r="365" spans="1:6">
      <c r="A365" t="s">
        <v>0</v>
      </c>
      <c r="B365">
        <v>98.1678962708</v>
      </c>
      <c r="C365">
        <v>100.364208221</v>
      </c>
      <c r="D365">
        <v>117.33412742599999</v>
      </c>
      <c r="E365">
        <f>AVERAGE(B365:D365)/1000</f>
        <v>0.1052887439726</v>
      </c>
      <c r="F365">
        <f>STDEV(B365:D365)/SQRT(3)/1000</f>
        <v>6.0559720785967322E-3</v>
      </c>
    </row>
    <row r="366" spans="1:6">
      <c r="A366" t="s">
        <v>7</v>
      </c>
      <c r="B366">
        <v>2122.6592063899998</v>
      </c>
      <c r="C366">
        <v>1269.313097</v>
      </c>
      <c r="D366">
        <v>1788.59114647</v>
      </c>
      <c r="E366">
        <f t="shared" ref="E366:E367" si="62">AVERAGE(B366:D366)/1000</f>
        <v>1.7268544832866666</v>
      </c>
      <c r="F366">
        <f t="shared" ref="F366:F367" si="63">STDEV(B366:D366)/SQRT(3)/1000</f>
        <v>0.24826629338173786</v>
      </c>
    </row>
    <row r="367" spans="1:6">
      <c r="A367" t="s">
        <v>17</v>
      </c>
      <c r="B367">
        <v>1092.87810326</v>
      </c>
      <c r="C367">
        <v>890.13981819200001</v>
      </c>
      <c r="D367">
        <v>1579.65183258</v>
      </c>
      <c r="E367">
        <f t="shared" si="62"/>
        <v>1.1875565846773333</v>
      </c>
      <c r="F367">
        <f t="shared" si="63"/>
        <v>0.20459693352945454</v>
      </c>
    </row>
    <row r="398" spans="1:6">
      <c r="A398" t="s">
        <v>74</v>
      </c>
    </row>
    <row r="399" spans="1:6">
      <c r="A399" t="s">
        <v>77</v>
      </c>
      <c r="B399">
        <v>885.31398773199999</v>
      </c>
      <c r="C399">
        <v>1246.65093422</v>
      </c>
      <c r="D399">
        <v>1319.5650577500001</v>
      </c>
      <c r="E399">
        <f>AVERAGE(B399:D399)/1000</f>
        <v>1.1505099932339999</v>
      </c>
      <c r="F399">
        <f>STDEV(B399:D399)/SQRT(3)/1000</f>
        <v>0.13425821930543627</v>
      </c>
    </row>
    <row r="400" spans="1:6">
      <c r="A400" t="s">
        <v>78</v>
      </c>
      <c r="B400">
        <v>977.08988189700005</v>
      </c>
      <c r="C400">
        <v>850.45909881600005</v>
      </c>
      <c r="D400">
        <v>835.47616004899999</v>
      </c>
      <c r="E400">
        <f t="shared" ref="E400:E404" si="64">AVERAGE(B400:D400)/1000</f>
        <v>0.88767504692066679</v>
      </c>
      <c r="F400">
        <f t="shared" ref="F400:F404" si="65">STDEV(B400:D400)/SQRT(3)/1000</f>
        <v>4.4916150209427699E-2</v>
      </c>
    </row>
    <row r="401" spans="1:6">
      <c r="A401" t="s">
        <v>79</v>
      </c>
      <c r="B401">
        <v>1108.6227893800001</v>
      </c>
      <c r="C401">
        <v>954.85496521000005</v>
      </c>
      <c r="D401">
        <v>1367.8441047700001</v>
      </c>
      <c r="E401">
        <f>AVERAGE(B401:D401)/1000</f>
        <v>1.1437739531200002</v>
      </c>
      <c r="F401">
        <f>STDEV(B401:D401)/SQRT(3)/1000</f>
        <v>0.12050824395428164</v>
      </c>
    </row>
    <row r="402" spans="1:6">
      <c r="A402" t="s">
        <v>80</v>
      </c>
      <c r="B402">
        <v>829.75602149999997</v>
      </c>
      <c r="C402">
        <v>993.29805374099999</v>
      </c>
      <c r="D402">
        <v>822.76105880700004</v>
      </c>
      <c r="E402">
        <f t="shared" si="64"/>
        <v>0.88193837801599995</v>
      </c>
      <c r="F402">
        <f t="shared" si="65"/>
        <v>5.5716441047360454E-2</v>
      </c>
    </row>
    <row r="403" spans="1:6">
      <c r="A403" t="s">
        <v>81</v>
      </c>
      <c r="B403">
        <v>1082.7999115</v>
      </c>
      <c r="C403">
        <v>1333.7202072099999</v>
      </c>
      <c r="D403">
        <v>1110.1429462399999</v>
      </c>
      <c r="E403">
        <f t="shared" si="64"/>
        <v>1.1755543549833336</v>
      </c>
      <c r="F403">
        <f t="shared" si="65"/>
        <v>7.9475862153526478E-2</v>
      </c>
    </row>
    <row r="404" spans="1:6">
      <c r="A404" t="s">
        <v>82</v>
      </c>
      <c r="B404">
        <v>1073.9328861199999</v>
      </c>
      <c r="C404">
        <v>947.76511192299995</v>
      </c>
      <c r="D404">
        <v>1045.93324661</v>
      </c>
      <c r="E404">
        <f t="shared" si="64"/>
        <v>1.0225437482176667</v>
      </c>
      <c r="F404">
        <f t="shared" si="65"/>
        <v>3.8253009849945216E-2</v>
      </c>
    </row>
    <row r="420" spans="1:6">
      <c r="A420" t="s">
        <v>7</v>
      </c>
      <c r="B420" t="s">
        <v>73</v>
      </c>
    </row>
    <row r="421" spans="1:6">
      <c r="A421" t="s">
        <v>16</v>
      </c>
    </row>
    <row r="422" spans="1:6">
      <c r="A422" t="s">
        <v>15</v>
      </c>
    </row>
    <row r="423" spans="1:6">
      <c r="A423">
        <v>0</v>
      </c>
      <c r="B423">
        <v>643.99504661599997</v>
      </c>
      <c r="C423">
        <v>672.84011840799997</v>
      </c>
      <c r="D423">
        <v>650.923967361</v>
      </c>
      <c r="E423">
        <f>AVERAGE(B423:D423)/1000</f>
        <v>0.655919710795</v>
      </c>
      <c r="F423">
        <f>STDEV(B423:D423)/SQRT(3)/1000</f>
        <v>8.6934387330364262E-3</v>
      </c>
    </row>
    <row r="424" spans="1:6">
      <c r="A424">
        <v>2000</v>
      </c>
      <c r="B424">
        <v>885.92195510900001</v>
      </c>
      <c r="C424">
        <v>668.80917549100002</v>
      </c>
      <c r="D424">
        <v>719.644069672</v>
      </c>
      <c r="E424">
        <f t="shared" ref="E424:E428" si="66">AVERAGE(B424:D424)/1000</f>
        <v>0.75812506675733349</v>
      </c>
      <c r="F424">
        <f t="shared" ref="F424:F428" si="67">STDEV(B424:D424)/SQRT(3)/1000</f>
        <v>6.5561879474977269E-2</v>
      </c>
    </row>
    <row r="425" spans="1:6">
      <c r="A425">
        <v>4000</v>
      </c>
      <c r="B425">
        <v>814.193964005</v>
      </c>
      <c r="C425">
        <v>724.97892379799998</v>
      </c>
      <c r="D425">
        <v>1146.40903473</v>
      </c>
      <c r="E425">
        <f t="shared" si="66"/>
        <v>0.89519397417766655</v>
      </c>
      <c r="F425">
        <f t="shared" si="67"/>
        <v>0.12822062475283133</v>
      </c>
    </row>
    <row r="426" spans="1:6">
      <c r="A426">
        <v>6000</v>
      </c>
      <c r="B426">
        <v>888.97800445600001</v>
      </c>
      <c r="C426">
        <v>852.29897499100002</v>
      </c>
      <c r="D426">
        <v>1158.45990181</v>
      </c>
      <c r="E426">
        <f t="shared" si="66"/>
        <v>0.96657896041900004</v>
      </c>
      <c r="F426">
        <f t="shared" si="67"/>
        <v>9.6522984399996278E-2</v>
      </c>
    </row>
    <row r="427" spans="1:6">
      <c r="A427">
        <v>8000</v>
      </c>
      <c r="B427">
        <v>883.68082046500001</v>
      </c>
      <c r="C427">
        <v>941.20216369599996</v>
      </c>
      <c r="D427">
        <v>1361.6869449599999</v>
      </c>
      <c r="E427">
        <f t="shared" si="66"/>
        <v>1.0621899763736666</v>
      </c>
      <c r="F427">
        <f t="shared" si="67"/>
        <v>0.15066630000996345</v>
      </c>
    </row>
    <row r="428" spans="1:6">
      <c r="A428">
        <v>10000</v>
      </c>
      <c r="B428">
        <v>1090.36803246</v>
      </c>
      <c r="C428">
        <v>1462.0330333700001</v>
      </c>
      <c r="D428">
        <v>1279.1872024500001</v>
      </c>
      <c r="E428">
        <f t="shared" si="66"/>
        <v>1.2771960894266667</v>
      </c>
      <c r="F428">
        <f t="shared" si="67"/>
        <v>0.10729506298623623</v>
      </c>
    </row>
    <row r="430" spans="1:6">
      <c r="A430" t="s">
        <v>0</v>
      </c>
    </row>
    <row r="431" spans="1:6">
      <c r="A431" t="s">
        <v>16</v>
      </c>
    </row>
    <row r="432" spans="1:6">
      <c r="A432">
        <v>0</v>
      </c>
      <c r="B432">
        <v>99.756002426099997</v>
      </c>
      <c r="C432">
        <v>110.245227814</v>
      </c>
      <c r="D432">
        <v>102.16212272600001</v>
      </c>
      <c r="E432">
        <f>AVERAGE(B432:D432)/1000</f>
        <v>0.1040544509887</v>
      </c>
      <c r="F432">
        <f>STDEV(B432:D432)/SQRT(3)/1000</f>
        <v>3.1723620011962382E-3</v>
      </c>
    </row>
    <row r="433" spans="1:6">
      <c r="A433">
        <v>2000</v>
      </c>
      <c r="B433">
        <v>101.451873779</v>
      </c>
      <c r="C433">
        <v>123.43287468</v>
      </c>
      <c r="D433">
        <v>98.381996154800007</v>
      </c>
      <c r="E433">
        <f t="shared" ref="E433:E437" si="68">AVERAGE(B433:D433)/1000</f>
        <v>0.10775558153793333</v>
      </c>
      <c r="F433">
        <f t="shared" ref="F433:F437" si="69">STDEV(B433:D433)/SQRT(3)/1000</f>
        <v>7.8885819881990508E-3</v>
      </c>
    </row>
    <row r="434" spans="1:6">
      <c r="A434">
        <v>4000</v>
      </c>
      <c r="B434">
        <v>99.822998046899997</v>
      </c>
      <c r="C434">
        <v>114.430189133</v>
      </c>
      <c r="D434">
        <v>137.850046158</v>
      </c>
      <c r="E434">
        <f t="shared" si="68"/>
        <v>0.11736774444596666</v>
      </c>
      <c r="F434">
        <f t="shared" si="69"/>
        <v>1.1075288113988032E-2</v>
      </c>
    </row>
    <row r="435" spans="1:6">
      <c r="A435">
        <v>6000</v>
      </c>
      <c r="B435">
        <v>105.63802719100001</v>
      </c>
      <c r="C435">
        <v>98.459959030199997</v>
      </c>
      <c r="D435">
        <v>98.706960678100003</v>
      </c>
      <c r="E435">
        <f t="shared" si="68"/>
        <v>0.10093498229976668</v>
      </c>
      <c r="F435">
        <f t="shared" si="69"/>
        <v>2.3526032311911652E-3</v>
      </c>
    </row>
    <row r="436" spans="1:6">
      <c r="A436">
        <v>8000</v>
      </c>
      <c r="B436">
        <v>100.245952606</v>
      </c>
      <c r="C436">
        <v>98.357915878300005</v>
      </c>
      <c r="D436">
        <v>148.89693260199999</v>
      </c>
      <c r="E436">
        <f t="shared" si="68"/>
        <v>0.1158336003621</v>
      </c>
      <c r="F436">
        <f t="shared" si="69"/>
        <v>1.6540648161179537E-2</v>
      </c>
    </row>
    <row r="437" spans="1:6">
      <c r="A437">
        <v>10000</v>
      </c>
      <c r="B437">
        <v>100.255966187</v>
      </c>
      <c r="C437">
        <v>97.819089889500006</v>
      </c>
      <c r="D437">
        <v>98.392009735100004</v>
      </c>
      <c r="E437">
        <f t="shared" si="68"/>
        <v>9.8822355270533346E-2</v>
      </c>
      <c r="F437">
        <f t="shared" si="69"/>
        <v>7.3563792774930363E-4</v>
      </c>
    </row>
    <row r="439" spans="1:6">
      <c r="A439" t="s">
        <v>17</v>
      </c>
    </row>
    <row r="440" spans="1:6">
      <c r="A440" t="s">
        <v>16</v>
      </c>
    </row>
    <row r="441" spans="1:6">
      <c r="A441">
        <v>0</v>
      </c>
      <c r="B441">
        <v>429.532766342</v>
      </c>
      <c r="C441">
        <v>509.52672958400001</v>
      </c>
      <c r="D441">
        <v>468.388080597</v>
      </c>
      <c r="E441">
        <f>AVERAGE(B441:D441)/1000</f>
        <v>0.46914919217433332</v>
      </c>
      <c r="F441">
        <f>STDEV(B441:D441)/SQRT(3)/1000</f>
        <v>2.309540363301376E-2</v>
      </c>
    </row>
    <row r="442" spans="1:6">
      <c r="A442">
        <v>2000</v>
      </c>
      <c r="B442">
        <v>549.98493194599996</v>
      </c>
      <c r="C442">
        <v>522.40777015699996</v>
      </c>
      <c r="D442">
        <v>527.72283554099999</v>
      </c>
      <c r="E442">
        <f t="shared" ref="E442:E446" si="70">AVERAGE(B442:D442)/1000</f>
        <v>0.53337184588133335</v>
      </c>
      <c r="F442">
        <f t="shared" ref="F442:F446" si="71">STDEV(B442:D442)/SQRT(3)/1000</f>
        <v>8.4470596748822402E-3</v>
      </c>
    </row>
    <row r="443" spans="1:6">
      <c r="A443">
        <v>4000</v>
      </c>
      <c r="B443">
        <v>670.30596733100003</v>
      </c>
      <c r="C443">
        <v>514.66488838199996</v>
      </c>
      <c r="D443">
        <v>591.71104431200001</v>
      </c>
      <c r="E443">
        <f t="shared" si="70"/>
        <v>0.59222730000833335</v>
      </c>
      <c r="F443">
        <f t="shared" si="71"/>
        <v>4.493045089936288E-2</v>
      </c>
    </row>
    <row r="444" spans="1:6">
      <c r="A444">
        <v>6000</v>
      </c>
      <c r="B444">
        <v>595.73507309000001</v>
      </c>
      <c r="C444">
        <v>691.74814224199997</v>
      </c>
      <c r="D444">
        <v>654.448986053</v>
      </c>
      <c r="E444">
        <f t="shared" si="70"/>
        <v>0.64731073379499993</v>
      </c>
      <c r="F444">
        <f t="shared" si="71"/>
        <v>2.7945442955699795E-2</v>
      </c>
    </row>
    <row r="445" spans="1:6">
      <c r="A445">
        <v>8000</v>
      </c>
      <c r="B445">
        <v>987.55621910100001</v>
      </c>
      <c r="C445">
        <v>604.31504249600005</v>
      </c>
      <c r="D445">
        <v>598.46496581999997</v>
      </c>
      <c r="E445">
        <f t="shared" si="70"/>
        <v>0.73011207580566673</v>
      </c>
      <c r="F445">
        <f t="shared" si="71"/>
        <v>0.12873314910708378</v>
      </c>
    </row>
    <row r="446" spans="1:6">
      <c r="A446">
        <v>10000</v>
      </c>
      <c r="B446">
        <v>1129.78601456</v>
      </c>
      <c r="C446">
        <v>639.277935028</v>
      </c>
      <c r="D446">
        <v>633.72969627400005</v>
      </c>
      <c r="E446">
        <f t="shared" si="70"/>
        <v>0.80093121528733346</v>
      </c>
      <c r="F446">
        <f t="shared" si="71"/>
        <v>0.16443519999462525</v>
      </c>
    </row>
    <row r="452" spans="1:6">
      <c r="A452" t="s">
        <v>56</v>
      </c>
      <c r="B452" t="s">
        <v>83</v>
      </c>
    </row>
    <row r="453" spans="1:6">
      <c r="A453" t="s">
        <v>57</v>
      </c>
    </row>
    <row r="454" spans="1:6">
      <c r="A454" t="s">
        <v>0</v>
      </c>
      <c r="B454">
        <v>99.756002426099997</v>
      </c>
      <c r="C454">
        <v>110.245227814</v>
      </c>
      <c r="D454">
        <v>102.16212272600001</v>
      </c>
      <c r="E454">
        <f>AVERAGE(A454:D454)/1000</f>
        <v>0.1040544509887</v>
      </c>
      <c r="F454">
        <f>STDEV(B454:D454)/SQRT(3)/1000</f>
        <v>3.1723620011962382E-3</v>
      </c>
    </row>
    <row r="455" spans="1:6">
      <c r="A455" t="s">
        <v>38</v>
      </c>
      <c r="B455">
        <v>96.487998962399999</v>
      </c>
      <c r="C455">
        <v>99.848985671999998</v>
      </c>
      <c r="D455">
        <v>91.433048248299997</v>
      </c>
      <c r="E455">
        <f t="shared" ref="E455:E461" si="72">AVERAGE(A455:D455)/1000</f>
        <v>9.5923344294233326E-2</v>
      </c>
      <c r="F455">
        <f t="shared" ref="F455:F461" si="73">STDEV(B455:D455)/SQRT(3)/1000</f>
        <v>2.4458213924038116E-3</v>
      </c>
    </row>
    <row r="456" spans="1:6">
      <c r="A456" t="s">
        <v>45</v>
      </c>
      <c r="B456">
        <v>94.600200653100003</v>
      </c>
      <c r="C456">
        <v>144.89197730999999</v>
      </c>
      <c r="D456">
        <v>137.93396949800001</v>
      </c>
      <c r="E456">
        <f t="shared" si="72"/>
        <v>0.12580871582036668</v>
      </c>
      <c r="F456">
        <f t="shared" si="73"/>
        <v>1.5733001752018951E-2</v>
      </c>
    </row>
    <row r="457" spans="1:6">
      <c r="A457" t="s">
        <v>51</v>
      </c>
      <c r="B457">
        <v>116.452932358</v>
      </c>
      <c r="C457">
        <v>96.336126327499997</v>
      </c>
      <c r="D457">
        <v>103.34300994900001</v>
      </c>
      <c r="E457">
        <f t="shared" si="72"/>
        <v>0.1053773562115</v>
      </c>
      <c r="F457">
        <f t="shared" si="73"/>
        <v>5.895631002530633E-3</v>
      </c>
    </row>
    <row r="458" spans="1:6">
      <c r="A458" t="s">
        <v>69</v>
      </c>
      <c r="B458">
        <v>113.95907402</v>
      </c>
      <c r="C458">
        <v>112.250089645</v>
      </c>
      <c r="D458">
        <v>106.498003006</v>
      </c>
      <c r="E458">
        <f t="shared" si="72"/>
        <v>0.11090238889033333</v>
      </c>
      <c r="F458">
        <f t="shared" si="73"/>
        <v>2.2567763263915907E-3</v>
      </c>
    </row>
    <row r="459" spans="1:6">
      <c r="A459" t="s">
        <v>14</v>
      </c>
      <c r="B459">
        <v>643.99504661599997</v>
      </c>
      <c r="C459">
        <v>672.84011840799997</v>
      </c>
      <c r="D459">
        <v>650.923967361</v>
      </c>
      <c r="E459">
        <f t="shared" si="72"/>
        <v>0.655919710795</v>
      </c>
      <c r="F459">
        <f t="shared" si="73"/>
        <v>8.6934387330364262E-3</v>
      </c>
    </row>
    <row r="460" spans="1:6">
      <c r="A460" t="s">
        <v>17</v>
      </c>
      <c r="B460">
        <v>429.532766342</v>
      </c>
      <c r="C460">
        <v>509.52672958400001</v>
      </c>
      <c r="D460">
        <v>468.388080597</v>
      </c>
      <c r="E460">
        <f t="shared" si="72"/>
        <v>0.46914919217433332</v>
      </c>
      <c r="F460">
        <f t="shared" si="73"/>
        <v>2.309540363301376E-2</v>
      </c>
    </row>
    <row r="461" spans="1:6">
      <c r="A461" t="s">
        <v>25</v>
      </c>
      <c r="B461">
        <v>813.23409080500005</v>
      </c>
      <c r="E461">
        <f t="shared" si="72"/>
        <v>0.81323409080500009</v>
      </c>
      <c r="F461" t="e">
        <f t="shared" si="73"/>
        <v>#DIV/0!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Santa Barbara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Hiranya Jayathilaka</dc:creator>
  <cp:lastModifiedBy>Hiranya Jayathilaka</cp:lastModifiedBy>
  <dcterms:created xsi:type="dcterms:W3CDTF">2014-02-21T00:18:18Z</dcterms:created>
  <dcterms:modified xsi:type="dcterms:W3CDTF">2014-03-07T00:35:59Z</dcterms:modified>
</cp:coreProperties>
</file>