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  <sheet state="visible" name="Sheet1 (2)" sheetId="3" r:id="rId6"/>
  </sheets>
  <definedNames/>
  <calcPr/>
  <extLst>
    <ext uri="GoogleSheetsCustomDataVersion2">
      <go:sheetsCustomData xmlns:go="http://customooxmlschemas.google.com/" r:id="rId7" roundtripDataChecksum="DCqhCE5qLHgK3ll561NbH8jIpR96TjmIF0scj0IrLO8="/>
    </ext>
  </extLst>
</workbook>
</file>

<file path=xl/sharedStrings.xml><?xml version="1.0" encoding="utf-8"?>
<sst xmlns="http://schemas.openxmlformats.org/spreadsheetml/2006/main" count="1300" uniqueCount="258">
  <si>
    <t>Sno</t>
  </si>
  <si>
    <t>IdNum</t>
  </si>
  <si>
    <t>Category</t>
  </si>
  <si>
    <t>Quiz 1 (on 26)</t>
  </si>
  <si>
    <t>Mid Sem (on 52)</t>
  </si>
  <si>
    <t>Quiz 2 (on 36)</t>
  </si>
  <si>
    <t>Surprise Quiz (3%)</t>
  </si>
  <si>
    <t>EndSem (on 80)</t>
  </si>
  <si>
    <t>Quiz1</t>
  </si>
  <si>
    <t>Insem</t>
  </si>
  <si>
    <t>Total</t>
  </si>
  <si>
    <t>Rounded Scores</t>
  </si>
  <si>
    <t>Scores_1</t>
  </si>
  <si>
    <t>XH40</t>
  </si>
  <si>
    <t>MTech</t>
  </si>
  <si>
    <t>MidSem</t>
  </si>
  <si>
    <t>IF70</t>
  </si>
  <si>
    <t>Quiz2</t>
  </si>
  <si>
    <t>HG52</t>
  </si>
  <si>
    <t>SurpriseQuiz</t>
  </si>
  <si>
    <t>OX57</t>
  </si>
  <si>
    <t>Insem TOTAL</t>
  </si>
  <si>
    <t>QT30</t>
  </si>
  <si>
    <t>FINALS</t>
  </si>
  <si>
    <t>KA95</t>
  </si>
  <si>
    <t>TOTAL</t>
  </si>
  <si>
    <t>AC44</t>
  </si>
  <si>
    <t>BX35</t>
  </si>
  <si>
    <t>RG50</t>
  </si>
  <si>
    <t>EP24</t>
  </si>
  <si>
    <t>EZ14</t>
  </si>
  <si>
    <t>BU14</t>
  </si>
  <si>
    <t>SV84</t>
  </si>
  <si>
    <t>WF59</t>
  </si>
  <si>
    <t>DZ25</t>
  </si>
  <si>
    <t>YF49</t>
  </si>
  <si>
    <t>ZB49</t>
  </si>
  <si>
    <t>BY49</t>
  </si>
  <si>
    <t>NY15</t>
  </si>
  <si>
    <t>DE26</t>
  </si>
  <si>
    <t>ZH57</t>
  </si>
  <si>
    <t>KN73</t>
  </si>
  <si>
    <t>BA63</t>
  </si>
  <si>
    <t>FP41</t>
  </si>
  <si>
    <t>MY78</t>
  </si>
  <si>
    <t>UB43</t>
  </si>
  <si>
    <t>VU21</t>
  </si>
  <si>
    <t>YY77</t>
  </si>
  <si>
    <t>XM16</t>
  </si>
  <si>
    <t>IN96</t>
  </si>
  <si>
    <t>KA14</t>
  </si>
  <si>
    <t>AM70</t>
  </si>
  <si>
    <t>AQ29</t>
  </si>
  <si>
    <t>GB42</t>
  </si>
  <si>
    <t>ZI38</t>
  </si>
  <si>
    <t>WY25</t>
  </si>
  <si>
    <t>SW63</t>
  </si>
  <si>
    <t>SX96</t>
  </si>
  <si>
    <t>BTech</t>
  </si>
  <si>
    <t>JJ54</t>
  </si>
  <si>
    <t>TB79</t>
  </si>
  <si>
    <t>TM94</t>
  </si>
  <si>
    <t>JF28</t>
  </si>
  <si>
    <t>RK20</t>
  </si>
  <si>
    <t>JJ24</t>
  </si>
  <si>
    <t>XJ45</t>
  </si>
  <si>
    <t>JT35</t>
  </si>
  <si>
    <t>PC17</t>
  </si>
  <si>
    <t>MM98</t>
  </si>
  <si>
    <t>JB77</t>
  </si>
  <si>
    <t>FT95</t>
  </si>
  <si>
    <t>OO48</t>
  </si>
  <si>
    <t>SP66</t>
  </si>
  <si>
    <t>TP65</t>
  </si>
  <si>
    <t>PA23</t>
  </si>
  <si>
    <t>AI66</t>
  </si>
  <si>
    <t>JP75</t>
  </si>
  <si>
    <t>EZ33</t>
  </si>
  <si>
    <t>ZC56</t>
  </si>
  <si>
    <t>NZ17</t>
  </si>
  <si>
    <t>HH53</t>
  </si>
  <si>
    <t>JB24</t>
  </si>
  <si>
    <t>EN20</t>
  </si>
  <si>
    <t>IN95</t>
  </si>
  <si>
    <t>FX16</t>
  </si>
  <si>
    <t>JF45</t>
  </si>
  <si>
    <t>FS14</t>
  </si>
  <si>
    <t>UU90</t>
  </si>
  <si>
    <t>RY96</t>
  </si>
  <si>
    <t>GD90</t>
  </si>
  <si>
    <t>UY79</t>
  </si>
  <si>
    <t>DJ16</t>
  </si>
  <si>
    <t>JC32</t>
  </si>
  <si>
    <t>GJ63</t>
  </si>
  <si>
    <t>ZC30</t>
  </si>
  <si>
    <t>DP99</t>
  </si>
  <si>
    <t>GK89</t>
  </si>
  <si>
    <t>GP84</t>
  </si>
  <si>
    <t>RW19</t>
  </si>
  <si>
    <t>GK30</t>
  </si>
  <si>
    <t>DD59</t>
  </si>
  <si>
    <t>IR46</t>
  </si>
  <si>
    <t>BC12</t>
  </si>
  <si>
    <t>MY53</t>
  </si>
  <si>
    <t>SQ18</t>
  </si>
  <si>
    <t>SJ73</t>
  </si>
  <si>
    <t>WA47</t>
  </si>
  <si>
    <t>TI62</t>
  </si>
  <si>
    <t>FE37</t>
  </si>
  <si>
    <t>SK51</t>
  </si>
  <si>
    <t>JB38</t>
  </si>
  <si>
    <t>GB10</t>
  </si>
  <si>
    <t>BY92</t>
  </si>
  <si>
    <t>PP47</t>
  </si>
  <si>
    <t>UB48</t>
  </si>
  <si>
    <t>AQ28</t>
  </si>
  <si>
    <t>KW67</t>
  </si>
  <si>
    <t>WH78</t>
  </si>
  <si>
    <t>PhD</t>
  </si>
  <si>
    <t>TE72</t>
  </si>
  <si>
    <t>YK45</t>
  </si>
  <si>
    <t>LX79</t>
  </si>
  <si>
    <t>VF21</t>
  </si>
  <si>
    <t>ZT58</t>
  </si>
  <si>
    <t>NQ84</t>
  </si>
  <si>
    <t>LH70</t>
  </si>
  <si>
    <t>GF14</t>
  </si>
  <si>
    <t>DR85</t>
  </si>
  <si>
    <t>VE83</t>
  </si>
  <si>
    <t>BT82</t>
  </si>
  <si>
    <t>DD</t>
  </si>
  <si>
    <t>SN45</t>
  </si>
  <si>
    <t>IV81</t>
  </si>
  <si>
    <t>AB67</t>
  </si>
  <si>
    <t>XU80</t>
  </si>
  <si>
    <t>LI25</t>
  </si>
  <si>
    <t>YS85</t>
  </si>
  <si>
    <t>GH89</t>
  </si>
  <si>
    <t>DF61</t>
  </si>
  <si>
    <t>JW62</t>
  </si>
  <si>
    <t>OB86</t>
  </si>
  <si>
    <t>MD97</t>
  </si>
  <si>
    <t>TS58</t>
  </si>
  <si>
    <t>NN73</t>
  </si>
  <si>
    <t>KM48</t>
  </si>
  <si>
    <t>NL50</t>
  </si>
  <si>
    <t>RA99</t>
  </si>
  <si>
    <t>UB68</t>
  </si>
  <si>
    <t>WJ75</t>
  </si>
  <si>
    <t>MSc</t>
  </si>
  <si>
    <t>LY85</t>
  </si>
  <si>
    <t>OA19</t>
  </si>
  <si>
    <t>XI66</t>
  </si>
  <si>
    <t>OM85</t>
  </si>
  <si>
    <t>LY50</t>
  </si>
  <si>
    <t>IQ83</t>
  </si>
  <si>
    <t>DN24</t>
  </si>
  <si>
    <t>AT42</t>
  </si>
  <si>
    <t>KC19</t>
  </si>
  <si>
    <t>WW32</t>
  </si>
  <si>
    <t>KF12</t>
  </si>
  <si>
    <t>PR55</t>
  </si>
  <si>
    <t>PV40</t>
  </si>
  <si>
    <t>NA83</t>
  </si>
  <si>
    <t>WY39</t>
  </si>
  <si>
    <t>GN44</t>
  </si>
  <si>
    <t>WT18</t>
  </si>
  <si>
    <t>XC78</t>
  </si>
  <si>
    <t>FI21</t>
  </si>
  <si>
    <t>VV89</t>
  </si>
  <si>
    <t>EV64</t>
  </si>
  <si>
    <t>BC26</t>
  </si>
  <si>
    <t>EY87</t>
  </si>
  <si>
    <t>IH49</t>
  </si>
  <si>
    <t>FN15</t>
  </si>
  <si>
    <t>GG24</t>
  </si>
  <si>
    <t>RR95</t>
  </si>
  <si>
    <t>FM36</t>
  </si>
  <si>
    <t>BL87</t>
  </si>
  <si>
    <t>LT88</t>
  </si>
  <si>
    <t>LL22</t>
  </si>
  <si>
    <t>SL25</t>
  </si>
  <si>
    <t>YF37</t>
  </si>
  <si>
    <t>KR64</t>
  </si>
  <si>
    <t>CJ93</t>
  </si>
  <si>
    <t>SG53</t>
  </si>
  <si>
    <t>GD71</t>
  </si>
  <si>
    <t>ZD72</t>
  </si>
  <si>
    <t>JH79</t>
  </si>
  <si>
    <t>FL91</t>
  </si>
  <si>
    <t>CK21</t>
  </si>
  <si>
    <t>A.</t>
  </si>
  <si>
    <t>Maximum</t>
  </si>
  <si>
    <t>Minimum</t>
  </si>
  <si>
    <t>Median</t>
  </si>
  <si>
    <t>Mode</t>
  </si>
  <si>
    <t>Average</t>
  </si>
  <si>
    <t>Standard Deviation</t>
  </si>
  <si>
    <t>F.</t>
  </si>
  <si>
    <t>Correlation Matrix:</t>
  </si>
  <si>
    <t>D</t>
  </si>
  <si>
    <t>E</t>
  </si>
  <si>
    <t>F</t>
  </si>
  <si>
    <t>G</t>
  </si>
  <si>
    <t>H</t>
  </si>
  <si>
    <t>G.</t>
  </si>
  <si>
    <t>Graph:</t>
  </si>
  <si>
    <t>Obsv:</t>
  </si>
  <si>
    <t xml:space="preserve">      Yes,it is possible for a student to perform well in end sem too as the marks in midsem are increasing and in trendline the value of R^2 is the lowest.</t>
  </si>
  <si>
    <t>H.</t>
  </si>
  <si>
    <t>As in some region Insem marks are near to Endsem marks and in trendline the value of R^2 lowest,so we can say it is possible for a student to score well in Endsem.</t>
  </si>
  <si>
    <t>I.</t>
  </si>
  <si>
    <t>Rounded scores</t>
  </si>
  <si>
    <t>Scores</t>
  </si>
  <si>
    <t>Grades</t>
  </si>
  <si>
    <t>CPI</t>
  </si>
  <si>
    <t>AA</t>
  </si>
  <si>
    <t>AB</t>
  </si>
  <si>
    <t>BB</t>
  </si>
  <si>
    <t>BC</t>
  </si>
  <si>
    <t>CC</t>
  </si>
  <si>
    <t>CD</t>
  </si>
  <si>
    <t>FR</t>
  </si>
  <si>
    <t>K.</t>
  </si>
  <si>
    <t>(0,mean-sd)</t>
  </si>
  <si>
    <t>(mean-sd,mean+sd)</t>
  </si>
  <si>
    <t>(mean+sd,100)</t>
  </si>
  <si>
    <r>
      <rPr>
        <rFont val="Arial"/>
        <color theme="1"/>
      </rPr>
      <t xml:space="preserve">           </t>
    </r>
    <r>
      <rPr>
        <rFont val="Arial"/>
        <b/>
        <color theme="1"/>
      </rPr>
      <t xml:space="preserve"> No. of Students</t>
    </r>
    <r>
      <rPr>
        <rFont val="Arial"/>
        <color theme="1"/>
      </rPr>
      <t xml:space="preserve"> </t>
    </r>
  </si>
  <si>
    <t>L.</t>
  </si>
  <si>
    <t xml:space="preserve">.																		</t>
  </si>
  <si>
    <t>Number of Students</t>
  </si>
  <si>
    <t xml:space="preserve">       </t>
  </si>
  <si>
    <t xml:space="preserve">     83.5&lt;= Scores &lt;=100 Got 'AA</t>
  </si>
  <si>
    <t xml:space="preserve">       74&lt;= Scores &lt;=83.25 Got 'AB'</t>
  </si>
  <si>
    <t xml:space="preserve">   60.75&lt;=Scores&lt;74 Got 'BB'</t>
  </si>
  <si>
    <t xml:space="preserve">    46&lt;=Scores&lt;=60.25 Got 'BC</t>
  </si>
  <si>
    <t xml:space="preserve">  37&lt;=Scores&lt;=45 Got 'CC'</t>
  </si>
  <si>
    <t xml:space="preserve">     33.75&lt;=Scores&lt;=36 Got 'CD'</t>
  </si>
  <si>
    <t>30&lt;=Scores&lt;33 Got 'DD'</t>
  </si>
  <si>
    <t>Scores &lt;30 Got 'FR'</t>
  </si>
  <si>
    <t>Total CPI</t>
  </si>
  <si>
    <t>M.</t>
  </si>
  <si>
    <t>Avg_CPI</t>
  </si>
  <si>
    <t>BTechs</t>
  </si>
  <si>
    <t>MTechs</t>
  </si>
  <si>
    <t>PhDs</t>
  </si>
  <si>
    <t>MScs</t>
  </si>
  <si>
    <t>DDs</t>
  </si>
  <si>
    <t xml:space="preserve">                           </t>
  </si>
  <si>
    <t/>
  </si>
  <si>
    <t>Q1 &amp; MidSem</t>
  </si>
  <si>
    <t>Q2 &amp; EndSem</t>
  </si>
  <si>
    <t>Performance_1</t>
  </si>
  <si>
    <t>Performance_2</t>
  </si>
  <si>
    <t>Same_Performance</t>
  </si>
  <si>
    <r>
      <rPr>
        <rFont val="Arial"/>
        <color theme="1"/>
      </rPr>
      <t xml:space="preserve">  </t>
    </r>
    <r>
      <rPr>
        <rFont val="Arial"/>
        <b/>
        <color theme="1"/>
      </rPr>
      <t xml:space="preserve">  InSem(W_Avg )</t>
    </r>
  </si>
  <si>
    <t xml:space="preserve">                                   Performance(EndSem &amp; InSem)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</si>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</sst>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11.0"/>
      <color theme="1"/>
      <name val="Arial"/>
    </font>
    <font>
      <sz val="9.0"/>
      <color rgb="FF000000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1.0"/>
      <color theme="1"/>
      <name val="Arial"/>
    </font>
    <font>
      <sz val="11.0"/>
      <color rgb="FF008000"/>
      <name val="&quot;Google Sans Mono&quot;"/>
    </font>
    <font>
      <sz val="11.0"/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color rgb="FF008000"/>
      <name val="Arial"/>
    </font>
    <font>
      <sz val="11.0"/>
      <color rgb="FF008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6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2" fontId="4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2" fontId="16" numFmtId="0" xfId="0" applyAlignment="1" applyFont="1">
      <alignment horizontal="left"/>
    </xf>
    <xf borderId="0" fillId="0" fontId="11" numFmtId="0" xfId="0" applyFont="1"/>
    <xf borderId="0" fillId="0" fontId="17" numFmtId="0" xfId="0" applyFont="1"/>
    <xf borderId="0" fillId="0" fontId="6" numFmtId="9" xfId="0" applyAlignment="1" applyFont="1" applyNumberFormat="1">
      <alignment horizontal="center" vertical="bottom"/>
    </xf>
    <xf borderId="0" fillId="0" fontId="10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2" fontId="19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2" fontId="20" numFmtId="0" xfId="0" applyAlignment="1" applyFont="1">
      <alignment vertical="bottom"/>
    </xf>
    <xf quotePrefix="1" borderId="0" fillId="0" fontId="10" numFmtId="0" xfId="0" applyAlignment="1" applyFont="1">
      <alignment horizontal="center" vertical="bottom"/>
    </xf>
    <xf borderId="0" fillId="0" fontId="18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9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2" fontId="4" numFmtId="0" xfId="0" applyAlignment="1" applyFont="1">
      <alignment horizontal="center"/>
    </xf>
    <xf borderId="0" fillId="2" fontId="2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EndSem (on 80) vs. Mid Sem (on 52)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CC0000">
                    <a:alpha val="5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Sheet1!$E$2:$E$996</c:f>
            </c:numRef>
          </c:xVal>
          <c:yVal>
            <c:numRef>
              <c:f>Sheet1!$H$2:$H$996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51523"/>
        <c:axId val="251569908"/>
      </c:scatterChart>
      <c:valAx>
        <c:axId val="1841551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 Sem (on 52)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569908"/>
      </c:valAx>
      <c:valAx>
        <c:axId val="251569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EndSem (on 80)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551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InSem vs EndSem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yVal>
            <c:numRef>
              <c:f>Sheet1!$H$2:$H$996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26946"/>
        <c:axId val="2112001413"/>
      </c:scatterChart>
      <c:valAx>
        <c:axId val="961226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01413"/>
      </c:valAx>
      <c:valAx>
        <c:axId val="211200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EndSem (on 80)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226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191</xdr:row>
      <xdr:rowOff>133350</xdr:rowOff>
    </xdr:from>
    <xdr:ext cx="4829175" cy="2514600"/>
    <xdr:graphicFrame>
      <xdr:nvGraphicFramePr>
        <xdr:cNvPr id="19335442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485775</xdr:colOff>
      <xdr:row>213</xdr:row>
      <xdr:rowOff>85725</xdr:rowOff>
    </xdr:from>
    <xdr:ext cx="4886325" cy="2514600"/>
    <xdr:graphicFrame>
      <xdr:nvGraphicFramePr>
        <xdr:cNvPr id="3820884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419100</xdr:colOff>
      <xdr:row>236</xdr:row>
      <xdr:rowOff>19050</xdr:rowOff>
    </xdr:from>
    <xdr:ext cx="5029200" cy="2676525"/>
    <xdr:pic>
      <xdr:nvPicPr>
        <xdr:cNvPr id="1633710781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12.5"/>
    <col customWidth="1" min="4" max="4" width="14.38"/>
    <col customWidth="1" min="5" max="5" width="17.5"/>
    <col customWidth="1" min="6" max="6" width="14.38"/>
    <col customWidth="1" min="7" max="7" width="16.0"/>
    <col customWidth="1" min="8" max="9" width="14.38"/>
    <col customWidth="1" min="10" max="10" width="15.75"/>
    <col customWidth="1" min="11" max="11" width="14.38"/>
    <col customWidth="1" min="12" max="12" width="13.75"/>
    <col customWidth="1" min="13" max="13" width="10.38"/>
    <col customWidth="1" min="14" max="14" width="13.75"/>
    <col customWidth="1" min="15" max="15" width="10.75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4" t="s">
        <v>8</v>
      </c>
      <c r="K1" s="5">
        <v>0.13</v>
      </c>
      <c r="L1" s="6" t="s">
        <v>9</v>
      </c>
      <c r="M1" s="7" t="s">
        <v>10</v>
      </c>
      <c r="N1" s="8" t="s">
        <v>11</v>
      </c>
      <c r="O1" s="8" t="s">
        <v>12</v>
      </c>
    </row>
    <row r="2" ht="12.75" customHeight="1">
      <c r="A2" s="4">
        <v>1.0</v>
      </c>
      <c r="B2" s="9" t="s">
        <v>13</v>
      </c>
      <c r="C2" s="4" t="s">
        <v>14</v>
      </c>
      <c r="D2" s="4">
        <v>13.0</v>
      </c>
      <c r="E2" s="10">
        <v>24.0</v>
      </c>
      <c r="F2" s="4">
        <v>8.5</v>
      </c>
      <c r="G2" s="4">
        <v>0.0</v>
      </c>
      <c r="H2" s="10">
        <v>36.0</v>
      </c>
      <c r="I2" s="4"/>
      <c r="J2" s="4" t="s">
        <v>15</v>
      </c>
      <c r="K2" s="5">
        <v>0.26</v>
      </c>
      <c r="L2" s="4">
        <f t="shared" ref="L2:L168" si="1">((D2+E2+F2)/2+G2)</f>
        <v>22.75</v>
      </c>
      <c r="M2" s="4">
        <f t="shared" ref="M2:M168" si="2">((D2+E2+F2+H2)/2+G2)</f>
        <v>40.75</v>
      </c>
      <c r="N2" s="11">
        <f t="shared" ref="N2:N168" si="3">ROUND(M2,0)</f>
        <v>41</v>
      </c>
      <c r="O2" s="11">
        <f t="shared" ref="O2:O168" si="4">((D2+E2+F2+H2)/2+G2)</f>
        <v>40.75</v>
      </c>
    </row>
    <row r="3" ht="12.75" customHeight="1">
      <c r="A3" s="4">
        <v>2.0</v>
      </c>
      <c r="B3" s="9" t="s">
        <v>16</v>
      </c>
      <c r="C3" s="4" t="s">
        <v>14</v>
      </c>
      <c r="D3" s="4">
        <v>0.0</v>
      </c>
      <c r="E3" s="10">
        <v>40.0</v>
      </c>
      <c r="F3" s="4">
        <v>17.5</v>
      </c>
      <c r="G3" s="4">
        <v>0.0</v>
      </c>
      <c r="H3" s="10">
        <v>30.0</v>
      </c>
      <c r="I3" s="4"/>
      <c r="J3" s="4" t="s">
        <v>17</v>
      </c>
      <c r="K3" s="5">
        <v>0.18</v>
      </c>
      <c r="L3" s="4">
        <f t="shared" si="1"/>
        <v>28.75</v>
      </c>
      <c r="M3" s="4">
        <f t="shared" si="2"/>
        <v>43.75</v>
      </c>
      <c r="N3" s="11">
        <f t="shared" si="3"/>
        <v>44</v>
      </c>
      <c r="O3" s="11">
        <f t="shared" si="4"/>
        <v>43.75</v>
      </c>
    </row>
    <row r="4" ht="12.75" customHeight="1">
      <c r="A4" s="4">
        <v>3.0</v>
      </c>
      <c r="B4" s="9" t="s">
        <v>18</v>
      </c>
      <c r="C4" s="4" t="s">
        <v>14</v>
      </c>
      <c r="D4" s="4">
        <v>23.0</v>
      </c>
      <c r="E4" s="10">
        <v>48.0</v>
      </c>
      <c r="F4" s="4">
        <v>27.0</v>
      </c>
      <c r="G4" s="4">
        <v>0.0</v>
      </c>
      <c r="H4" s="10">
        <v>78.0</v>
      </c>
      <c r="I4" s="4"/>
      <c r="J4" s="4" t="s">
        <v>19</v>
      </c>
      <c r="K4" s="5">
        <v>0.03</v>
      </c>
      <c r="L4" s="4">
        <f t="shared" si="1"/>
        <v>49</v>
      </c>
      <c r="M4" s="4">
        <f t="shared" si="2"/>
        <v>88</v>
      </c>
      <c r="N4" s="11">
        <f t="shared" si="3"/>
        <v>88</v>
      </c>
      <c r="O4" s="11">
        <f t="shared" si="4"/>
        <v>88</v>
      </c>
    </row>
    <row r="5" ht="12.75" customHeight="1">
      <c r="A5" s="4">
        <v>5.0</v>
      </c>
      <c r="B5" s="9" t="s">
        <v>20</v>
      </c>
      <c r="C5" s="4" t="s">
        <v>14</v>
      </c>
      <c r="D5" s="4">
        <v>26.0</v>
      </c>
      <c r="E5" s="10">
        <v>41.0</v>
      </c>
      <c r="F5" s="4">
        <v>21.5</v>
      </c>
      <c r="G5" s="4">
        <v>3.0</v>
      </c>
      <c r="H5" s="10">
        <v>58.0</v>
      </c>
      <c r="I5" s="4"/>
      <c r="J5" s="4" t="s">
        <v>21</v>
      </c>
      <c r="K5" s="5">
        <f>SUM(K1:K4)</f>
        <v>0.6</v>
      </c>
      <c r="L5" s="4">
        <f t="shared" si="1"/>
        <v>47.25</v>
      </c>
      <c r="M5" s="4">
        <f t="shared" si="2"/>
        <v>76.25</v>
      </c>
      <c r="N5" s="11">
        <f t="shared" si="3"/>
        <v>76</v>
      </c>
      <c r="O5" s="11">
        <f t="shared" si="4"/>
        <v>76.25</v>
      </c>
    </row>
    <row r="6" ht="12.75" customHeight="1">
      <c r="A6" s="4">
        <v>6.0</v>
      </c>
      <c r="B6" s="9" t="s">
        <v>22</v>
      </c>
      <c r="C6" s="4" t="s">
        <v>14</v>
      </c>
      <c r="D6" s="4">
        <v>9.0</v>
      </c>
      <c r="E6" s="10">
        <v>27.0</v>
      </c>
      <c r="F6" s="4">
        <v>12.5</v>
      </c>
      <c r="G6" s="4">
        <v>0.0</v>
      </c>
      <c r="H6" s="10">
        <v>36.0</v>
      </c>
      <c r="I6" s="4"/>
      <c r="J6" s="4" t="s">
        <v>23</v>
      </c>
      <c r="K6" s="5">
        <v>0.4</v>
      </c>
      <c r="L6" s="4">
        <f t="shared" si="1"/>
        <v>24.25</v>
      </c>
      <c r="M6" s="4">
        <f t="shared" si="2"/>
        <v>42.25</v>
      </c>
      <c r="N6" s="11">
        <f t="shared" si="3"/>
        <v>42</v>
      </c>
      <c r="O6" s="11">
        <f t="shared" si="4"/>
        <v>42.25</v>
      </c>
    </row>
    <row r="7" ht="12.75" customHeight="1">
      <c r="A7" s="4">
        <v>7.0</v>
      </c>
      <c r="B7" s="9" t="s">
        <v>24</v>
      </c>
      <c r="C7" s="4" t="s">
        <v>14</v>
      </c>
      <c r="D7" s="4">
        <v>18.0</v>
      </c>
      <c r="E7" s="10">
        <v>40.0</v>
      </c>
      <c r="F7" s="4">
        <v>26.0</v>
      </c>
      <c r="G7" s="4">
        <v>0.0</v>
      </c>
      <c r="H7" s="10">
        <v>54.0</v>
      </c>
      <c r="I7" s="4"/>
      <c r="J7" s="4" t="s">
        <v>25</v>
      </c>
      <c r="K7" s="5">
        <f>K6+K5</f>
        <v>1</v>
      </c>
      <c r="L7" s="4">
        <f t="shared" si="1"/>
        <v>42</v>
      </c>
      <c r="M7" s="4">
        <f t="shared" si="2"/>
        <v>69</v>
      </c>
      <c r="N7" s="11">
        <f t="shared" si="3"/>
        <v>69</v>
      </c>
      <c r="O7" s="11">
        <f t="shared" si="4"/>
        <v>69</v>
      </c>
    </row>
    <row r="8" ht="12.75" customHeight="1">
      <c r="A8" s="4">
        <v>8.0</v>
      </c>
      <c r="B8" s="9" t="s">
        <v>26</v>
      </c>
      <c r="C8" s="4" t="s">
        <v>14</v>
      </c>
      <c r="D8" s="4">
        <v>23.0</v>
      </c>
      <c r="E8" s="10">
        <v>48.0</v>
      </c>
      <c r="F8" s="4">
        <v>14.0</v>
      </c>
      <c r="G8" s="4">
        <v>0.0</v>
      </c>
      <c r="H8" s="10">
        <v>39.0</v>
      </c>
      <c r="I8" s="4"/>
      <c r="J8" s="4"/>
      <c r="K8" s="4"/>
      <c r="L8" s="4">
        <f t="shared" si="1"/>
        <v>42.5</v>
      </c>
      <c r="M8" s="4">
        <f t="shared" si="2"/>
        <v>62</v>
      </c>
      <c r="N8" s="11">
        <f t="shared" si="3"/>
        <v>62</v>
      </c>
      <c r="O8" s="11">
        <f t="shared" si="4"/>
        <v>62</v>
      </c>
    </row>
    <row r="9" ht="12.75" customHeight="1">
      <c r="A9" s="4">
        <v>9.0</v>
      </c>
      <c r="B9" s="9" t="s">
        <v>27</v>
      </c>
      <c r="C9" s="4" t="s">
        <v>14</v>
      </c>
      <c r="D9" s="4">
        <v>24.0</v>
      </c>
      <c r="E9" s="10">
        <v>43.0</v>
      </c>
      <c r="F9" s="4">
        <v>13.0</v>
      </c>
      <c r="G9" s="4">
        <v>0.0</v>
      </c>
      <c r="H9" s="10">
        <v>62.0</v>
      </c>
      <c r="I9" s="4"/>
      <c r="J9" s="4"/>
      <c r="K9" s="4"/>
      <c r="L9" s="4">
        <f t="shared" si="1"/>
        <v>40</v>
      </c>
      <c r="M9" s="4">
        <f t="shared" si="2"/>
        <v>71</v>
      </c>
      <c r="N9" s="11">
        <f t="shared" si="3"/>
        <v>71</v>
      </c>
      <c r="O9" s="11">
        <f t="shared" si="4"/>
        <v>71</v>
      </c>
    </row>
    <row r="10" ht="12.75" customHeight="1">
      <c r="A10" s="4">
        <v>10.0</v>
      </c>
      <c r="B10" s="9" t="s">
        <v>28</v>
      </c>
      <c r="C10" s="4" t="s">
        <v>14</v>
      </c>
      <c r="D10" s="4">
        <v>26.0</v>
      </c>
      <c r="E10" s="10">
        <v>45.0</v>
      </c>
      <c r="F10" s="4">
        <v>10.0</v>
      </c>
      <c r="G10" s="4">
        <v>0.0</v>
      </c>
      <c r="H10" s="10">
        <v>58.0</v>
      </c>
      <c r="I10" s="4"/>
      <c r="J10" s="4"/>
      <c r="K10" s="4"/>
      <c r="L10" s="4">
        <f t="shared" si="1"/>
        <v>40.5</v>
      </c>
      <c r="M10" s="4">
        <f t="shared" si="2"/>
        <v>69.5</v>
      </c>
      <c r="N10" s="11">
        <f t="shared" si="3"/>
        <v>70</v>
      </c>
      <c r="O10" s="11">
        <f t="shared" si="4"/>
        <v>69.5</v>
      </c>
    </row>
    <row r="11" ht="12.75" customHeight="1">
      <c r="A11" s="4">
        <v>11.0</v>
      </c>
      <c r="B11" s="9" t="s">
        <v>29</v>
      </c>
      <c r="C11" s="4" t="s">
        <v>14</v>
      </c>
      <c r="D11" s="4">
        <v>25.0</v>
      </c>
      <c r="E11" s="10">
        <v>42.0</v>
      </c>
      <c r="F11" s="4">
        <v>30.0</v>
      </c>
      <c r="G11" s="4">
        <v>0.0</v>
      </c>
      <c r="H11" s="10">
        <v>68.0</v>
      </c>
      <c r="I11" s="4"/>
      <c r="J11" s="4"/>
      <c r="K11" s="4"/>
      <c r="L11" s="4">
        <f t="shared" si="1"/>
        <v>48.5</v>
      </c>
      <c r="M11" s="4">
        <f t="shared" si="2"/>
        <v>82.5</v>
      </c>
      <c r="N11" s="11">
        <f t="shared" si="3"/>
        <v>83</v>
      </c>
      <c r="O11" s="11">
        <f t="shared" si="4"/>
        <v>82.5</v>
      </c>
    </row>
    <row r="12" ht="12.75" customHeight="1">
      <c r="A12" s="4">
        <v>12.0</v>
      </c>
      <c r="B12" s="9" t="s">
        <v>30</v>
      </c>
      <c r="C12" s="4" t="s">
        <v>14</v>
      </c>
      <c r="D12" s="4">
        <v>26.0</v>
      </c>
      <c r="E12" s="10">
        <v>54.0</v>
      </c>
      <c r="F12" s="4">
        <v>27.0</v>
      </c>
      <c r="G12" s="4">
        <v>0.0</v>
      </c>
      <c r="H12" s="10">
        <v>73.0</v>
      </c>
      <c r="I12" s="4"/>
      <c r="J12" s="4"/>
      <c r="K12" s="4"/>
      <c r="L12" s="4">
        <f t="shared" si="1"/>
        <v>53.5</v>
      </c>
      <c r="M12" s="4">
        <f t="shared" si="2"/>
        <v>90</v>
      </c>
      <c r="N12" s="11">
        <f t="shared" si="3"/>
        <v>90</v>
      </c>
      <c r="O12" s="11">
        <f t="shared" si="4"/>
        <v>90</v>
      </c>
    </row>
    <row r="13" ht="12.75" customHeight="1">
      <c r="A13" s="4">
        <v>13.0</v>
      </c>
      <c r="B13" s="9" t="s">
        <v>31</v>
      </c>
      <c r="C13" s="4" t="s">
        <v>14</v>
      </c>
      <c r="D13" s="4">
        <v>16.0</v>
      </c>
      <c r="E13" s="10">
        <v>29.0</v>
      </c>
      <c r="F13" s="4">
        <v>10.0</v>
      </c>
      <c r="G13" s="4">
        <v>0.0</v>
      </c>
      <c r="H13" s="10">
        <v>30.0</v>
      </c>
      <c r="I13" s="4"/>
      <c r="J13" s="4"/>
      <c r="K13" s="4"/>
      <c r="L13" s="4">
        <f t="shared" si="1"/>
        <v>27.5</v>
      </c>
      <c r="M13" s="4">
        <f t="shared" si="2"/>
        <v>42.5</v>
      </c>
      <c r="N13" s="11">
        <f t="shared" si="3"/>
        <v>43</v>
      </c>
      <c r="O13" s="11">
        <f t="shared" si="4"/>
        <v>42.5</v>
      </c>
    </row>
    <row r="14" ht="12.75" customHeight="1">
      <c r="A14" s="4">
        <v>14.0</v>
      </c>
      <c r="B14" s="9" t="s">
        <v>32</v>
      </c>
      <c r="C14" s="4" t="s">
        <v>14</v>
      </c>
      <c r="D14" s="4">
        <v>17.0</v>
      </c>
      <c r="E14" s="10">
        <v>37.0</v>
      </c>
      <c r="F14" s="4">
        <v>11.0</v>
      </c>
      <c r="G14" s="4">
        <v>0.0</v>
      </c>
      <c r="H14" s="10">
        <v>48.0</v>
      </c>
      <c r="I14" s="4"/>
      <c r="J14" s="4"/>
      <c r="K14" s="4"/>
      <c r="L14" s="4">
        <f t="shared" si="1"/>
        <v>32.5</v>
      </c>
      <c r="M14" s="4">
        <f t="shared" si="2"/>
        <v>56.5</v>
      </c>
      <c r="N14" s="11">
        <f t="shared" si="3"/>
        <v>57</v>
      </c>
      <c r="O14" s="11">
        <f t="shared" si="4"/>
        <v>56.5</v>
      </c>
    </row>
    <row r="15" ht="12.75" customHeight="1">
      <c r="A15" s="4">
        <v>15.0</v>
      </c>
      <c r="B15" s="9" t="s">
        <v>33</v>
      </c>
      <c r="C15" s="4" t="s">
        <v>14</v>
      </c>
      <c r="D15" s="4">
        <v>17.0</v>
      </c>
      <c r="E15" s="10">
        <v>42.0</v>
      </c>
      <c r="F15" s="4">
        <v>33.0</v>
      </c>
      <c r="G15" s="4">
        <v>3.0</v>
      </c>
      <c r="H15" s="10">
        <v>64.0</v>
      </c>
      <c r="I15" s="4"/>
      <c r="J15" s="4"/>
      <c r="K15" s="4"/>
      <c r="L15" s="4">
        <f t="shared" si="1"/>
        <v>49</v>
      </c>
      <c r="M15" s="4">
        <f t="shared" si="2"/>
        <v>81</v>
      </c>
      <c r="N15" s="11">
        <f t="shared" si="3"/>
        <v>81</v>
      </c>
      <c r="O15" s="11">
        <f t="shared" si="4"/>
        <v>81</v>
      </c>
    </row>
    <row r="16" ht="12.75" customHeight="1">
      <c r="A16" s="4">
        <v>16.0</v>
      </c>
      <c r="B16" s="9" t="s">
        <v>34</v>
      </c>
      <c r="C16" s="4" t="s">
        <v>14</v>
      </c>
      <c r="D16" s="4">
        <v>22.0</v>
      </c>
      <c r="E16" s="10">
        <v>32.0</v>
      </c>
      <c r="F16" s="4">
        <v>12.0</v>
      </c>
      <c r="G16" s="4">
        <v>1.75</v>
      </c>
      <c r="H16" s="10">
        <v>43.0</v>
      </c>
      <c r="I16" s="4"/>
      <c r="J16" s="4"/>
      <c r="K16" s="4"/>
      <c r="L16" s="4">
        <f t="shared" si="1"/>
        <v>34.75</v>
      </c>
      <c r="M16" s="4">
        <f t="shared" si="2"/>
        <v>56.25</v>
      </c>
      <c r="N16" s="11">
        <f t="shared" si="3"/>
        <v>56</v>
      </c>
      <c r="O16" s="11">
        <f t="shared" si="4"/>
        <v>56.25</v>
      </c>
    </row>
    <row r="17" ht="12.75" customHeight="1">
      <c r="A17" s="4">
        <v>17.0</v>
      </c>
      <c r="B17" s="9" t="s">
        <v>35</v>
      </c>
      <c r="C17" s="4" t="s">
        <v>14</v>
      </c>
      <c r="D17" s="4">
        <v>22.0</v>
      </c>
      <c r="E17" s="10">
        <v>50.0</v>
      </c>
      <c r="F17" s="4">
        <v>25.5</v>
      </c>
      <c r="G17" s="4">
        <v>2.0</v>
      </c>
      <c r="H17" s="10">
        <v>68.0</v>
      </c>
      <c r="I17" s="4"/>
      <c r="J17" s="4"/>
      <c r="K17" s="4"/>
      <c r="L17" s="4">
        <f t="shared" si="1"/>
        <v>50.75</v>
      </c>
      <c r="M17" s="4">
        <f t="shared" si="2"/>
        <v>84.75</v>
      </c>
      <c r="N17" s="11">
        <f t="shared" si="3"/>
        <v>85</v>
      </c>
      <c r="O17" s="11">
        <f t="shared" si="4"/>
        <v>84.75</v>
      </c>
    </row>
    <row r="18" ht="12.75" customHeight="1">
      <c r="A18" s="4">
        <v>18.0</v>
      </c>
      <c r="B18" s="9" t="s">
        <v>36</v>
      </c>
      <c r="C18" s="4" t="s">
        <v>14</v>
      </c>
      <c r="D18" s="4">
        <v>18.0</v>
      </c>
      <c r="E18" s="10">
        <v>33.0</v>
      </c>
      <c r="F18" s="4">
        <v>11.5</v>
      </c>
      <c r="G18" s="4">
        <v>0.0</v>
      </c>
      <c r="H18" s="10">
        <v>24.0</v>
      </c>
      <c r="I18" s="4"/>
      <c r="J18" s="4"/>
      <c r="K18" s="4"/>
      <c r="L18" s="4">
        <f t="shared" si="1"/>
        <v>31.25</v>
      </c>
      <c r="M18" s="4">
        <f t="shared" si="2"/>
        <v>43.25</v>
      </c>
      <c r="N18" s="11">
        <f t="shared" si="3"/>
        <v>43</v>
      </c>
      <c r="O18" s="11">
        <f t="shared" si="4"/>
        <v>43.25</v>
      </c>
    </row>
    <row r="19" ht="12.75" customHeight="1">
      <c r="A19" s="4">
        <v>19.0</v>
      </c>
      <c r="B19" s="9" t="s">
        <v>37</v>
      </c>
      <c r="C19" s="4" t="s">
        <v>14</v>
      </c>
      <c r="D19" s="4">
        <v>15.0</v>
      </c>
      <c r="E19" s="10">
        <v>22.0</v>
      </c>
      <c r="F19" s="4">
        <v>9.5</v>
      </c>
      <c r="G19" s="4">
        <v>0.0</v>
      </c>
      <c r="H19" s="10">
        <v>14.0</v>
      </c>
      <c r="I19" s="4"/>
      <c r="J19" s="4"/>
      <c r="K19" s="4"/>
      <c r="L19" s="4">
        <f t="shared" si="1"/>
        <v>23.25</v>
      </c>
      <c r="M19" s="4">
        <f t="shared" si="2"/>
        <v>30.25</v>
      </c>
      <c r="N19" s="11">
        <f t="shared" si="3"/>
        <v>30</v>
      </c>
      <c r="O19" s="11">
        <f t="shared" si="4"/>
        <v>30.25</v>
      </c>
    </row>
    <row r="20" ht="12.75" customHeight="1">
      <c r="A20" s="4">
        <v>20.0</v>
      </c>
      <c r="B20" s="9" t="s">
        <v>38</v>
      </c>
      <c r="C20" s="4" t="s">
        <v>14</v>
      </c>
      <c r="D20" s="4">
        <v>21.0</v>
      </c>
      <c r="E20" s="10">
        <v>32.0</v>
      </c>
      <c r="F20" s="4">
        <v>13.0</v>
      </c>
      <c r="G20" s="4">
        <v>0.0</v>
      </c>
      <c r="H20" s="10">
        <v>26.0</v>
      </c>
      <c r="I20" s="4"/>
      <c r="J20" s="4"/>
      <c r="K20" s="4"/>
      <c r="L20" s="4">
        <f t="shared" si="1"/>
        <v>33</v>
      </c>
      <c r="M20" s="4">
        <f t="shared" si="2"/>
        <v>46</v>
      </c>
      <c r="N20" s="11">
        <f t="shared" si="3"/>
        <v>46</v>
      </c>
      <c r="O20" s="11">
        <f t="shared" si="4"/>
        <v>46</v>
      </c>
    </row>
    <row r="21" ht="12.75" customHeight="1">
      <c r="A21" s="4">
        <v>21.0</v>
      </c>
      <c r="B21" s="9" t="s">
        <v>39</v>
      </c>
      <c r="C21" s="4" t="s">
        <v>14</v>
      </c>
      <c r="D21" s="4">
        <v>20.0</v>
      </c>
      <c r="E21" s="10">
        <v>34.0</v>
      </c>
      <c r="F21" s="4">
        <v>15.5</v>
      </c>
      <c r="G21" s="4">
        <v>0.0</v>
      </c>
      <c r="H21" s="10">
        <v>47.0</v>
      </c>
      <c r="I21" s="4"/>
      <c r="J21" s="4"/>
      <c r="K21" s="4"/>
      <c r="L21" s="4">
        <f t="shared" si="1"/>
        <v>34.75</v>
      </c>
      <c r="M21" s="4">
        <f t="shared" si="2"/>
        <v>58.25</v>
      </c>
      <c r="N21" s="11">
        <f t="shared" si="3"/>
        <v>58</v>
      </c>
      <c r="O21" s="11">
        <f t="shared" si="4"/>
        <v>58.25</v>
      </c>
    </row>
    <row r="22" ht="12.75" customHeight="1">
      <c r="A22" s="4">
        <v>22.0</v>
      </c>
      <c r="B22" s="9" t="s">
        <v>40</v>
      </c>
      <c r="C22" s="4" t="s">
        <v>14</v>
      </c>
      <c r="D22" s="4">
        <v>9.0</v>
      </c>
      <c r="E22" s="10">
        <v>17.0</v>
      </c>
      <c r="F22" s="4">
        <v>11.5</v>
      </c>
      <c r="G22" s="4">
        <v>0.0</v>
      </c>
      <c r="H22" s="10">
        <v>24.0</v>
      </c>
      <c r="I22" s="4"/>
      <c r="J22" s="4"/>
      <c r="K22" s="4"/>
      <c r="L22" s="4">
        <f t="shared" si="1"/>
        <v>18.75</v>
      </c>
      <c r="M22" s="4">
        <f t="shared" si="2"/>
        <v>30.75</v>
      </c>
      <c r="N22" s="11">
        <f t="shared" si="3"/>
        <v>31</v>
      </c>
      <c r="O22" s="11">
        <f t="shared" si="4"/>
        <v>30.75</v>
      </c>
    </row>
    <row r="23" ht="12.75" customHeight="1">
      <c r="A23" s="4">
        <v>23.0</v>
      </c>
      <c r="B23" s="9" t="s">
        <v>41</v>
      </c>
      <c r="C23" s="4" t="s">
        <v>14</v>
      </c>
      <c r="D23" s="4">
        <v>23.0</v>
      </c>
      <c r="E23" s="10">
        <v>29.0</v>
      </c>
      <c r="F23" s="4">
        <v>24.5</v>
      </c>
      <c r="G23" s="4">
        <v>0.0</v>
      </c>
      <c r="H23" s="10">
        <v>48.0</v>
      </c>
      <c r="I23" s="4"/>
      <c r="J23" s="4"/>
      <c r="K23" s="4"/>
      <c r="L23" s="4">
        <f t="shared" si="1"/>
        <v>38.25</v>
      </c>
      <c r="M23" s="4">
        <f t="shared" si="2"/>
        <v>62.25</v>
      </c>
      <c r="N23" s="11">
        <f t="shared" si="3"/>
        <v>62</v>
      </c>
      <c r="O23" s="11">
        <f t="shared" si="4"/>
        <v>62.25</v>
      </c>
    </row>
    <row r="24" ht="12.75" customHeight="1">
      <c r="A24" s="4">
        <v>24.0</v>
      </c>
      <c r="B24" s="9" t="s">
        <v>42</v>
      </c>
      <c r="C24" s="4" t="s">
        <v>14</v>
      </c>
      <c r="D24" s="4">
        <v>18.0</v>
      </c>
      <c r="E24" s="10">
        <v>21.0</v>
      </c>
      <c r="F24" s="4">
        <v>13.0</v>
      </c>
      <c r="G24" s="4">
        <v>0.0</v>
      </c>
      <c r="H24" s="10">
        <v>31.0</v>
      </c>
      <c r="I24" s="4"/>
      <c r="J24" s="4"/>
      <c r="K24" s="4"/>
      <c r="L24" s="4">
        <f t="shared" si="1"/>
        <v>26</v>
      </c>
      <c r="M24" s="4">
        <f t="shared" si="2"/>
        <v>41.5</v>
      </c>
      <c r="N24" s="11">
        <f t="shared" si="3"/>
        <v>42</v>
      </c>
      <c r="O24" s="11">
        <f t="shared" si="4"/>
        <v>41.5</v>
      </c>
    </row>
    <row r="25" ht="12.75" customHeight="1">
      <c r="A25" s="4">
        <v>25.0</v>
      </c>
      <c r="B25" s="9" t="s">
        <v>43</v>
      </c>
      <c r="C25" s="4" t="s">
        <v>14</v>
      </c>
      <c r="D25" s="4">
        <v>20.0</v>
      </c>
      <c r="E25" s="10">
        <v>36.0</v>
      </c>
      <c r="F25" s="4">
        <v>12.0</v>
      </c>
      <c r="G25" s="4">
        <v>3.0</v>
      </c>
      <c r="H25" s="10">
        <v>61.0</v>
      </c>
      <c r="I25" s="4"/>
      <c r="J25" s="4"/>
      <c r="K25" s="4"/>
      <c r="L25" s="4">
        <f t="shared" si="1"/>
        <v>37</v>
      </c>
      <c r="M25" s="4">
        <f t="shared" si="2"/>
        <v>67.5</v>
      </c>
      <c r="N25" s="11">
        <f t="shared" si="3"/>
        <v>68</v>
      </c>
      <c r="O25" s="11">
        <f t="shared" si="4"/>
        <v>67.5</v>
      </c>
    </row>
    <row r="26" ht="12.75" customHeight="1">
      <c r="A26" s="4">
        <v>26.0</v>
      </c>
      <c r="B26" s="9" t="s">
        <v>44</v>
      </c>
      <c r="C26" s="4" t="s">
        <v>14</v>
      </c>
      <c r="D26" s="4">
        <v>24.0</v>
      </c>
      <c r="E26" s="10">
        <v>47.0</v>
      </c>
      <c r="F26" s="4">
        <v>21.5</v>
      </c>
      <c r="G26" s="4">
        <v>0.0</v>
      </c>
      <c r="H26" s="10">
        <v>59.0</v>
      </c>
      <c r="I26" s="4"/>
      <c r="J26" s="4"/>
      <c r="K26" s="4"/>
      <c r="L26" s="4">
        <f t="shared" si="1"/>
        <v>46.25</v>
      </c>
      <c r="M26" s="4">
        <f t="shared" si="2"/>
        <v>75.75</v>
      </c>
      <c r="N26" s="11">
        <f t="shared" si="3"/>
        <v>76</v>
      </c>
      <c r="O26" s="11">
        <f t="shared" si="4"/>
        <v>75.75</v>
      </c>
    </row>
    <row r="27" ht="12.75" customHeight="1">
      <c r="A27" s="4">
        <v>27.0</v>
      </c>
      <c r="B27" s="9" t="s">
        <v>45</v>
      </c>
      <c r="C27" s="4" t="s">
        <v>14</v>
      </c>
      <c r="D27" s="4">
        <v>25.0</v>
      </c>
      <c r="E27" s="10">
        <v>43.0</v>
      </c>
      <c r="F27" s="4">
        <v>27.5</v>
      </c>
      <c r="G27" s="4">
        <v>0.0</v>
      </c>
      <c r="H27" s="10">
        <v>60.0</v>
      </c>
      <c r="I27" s="4"/>
      <c r="J27" s="4"/>
      <c r="K27" s="4"/>
      <c r="L27" s="4">
        <f t="shared" si="1"/>
        <v>47.75</v>
      </c>
      <c r="M27" s="4">
        <f t="shared" si="2"/>
        <v>77.75</v>
      </c>
      <c r="N27" s="11">
        <f t="shared" si="3"/>
        <v>78</v>
      </c>
      <c r="O27" s="11">
        <f t="shared" si="4"/>
        <v>77.75</v>
      </c>
    </row>
    <row r="28" ht="12.75" customHeight="1">
      <c r="A28" s="4">
        <v>28.0</v>
      </c>
      <c r="B28" s="9" t="s">
        <v>46</v>
      </c>
      <c r="C28" s="4" t="s">
        <v>14</v>
      </c>
      <c r="D28" s="4">
        <v>21.0</v>
      </c>
      <c r="E28" s="10">
        <v>35.0</v>
      </c>
      <c r="F28" s="4">
        <v>11.0</v>
      </c>
      <c r="G28" s="4">
        <v>0.0</v>
      </c>
      <c r="H28" s="10">
        <v>37.0</v>
      </c>
      <c r="I28" s="4"/>
      <c r="J28" s="4"/>
      <c r="K28" s="4"/>
      <c r="L28" s="4">
        <f t="shared" si="1"/>
        <v>33.5</v>
      </c>
      <c r="M28" s="4">
        <f t="shared" si="2"/>
        <v>52</v>
      </c>
      <c r="N28" s="11">
        <f t="shared" si="3"/>
        <v>52</v>
      </c>
      <c r="O28" s="11">
        <f t="shared" si="4"/>
        <v>52</v>
      </c>
    </row>
    <row r="29" ht="12.75" customHeight="1">
      <c r="A29" s="4">
        <v>29.0</v>
      </c>
      <c r="B29" s="9" t="s">
        <v>47</v>
      </c>
      <c r="C29" s="4" t="s">
        <v>14</v>
      </c>
      <c r="D29" s="4">
        <v>22.0</v>
      </c>
      <c r="E29" s="10">
        <v>21.0</v>
      </c>
      <c r="F29" s="4">
        <v>13.0</v>
      </c>
      <c r="G29" s="4">
        <v>0.0</v>
      </c>
      <c r="H29" s="10">
        <v>52.0</v>
      </c>
      <c r="I29" s="4"/>
      <c r="J29" s="4"/>
      <c r="K29" s="4"/>
      <c r="L29" s="4">
        <f t="shared" si="1"/>
        <v>28</v>
      </c>
      <c r="M29" s="4">
        <f t="shared" si="2"/>
        <v>54</v>
      </c>
      <c r="N29" s="11">
        <f t="shared" si="3"/>
        <v>54</v>
      </c>
      <c r="O29" s="11">
        <f t="shared" si="4"/>
        <v>54</v>
      </c>
    </row>
    <row r="30" ht="12.75" customHeight="1">
      <c r="A30" s="4">
        <v>30.0</v>
      </c>
      <c r="B30" s="9" t="s">
        <v>48</v>
      </c>
      <c r="C30" s="4" t="s">
        <v>14</v>
      </c>
      <c r="D30" s="4">
        <v>24.0</v>
      </c>
      <c r="E30" s="10">
        <v>48.0</v>
      </c>
      <c r="F30" s="4">
        <v>18.0</v>
      </c>
      <c r="G30" s="4">
        <v>0.0</v>
      </c>
      <c r="H30" s="10">
        <v>44.0</v>
      </c>
      <c r="I30" s="4"/>
      <c r="J30" s="4"/>
      <c r="K30" s="4"/>
      <c r="L30" s="4">
        <f t="shared" si="1"/>
        <v>45</v>
      </c>
      <c r="M30" s="4">
        <f t="shared" si="2"/>
        <v>67</v>
      </c>
      <c r="N30" s="11">
        <f t="shared" si="3"/>
        <v>67</v>
      </c>
      <c r="O30" s="11">
        <f t="shared" si="4"/>
        <v>67</v>
      </c>
    </row>
    <row r="31" ht="16.5" customHeight="1">
      <c r="A31" s="4">
        <v>31.0</v>
      </c>
      <c r="B31" s="9" t="s">
        <v>49</v>
      </c>
      <c r="C31" s="4" t="s">
        <v>14</v>
      </c>
      <c r="D31" s="4">
        <v>23.0</v>
      </c>
      <c r="E31" s="10">
        <v>28.0</v>
      </c>
      <c r="F31" s="4">
        <v>18.0</v>
      </c>
      <c r="G31" s="4">
        <v>0.0</v>
      </c>
      <c r="H31" s="10">
        <v>64.0</v>
      </c>
      <c r="I31" s="4"/>
      <c r="J31" s="4"/>
      <c r="K31" s="4"/>
      <c r="L31" s="4">
        <f t="shared" si="1"/>
        <v>34.5</v>
      </c>
      <c r="M31" s="4">
        <f t="shared" si="2"/>
        <v>66.5</v>
      </c>
      <c r="N31" s="11">
        <f t="shared" si="3"/>
        <v>67</v>
      </c>
      <c r="O31" s="11">
        <f t="shared" si="4"/>
        <v>66.5</v>
      </c>
    </row>
    <row r="32" ht="12.75" customHeight="1">
      <c r="A32" s="4">
        <v>32.0</v>
      </c>
      <c r="B32" s="9" t="s">
        <v>50</v>
      </c>
      <c r="C32" s="4" t="s">
        <v>14</v>
      </c>
      <c r="D32" s="4">
        <v>18.0</v>
      </c>
      <c r="E32" s="10">
        <v>41.0</v>
      </c>
      <c r="F32" s="4">
        <v>12.5</v>
      </c>
      <c r="G32" s="4">
        <v>0.0</v>
      </c>
      <c r="H32" s="10">
        <v>50.0</v>
      </c>
      <c r="I32" s="4"/>
      <c r="J32" s="4"/>
      <c r="K32" s="4"/>
      <c r="L32" s="4">
        <f t="shared" si="1"/>
        <v>35.75</v>
      </c>
      <c r="M32" s="4">
        <f t="shared" si="2"/>
        <v>60.75</v>
      </c>
      <c r="N32" s="11">
        <f t="shared" si="3"/>
        <v>61</v>
      </c>
      <c r="O32" s="11">
        <f t="shared" si="4"/>
        <v>60.75</v>
      </c>
    </row>
    <row r="33" ht="12.75" customHeight="1">
      <c r="A33" s="4">
        <v>33.0</v>
      </c>
      <c r="B33" s="9" t="s">
        <v>51</v>
      </c>
      <c r="C33" s="4" t="s">
        <v>14</v>
      </c>
      <c r="D33" s="4">
        <v>24.0</v>
      </c>
      <c r="E33" s="10">
        <v>26.0</v>
      </c>
      <c r="F33" s="4">
        <v>11.0</v>
      </c>
      <c r="G33" s="4">
        <v>0.0</v>
      </c>
      <c r="H33" s="10">
        <v>26.0</v>
      </c>
      <c r="I33" s="4"/>
      <c r="J33" s="4"/>
      <c r="K33" s="4"/>
      <c r="L33" s="4">
        <f t="shared" si="1"/>
        <v>30.5</v>
      </c>
      <c r="M33" s="4">
        <f t="shared" si="2"/>
        <v>43.5</v>
      </c>
      <c r="N33" s="11">
        <f t="shared" si="3"/>
        <v>44</v>
      </c>
      <c r="O33" s="11">
        <f t="shared" si="4"/>
        <v>43.5</v>
      </c>
    </row>
    <row r="34" ht="12.75" customHeight="1">
      <c r="A34" s="4">
        <v>34.0</v>
      </c>
      <c r="B34" s="9" t="s">
        <v>52</v>
      </c>
      <c r="C34" s="4" t="s">
        <v>14</v>
      </c>
      <c r="D34" s="4">
        <v>10.0</v>
      </c>
      <c r="E34" s="10">
        <v>34.0</v>
      </c>
      <c r="F34" s="4">
        <v>0.0</v>
      </c>
      <c r="G34" s="4">
        <v>0.0</v>
      </c>
      <c r="H34" s="10">
        <v>50.0</v>
      </c>
      <c r="I34" s="4"/>
      <c r="J34" s="4"/>
      <c r="K34" s="4"/>
      <c r="L34" s="4">
        <f t="shared" si="1"/>
        <v>22</v>
      </c>
      <c r="M34" s="4">
        <f t="shared" si="2"/>
        <v>47</v>
      </c>
      <c r="N34" s="11">
        <f t="shared" si="3"/>
        <v>47</v>
      </c>
      <c r="O34" s="11">
        <f t="shared" si="4"/>
        <v>47</v>
      </c>
    </row>
    <row r="35" ht="12.75" customHeight="1">
      <c r="A35" s="4">
        <v>35.0</v>
      </c>
      <c r="B35" s="9" t="s">
        <v>53</v>
      </c>
      <c r="C35" s="4" t="s">
        <v>14</v>
      </c>
      <c r="D35" s="4">
        <v>26.0</v>
      </c>
      <c r="E35" s="10">
        <v>51.0</v>
      </c>
      <c r="F35" s="4">
        <v>23.0</v>
      </c>
      <c r="G35" s="4">
        <v>0.0</v>
      </c>
      <c r="H35" s="10">
        <v>70.0</v>
      </c>
      <c r="I35" s="4"/>
      <c r="J35" s="4"/>
      <c r="K35" s="4"/>
      <c r="L35" s="4">
        <f t="shared" si="1"/>
        <v>50</v>
      </c>
      <c r="M35" s="4">
        <f t="shared" si="2"/>
        <v>85</v>
      </c>
      <c r="N35" s="11">
        <f t="shared" si="3"/>
        <v>85</v>
      </c>
      <c r="O35" s="11">
        <f t="shared" si="4"/>
        <v>85</v>
      </c>
    </row>
    <row r="36" ht="12.75" customHeight="1">
      <c r="A36" s="4">
        <v>36.0</v>
      </c>
      <c r="B36" s="9" t="s">
        <v>54</v>
      </c>
      <c r="C36" s="4" t="s">
        <v>14</v>
      </c>
      <c r="D36" s="4">
        <v>24.0</v>
      </c>
      <c r="E36" s="10">
        <v>50.0</v>
      </c>
      <c r="F36" s="4">
        <v>36.0</v>
      </c>
      <c r="G36" s="4">
        <v>3.0</v>
      </c>
      <c r="H36" s="10">
        <v>80.0</v>
      </c>
      <c r="I36" s="4"/>
      <c r="J36" s="4"/>
      <c r="K36" s="4"/>
      <c r="L36" s="4">
        <f t="shared" si="1"/>
        <v>58</v>
      </c>
      <c r="M36" s="4">
        <f t="shared" si="2"/>
        <v>98</v>
      </c>
      <c r="N36" s="11">
        <f t="shared" si="3"/>
        <v>98</v>
      </c>
      <c r="O36" s="11">
        <f t="shared" si="4"/>
        <v>98</v>
      </c>
    </row>
    <row r="37" ht="12.75" customHeight="1">
      <c r="A37" s="4">
        <v>37.0</v>
      </c>
      <c r="B37" s="9" t="s">
        <v>55</v>
      </c>
      <c r="C37" s="4" t="s">
        <v>14</v>
      </c>
      <c r="D37" s="4">
        <v>26.0</v>
      </c>
      <c r="E37" s="10">
        <v>48.0</v>
      </c>
      <c r="F37" s="4">
        <v>18.5</v>
      </c>
      <c r="G37" s="4">
        <v>0.0</v>
      </c>
      <c r="H37" s="10">
        <v>43.0</v>
      </c>
      <c r="I37" s="4"/>
      <c r="J37" s="4"/>
      <c r="K37" s="4"/>
      <c r="L37" s="4">
        <f t="shared" si="1"/>
        <v>46.25</v>
      </c>
      <c r="M37" s="4">
        <f t="shared" si="2"/>
        <v>67.75</v>
      </c>
      <c r="N37" s="11">
        <f t="shared" si="3"/>
        <v>68</v>
      </c>
      <c r="O37" s="11">
        <f t="shared" si="4"/>
        <v>67.75</v>
      </c>
    </row>
    <row r="38" ht="12.75" customHeight="1">
      <c r="A38" s="4">
        <v>38.0</v>
      </c>
      <c r="B38" s="9" t="s">
        <v>56</v>
      </c>
      <c r="C38" s="4" t="s">
        <v>14</v>
      </c>
      <c r="D38" s="4">
        <v>12.0</v>
      </c>
      <c r="E38" s="10">
        <v>16.0</v>
      </c>
      <c r="F38" s="4">
        <v>0.0</v>
      </c>
      <c r="G38" s="4">
        <v>0.0</v>
      </c>
      <c r="H38" s="10">
        <v>13.0</v>
      </c>
      <c r="I38" s="4"/>
      <c r="J38" s="4"/>
      <c r="K38" s="4"/>
      <c r="L38" s="4">
        <f t="shared" si="1"/>
        <v>14</v>
      </c>
      <c r="M38" s="4">
        <f t="shared" si="2"/>
        <v>20.5</v>
      </c>
      <c r="N38" s="11">
        <f t="shared" si="3"/>
        <v>21</v>
      </c>
      <c r="O38" s="11">
        <f t="shared" si="4"/>
        <v>20.5</v>
      </c>
    </row>
    <row r="39" ht="12.75" customHeight="1">
      <c r="A39" s="4">
        <v>41.0</v>
      </c>
      <c r="B39" s="9" t="s">
        <v>57</v>
      </c>
      <c r="C39" s="4" t="s">
        <v>58</v>
      </c>
      <c r="D39" s="4">
        <v>14.0</v>
      </c>
      <c r="E39" s="10">
        <v>15.0</v>
      </c>
      <c r="F39" s="4">
        <v>10.5</v>
      </c>
      <c r="G39" s="4">
        <v>0.0</v>
      </c>
      <c r="H39" s="10">
        <v>16.0</v>
      </c>
      <c r="I39" s="4"/>
      <c r="J39" s="4"/>
      <c r="K39" s="4"/>
      <c r="L39" s="4">
        <f t="shared" si="1"/>
        <v>19.75</v>
      </c>
      <c r="M39" s="4">
        <f t="shared" si="2"/>
        <v>27.75</v>
      </c>
      <c r="N39" s="11">
        <f t="shared" si="3"/>
        <v>28</v>
      </c>
      <c r="O39" s="11">
        <f t="shared" si="4"/>
        <v>27.75</v>
      </c>
    </row>
    <row r="40" ht="12.75" customHeight="1">
      <c r="A40" s="4">
        <v>43.0</v>
      </c>
      <c r="B40" s="9" t="s">
        <v>59</v>
      </c>
      <c r="C40" s="4" t="s">
        <v>58</v>
      </c>
      <c r="D40" s="4">
        <v>17.0</v>
      </c>
      <c r="E40" s="10">
        <v>40.0</v>
      </c>
      <c r="F40" s="4">
        <v>15.5</v>
      </c>
      <c r="G40" s="4">
        <v>0.0</v>
      </c>
      <c r="H40" s="10">
        <v>34.0</v>
      </c>
      <c r="I40" s="4"/>
      <c r="J40" s="4"/>
      <c r="K40" s="4"/>
      <c r="L40" s="4">
        <f t="shared" si="1"/>
        <v>36.25</v>
      </c>
      <c r="M40" s="4">
        <f t="shared" si="2"/>
        <v>53.25</v>
      </c>
      <c r="N40" s="11">
        <f t="shared" si="3"/>
        <v>53</v>
      </c>
      <c r="O40" s="11">
        <f t="shared" si="4"/>
        <v>53.25</v>
      </c>
    </row>
    <row r="41" ht="12.75" customHeight="1">
      <c r="A41" s="4">
        <v>44.0</v>
      </c>
      <c r="B41" s="9" t="s">
        <v>60</v>
      </c>
      <c r="C41" s="4" t="s">
        <v>58</v>
      </c>
      <c r="D41" s="4">
        <v>19.0</v>
      </c>
      <c r="E41" s="10">
        <v>42.0</v>
      </c>
      <c r="F41" s="4">
        <v>19.0</v>
      </c>
      <c r="G41" s="4">
        <v>0.0</v>
      </c>
      <c r="H41" s="10">
        <v>60.0</v>
      </c>
      <c r="I41" s="4"/>
      <c r="J41" s="4"/>
      <c r="K41" s="4"/>
      <c r="L41" s="4">
        <f t="shared" si="1"/>
        <v>40</v>
      </c>
      <c r="M41" s="4">
        <f t="shared" si="2"/>
        <v>70</v>
      </c>
      <c r="N41" s="11">
        <f t="shared" si="3"/>
        <v>70</v>
      </c>
      <c r="O41" s="11">
        <f t="shared" si="4"/>
        <v>70</v>
      </c>
    </row>
    <row r="42" ht="12.75" customHeight="1">
      <c r="A42" s="4">
        <v>45.0</v>
      </c>
      <c r="B42" s="9" t="s">
        <v>61</v>
      </c>
      <c r="C42" s="4" t="s">
        <v>58</v>
      </c>
      <c r="D42" s="4">
        <v>13.0</v>
      </c>
      <c r="E42" s="10">
        <v>29.0</v>
      </c>
      <c r="F42" s="4">
        <v>9.0</v>
      </c>
      <c r="G42" s="4">
        <v>0.0</v>
      </c>
      <c r="H42" s="10">
        <v>26.0</v>
      </c>
      <c r="I42" s="4"/>
      <c r="J42" s="4"/>
      <c r="K42" s="4"/>
      <c r="L42" s="4">
        <f t="shared" si="1"/>
        <v>25.5</v>
      </c>
      <c r="M42" s="4">
        <f t="shared" si="2"/>
        <v>38.5</v>
      </c>
      <c r="N42" s="11">
        <f t="shared" si="3"/>
        <v>39</v>
      </c>
      <c r="O42" s="11">
        <f t="shared" si="4"/>
        <v>38.5</v>
      </c>
    </row>
    <row r="43" ht="12.75" customHeight="1">
      <c r="A43" s="4">
        <v>46.0</v>
      </c>
      <c r="B43" s="9" t="s">
        <v>62</v>
      </c>
      <c r="C43" s="4" t="s">
        <v>58</v>
      </c>
      <c r="D43" s="4">
        <v>26.0</v>
      </c>
      <c r="E43" s="10">
        <v>49.0</v>
      </c>
      <c r="F43" s="4">
        <v>17.5</v>
      </c>
      <c r="G43" s="4">
        <v>1.0</v>
      </c>
      <c r="H43" s="10">
        <v>26.0</v>
      </c>
      <c r="I43" s="4"/>
      <c r="J43" s="4"/>
      <c r="K43" s="4"/>
      <c r="L43" s="4">
        <f t="shared" si="1"/>
        <v>47.25</v>
      </c>
      <c r="M43" s="4">
        <f t="shared" si="2"/>
        <v>60.25</v>
      </c>
      <c r="N43" s="11">
        <f t="shared" si="3"/>
        <v>60</v>
      </c>
      <c r="O43" s="11">
        <f t="shared" si="4"/>
        <v>60.25</v>
      </c>
    </row>
    <row r="44" ht="12.75" customHeight="1">
      <c r="A44" s="4">
        <v>47.0</v>
      </c>
      <c r="B44" s="9" t="s">
        <v>63</v>
      </c>
      <c r="C44" s="4" t="s">
        <v>58</v>
      </c>
      <c r="D44" s="4">
        <v>24.0</v>
      </c>
      <c r="E44" s="10">
        <v>35.0</v>
      </c>
      <c r="F44" s="4">
        <v>30.0</v>
      </c>
      <c r="G44" s="4">
        <v>1.75</v>
      </c>
      <c r="H44" s="10">
        <v>68.0</v>
      </c>
      <c r="I44" s="4"/>
      <c r="J44" s="4"/>
      <c r="K44" s="4"/>
      <c r="L44" s="4">
        <f t="shared" si="1"/>
        <v>46.25</v>
      </c>
      <c r="M44" s="4">
        <f t="shared" si="2"/>
        <v>80.25</v>
      </c>
      <c r="N44" s="11">
        <f t="shared" si="3"/>
        <v>80</v>
      </c>
      <c r="O44" s="11">
        <f t="shared" si="4"/>
        <v>80.25</v>
      </c>
    </row>
    <row r="45" ht="12.75" customHeight="1">
      <c r="A45" s="4">
        <v>48.0</v>
      </c>
      <c r="B45" s="9" t="s">
        <v>64</v>
      </c>
      <c r="C45" s="4" t="s">
        <v>58</v>
      </c>
      <c r="D45" s="4">
        <v>22.0</v>
      </c>
      <c r="E45" s="10">
        <v>44.0</v>
      </c>
      <c r="F45" s="4">
        <v>21.5</v>
      </c>
      <c r="G45" s="4">
        <v>1.0</v>
      </c>
      <c r="H45" s="10">
        <v>52.0</v>
      </c>
      <c r="I45" s="4"/>
      <c r="J45" s="4"/>
      <c r="K45" s="4"/>
      <c r="L45" s="4">
        <f t="shared" si="1"/>
        <v>44.75</v>
      </c>
      <c r="M45" s="4">
        <f t="shared" si="2"/>
        <v>70.75</v>
      </c>
      <c r="N45" s="11">
        <f t="shared" si="3"/>
        <v>71</v>
      </c>
      <c r="O45" s="11">
        <f t="shared" si="4"/>
        <v>70.75</v>
      </c>
    </row>
    <row r="46" ht="12.75" customHeight="1">
      <c r="A46" s="4">
        <v>49.0</v>
      </c>
      <c r="B46" s="9" t="s">
        <v>65</v>
      </c>
      <c r="C46" s="4" t="s">
        <v>58</v>
      </c>
      <c r="D46" s="4">
        <v>24.0</v>
      </c>
      <c r="E46" s="10">
        <v>31.0</v>
      </c>
      <c r="F46" s="4">
        <v>18.0</v>
      </c>
      <c r="G46" s="4">
        <v>0.0</v>
      </c>
      <c r="H46" s="10">
        <v>60.0</v>
      </c>
      <c r="I46" s="4"/>
      <c r="J46" s="4"/>
      <c r="K46" s="4"/>
      <c r="L46" s="4">
        <f t="shared" si="1"/>
        <v>36.5</v>
      </c>
      <c r="M46" s="4">
        <f t="shared" si="2"/>
        <v>66.5</v>
      </c>
      <c r="N46" s="11">
        <f t="shared" si="3"/>
        <v>67</v>
      </c>
      <c r="O46" s="11">
        <f t="shared" si="4"/>
        <v>66.5</v>
      </c>
    </row>
    <row r="47" ht="12.75" customHeight="1">
      <c r="A47" s="4">
        <v>50.0</v>
      </c>
      <c r="B47" s="9" t="s">
        <v>66</v>
      </c>
      <c r="C47" s="4" t="s">
        <v>58</v>
      </c>
      <c r="D47" s="4">
        <v>22.0</v>
      </c>
      <c r="E47" s="10">
        <v>27.0</v>
      </c>
      <c r="F47" s="4">
        <v>24.5</v>
      </c>
      <c r="G47" s="4">
        <v>3.0</v>
      </c>
      <c r="H47" s="10">
        <v>59.0</v>
      </c>
      <c r="I47" s="4"/>
      <c r="J47" s="4"/>
      <c r="K47" s="4"/>
      <c r="L47" s="4">
        <f t="shared" si="1"/>
        <v>39.75</v>
      </c>
      <c r="M47" s="4">
        <f t="shared" si="2"/>
        <v>69.25</v>
      </c>
      <c r="N47" s="11">
        <f t="shared" si="3"/>
        <v>69</v>
      </c>
      <c r="O47" s="11">
        <f t="shared" si="4"/>
        <v>69.25</v>
      </c>
    </row>
    <row r="48" ht="12.75" customHeight="1">
      <c r="A48" s="4">
        <v>51.0</v>
      </c>
      <c r="B48" s="9" t="s">
        <v>67</v>
      </c>
      <c r="C48" s="4" t="s">
        <v>58</v>
      </c>
      <c r="D48" s="4">
        <v>24.0</v>
      </c>
      <c r="E48" s="10">
        <v>36.0</v>
      </c>
      <c r="F48" s="4">
        <v>13.5</v>
      </c>
      <c r="G48" s="4">
        <v>0.0</v>
      </c>
      <c r="H48" s="10">
        <v>50.0</v>
      </c>
      <c r="I48" s="4"/>
      <c r="J48" s="4"/>
      <c r="K48" s="4"/>
      <c r="L48" s="4">
        <f t="shared" si="1"/>
        <v>36.75</v>
      </c>
      <c r="M48" s="4">
        <f t="shared" si="2"/>
        <v>61.75</v>
      </c>
      <c r="N48" s="11">
        <f t="shared" si="3"/>
        <v>62</v>
      </c>
      <c r="O48" s="11">
        <f t="shared" si="4"/>
        <v>61.75</v>
      </c>
    </row>
    <row r="49" ht="12.75" customHeight="1">
      <c r="A49" s="4">
        <v>52.0</v>
      </c>
      <c r="B49" s="9" t="s">
        <v>68</v>
      </c>
      <c r="C49" s="4" t="s">
        <v>58</v>
      </c>
      <c r="D49" s="4">
        <v>17.0</v>
      </c>
      <c r="E49" s="10">
        <v>27.0</v>
      </c>
      <c r="F49" s="4">
        <v>2.0</v>
      </c>
      <c r="G49" s="4">
        <v>0.0</v>
      </c>
      <c r="H49" s="10">
        <v>26.0</v>
      </c>
      <c r="I49" s="4"/>
      <c r="J49" s="4"/>
      <c r="K49" s="4"/>
      <c r="L49" s="4">
        <f t="shared" si="1"/>
        <v>23</v>
      </c>
      <c r="M49" s="4">
        <f t="shared" si="2"/>
        <v>36</v>
      </c>
      <c r="N49" s="11">
        <f t="shared" si="3"/>
        <v>36</v>
      </c>
      <c r="O49" s="11">
        <f t="shared" si="4"/>
        <v>36</v>
      </c>
    </row>
    <row r="50" ht="12.75" customHeight="1">
      <c r="A50" s="4">
        <v>53.0</v>
      </c>
      <c r="B50" s="9" t="s">
        <v>69</v>
      </c>
      <c r="C50" s="4" t="s">
        <v>58</v>
      </c>
      <c r="D50" s="4">
        <v>23.0</v>
      </c>
      <c r="E50" s="10">
        <v>20.5</v>
      </c>
      <c r="F50" s="4">
        <v>18.0</v>
      </c>
      <c r="G50" s="4">
        <v>0.0</v>
      </c>
      <c r="H50" s="10">
        <v>36.0</v>
      </c>
      <c r="I50" s="4"/>
      <c r="J50" s="4"/>
      <c r="K50" s="4"/>
      <c r="L50" s="4">
        <f t="shared" si="1"/>
        <v>30.75</v>
      </c>
      <c r="M50" s="4">
        <f t="shared" si="2"/>
        <v>48.75</v>
      </c>
      <c r="N50" s="11">
        <f t="shared" si="3"/>
        <v>49</v>
      </c>
      <c r="O50" s="11">
        <f t="shared" si="4"/>
        <v>48.75</v>
      </c>
    </row>
    <row r="51" ht="12.75" customHeight="1">
      <c r="A51" s="4">
        <v>54.0</v>
      </c>
      <c r="B51" s="9" t="s">
        <v>70</v>
      </c>
      <c r="C51" s="4" t="s">
        <v>58</v>
      </c>
      <c r="D51" s="4">
        <v>23.0</v>
      </c>
      <c r="E51" s="10">
        <v>36.5</v>
      </c>
      <c r="F51" s="4">
        <v>24.5</v>
      </c>
      <c r="G51" s="4">
        <v>2.5</v>
      </c>
      <c r="H51" s="10">
        <v>49.0</v>
      </c>
      <c r="I51" s="4"/>
      <c r="J51" s="4"/>
      <c r="K51" s="4"/>
      <c r="L51" s="4">
        <f t="shared" si="1"/>
        <v>44.5</v>
      </c>
      <c r="M51" s="4">
        <f t="shared" si="2"/>
        <v>69</v>
      </c>
      <c r="N51" s="11">
        <f t="shared" si="3"/>
        <v>69</v>
      </c>
      <c r="O51" s="11">
        <f t="shared" si="4"/>
        <v>69</v>
      </c>
    </row>
    <row r="52" ht="12.75" customHeight="1">
      <c r="A52" s="4">
        <v>55.0</v>
      </c>
      <c r="B52" s="9" t="s">
        <v>71</v>
      </c>
      <c r="C52" s="4" t="s">
        <v>58</v>
      </c>
      <c r="D52" s="4">
        <v>20.0</v>
      </c>
      <c r="E52" s="10">
        <v>42.5</v>
      </c>
      <c r="F52" s="4">
        <v>22.0</v>
      </c>
      <c r="G52" s="4">
        <v>0.0</v>
      </c>
      <c r="H52" s="10">
        <v>48.0</v>
      </c>
      <c r="I52" s="4"/>
      <c r="J52" s="4"/>
      <c r="K52" s="4"/>
      <c r="L52" s="4">
        <f t="shared" si="1"/>
        <v>42.25</v>
      </c>
      <c r="M52" s="4">
        <f t="shared" si="2"/>
        <v>66.25</v>
      </c>
      <c r="N52" s="11">
        <f t="shared" si="3"/>
        <v>66</v>
      </c>
      <c r="O52" s="11">
        <f t="shared" si="4"/>
        <v>66.25</v>
      </c>
    </row>
    <row r="53" ht="12.75" customHeight="1">
      <c r="A53" s="4">
        <v>56.0</v>
      </c>
      <c r="B53" s="9" t="s">
        <v>72</v>
      </c>
      <c r="C53" s="4" t="s">
        <v>58</v>
      </c>
      <c r="D53" s="4">
        <v>22.0</v>
      </c>
      <c r="E53" s="10">
        <v>23.0</v>
      </c>
      <c r="F53" s="4">
        <v>11.5</v>
      </c>
      <c r="G53" s="4">
        <v>0.0</v>
      </c>
      <c r="H53" s="10">
        <v>28.0</v>
      </c>
      <c r="I53" s="4"/>
      <c r="J53" s="4"/>
      <c r="K53" s="4"/>
      <c r="L53" s="4">
        <f t="shared" si="1"/>
        <v>28.25</v>
      </c>
      <c r="M53" s="4">
        <f t="shared" si="2"/>
        <v>42.25</v>
      </c>
      <c r="N53" s="11">
        <f t="shared" si="3"/>
        <v>42</v>
      </c>
      <c r="O53" s="11">
        <f t="shared" si="4"/>
        <v>42.25</v>
      </c>
    </row>
    <row r="54" ht="12.75" customHeight="1">
      <c r="A54" s="4">
        <v>57.0</v>
      </c>
      <c r="B54" s="9" t="s">
        <v>73</v>
      </c>
      <c r="C54" s="4" t="s">
        <v>58</v>
      </c>
      <c r="D54" s="4">
        <v>19.0</v>
      </c>
      <c r="E54" s="10">
        <v>38.0</v>
      </c>
      <c r="F54" s="4">
        <v>24.5</v>
      </c>
      <c r="G54" s="4">
        <v>0.0</v>
      </c>
      <c r="H54" s="10">
        <v>56.0</v>
      </c>
      <c r="I54" s="4"/>
      <c r="J54" s="4"/>
      <c r="K54" s="4"/>
      <c r="L54" s="4">
        <f t="shared" si="1"/>
        <v>40.75</v>
      </c>
      <c r="M54" s="4">
        <f t="shared" si="2"/>
        <v>68.75</v>
      </c>
      <c r="N54" s="11">
        <f t="shared" si="3"/>
        <v>69</v>
      </c>
      <c r="O54" s="11">
        <f t="shared" si="4"/>
        <v>68.75</v>
      </c>
    </row>
    <row r="55" ht="12.75" customHeight="1">
      <c r="A55" s="4">
        <v>58.0</v>
      </c>
      <c r="B55" s="9" t="s">
        <v>74</v>
      </c>
      <c r="C55" s="4" t="s">
        <v>58</v>
      </c>
      <c r="D55" s="4">
        <v>16.0</v>
      </c>
      <c r="E55" s="10">
        <v>23.0</v>
      </c>
      <c r="F55" s="4">
        <v>25.0</v>
      </c>
      <c r="G55" s="4">
        <v>0.0</v>
      </c>
      <c r="H55" s="10">
        <v>64.0</v>
      </c>
      <c r="I55" s="4"/>
      <c r="J55" s="4"/>
      <c r="K55" s="4"/>
      <c r="L55" s="4">
        <f t="shared" si="1"/>
        <v>32</v>
      </c>
      <c r="M55" s="4">
        <f t="shared" si="2"/>
        <v>64</v>
      </c>
      <c r="N55" s="11">
        <f t="shared" si="3"/>
        <v>64</v>
      </c>
      <c r="O55" s="11">
        <f t="shared" si="4"/>
        <v>64</v>
      </c>
    </row>
    <row r="56" ht="12.75" customHeight="1">
      <c r="A56" s="4">
        <v>59.0</v>
      </c>
      <c r="B56" s="9" t="s">
        <v>75</v>
      </c>
      <c r="C56" s="4" t="s">
        <v>58</v>
      </c>
      <c r="D56" s="4">
        <v>22.0</v>
      </c>
      <c r="E56" s="10">
        <v>41.0</v>
      </c>
      <c r="F56" s="4">
        <v>27.5</v>
      </c>
      <c r="G56" s="4">
        <v>3.0</v>
      </c>
      <c r="H56" s="10">
        <v>61.0</v>
      </c>
      <c r="I56" s="4"/>
      <c r="J56" s="4"/>
      <c r="K56" s="4"/>
      <c r="L56" s="4">
        <f t="shared" si="1"/>
        <v>48.25</v>
      </c>
      <c r="M56" s="4">
        <f t="shared" si="2"/>
        <v>78.75</v>
      </c>
      <c r="N56" s="11">
        <f t="shared" si="3"/>
        <v>79</v>
      </c>
      <c r="O56" s="11">
        <f t="shared" si="4"/>
        <v>78.75</v>
      </c>
    </row>
    <row r="57" ht="12.75" customHeight="1">
      <c r="A57" s="4">
        <v>60.0</v>
      </c>
      <c r="B57" s="9" t="s">
        <v>76</v>
      </c>
      <c r="C57" s="4" t="s">
        <v>58</v>
      </c>
      <c r="D57" s="4">
        <v>26.0</v>
      </c>
      <c r="E57" s="10">
        <v>43.0</v>
      </c>
      <c r="F57" s="4">
        <v>17.0</v>
      </c>
      <c r="G57" s="4">
        <v>0.0</v>
      </c>
      <c r="H57" s="10">
        <v>54.0</v>
      </c>
      <c r="I57" s="4"/>
      <c r="J57" s="4"/>
      <c r="K57" s="4"/>
      <c r="L57" s="4">
        <f t="shared" si="1"/>
        <v>43</v>
      </c>
      <c r="M57" s="4">
        <f t="shared" si="2"/>
        <v>70</v>
      </c>
      <c r="N57" s="11">
        <f t="shared" si="3"/>
        <v>70</v>
      </c>
      <c r="O57" s="11">
        <f t="shared" si="4"/>
        <v>70</v>
      </c>
    </row>
    <row r="58" ht="12.75" customHeight="1">
      <c r="A58" s="4">
        <v>61.0</v>
      </c>
      <c r="B58" s="9" t="s">
        <v>77</v>
      </c>
      <c r="C58" s="4" t="s">
        <v>58</v>
      </c>
      <c r="D58" s="4">
        <v>13.0</v>
      </c>
      <c r="E58" s="10">
        <v>21.0</v>
      </c>
      <c r="F58" s="4">
        <v>23.5</v>
      </c>
      <c r="G58" s="4">
        <v>1.0</v>
      </c>
      <c r="H58" s="10">
        <v>28.0</v>
      </c>
      <c r="I58" s="4"/>
      <c r="J58" s="4"/>
      <c r="K58" s="4"/>
      <c r="L58" s="4">
        <f t="shared" si="1"/>
        <v>29.75</v>
      </c>
      <c r="M58" s="4">
        <f t="shared" si="2"/>
        <v>43.75</v>
      </c>
      <c r="N58" s="11">
        <f t="shared" si="3"/>
        <v>44</v>
      </c>
      <c r="O58" s="11">
        <f t="shared" si="4"/>
        <v>43.75</v>
      </c>
    </row>
    <row r="59" ht="12.75" customHeight="1">
      <c r="A59" s="4">
        <v>62.0</v>
      </c>
      <c r="B59" s="9" t="s">
        <v>78</v>
      </c>
      <c r="C59" s="4" t="s">
        <v>58</v>
      </c>
      <c r="D59" s="4">
        <v>15.0</v>
      </c>
      <c r="E59" s="10">
        <v>17.0</v>
      </c>
      <c r="F59" s="4">
        <v>1.0</v>
      </c>
      <c r="G59" s="4">
        <v>0.0</v>
      </c>
      <c r="H59" s="10">
        <v>24.0</v>
      </c>
      <c r="I59" s="4"/>
      <c r="J59" s="4"/>
      <c r="K59" s="4"/>
      <c r="L59" s="4">
        <f t="shared" si="1"/>
        <v>16.5</v>
      </c>
      <c r="M59" s="4">
        <f t="shared" si="2"/>
        <v>28.5</v>
      </c>
      <c r="N59" s="11">
        <f t="shared" si="3"/>
        <v>29</v>
      </c>
      <c r="O59" s="11">
        <f t="shared" si="4"/>
        <v>28.5</v>
      </c>
    </row>
    <row r="60" ht="12.75" customHeight="1">
      <c r="A60" s="4">
        <v>63.0</v>
      </c>
      <c r="B60" s="9" t="s">
        <v>79</v>
      </c>
      <c r="C60" s="4" t="s">
        <v>58</v>
      </c>
      <c r="D60" s="4">
        <v>25.0</v>
      </c>
      <c r="E60" s="10">
        <v>48.0</v>
      </c>
      <c r="F60" s="4">
        <v>19.0</v>
      </c>
      <c r="G60" s="4">
        <v>0.0</v>
      </c>
      <c r="H60" s="10">
        <v>62.0</v>
      </c>
      <c r="I60" s="4"/>
      <c r="J60" s="4"/>
      <c r="K60" s="4"/>
      <c r="L60" s="4">
        <f t="shared" si="1"/>
        <v>46</v>
      </c>
      <c r="M60" s="4">
        <f t="shared" si="2"/>
        <v>77</v>
      </c>
      <c r="N60" s="11">
        <f t="shared" si="3"/>
        <v>77</v>
      </c>
      <c r="O60" s="11">
        <f t="shared" si="4"/>
        <v>77</v>
      </c>
    </row>
    <row r="61" ht="12.75" customHeight="1">
      <c r="A61" s="4">
        <v>64.0</v>
      </c>
      <c r="B61" s="9" t="s">
        <v>80</v>
      </c>
      <c r="C61" s="4" t="s">
        <v>58</v>
      </c>
      <c r="D61" s="4">
        <v>15.0</v>
      </c>
      <c r="E61" s="10">
        <v>33.5</v>
      </c>
      <c r="F61" s="4">
        <v>33.0</v>
      </c>
      <c r="G61" s="4">
        <v>0.0</v>
      </c>
      <c r="H61" s="10">
        <v>52.0</v>
      </c>
      <c r="I61" s="4"/>
      <c r="J61" s="4"/>
      <c r="K61" s="4"/>
      <c r="L61" s="4">
        <f t="shared" si="1"/>
        <v>40.75</v>
      </c>
      <c r="M61" s="4">
        <f t="shared" si="2"/>
        <v>66.75</v>
      </c>
      <c r="N61" s="11">
        <f t="shared" si="3"/>
        <v>67</v>
      </c>
      <c r="O61" s="11">
        <f t="shared" si="4"/>
        <v>66.75</v>
      </c>
    </row>
    <row r="62" ht="12.75" customHeight="1">
      <c r="A62" s="4">
        <v>65.0</v>
      </c>
      <c r="B62" s="9" t="s">
        <v>81</v>
      </c>
      <c r="C62" s="4" t="s">
        <v>58</v>
      </c>
      <c r="D62" s="4">
        <v>24.0</v>
      </c>
      <c r="E62" s="10">
        <v>30.0</v>
      </c>
      <c r="F62" s="4">
        <v>22.5</v>
      </c>
      <c r="G62" s="4">
        <v>0.0</v>
      </c>
      <c r="H62" s="10">
        <v>76.0</v>
      </c>
      <c r="I62" s="4"/>
      <c r="J62" s="4"/>
      <c r="K62" s="4"/>
      <c r="L62" s="4">
        <f t="shared" si="1"/>
        <v>38.25</v>
      </c>
      <c r="M62" s="4">
        <f t="shared" si="2"/>
        <v>76.25</v>
      </c>
      <c r="N62" s="11">
        <f t="shared" si="3"/>
        <v>76</v>
      </c>
      <c r="O62" s="11">
        <f t="shared" si="4"/>
        <v>76.25</v>
      </c>
    </row>
    <row r="63" ht="12.75" customHeight="1">
      <c r="A63" s="4">
        <v>66.0</v>
      </c>
      <c r="B63" s="9" t="s">
        <v>82</v>
      </c>
      <c r="C63" s="4" t="s">
        <v>58</v>
      </c>
      <c r="D63" s="4">
        <v>18.0</v>
      </c>
      <c r="E63" s="10">
        <v>29.0</v>
      </c>
      <c r="F63" s="4">
        <v>22.0</v>
      </c>
      <c r="G63" s="4">
        <v>0.0</v>
      </c>
      <c r="H63" s="10">
        <v>44.0</v>
      </c>
      <c r="I63" s="4"/>
      <c r="J63" s="4"/>
      <c r="K63" s="4"/>
      <c r="L63" s="4">
        <f t="shared" si="1"/>
        <v>34.5</v>
      </c>
      <c r="M63" s="4">
        <f t="shared" si="2"/>
        <v>56.5</v>
      </c>
      <c r="N63" s="11">
        <f t="shared" si="3"/>
        <v>57</v>
      </c>
      <c r="O63" s="11">
        <f t="shared" si="4"/>
        <v>56.5</v>
      </c>
    </row>
    <row r="64" ht="12.75" customHeight="1">
      <c r="A64" s="4">
        <v>67.0</v>
      </c>
      <c r="B64" s="9" t="s">
        <v>83</v>
      </c>
      <c r="C64" s="4" t="s">
        <v>58</v>
      </c>
      <c r="D64" s="4">
        <v>13.0</v>
      </c>
      <c r="E64" s="10">
        <v>23.0</v>
      </c>
      <c r="F64" s="4">
        <v>13.0</v>
      </c>
      <c r="G64" s="4">
        <v>0.0</v>
      </c>
      <c r="H64" s="10">
        <v>35.0</v>
      </c>
      <c r="I64" s="4"/>
      <c r="J64" s="4"/>
      <c r="K64" s="4"/>
      <c r="L64" s="4">
        <f t="shared" si="1"/>
        <v>24.5</v>
      </c>
      <c r="M64" s="4">
        <f t="shared" si="2"/>
        <v>42</v>
      </c>
      <c r="N64" s="11">
        <f t="shared" si="3"/>
        <v>42</v>
      </c>
      <c r="O64" s="11">
        <f t="shared" si="4"/>
        <v>42</v>
      </c>
    </row>
    <row r="65" ht="12.75" customHeight="1">
      <c r="A65" s="4">
        <v>68.0</v>
      </c>
      <c r="B65" s="9" t="s">
        <v>84</v>
      </c>
      <c r="C65" s="4" t="s">
        <v>58</v>
      </c>
      <c r="D65" s="4">
        <v>26.0</v>
      </c>
      <c r="E65" s="10">
        <v>52.0</v>
      </c>
      <c r="F65" s="4">
        <v>18.5</v>
      </c>
      <c r="G65" s="4">
        <v>0.0</v>
      </c>
      <c r="H65" s="10">
        <v>70.0</v>
      </c>
      <c r="I65" s="4"/>
      <c r="J65" s="4"/>
      <c r="K65" s="4"/>
      <c r="L65" s="4">
        <f t="shared" si="1"/>
        <v>48.25</v>
      </c>
      <c r="M65" s="4">
        <f t="shared" si="2"/>
        <v>83.25</v>
      </c>
      <c r="N65" s="11">
        <f t="shared" si="3"/>
        <v>83</v>
      </c>
      <c r="O65" s="11">
        <f t="shared" si="4"/>
        <v>83.25</v>
      </c>
    </row>
    <row r="66" ht="12.75" customHeight="1">
      <c r="A66" s="4">
        <v>69.0</v>
      </c>
      <c r="B66" s="9" t="s">
        <v>85</v>
      </c>
      <c r="C66" s="4" t="s">
        <v>58</v>
      </c>
      <c r="D66" s="4">
        <v>22.0</v>
      </c>
      <c r="E66" s="10">
        <v>20.0</v>
      </c>
      <c r="F66" s="4">
        <v>0.0</v>
      </c>
      <c r="G66" s="4">
        <v>1.0</v>
      </c>
      <c r="H66" s="10">
        <v>32.0</v>
      </c>
      <c r="I66" s="4"/>
      <c r="J66" s="4"/>
      <c r="K66" s="4"/>
      <c r="L66" s="4">
        <f t="shared" si="1"/>
        <v>22</v>
      </c>
      <c r="M66" s="4">
        <f t="shared" si="2"/>
        <v>38</v>
      </c>
      <c r="N66" s="11">
        <f t="shared" si="3"/>
        <v>38</v>
      </c>
      <c r="O66" s="11">
        <f t="shared" si="4"/>
        <v>38</v>
      </c>
    </row>
    <row r="67" ht="12.75" customHeight="1">
      <c r="A67" s="4">
        <v>70.0</v>
      </c>
      <c r="B67" s="9" t="s">
        <v>86</v>
      </c>
      <c r="C67" s="4" t="s">
        <v>58</v>
      </c>
      <c r="D67" s="4">
        <v>17.0</v>
      </c>
      <c r="E67" s="10">
        <v>42.0</v>
      </c>
      <c r="F67" s="4">
        <v>14.5</v>
      </c>
      <c r="G67" s="4">
        <v>0.0</v>
      </c>
      <c r="H67" s="10">
        <v>52.0</v>
      </c>
      <c r="I67" s="4"/>
      <c r="J67" s="4"/>
      <c r="K67" s="4"/>
      <c r="L67" s="4">
        <f t="shared" si="1"/>
        <v>36.75</v>
      </c>
      <c r="M67" s="4">
        <f t="shared" si="2"/>
        <v>62.75</v>
      </c>
      <c r="N67" s="11">
        <f t="shared" si="3"/>
        <v>63</v>
      </c>
      <c r="O67" s="11">
        <f t="shared" si="4"/>
        <v>62.75</v>
      </c>
    </row>
    <row r="68" ht="12.75" customHeight="1">
      <c r="A68" s="4">
        <v>71.0</v>
      </c>
      <c r="B68" s="9" t="s">
        <v>87</v>
      </c>
      <c r="C68" s="4" t="s">
        <v>58</v>
      </c>
      <c r="D68" s="4">
        <v>24.0</v>
      </c>
      <c r="E68" s="10">
        <v>39.0</v>
      </c>
      <c r="F68" s="4">
        <v>28.0</v>
      </c>
      <c r="G68" s="4">
        <v>2.0</v>
      </c>
      <c r="H68" s="10">
        <v>50.0</v>
      </c>
      <c r="I68" s="4"/>
      <c r="J68" s="4"/>
      <c r="K68" s="4"/>
      <c r="L68" s="4">
        <f t="shared" si="1"/>
        <v>47.5</v>
      </c>
      <c r="M68" s="4">
        <f t="shared" si="2"/>
        <v>72.5</v>
      </c>
      <c r="N68" s="11">
        <f t="shared" si="3"/>
        <v>73</v>
      </c>
      <c r="O68" s="11">
        <f t="shared" si="4"/>
        <v>72.5</v>
      </c>
    </row>
    <row r="69" ht="12.75" customHeight="1">
      <c r="A69" s="4">
        <v>72.0</v>
      </c>
      <c r="B69" s="9" t="s">
        <v>88</v>
      </c>
      <c r="C69" s="4" t="s">
        <v>58</v>
      </c>
      <c r="D69" s="4">
        <v>11.0</v>
      </c>
      <c r="E69" s="10">
        <v>23.0</v>
      </c>
      <c r="F69" s="4">
        <v>13.0</v>
      </c>
      <c r="G69" s="4">
        <v>0.0</v>
      </c>
      <c r="H69" s="10">
        <v>25.0</v>
      </c>
      <c r="I69" s="4"/>
      <c r="J69" s="4"/>
      <c r="K69" s="4"/>
      <c r="L69" s="4">
        <f t="shared" si="1"/>
        <v>23.5</v>
      </c>
      <c r="M69" s="4">
        <f t="shared" si="2"/>
        <v>36</v>
      </c>
      <c r="N69" s="11">
        <f t="shared" si="3"/>
        <v>36</v>
      </c>
      <c r="O69" s="11">
        <f t="shared" si="4"/>
        <v>36</v>
      </c>
    </row>
    <row r="70" ht="12.75" customHeight="1">
      <c r="A70" s="4">
        <v>73.0</v>
      </c>
      <c r="B70" s="9" t="s">
        <v>89</v>
      </c>
      <c r="C70" s="4" t="s">
        <v>58</v>
      </c>
      <c r="D70" s="4">
        <v>22.0</v>
      </c>
      <c r="E70" s="10">
        <v>37.0</v>
      </c>
      <c r="F70" s="4">
        <v>20.0</v>
      </c>
      <c r="G70" s="4">
        <v>0.0</v>
      </c>
      <c r="H70" s="10">
        <v>52.0</v>
      </c>
      <c r="I70" s="4"/>
      <c r="J70" s="4"/>
      <c r="K70" s="4"/>
      <c r="L70" s="4">
        <f t="shared" si="1"/>
        <v>39.5</v>
      </c>
      <c r="M70" s="4">
        <f t="shared" si="2"/>
        <v>65.5</v>
      </c>
      <c r="N70" s="11">
        <f t="shared" si="3"/>
        <v>66</v>
      </c>
      <c r="O70" s="11">
        <f t="shared" si="4"/>
        <v>65.5</v>
      </c>
    </row>
    <row r="71" ht="12.75" customHeight="1">
      <c r="A71" s="4">
        <v>74.0</v>
      </c>
      <c r="B71" s="9" t="s">
        <v>90</v>
      </c>
      <c r="C71" s="4" t="s">
        <v>58</v>
      </c>
      <c r="D71" s="4">
        <v>24.0</v>
      </c>
      <c r="E71" s="10">
        <v>49.0</v>
      </c>
      <c r="F71" s="4">
        <v>21.0</v>
      </c>
      <c r="G71" s="4">
        <v>0.0</v>
      </c>
      <c r="H71" s="10">
        <v>36.0</v>
      </c>
      <c r="I71" s="4"/>
      <c r="J71" s="4"/>
      <c r="K71" s="4"/>
      <c r="L71" s="4">
        <f t="shared" si="1"/>
        <v>47</v>
      </c>
      <c r="M71" s="4">
        <f t="shared" si="2"/>
        <v>65</v>
      </c>
      <c r="N71" s="11">
        <f t="shared" si="3"/>
        <v>65</v>
      </c>
      <c r="O71" s="11">
        <f t="shared" si="4"/>
        <v>65</v>
      </c>
    </row>
    <row r="72" ht="12.75" customHeight="1">
      <c r="A72" s="4">
        <v>75.0</v>
      </c>
      <c r="B72" s="9" t="s">
        <v>91</v>
      </c>
      <c r="C72" s="4" t="s">
        <v>58</v>
      </c>
      <c r="D72" s="4">
        <v>24.0</v>
      </c>
      <c r="E72" s="10">
        <v>38.0</v>
      </c>
      <c r="F72" s="4">
        <v>26.0</v>
      </c>
      <c r="G72" s="4">
        <v>3.0</v>
      </c>
      <c r="H72" s="10">
        <v>80.0</v>
      </c>
      <c r="I72" s="4"/>
      <c r="J72" s="4"/>
      <c r="K72" s="4"/>
      <c r="L72" s="4">
        <f t="shared" si="1"/>
        <v>47</v>
      </c>
      <c r="M72" s="4">
        <f t="shared" si="2"/>
        <v>87</v>
      </c>
      <c r="N72" s="11">
        <f t="shared" si="3"/>
        <v>87</v>
      </c>
      <c r="O72" s="11">
        <f t="shared" si="4"/>
        <v>87</v>
      </c>
    </row>
    <row r="73" ht="12.75" customHeight="1">
      <c r="A73" s="4">
        <v>76.0</v>
      </c>
      <c r="B73" s="9" t="s">
        <v>92</v>
      </c>
      <c r="C73" s="4" t="s">
        <v>58</v>
      </c>
      <c r="D73" s="4">
        <v>19.0</v>
      </c>
      <c r="E73" s="10">
        <v>49.5</v>
      </c>
      <c r="F73" s="4">
        <v>24.0</v>
      </c>
      <c r="G73" s="4">
        <v>0.0</v>
      </c>
      <c r="H73" s="10">
        <v>16.0</v>
      </c>
      <c r="I73" s="4"/>
      <c r="J73" s="4"/>
      <c r="K73" s="4"/>
      <c r="L73" s="4">
        <f t="shared" si="1"/>
        <v>46.25</v>
      </c>
      <c r="M73" s="4">
        <f t="shared" si="2"/>
        <v>54.25</v>
      </c>
      <c r="N73" s="11">
        <f t="shared" si="3"/>
        <v>54</v>
      </c>
      <c r="O73" s="11">
        <f t="shared" si="4"/>
        <v>54.25</v>
      </c>
    </row>
    <row r="74" ht="12.75" customHeight="1">
      <c r="A74" s="4">
        <v>77.0</v>
      </c>
      <c r="B74" s="9" t="s">
        <v>93</v>
      </c>
      <c r="C74" s="4" t="s">
        <v>58</v>
      </c>
      <c r="D74" s="4">
        <v>13.0</v>
      </c>
      <c r="E74" s="10">
        <v>45.0</v>
      </c>
      <c r="F74" s="4">
        <v>15.0</v>
      </c>
      <c r="G74" s="4">
        <v>0.0</v>
      </c>
      <c r="H74" s="10">
        <v>46.0</v>
      </c>
      <c r="I74" s="4"/>
      <c r="J74" s="4"/>
      <c r="K74" s="4"/>
      <c r="L74" s="4">
        <f t="shared" si="1"/>
        <v>36.5</v>
      </c>
      <c r="M74" s="4">
        <f t="shared" si="2"/>
        <v>59.5</v>
      </c>
      <c r="N74" s="11">
        <f t="shared" si="3"/>
        <v>60</v>
      </c>
      <c r="O74" s="11">
        <f t="shared" si="4"/>
        <v>59.5</v>
      </c>
    </row>
    <row r="75" ht="12.75" customHeight="1">
      <c r="A75" s="4">
        <v>78.0</v>
      </c>
      <c r="B75" s="9" t="s">
        <v>94</v>
      </c>
      <c r="C75" s="4" t="s">
        <v>58</v>
      </c>
      <c r="D75" s="4">
        <v>17.0</v>
      </c>
      <c r="E75" s="10">
        <v>24.0</v>
      </c>
      <c r="F75" s="4">
        <v>11.0</v>
      </c>
      <c r="G75" s="4">
        <v>0.0</v>
      </c>
      <c r="H75" s="10">
        <v>22.0</v>
      </c>
      <c r="I75" s="4"/>
      <c r="J75" s="4"/>
      <c r="K75" s="4"/>
      <c r="L75" s="4">
        <f t="shared" si="1"/>
        <v>26</v>
      </c>
      <c r="M75" s="4">
        <f t="shared" si="2"/>
        <v>37</v>
      </c>
      <c r="N75" s="11">
        <f t="shared" si="3"/>
        <v>37</v>
      </c>
      <c r="O75" s="11">
        <f t="shared" si="4"/>
        <v>37</v>
      </c>
    </row>
    <row r="76" ht="12.75" customHeight="1">
      <c r="A76" s="4">
        <v>79.0</v>
      </c>
      <c r="B76" s="9" t="s">
        <v>95</v>
      </c>
      <c r="C76" s="4" t="s">
        <v>58</v>
      </c>
      <c r="D76" s="4">
        <v>25.0</v>
      </c>
      <c r="E76" s="10">
        <v>44.0</v>
      </c>
      <c r="F76" s="4">
        <v>21.0</v>
      </c>
      <c r="G76" s="4">
        <v>2.0</v>
      </c>
      <c r="H76" s="10">
        <v>72.0</v>
      </c>
      <c r="I76" s="4"/>
      <c r="J76" s="4"/>
      <c r="K76" s="4"/>
      <c r="L76" s="4">
        <f t="shared" si="1"/>
        <v>47</v>
      </c>
      <c r="M76" s="4">
        <f t="shared" si="2"/>
        <v>83</v>
      </c>
      <c r="N76" s="11">
        <f t="shared" si="3"/>
        <v>83</v>
      </c>
      <c r="O76" s="11">
        <f t="shared" si="4"/>
        <v>83</v>
      </c>
    </row>
    <row r="77" ht="12.75" customHeight="1">
      <c r="A77" s="4">
        <v>80.0</v>
      </c>
      <c r="B77" s="9" t="s">
        <v>96</v>
      </c>
      <c r="C77" s="4" t="s">
        <v>58</v>
      </c>
      <c r="D77" s="4">
        <v>24.0</v>
      </c>
      <c r="E77" s="10">
        <v>27.0</v>
      </c>
      <c r="F77" s="4">
        <v>0.0</v>
      </c>
      <c r="G77" s="4">
        <v>0.0</v>
      </c>
      <c r="H77" s="10">
        <v>20.0</v>
      </c>
      <c r="I77" s="4"/>
      <c r="J77" s="4"/>
      <c r="K77" s="4"/>
      <c r="L77" s="4">
        <f t="shared" si="1"/>
        <v>25.5</v>
      </c>
      <c r="M77" s="4">
        <f t="shared" si="2"/>
        <v>35.5</v>
      </c>
      <c r="N77" s="11">
        <f t="shared" si="3"/>
        <v>36</v>
      </c>
      <c r="O77" s="11">
        <f t="shared" si="4"/>
        <v>35.5</v>
      </c>
    </row>
    <row r="78" ht="12.75" customHeight="1">
      <c r="A78" s="4">
        <v>81.0</v>
      </c>
      <c r="B78" s="9" t="s">
        <v>97</v>
      </c>
      <c r="C78" s="4" t="s">
        <v>58</v>
      </c>
      <c r="D78" s="4">
        <v>25.0</v>
      </c>
      <c r="E78" s="10">
        <v>37.0</v>
      </c>
      <c r="F78" s="4">
        <v>9.0</v>
      </c>
      <c r="G78" s="4">
        <v>0.0</v>
      </c>
      <c r="H78" s="10">
        <v>46.0</v>
      </c>
      <c r="I78" s="4"/>
      <c r="J78" s="4"/>
      <c r="K78" s="4"/>
      <c r="L78" s="4">
        <f t="shared" si="1"/>
        <v>35.5</v>
      </c>
      <c r="M78" s="4">
        <f t="shared" si="2"/>
        <v>58.5</v>
      </c>
      <c r="N78" s="11">
        <f t="shared" si="3"/>
        <v>59</v>
      </c>
      <c r="O78" s="11">
        <f t="shared" si="4"/>
        <v>58.5</v>
      </c>
    </row>
    <row r="79" ht="12.75" customHeight="1">
      <c r="A79" s="4">
        <v>82.0</v>
      </c>
      <c r="B79" s="9" t="s">
        <v>98</v>
      </c>
      <c r="C79" s="4" t="s">
        <v>58</v>
      </c>
      <c r="D79" s="4">
        <v>24.0</v>
      </c>
      <c r="E79" s="10">
        <v>30.0</v>
      </c>
      <c r="F79" s="4">
        <v>33.0</v>
      </c>
      <c r="G79" s="4">
        <v>0.0</v>
      </c>
      <c r="H79" s="10">
        <v>38.0</v>
      </c>
      <c r="I79" s="4"/>
      <c r="J79" s="4"/>
      <c r="K79" s="4"/>
      <c r="L79" s="4">
        <f t="shared" si="1"/>
        <v>43.5</v>
      </c>
      <c r="M79" s="4">
        <f t="shared" si="2"/>
        <v>62.5</v>
      </c>
      <c r="N79" s="11">
        <f t="shared" si="3"/>
        <v>63</v>
      </c>
      <c r="O79" s="11">
        <f t="shared" si="4"/>
        <v>62.5</v>
      </c>
    </row>
    <row r="80" ht="12.75" customHeight="1">
      <c r="A80" s="4">
        <v>83.0</v>
      </c>
      <c r="B80" s="9" t="s">
        <v>99</v>
      </c>
      <c r="C80" s="4" t="s">
        <v>58</v>
      </c>
      <c r="D80" s="4">
        <v>25.0</v>
      </c>
      <c r="E80" s="10">
        <v>33.0</v>
      </c>
      <c r="F80" s="4">
        <v>7.0</v>
      </c>
      <c r="G80" s="4">
        <v>1.0</v>
      </c>
      <c r="H80" s="10">
        <v>30.0</v>
      </c>
      <c r="I80" s="4"/>
      <c r="J80" s="4"/>
      <c r="K80" s="4"/>
      <c r="L80" s="4">
        <f t="shared" si="1"/>
        <v>33.5</v>
      </c>
      <c r="M80" s="4">
        <f t="shared" si="2"/>
        <v>48.5</v>
      </c>
      <c r="N80" s="11">
        <f t="shared" si="3"/>
        <v>49</v>
      </c>
      <c r="O80" s="11">
        <f t="shared" si="4"/>
        <v>48.5</v>
      </c>
    </row>
    <row r="81" ht="12.75" customHeight="1">
      <c r="A81" s="4">
        <v>84.0</v>
      </c>
      <c r="B81" s="9" t="s">
        <v>100</v>
      </c>
      <c r="C81" s="4" t="s">
        <v>58</v>
      </c>
      <c r="D81" s="4">
        <v>21.0</v>
      </c>
      <c r="E81" s="10">
        <v>34.0</v>
      </c>
      <c r="F81" s="4">
        <v>17.0</v>
      </c>
      <c r="G81" s="4">
        <v>0.0</v>
      </c>
      <c r="H81" s="10">
        <v>62.0</v>
      </c>
      <c r="I81" s="4"/>
      <c r="J81" s="4"/>
      <c r="K81" s="4"/>
      <c r="L81" s="4">
        <f t="shared" si="1"/>
        <v>36</v>
      </c>
      <c r="M81" s="4">
        <f t="shared" si="2"/>
        <v>67</v>
      </c>
      <c r="N81" s="11">
        <f t="shared" si="3"/>
        <v>67</v>
      </c>
      <c r="O81" s="11">
        <f t="shared" si="4"/>
        <v>67</v>
      </c>
    </row>
    <row r="82" ht="12.75" customHeight="1">
      <c r="A82" s="4">
        <v>85.0</v>
      </c>
      <c r="B82" s="9" t="s">
        <v>101</v>
      </c>
      <c r="C82" s="4" t="s">
        <v>58</v>
      </c>
      <c r="D82" s="4">
        <v>24.0</v>
      </c>
      <c r="E82" s="10">
        <v>32.0</v>
      </c>
      <c r="F82" s="4">
        <v>15.5</v>
      </c>
      <c r="G82" s="4">
        <v>0.0</v>
      </c>
      <c r="H82" s="10">
        <v>45.0</v>
      </c>
      <c r="I82" s="4"/>
      <c r="J82" s="4"/>
      <c r="K82" s="4"/>
      <c r="L82" s="4">
        <f t="shared" si="1"/>
        <v>35.75</v>
      </c>
      <c r="M82" s="4">
        <f t="shared" si="2"/>
        <v>58.25</v>
      </c>
      <c r="N82" s="11">
        <f t="shared" si="3"/>
        <v>58</v>
      </c>
      <c r="O82" s="11">
        <f t="shared" si="4"/>
        <v>58.25</v>
      </c>
    </row>
    <row r="83" ht="12.75" customHeight="1">
      <c r="A83" s="4">
        <v>86.0</v>
      </c>
      <c r="B83" s="9" t="s">
        <v>102</v>
      </c>
      <c r="C83" s="4" t="s">
        <v>58</v>
      </c>
      <c r="D83" s="4">
        <v>26.0</v>
      </c>
      <c r="E83" s="10">
        <v>38.0</v>
      </c>
      <c r="F83" s="4">
        <v>27.0</v>
      </c>
      <c r="G83" s="4">
        <v>0.0</v>
      </c>
      <c r="H83" s="10">
        <v>82.0</v>
      </c>
      <c r="I83" s="4"/>
      <c r="J83" s="4"/>
      <c r="K83" s="4"/>
      <c r="L83" s="4">
        <f t="shared" si="1"/>
        <v>45.5</v>
      </c>
      <c r="M83" s="4">
        <f t="shared" si="2"/>
        <v>86.5</v>
      </c>
      <c r="N83" s="11">
        <f t="shared" si="3"/>
        <v>87</v>
      </c>
      <c r="O83" s="11">
        <f t="shared" si="4"/>
        <v>86.5</v>
      </c>
    </row>
    <row r="84" ht="12.75" customHeight="1">
      <c r="A84" s="4">
        <v>88.0</v>
      </c>
      <c r="B84" s="9" t="s">
        <v>103</v>
      </c>
      <c r="C84" s="4" t="s">
        <v>58</v>
      </c>
      <c r="D84" s="4">
        <v>24.0</v>
      </c>
      <c r="E84" s="10">
        <v>53.0</v>
      </c>
      <c r="F84" s="4">
        <v>36.0</v>
      </c>
      <c r="G84" s="4">
        <v>2.5</v>
      </c>
      <c r="H84" s="10">
        <v>65.0</v>
      </c>
      <c r="I84" s="4"/>
      <c r="J84" s="4"/>
      <c r="K84" s="4"/>
      <c r="L84" s="4">
        <f t="shared" si="1"/>
        <v>59</v>
      </c>
      <c r="M84" s="4">
        <f t="shared" si="2"/>
        <v>91.5</v>
      </c>
      <c r="N84" s="11">
        <f t="shared" si="3"/>
        <v>92</v>
      </c>
      <c r="O84" s="11">
        <f t="shared" si="4"/>
        <v>91.5</v>
      </c>
    </row>
    <row r="85" ht="12.75" customHeight="1">
      <c r="A85" s="4">
        <v>89.0</v>
      </c>
      <c r="B85" s="9" t="s">
        <v>104</v>
      </c>
      <c r="C85" s="4" t="s">
        <v>58</v>
      </c>
      <c r="D85" s="4">
        <v>21.0</v>
      </c>
      <c r="E85" s="10">
        <v>54.0</v>
      </c>
      <c r="F85" s="4">
        <v>9.0</v>
      </c>
      <c r="G85" s="4">
        <v>0.0</v>
      </c>
      <c r="H85" s="10">
        <v>79.0</v>
      </c>
      <c r="I85" s="4"/>
      <c r="J85" s="4"/>
      <c r="K85" s="4"/>
      <c r="L85" s="4">
        <f t="shared" si="1"/>
        <v>42</v>
      </c>
      <c r="M85" s="4">
        <f t="shared" si="2"/>
        <v>81.5</v>
      </c>
      <c r="N85" s="11">
        <f t="shared" si="3"/>
        <v>82</v>
      </c>
      <c r="O85" s="11">
        <f t="shared" si="4"/>
        <v>81.5</v>
      </c>
    </row>
    <row r="86" ht="12.75" customHeight="1">
      <c r="A86" s="4">
        <v>90.0</v>
      </c>
      <c r="B86" s="9" t="s">
        <v>105</v>
      </c>
      <c r="C86" s="4" t="s">
        <v>58</v>
      </c>
      <c r="D86" s="4">
        <v>15.0</v>
      </c>
      <c r="E86" s="10">
        <v>24.0</v>
      </c>
      <c r="F86" s="4">
        <v>10.0</v>
      </c>
      <c r="G86" s="4">
        <v>0.0</v>
      </c>
      <c r="H86" s="10">
        <v>36.0</v>
      </c>
      <c r="I86" s="4"/>
      <c r="J86" s="4"/>
      <c r="K86" s="4"/>
      <c r="L86" s="4">
        <f t="shared" si="1"/>
        <v>24.5</v>
      </c>
      <c r="M86" s="4">
        <f t="shared" si="2"/>
        <v>42.5</v>
      </c>
      <c r="N86" s="11">
        <f t="shared" si="3"/>
        <v>43</v>
      </c>
      <c r="O86" s="11">
        <f t="shared" si="4"/>
        <v>42.5</v>
      </c>
    </row>
    <row r="87" ht="12.75" customHeight="1">
      <c r="A87" s="4">
        <v>91.0</v>
      </c>
      <c r="B87" s="9" t="s">
        <v>106</v>
      </c>
      <c r="C87" s="4" t="s">
        <v>58</v>
      </c>
      <c r="D87" s="4">
        <v>23.0</v>
      </c>
      <c r="E87" s="10">
        <v>25.0</v>
      </c>
      <c r="F87" s="4">
        <v>36.0</v>
      </c>
      <c r="G87" s="4">
        <v>0.0</v>
      </c>
      <c r="H87" s="10">
        <v>64.0</v>
      </c>
      <c r="I87" s="4"/>
      <c r="J87" s="4"/>
      <c r="K87" s="4"/>
      <c r="L87" s="4">
        <f t="shared" si="1"/>
        <v>42</v>
      </c>
      <c r="M87" s="4">
        <f t="shared" si="2"/>
        <v>74</v>
      </c>
      <c r="N87" s="11">
        <f t="shared" si="3"/>
        <v>74</v>
      </c>
      <c r="O87" s="11">
        <f t="shared" si="4"/>
        <v>74</v>
      </c>
    </row>
    <row r="88" ht="12.75" customHeight="1">
      <c r="A88" s="4">
        <v>93.0</v>
      </c>
      <c r="B88" s="9" t="s">
        <v>107</v>
      </c>
      <c r="C88" s="4" t="s">
        <v>58</v>
      </c>
      <c r="D88" s="4">
        <v>26.0</v>
      </c>
      <c r="E88" s="10">
        <v>54.0</v>
      </c>
      <c r="F88" s="4">
        <v>33.0</v>
      </c>
      <c r="G88" s="4">
        <v>3.0</v>
      </c>
      <c r="H88" s="10">
        <v>76.0</v>
      </c>
      <c r="I88" s="4"/>
      <c r="J88" s="4"/>
      <c r="K88" s="4"/>
      <c r="L88" s="4">
        <f t="shared" si="1"/>
        <v>59.5</v>
      </c>
      <c r="M88" s="4">
        <f t="shared" si="2"/>
        <v>97.5</v>
      </c>
      <c r="N88" s="11">
        <f t="shared" si="3"/>
        <v>98</v>
      </c>
      <c r="O88" s="11">
        <f t="shared" si="4"/>
        <v>97.5</v>
      </c>
    </row>
    <row r="89" ht="15.0" customHeight="1">
      <c r="A89" s="4">
        <v>94.0</v>
      </c>
      <c r="B89" s="9" t="s">
        <v>108</v>
      </c>
      <c r="C89" s="4" t="s">
        <v>58</v>
      </c>
      <c r="D89" s="4">
        <v>20.0</v>
      </c>
      <c r="E89" s="10">
        <v>39.0</v>
      </c>
      <c r="F89" s="4">
        <v>15.5</v>
      </c>
      <c r="G89" s="4">
        <v>0.0</v>
      </c>
      <c r="H89" s="10">
        <v>24.0</v>
      </c>
      <c r="I89" s="4"/>
      <c r="J89" s="4"/>
      <c r="K89" s="4"/>
      <c r="L89" s="4">
        <f t="shared" si="1"/>
        <v>37.25</v>
      </c>
      <c r="M89" s="4">
        <f t="shared" si="2"/>
        <v>49.25</v>
      </c>
      <c r="N89" s="11">
        <f t="shared" si="3"/>
        <v>49</v>
      </c>
      <c r="O89" s="11">
        <f t="shared" si="4"/>
        <v>49.25</v>
      </c>
    </row>
    <row r="90" ht="12.75" customHeight="1">
      <c r="A90" s="4">
        <v>95.0</v>
      </c>
      <c r="B90" s="9" t="s">
        <v>109</v>
      </c>
      <c r="C90" s="4" t="s">
        <v>58</v>
      </c>
      <c r="D90" s="4">
        <v>9.0</v>
      </c>
      <c r="E90" s="10">
        <v>21.0</v>
      </c>
      <c r="F90" s="4">
        <v>9.5</v>
      </c>
      <c r="G90" s="4">
        <v>0.0</v>
      </c>
      <c r="H90" s="10">
        <v>30.0</v>
      </c>
      <c r="I90" s="4"/>
      <c r="J90" s="4"/>
      <c r="K90" s="4"/>
      <c r="L90" s="4">
        <f t="shared" si="1"/>
        <v>19.75</v>
      </c>
      <c r="M90" s="4">
        <f t="shared" si="2"/>
        <v>34.75</v>
      </c>
      <c r="N90" s="11">
        <f t="shared" si="3"/>
        <v>35</v>
      </c>
      <c r="O90" s="11">
        <f t="shared" si="4"/>
        <v>34.75</v>
      </c>
    </row>
    <row r="91" ht="12.75" customHeight="1">
      <c r="A91" s="4">
        <v>96.0</v>
      </c>
      <c r="B91" s="9" t="s">
        <v>110</v>
      </c>
      <c r="C91" s="4" t="s">
        <v>58</v>
      </c>
      <c r="D91" s="4">
        <v>16.0</v>
      </c>
      <c r="E91" s="10">
        <v>17.0</v>
      </c>
      <c r="F91" s="4">
        <v>22.5</v>
      </c>
      <c r="G91" s="4">
        <v>0.0</v>
      </c>
      <c r="H91" s="10">
        <v>30.0</v>
      </c>
      <c r="I91" s="4"/>
      <c r="J91" s="4"/>
      <c r="K91" s="4"/>
      <c r="L91" s="4">
        <f t="shared" si="1"/>
        <v>27.75</v>
      </c>
      <c r="M91" s="4">
        <f t="shared" si="2"/>
        <v>42.75</v>
      </c>
      <c r="N91" s="11">
        <f t="shared" si="3"/>
        <v>43</v>
      </c>
      <c r="O91" s="11">
        <f t="shared" si="4"/>
        <v>42.75</v>
      </c>
    </row>
    <row r="92" ht="12.75" customHeight="1">
      <c r="A92" s="4">
        <v>97.0</v>
      </c>
      <c r="B92" s="9" t="s">
        <v>111</v>
      </c>
      <c r="C92" s="4" t="s">
        <v>58</v>
      </c>
      <c r="D92" s="4">
        <v>13.0</v>
      </c>
      <c r="E92" s="10">
        <v>28.0</v>
      </c>
      <c r="F92" s="4">
        <v>3.0</v>
      </c>
      <c r="G92" s="4">
        <v>0.0</v>
      </c>
      <c r="H92" s="10">
        <v>34.0</v>
      </c>
      <c r="I92" s="4"/>
      <c r="J92" s="4"/>
      <c r="K92" s="4"/>
      <c r="L92" s="4">
        <f t="shared" si="1"/>
        <v>22</v>
      </c>
      <c r="M92" s="4">
        <f t="shared" si="2"/>
        <v>39</v>
      </c>
      <c r="N92" s="11">
        <f t="shared" si="3"/>
        <v>39</v>
      </c>
      <c r="O92" s="11">
        <f t="shared" si="4"/>
        <v>39</v>
      </c>
    </row>
    <row r="93" ht="12.75" customHeight="1">
      <c r="A93" s="4">
        <v>98.0</v>
      </c>
      <c r="B93" s="9" t="s">
        <v>112</v>
      </c>
      <c r="C93" s="4" t="s">
        <v>58</v>
      </c>
      <c r="D93" s="4">
        <v>13.0</v>
      </c>
      <c r="E93" s="10">
        <v>23.0</v>
      </c>
      <c r="F93" s="4">
        <v>8.0</v>
      </c>
      <c r="G93" s="4">
        <v>0.0</v>
      </c>
      <c r="H93" s="10">
        <v>39.0</v>
      </c>
      <c r="I93" s="4"/>
      <c r="J93" s="4"/>
      <c r="K93" s="4"/>
      <c r="L93" s="4">
        <f t="shared" si="1"/>
        <v>22</v>
      </c>
      <c r="M93" s="4">
        <f t="shared" si="2"/>
        <v>41.5</v>
      </c>
      <c r="N93" s="11">
        <f t="shared" si="3"/>
        <v>42</v>
      </c>
      <c r="O93" s="11">
        <f t="shared" si="4"/>
        <v>41.5</v>
      </c>
    </row>
    <row r="94" ht="12.75" customHeight="1">
      <c r="A94" s="4">
        <v>100.0</v>
      </c>
      <c r="B94" s="9" t="s">
        <v>113</v>
      </c>
      <c r="C94" s="4" t="s">
        <v>58</v>
      </c>
      <c r="D94" s="4">
        <v>8.0</v>
      </c>
      <c r="E94" s="10">
        <v>24.0</v>
      </c>
      <c r="F94" s="4">
        <v>12.0</v>
      </c>
      <c r="G94" s="4">
        <v>0.0</v>
      </c>
      <c r="H94" s="10">
        <v>8.0</v>
      </c>
      <c r="I94" s="4"/>
      <c r="J94" s="4"/>
      <c r="K94" s="4"/>
      <c r="L94" s="4">
        <f t="shared" si="1"/>
        <v>22</v>
      </c>
      <c r="M94" s="4">
        <f t="shared" si="2"/>
        <v>26</v>
      </c>
      <c r="N94" s="11">
        <f t="shared" si="3"/>
        <v>26</v>
      </c>
      <c r="O94" s="11">
        <f t="shared" si="4"/>
        <v>26</v>
      </c>
    </row>
    <row r="95" ht="12.75" customHeight="1">
      <c r="A95" s="4">
        <v>101.0</v>
      </c>
      <c r="B95" s="9" t="s">
        <v>114</v>
      </c>
      <c r="C95" s="4" t="s">
        <v>58</v>
      </c>
      <c r="D95" s="4">
        <v>24.0</v>
      </c>
      <c r="E95" s="10">
        <v>39.0</v>
      </c>
      <c r="F95" s="4">
        <v>24.0</v>
      </c>
      <c r="G95" s="4">
        <v>1.0</v>
      </c>
      <c r="H95" s="10">
        <v>58.0</v>
      </c>
      <c r="I95" s="4"/>
      <c r="J95" s="4"/>
      <c r="K95" s="4"/>
      <c r="L95" s="4">
        <f t="shared" si="1"/>
        <v>44.5</v>
      </c>
      <c r="M95" s="4">
        <f t="shared" si="2"/>
        <v>73.5</v>
      </c>
      <c r="N95" s="11">
        <f t="shared" si="3"/>
        <v>74</v>
      </c>
      <c r="O95" s="11">
        <f t="shared" si="4"/>
        <v>73.5</v>
      </c>
    </row>
    <row r="96" ht="12.75" customHeight="1">
      <c r="A96" s="4">
        <v>103.0</v>
      </c>
      <c r="B96" s="9" t="s">
        <v>115</v>
      </c>
      <c r="C96" s="4" t="s">
        <v>58</v>
      </c>
      <c r="D96" s="4">
        <v>24.0</v>
      </c>
      <c r="E96" s="10">
        <v>48.0</v>
      </c>
      <c r="F96" s="4">
        <v>28.0</v>
      </c>
      <c r="G96" s="4">
        <v>0.0</v>
      </c>
      <c r="H96" s="10">
        <v>47.0</v>
      </c>
      <c r="I96" s="4"/>
      <c r="J96" s="4"/>
      <c r="K96" s="4"/>
      <c r="L96" s="4">
        <f t="shared" si="1"/>
        <v>50</v>
      </c>
      <c r="M96" s="4">
        <f t="shared" si="2"/>
        <v>73.5</v>
      </c>
      <c r="N96" s="11">
        <f t="shared" si="3"/>
        <v>74</v>
      </c>
      <c r="O96" s="11">
        <f t="shared" si="4"/>
        <v>73.5</v>
      </c>
    </row>
    <row r="97" ht="12.75" customHeight="1">
      <c r="A97" s="4">
        <v>104.0</v>
      </c>
      <c r="B97" s="9" t="s">
        <v>116</v>
      </c>
      <c r="C97" s="4" t="s">
        <v>58</v>
      </c>
      <c r="D97" s="4">
        <v>22.0</v>
      </c>
      <c r="E97" s="10">
        <v>37.0</v>
      </c>
      <c r="F97" s="4">
        <v>19.0</v>
      </c>
      <c r="G97" s="4">
        <v>2.0</v>
      </c>
      <c r="H97" s="10">
        <v>50.0</v>
      </c>
      <c r="I97" s="4"/>
      <c r="J97" s="4"/>
      <c r="K97" s="4"/>
      <c r="L97" s="4">
        <f t="shared" si="1"/>
        <v>41</v>
      </c>
      <c r="M97" s="4">
        <f t="shared" si="2"/>
        <v>66</v>
      </c>
      <c r="N97" s="11">
        <f t="shared" si="3"/>
        <v>66</v>
      </c>
      <c r="O97" s="11">
        <f t="shared" si="4"/>
        <v>66</v>
      </c>
    </row>
    <row r="98" ht="12.75" customHeight="1">
      <c r="A98" s="4">
        <v>106.0</v>
      </c>
      <c r="B98" s="9" t="s">
        <v>117</v>
      </c>
      <c r="C98" s="4" t="s">
        <v>118</v>
      </c>
      <c r="D98" s="4">
        <v>26.0</v>
      </c>
      <c r="E98" s="10">
        <v>49.0</v>
      </c>
      <c r="F98" s="4">
        <v>18.0</v>
      </c>
      <c r="G98" s="4">
        <v>0.0</v>
      </c>
      <c r="H98" s="10">
        <v>55.0</v>
      </c>
      <c r="I98" s="4"/>
      <c r="J98" s="4"/>
      <c r="K98" s="4"/>
      <c r="L98" s="4">
        <f t="shared" si="1"/>
        <v>46.5</v>
      </c>
      <c r="M98" s="4">
        <f t="shared" si="2"/>
        <v>74</v>
      </c>
      <c r="N98" s="11">
        <f t="shared" si="3"/>
        <v>74</v>
      </c>
      <c r="O98" s="11">
        <f t="shared" si="4"/>
        <v>74</v>
      </c>
    </row>
    <row r="99" ht="12.75" customHeight="1">
      <c r="A99" s="4">
        <v>107.0</v>
      </c>
      <c r="B99" s="9" t="s">
        <v>119</v>
      </c>
      <c r="C99" s="4" t="s">
        <v>118</v>
      </c>
      <c r="D99" s="4">
        <v>25.0</v>
      </c>
      <c r="E99" s="10">
        <v>38.0</v>
      </c>
      <c r="F99" s="4">
        <v>31.0</v>
      </c>
      <c r="G99" s="4">
        <v>2.0</v>
      </c>
      <c r="H99" s="10">
        <v>58.0</v>
      </c>
      <c r="I99" s="4"/>
      <c r="J99" s="4"/>
      <c r="K99" s="4"/>
      <c r="L99" s="4">
        <f t="shared" si="1"/>
        <v>49</v>
      </c>
      <c r="M99" s="4">
        <f t="shared" si="2"/>
        <v>78</v>
      </c>
      <c r="N99" s="11">
        <f t="shared" si="3"/>
        <v>78</v>
      </c>
      <c r="O99" s="11">
        <f t="shared" si="4"/>
        <v>78</v>
      </c>
    </row>
    <row r="100" ht="12.75" customHeight="1">
      <c r="A100" s="4">
        <v>108.0</v>
      </c>
      <c r="B100" s="9" t="s">
        <v>120</v>
      </c>
      <c r="C100" s="4" t="s">
        <v>118</v>
      </c>
      <c r="D100" s="4">
        <v>16.0</v>
      </c>
      <c r="E100" s="10">
        <v>37.0</v>
      </c>
      <c r="F100" s="4">
        <v>9.5</v>
      </c>
      <c r="G100" s="4">
        <v>0.0</v>
      </c>
      <c r="H100" s="10">
        <v>38.0</v>
      </c>
      <c r="I100" s="4"/>
      <c r="J100" s="4"/>
      <c r="K100" s="4"/>
      <c r="L100" s="4">
        <f t="shared" si="1"/>
        <v>31.25</v>
      </c>
      <c r="M100" s="4">
        <f t="shared" si="2"/>
        <v>50.25</v>
      </c>
      <c r="N100" s="11">
        <f t="shared" si="3"/>
        <v>50</v>
      </c>
      <c r="O100" s="11">
        <f t="shared" si="4"/>
        <v>50.25</v>
      </c>
    </row>
    <row r="101" ht="12.75" customHeight="1">
      <c r="A101" s="4">
        <v>109.0</v>
      </c>
      <c r="B101" s="9" t="s">
        <v>121</v>
      </c>
      <c r="C101" s="4" t="s">
        <v>118</v>
      </c>
      <c r="D101" s="4">
        <v>20.0</v>
      </c>
      <c r="E101" s="10">
        <v>35.0</v>
      </c>
      <c r="F101" s="4">
        <v>9.0</v>
      </c>
      <c r="G101" s="4">
        <v>0.0</v>
      </c>
      <c r="H101" s="10">
        <v>30.0</v>
      </c>
      <c r="I101" s="4"/>
      <c r="J101" s="4"/>
      <c r="K101" s="4"/>
      <c r="L101" s="4">
        <f t="shared" si="1"/>
        <v>32</v>
      </c>
      <c r="M101" s="4">
        <f t="shared" si="2"/>
        <v>47</v>
      </c>
      <c r="N101" s="11">
        <f t="shared" si="3"/>
        <v>47</v>
      </c>
      <c r="O101" s="11">
        <f t="shared" si="4"/>
        <v>47</v>
      </c>
    </row>
    <row r="102" ht="12.75" customHeight="1">
      <c r="A102" s="4">
        <v>110.0</v>
      </c>
      <c r="B102" s="9" t="s">
        <v>122</v>
      </c>
      <c r="C102" s="4" t="s">
        <v>118</v>
      </c>
      <c r="D102" s="4">
        <v>21.0</v>
      </c>
      <c r="E102" s="10">
        <v>51.0</v>
      </c>
      <c r="F102" s="4">
        <v>34.0</v>
      </c>
      <c r="G102" s="4">
        <v>3.0</v>
      </c>
      <c r="H102" s="10">
        <v>88.0</v>
      </c>
      <c r="I102" s="4"/>
      <c r="J102" s="4"/>
      <c r="K102" s="4"/>
      <c r="L102" s="4">
        <f t="shared" si="1"/>
        <v>56</v>
      </c>
      <c r="M102" s="4">
        <f t="shared" si="2"/>
        <v>100</v>
      </c>
      <c r="N102" s="11">
        <f t="shared" si="3"/>
        <v>100</v>
      </c>
      <c r="O102" s="11">
        <f t="shared" si="4"/>
        <v>100</v>
      </c>
    </row>
    <row r="103" ht="12.75" customHeight="1">
      <c r="A103" s="4">
        <v>111.0</v>
      </c>
      <c r="B103" s="9" t="s">
        <v>123</v>
      </c>
      <c r="C103" s="4" t="s">
        <v>118</v>
      </c>
      <c r="D103" s="4">
        <v>21.0</v>
      </c>
      <c r="E103" s="10">
        <v>54.0</v>
      </c>
      <c r="F103" s="4">
        <v>34.0</v>
      </c>
      <c r="G103" s="4">
        <v>2.0</v>
      </c>
      <c r="H103" s="10">
        <v>59.0</v>
      </c>
      <c r="I103" s="4"/>
      <c r="J103" s="4"/>
      <c r="K103" s="4"/>
      <c r="L103" s="4">
        <f t="shared" si="1"/>
        <v>56.5</v>
      </c>
      <c r="M103" s="4">
        <f t="shared" si="2"/>
        <v>86</v>
      </c>
      <c r="N103" s="11">
        <f t="shared" si="3"/>
        <v>86</v>
      </c>
      <c r="O103" s="11">
        <f t="shared" si="4"/>
        <v>86</v>
      </c>
    </row>
    <row r="104" ht="12.75" customHeight="1">
      <c r="A104" s="4">
        <v>113.0</v>
      </c>
      <c r="B104" s="9" t="s">
        <v>124</v>
      </c>
      <c r="C104" s="4" t="s">
        <v>118</v>
      </c>
      <c r="D104" s="4">
        <v>26.0</v>
      </c>
      <c r="E104" s="10">
        <v>51.5</v>
      </c>
      <c r="F104" s="4">
        <v>24.0</v>
      </c>
      <c r="G104" s="4">
        <v>0.0</v>
      </c>
      <c r="H104" s="10">
        <v>44.0</v>
      </c>
      <c r="I104" s="4"/>
      <c r="J104" s="4"/>
      <c r="K104" s="4"/>
      <c r="L104" s="4">
        <f t="shared" si="1"/>
        <v>50.75</v>
      </c>
      <c r="M104" s="4">
        <f t="shared" si="2"/>
        <v>72.75</v>
      </c>
      <c r="N104" s="11">
        <f t="shared" si="3"/>
        <v>73</v>
      </c>
      <c r="O104" s="11">
        <f t="shared" si="4"/>
        <v>72.75</v>
      </c>
    </row>
    <row r="105" ht="12.75" customHeight="1">
      <c r="A105" s="4">
        <v>114.0</v>
      </c>
      <c r="B105" s="9" t="s">
        <v>125</v>
      </c>
      <c r="C105" s="4" t="s">
        <v>118</v>
      </c>
      <c r="D105" s="4">
        <v>23.0</v>
      </c>
      <c r="E105" s="10">
        <v>41.0</v>
      </c>
      <c r="F105" s="4">
        <v>30.5</v>
      </c>
      <c r="G105" s="4">
        <v>0.0</v>
      </c>
      <c r="H105" s="10">
        <v>52.0</v>
      </c>
      <c r="I105" s="4"/>
      <c r="J105" s="4"/>
      <c r="K105" s="4"/>
      <c r="L105" s="4">
        <f t="shared" si="1"/>
        <v>47.25</v>
      </c>
      <c r="M105" s="4">
        <f t="shared" si="2"/>
        <v>73.25</v>
      </c>
      <c r="N105" s="11">
        <f t="shared" si="3"/>
        <v>73</v>
      </c>
      <c r="O105" s="11">
        <f t="shared" si="4"/>
        <v>73.25</v>
      </c>
    </row>
    <row r="106" ht="12.75" customHeight="1">
      <c r="A106" s="4">
        <v>115.0</v>
      </c>
      <c r="B106" s="9" t="s">
        <v>126</v>
      </c>
      <c r="C106" s="4" t="s">
        <v>118</v>
      </c>
      <c r="D106" s="4">
        <v>24.0</v>
      </c>
      <c r="E106" s="10">
        <v>45.5</v>
      </c>
      <c r="F106" s="4">
        <v>22.5</v>
      </c>
      <c r="G106" s="4">
        <v>0.0</v>
      </c>
      <c r="H106" s="10">
        <v>63.0</v>
      </c>
      <c r="I106" s="4"/>
      <c r="J106" s="4"/>
      <c r="K106" s="4"/>
      <c r="L106" s="4">
        <f t="shared" si="1"/>
        <v>46</v>
      </c>
      <c r="M106" s="4">
        <f t="shared" si="2"/>
        <v>77.5</v>
      </c>
      <c r="N106" s="11">
        <f t="shared" si="3"/>
        <v>78</v>
      </c>
      <c r="O106" s="11">
        <f t="shared" si="4"/>
        <v>77.5</v>
      </c>
    </row>
    <row r="107" ht="12.75" customHeight="1">
      <c r="A107" s="4">
        <v>116.0</v>
      </c>
      <c r="B107" s="9" t="s">
        <v>127</v>
      </c>
      <c r="C107" s="4" t="s">
        <v>118</v>
      </c>
      <c r="D107" s="4">
        <v>26.0</v>
      </c>
      <c r="E107" s="10">
        <v>43.0</v>
      </c>
      <c r="F107" s="4">
        <v>21.5</v>
      </c>
      <c r="G107" s="4">
        <v>0.0</v>
      </c>
      <c r="H107" s="10">
        <v>76.0</v>
      </c>
      <c r="I107" s="4"/>
      <c r="J107" s="4"/>
      <c r="K107" s="4"/>
      <c r="L107" s="4">
        <f t="shared" si="1"/>
        <v>45.25</v>
      </c>
      <c r="M107" s="4">
        <f t="shared" si="2"/>
        <v>83.25</v>
      </c>
      <c r="N107" s="11">
        <f t="shared" si="3"/>
        <v>83</v>
      </c>
      <c r="O107" s="11">
        <f t="shared" si="4"/>
        <v>83.25</v>
      </c>
    </row>
    <row r="108" ht="12.75" customHeight="1">
      <c r="A108" s="4">
        <v>117.0</v>
      </c>
      <c r="B108" s="9" t="s">
        <v>128</v>
      </c>
      <c r="C108" s="4" t="s">
        <v>118</v>
      </c>
      <c r="D108" s="4">
        <v>26.0</v>
      </c>
      <c r="E108" s="10">
        <v>42.0</v>
      </c>
      <c r="F108" s="4">
        <v>24.0</v>
      </c>
      <c r="G108" s="4">
        <v>0.0</v>
      </c>
      <c r="H108" s="10">
        <v>75.0</v>
      </c>
      <c r="I108" s="4"/>
      <c r="J108" s="4"/>
      <c r="K108" s="4"/>
      <c r="L108" s="4">
        <f t="shared" si="1"/>
        <v>46</v>
      </c>
      <c r="M108" s="4">
        <f t="shared" si="2"/>
        <v>83.5</v>
      </c>
      <c r="N108" s="11">
        <f t="shared" si="3"/>
        <v>84</v>
      </c>
      <c r="O108" s="11">
        <f t="shared" si="4"/>
        <v>83.5</v>
      </c>
    </row>
    <row r="109" ht="12.75" customHeight="1">
      <c r="A109" s="4">
        <v>118.0</v>
      </c>
      <c r="B109" s="9" t="s">
        <v>129</v>
      </c>
      <c r="C109" s="4" t="s">
        <v>130</v>
      </c>
      <c r="D109" s="4">
        <v>21.0</v>
      </c>
      <c r="E109" s="10">
        <v>46.0</v>
      </c>
      <c r="F109" s="4">
        <v>20.0</v>
      </c>
      <c r="G109" s="4">
        <v>0.0</v>
      </c>
      <c r="H109" s="10">
        <v>55.0</v>
      </c>
      <c r="I109" s="4"/>
      <c r="J109" s="4"/>
      <c r="K109" s="4"/>
      <c r="L109" s="4">
        <f t="shared" si="1"/>
        <v>43.5</v>
      </c>
      <c r="M109" s="4">
        <f t="shared" si="2"/>
        <v>71</v>
      </c>
      <c r="N109" s="11">
        <f t="shared" si="3"/>
        <v>71</v>
      </c>
      <c r="O109" s="11">
        <f t="shared" si="4"/>
        <v>71</v>
      </c>
    </row>
    <row r="110" ht="12.75" customHeight="1">
      <c r="A110" s="4">
        <v>119.0</v>
      </c>
      <c r="B110" s="9" t="s">
        <v>131</v>
      </c>
      <c r="C110" s="4" t="s">
        <v>130</v>
      </c>
      <c r="D110" s="4">
        <v>20.0</v>
      </c>
      <c r="E110" s="10">
        <v>48.0</v>
      </c>
      <c r="F110" s="4">
        <v>25.0</v>
      </c>
      <c r="G110" s="4">
        <v>0.0</v>
      </c>
      <c r="H110" s="10">
        <v>68.0</v>
      </c>
      <c r="I110" s="4"/>
      <c r="J110" s="4"/>
      <c r="K110" s="4"/>
      <c r="L110" s="4">
        <f t="shared" si="1"/>
        <v>46.5</v>
      </c>
      <c r="M110" s="4">
        <f t="shared" si="2"/>
        <v>80.5</v>
      </c>
      <c r="N110" s="11">
        <f t="shared" si="3"/>
        <v>81</v>
      </c>
      <c r="O110" s="11">
        <f t="shared" si="4"/>
        <v>80.5</v>
      </c>
    </row>
    <row r="111" ht="12.75" customHeight="1">
      <c r="A111" s="4">
        <v>120.0</v>
      </c>
      <c r="B111" s="9" t="s">
        <v>132</v>
      </c>
      <c r="C111" s="4" t="s">
        <v>130</v>
      </c>
      <c r="D111" s="4">
        <v>19.0</v>
      </c>
      <c r="E111" s="10">
        <v>28.0</v>
      </c>
      <c r="F111" s="4">
        <v>6.5</v>
      </c>
      <c r="G111" s="4">
        <v>0.0</v>
      </c>
      <c r="H111" s="10">
        <v>28.0</v>
      </c>
      <c r="I111" s="4"/>
      <c r="J111" s="4"/>
      <c r="K111" s="4"/>
      <c r="L111" s="4">
        <f t="shared" si="1"/>
        <v>26.75</v>
      </c>
      <c r="M111" s="4">
        <f t="shared" si="2"/>
        <v>40.75</v>
      </c>
      <c r="N111" s="11">
        <f t="shared" si="3"/>
        <v>41</v>
      </c>
      <c r="O111" s="11">
        <f t="shared" si="4"/>
        <v>40.75</v>
      </c>
    </row>
    <row r="112" ht="12.75" customHeight="1">
      <c r="A112" s="4">
        <v>122.0</v>
      </c>
      <c r="B112" s="9" t="s">
        <v>133</v>
      </c>
      <c r="C112" s="4" t="s">
        <v>130</v>
      </c>
      <c r="D112" s="4">
        <v>20.0</v>
      </c>
      <c r="E112" s="10">
        <v>21.0</v>
      </c>
      <c r="F112" s="4">
        <v>0.0</v>
      </c>
      <c r="G112" s="4">
        <v>0.0</v>
      </c>
      <c r="H112" s="10">
        <v>12.0</v>
      </c>
      <c r="I112" s="4"/>
      <c r="J112" s="4"/>
      <c r="K112" s="4"/>
      <c r="L112" s="4">
        <f t="shared" si="1"/>
        <v>20.5</v>
      </c>
      <c r="M112" s="4">
        <f t="shared" si="2"/>
        <v>26.5</v>
      </c>
      <c r="N112" s="11">
        <f t="shared" si="3"/>
        <v>27</v>
      </c>
      <c r="O112" s="11">
        <f t="shared" si="4"/>
        <v>26.5</v>
      </c>
    </row>
    <row r="113" ht="12.75" customHeight="1">
      <c r="A113" s="4">
        <v>123.0</v>
      </c>
      <c r="B113" s="9" t="s">
        <v>134</v>
      </c>
      <c r="C113" s="4" t="s">
        <v>130</v>
      </c>
      <c r="D113" s="4">
        <v>20.0</v>
      </c>
      <c r="E113" s="10">
        <v>32.0</v>
      </c>
      <c r="F113" s="4">
        <v>0.0</v>
      </c>
      <c r="G113" s="4">
        <v>0.0</v>
      </c>
      <c r="H113" s="10">
        <v>8.0</v>
      </c>
      <c r="I113" s="4"/>
      <c r="J113" s="4"/>
      <c r="K113" s="4"/>
      <c r="L113" s="4">
        <f t="shared" si="1"/>
        <v>26</v>
      </c>
      <c r="M113" s="4">
        <f t="shared" si="2"/>
        <v>30</v>
      </c>
      <c r="N113" s="11">
        <f t="shared" si="3"/>
        <v>30</v>
      </c>
      <c r="O113" s="11">
        <f t="shared" si="4"/>
        <v>30</v>
      </c>
    </row>
    <row r="114" ht="12.75" customHeight="1">
      <c r="A114" s="4">
        <v>124.0</v>
      </c>
      <c r="B114" s="9" t="s">
        <v>135</v>
      </c>
      <c r="C114" s="4" t="s">
        <v>130</v>
      </c>
      <c r="D114" s="4">
        <v>18.0</v>
      </c>
      <c r="E114" s="10">
        <v>20.0</v>
      </c>
      <c r="F114" s="4">
        <v>0.0</v>
      </c>
      <c r="G114" s="4">
        <v>0.0</v>
      </c>
      <c r="H114" s="10">
        <v>14.0</v>
      </c>
      <c r="I114" s="4"/>
      <c r="J114" s="4"/>
      <c r="K114" s="4"/>
      <c r="L114" s="4">
        <f t="shared" si="1"/>
        <v>19</v>
      </c>
      <c r="M114" s="4">
        <f t="shared" si="2"/>
        <v>26</v>
      </c>
      <c r="N114" s="11">
        <f t="shared" si="3"/>
        <v>26</v>
      </c>
      <c r="O114" s="11">
        <f t="shared" si="4"/>
        <v>26</v>
      </c>
    </row>
    <row r="115" ht="12.75" customHeight="1">
      <c r="A115" s="4">
        <v>125.0</v>
      </c>
      <c r="B115" s="9" t="s">
        <v>136</v>
      </c>
      <c r="C115" s="4" t="s">
        <v>130</v>
      </c>
      <c r="D115" s="4">
        <v>22.0</v>
      </c>
      <c r="E115" s="10">
        <v>26.0</v>
      </c>
      <c r="F115" s="4">
        <v>0.0</v>
      </c>
      <c r="G115" s="4">
        <v>0.0</v>
      </c>
      <c r="H115" s="10">
        <v>24.0</v>
      </c>
      <c r="I115" s="4"/>
      <c r="J115" s="4"/>
      <c r="K115" s="4"/>
      <c r="L115" s="4">
        <f t="shared" si="1"/>
        <v>24</v>
      </c>
      <c r="M115" s="4">
        <f t="shared" si="2"/>
        <v>36</v>
      </c>
      <c r="N115" s="11">
        <f t="shared" si="3"/>
        <v>36</v>
      </c>
      <c r="O115" s="11">
        <f t="shared" si="4"/>
        <v>36</v>
      </c>
    </row>
    <row r="116" ht="12.75" customHeight="1">
      <c r="A116" s="4">
        <v>126.0</v>
      </c>
      <c r="B116" s="9" t="s">
        <v>137</v>
      </c>
      <c r="C116" s="4" t="s">
        <v>130</v>
      </c>
      <c r="D116" s="4">
        <v>21.0</v>
      </c>
      <c r="E116" s="10">
        <v>36.0</v>
      </c>
      <c r="F116" s="4">
        <v>21.0</v>
      </c>
      <c r="G116" s="4">
        <v>0.0</v>
      </c>
      <c r="H116" s="10">
        <v>66.0</v>
      </c>
      <c r="I116" s="4"/>
      <c r="J116" s="4"/>
      <c r="K116" s="4"/>
      <c r="L116" s="4">
        <f t="shared" si="1"/>
        <v>39</v>
      </c>
      <c r="M116" s="4">
        <f t="shared" si="2"/>
        <v>72</v>
      </c>
      <c r="N116" s="11">
        <f t="shared" si="3"/>
        <v>72</v>
      </c>
      <c r="O116" s="11">
        <f t="shared" si="4"/>
        <v>72</v>
      </c>
    </row>
    <row r="117" ht="12.75" customHeight="1">
      <c r="A117" s="4">
        <v>127.0</v>
      </c>
      <c r="B117" s="9" t="s">
        <v>138</v>
      </c>
      <c r="C117" s="4" t="s">
        <v>130</v>
      </c>
      <c r="D117" s="4">
        <v>11.0</v>
      </c>
      <c r="E117" s="10">
        <v>28.0</v>
      </c>
      <c r="F117" s="4">
        <v>21.0</v>
      </c>
      <c r="G117" s="4">
        <v>0.0</v>
      </c>
      <c r="H117" s="10">
        <v>49.0</v>
      </c>
      <c r="I117" s="4"/>
      <c r="J117" s="4"/>
      <c r="K117" s="4"/>
      <c r="L117" s="4">
        <f t="shared" si="1"/>
        <v>30</v>
      </c>
      <c r="M117" s="4">
        <f t="shared" si="2"/>
        <v>54.5</v>
      </c>
      <c r="N117" s="11">
        <f t="shared" si="3"/>
        <v>55</v>
      </c>
      <c r="O117" s="11">
        <f t="shared" si="4"/>
        <v>54.5</v>
      </c>
    </row>
    <row r="118" ht="12.75" customHeight="1">
      <c r="A118" s="4">
        <v>128.0</v>
      </c>
      <c r="B118" s="9" t="s">
        <v>139</v>
      </c>
      <c r="C118" s="4" t="s">
        <v>130</v>
      </c>
      <c r="D118" s="4">
        <v>19.0</v>
      </c>
      <c r="E118" s="10">
        <v>23.0</v>
      </c>
      <c r="F118" s="4">
        <v>22.0</v>
      </c>
      <c r="G118" s="4">
        <v>0.0</v>
      </c>
      <c r="H118" s="10">
        <v>41.0</v>
      </c>
      <c r="I118" s="4"/>
      <c r="J118" s="4"/>
      <c r="K118" s="4"/>
      <c r="L118" s="4">
        <f t="shared" si="1"/>
        <v>32</v>
      </c>
      <c r="M118" s="4">
        <f t="shared" si="2"/>
        <v>52.5</v>
      </c>
      <c r="N118" s="11">
        <f t="shared" si="3"/>
        <v>53</v>
      </c>
      <c r="O118" s="11">
        <f t="shared" si="4"/>
        <v>52.5</v>
      </c>
    </row>
    <row r="119" ht="12.75" customHeight="1">
      <c r="A119" s="4">
        <v>129.0</v>
      </c>
      <c r="B119" s="9" t="s">
        <v>140</v>
      </c>
      <c r="C119" s="4" t="s">
        <v>130</v>
      </c>
      <c r="D119" s="4">
        <v>23.0</v>
      </c>
      <c r="E119" s="10">
        <v>33.0</v>
      </c>
      <c r="F119" s="4">
        <v>25.0</v>
      </c>
      <c r="G119" s="4">
        <v>2.0</v>
      </c>
      <c r="H119" s="10">
        <v>62.0</v>
      </c>
      <c r="I119" s="4"/>
      <c r="J119" s="4"/>
      <c r="K119" s="4"/>
      <c r="L119" s="4">
        <f t="shared" si="1"/>
        <v>42.5</v>
      </c>
      <c r="M119" s="4">
        <f t="shared" si="2"/>
        <v>73.5</v>
      </c>
      <c r="N119" s="11">
        <f t="shared" si="3"/>
        <v>74</v>
      </c>
      <c r="O119" s="11">
        <f t="shared" si="4"/>
        <v>73.5</v>
      </c>
    </row>
    <row r="120" ht="12.75" customHeight="1">
      <c r="A120" s="4">
        <v>130.0</v>
      </c>
      <c r="B120" s="9" t="s">
        <v>141</v>
      </c>
      <c r="C120" s="4" t="s">
        <v>130</v>
      </c>
      <c r="D120" s="4">
        <v>19.0</v>
      </c>
      <c r="E120" s="10">
        <v>20.0</v>
      </c>
      <c r="F120" s="4">
        <v>22.0</v>
      </c>
      <c r="G120" s="4">
        <v>1.0</v>
      </c>
      <c r="H120" s="10">
        <v>38.0</v>
      </c>
      <c r="I120" s="4"/>
      <c r="J120" s="4"/>
      <c r="K120" s="4"/>
      <c r="L120" s="4">
        <f t="shared" si="1"/>
        <v>31.5</v>
      </c>
      <c r="M120" s="4">
        <f t="shared" si="2"/>
        <v>50.5</v>
      </c>
      <c r="N120" s="11">
        <f t="shared" si="3"/>
        <v>51</v>
      </c>
      <c r="O120" s="11">
        <f t="shared" si="4"/>
        <v>50.5</v>
      </c>
    </row>
    <row r="121" ht="12.75" customHeight="1">
      <c r="A121" s="4">
        <v>131.0</v>
      </c>
      <c r="B121" s="9" t="s">
        <v>142</v>
      </c>
      <c r="C121" s="4" t="s">
        <v>130</v>
      </c>
      <c r="D121" s="4">
        <v>13.0</v>
      </c>
      <c r="E121" s="10">
        <v>4.0</v>
      </c>
      <c r="F121" s="4">
        <v>12.0</v>
      </c>
      <c r="G121" s="4">
        <v>2.0</v>
      </c>
      <c r="H121" s="10">
        <v>27.0</v>
      </c>
      <c r="I121" s="4"/>
      <c r="J121" s="4"/>
      <c r="K121" s="4"/>
      <c r="L121" s="4">
        <f t="shared" si="1"/>
        <v>16.5</v>
      </c>
      <c r="M121" s="4">
        <f t="shared" si="2"/>
        <v>30</v>
      </c>
      <c r="N121" s="11">
        <f t="shared" si="3"/>
        <v>30</v>
      </c>
      <c r="O121" s="11">
        <f t="shared" si="4"/>
        <v>30</v>
      </c>
    </row>
    <row r="122" ht="12.75" customHeight="1">
      <c r="A122" s="4">
        <v>132.0</v>
      </c>
      <c r="B122" s="9" t="s">
        <v>143</v>
      </c>
      <c r="C122" s="4" t="s">
        <v>130</v>
      </c>
      <c r="D122" s="4">
        <v>15.0</v>
      </c>
      <c r="E122" s="10">
        <v>36.0</v>
      </c>
      <c r="F122" s="4">
        <v>29.0</v>
      </c>
      <c r="G122" s="4">
        <v>0.0</v>
      </c>
      <c r="H122" s="10">
        <v>51.0</v>
      </c>
      <c r="I122" s="4"/>
      <c r="J122" s="4"/>
      <c r="K122" s="4"/>
      <c r="L122" s="4">
        <f t="shared" si="1"/>
        <v>40</v>
      </c>
      <c r="M122" s="4">
        <f t="shared" si="2"/>
        <v>65.5</v>
      </c>
      <c r="N122" s="11">
        <f t="shared" si="3"/>
        <v>66</v>
      </c>
      <c r="O122" s="11">
        <f t="shared" si="4"/>
        <v>65.5</v>
      </c>
    </row>
    <row r="123" ht="12.75" customHeight="1">
      <c r="A123" s="4">
        <v>133.0</v>
      </c>
      <c r="B123" s="9" t="s">
        <v>144</v>
      </c>
      <c r="C123" s="4" t="s">
        <v>130</v>
      </c>
      <c r="D123" s="4">
        <v>10.0</v>
      </c>
      <c r="E123" s="10">
        <v>21.0</v>
      </c>
      <c r="F123" s="4">
        <v>7.0</v>
      </c>
      <c r="G123" s="4">
        <v>0.0</v>
      </c>
      <c r="H123" s="10">
        <v>22.0</v>
      </c>
      <c r="I123" s="4"/>
      <c r="J123" s="4"/>
      <c r="K123" s="4"/>
      <c r="L123" s="4">
        <f t="shared" si="1"/>
        <v>19</v>
      </c>
      <c r="M123" s="4">
        <f t="shared" si="2"/>
        <v>30</v>
      </c>
      <c r="N123" s="11">
        <f t="shared" si="3"/>
        <v>30</v>
      </c>
      <c r="O123" s="11">
        <f t="shared" si="4"/>
        <v>30</v>
      </c>
    </row>
    <row r="124" ht="12.75" customHeight="1">
      <c r="A124" s="4">
        <v>134.0</v>
      </c>
      <c r="B124" s="9" t="s">
        <v>145</v>
      </c>
      <c r="C124" s="4" t="s">
        <v>130</v>
      </c>
      <c r="D124" s="4">
        <v>23.0</v>
      </c>
      <c r="E124" s="10">
        <v>37.0</v>
      </c>
      <c r="F124" s="4">
        <v>23.0</v>
      </c>
      <c r="G124" s="4">
        <v>0.0</v>
      </c>
      <c r="H124" s="10">
        <v>52.0</v>
      </c>
      <c r="I124" s="4"/>
      <c r="J124" s="4"/>
      <c r="K124" s="4"/>
      <c r="L124" s="4">
        <f t="shared" si="1"/>
        <v>41.5</v>
      </c>
      <c r="M124" s="4">
        <f t="shared" si="2"/>
        <v>67.5</v>
      </c>
      <c r="N124" s="11">
        <f t="shared" si="3"/>
        <v>68</v>
      </c>
      <c r="O124" s="11">
        <f t="shared" si="4"/>
        <v>67.5</v>
      </c>
    </row>
    <row r="125" ht="12.75" customHeight="1">
      <c r="A125" s="4">
        <v>135.0</v>
      </c>
      <c r="B125" s="9" t="s">
        <v>146</v>
      </c>
      <c r="C125" s="4" t="s">
        <v>130</v>
      </c>
      <c r="D125" s="4">
        <v>16.0</v>
      </c>
      <c r="E125" s="10">
        <v>19.0</v>
      </c>
      <c r="F125" s="4">
        <v>22.0</v>
      </c>
      <c r="G125" s="4">
        <v>1.75</v>
      </c>
      <c r="H125" s="10">
        <v>34.0</v>
      </c>
      <c r="I125" s="4"/>
      <c r="J125" s="4"/>
      <c r="K125" s="4"/>
      <c r="L125" s="4">
        <f t="shared" si="1"/>
        <v>30.25</v>
      </c>
      <c r="M125" s="4">
        <f t="shared" si="2"/>
        <v>47.25</v>
      </c>
      <c r="N125" s="11">
        <f t="shared" si="3"/>
        <v>47</v>
      </c>
      <c r="O125" s="11">
        <f t="shared" si="4"/>
        <v>47.25</v>
      </c>
    </row>
    <row r="126" ht="12.75" customHeight="1">
      <c r="A126" s="4">
        <v>136.0</v>
      </c>
      <c r="B126" s="9" t="s">
        <v>147</v>
      </c>
      <c r="C126" s="4" t="s">
        <v>130</v>
      </c>
      <c r="D126" s="4">
        <v>11.0</v>
      </c>
      <c r="E126" s="10">
        <v>27.0</v>
      </c>
      <c r="F126" s="4">
        <v>7.5</v>
      </c>
      <c r="G126" s="4">
        <v>0.0</v>
      </c>
      <c r="H126" s="10">
        <v>22.0</v>
      </c>
      <c r="I126" s="4"/>
      <c r="J126" s="4"/>
      <c r="K126" s="4"/>
      <c r="L126" s="4">
        <f t="shared" si="1"/>
        <v>22.75</v>
      </c>
      <c r="M126" s="4">
        <f t="shared" si="2"/>
        <v>33.75</v>
      </c>
      <c r="N126" s="11">
        <f t="shared" si="3"/>
        <v>34</v>
      </c>
      <c r="O126" s="11">
        <f t="shared" si="4"/>
        <v>33.75</v>
      </c>
    </row>
    <row r="127" ht="12.75" customHeight="1">
      <c r="A127" s="4">
        <v>137.0</v>
      </c>
      <c r="B127" s="9" t="s">
        <v>148</v>
      </c>
      <c r="C127" s="4" t="s">
        <v>149</v>
      </c>
      <c r="D127" s="4">
        <v>14.0</v>
      </c>
      <c r="E127" s="10">
        <v>33.0</v>
      </c>
      <c r="F127" s="4">
        <v>27.0</v>
      </c>
      <c r="G127" s="4">
        <v>1.5</v>
      </c>
      <c r="H127" s="10">
        <v>38.0</v>
      </c>
      <c r="I127" s="4"/>
      <c r="J127" s="4"/>
      <c r="K127" s="4"/>
      <c r="L127" s="4">
        <f t="shared" si="1"/>
        <v>38.5</v>
      </c>
      <c r="M127" s="4">
        <f t="shared" si="2"/>
        <v>57.5</v>
      </c>
      <c r="N127" s="11">
        <f t="shared" si="3"/>
        <v>58</v>
      </c>
      <c r="O127" s="11">
        <f t="shared" si="4"/>
        <v>57.5</v>
      </c>
    </row>
    <row r="128" ht="12.75" customHeight="1">
      <c r="A128" s="4">
        <v>138.0</v>
      </c>
      <c r="B128" s="9" t="s">
        <v>150</v>
      </c>
      <c r="C128" s="4" t="s">
        <v>149</v>
      </c>
      <c r="D128" s="4">
        <v>13.0</v>
      </c>
      <c r="E128" s="10">
        <v>33.0</v>
      </c>
      <c r="F128" s="4">
        <v>29.0</v>
      </c>
      <c r="G128" s="4">
        <v>2.0</v>
      </c>
      <c r="H128" s="10">
        <v>68.0</v>
      </c>
      <c r="I128" s="4"/>
      <c r="J128" s="4"/>
      <c r="K128" s="4"/>
      <c r="L128" s="4">
        <f t="shared" si="1"/>
        <v>39.5</v>
      </c>
      <c r="M128" s="4">
        <f t="shared" si="2"/>
        <v>73.5</v>
      </c>
      <c r="N128" s="11">
        <f t="shared" si="3"/>
        <v>74</v>
      </c>
      <c r="O128" s="11">
        <f t="shared" si="4"/>
        <v>73.5</v>
      </c>
    </row>
    <row r="129" ht="12.75" customHeight="1">
      <c r="A129" s="4">
        <v>139.0</v>
      </c>
      <c r="B129" s="9" t="s">
        <v>151</v>
      </c>
      <c r="C129" s="4" t="s">
        <v>149</v>
      </c>
      <c r="D129" s="4">
        <v>18.0</v>
      </c>
      <c r="E129" s="10">
        <v>28.0</v>
      </c>
      <c r="F129" s="4">
        <v>28.0</v>
      </c>
      <c r="G129" s="4">
        <v>0.0</v>
      </c>
      <c r="H129" s="10">
        <v>42.0</v>
      </c>
      <c r="I129" s="4"/>
      <c r="J129" s="4"/>
      <c r="K129" s="4"/>
      <c r="L129" s="4">
        <f t="shared" si="1"/>
        <v>37</v>
      </c>
      <c r="M129" s="4">
        <f t="shared" si="2"/>
        <v>58</v>
      </c>
      <c r="N129" s="11">
        <f t="shared" si="3"/>
        <v>58</v>
      </c>
      <c r="O129" s="11">
        <f t="shared" si="4"/>
        <v>58</v>
      </c>
    </row>
    <row r="130" ht="12.75" customHeight="1">
      <c r="A130" s="4">
        <v>140.0</v>
      </c>
      <c r="B130" s="9" t="s">
        <v>152</v>
      </c>
      <c r="C130" s="4" t="s">
        <v>149</v>
      </c>
      <c r="D130" s="4">
        <v>9.0</v>
      </c>
      <c r="E130" s="10">
        <v>22.0</v>
      </c>
      <c r="F130" s="4">
        <v>11.0</v>
      </c>
      <c r="G130" s="4">
        <v>0.0</v>
      </c>
      <c r="H130" s="10">
        <v>23.0</v>
      </c>
      <c r="I130" s="4"/>
      <c r="J130" s="4"/>
      <c r="K130" s="4"/>
      <c r="L130" s="4">
        <f t="shared" si="1"/>
        <v>21</v>
      </c>
      <c r="M130" s="4">
        <f t="shared" si="2"/>
        <v>32.5</v>
      </c>
      <c r="N130" s="11">
        <f t="shared" si="3"/>
        <v>33</v>
      </c>
      <c r="O130" s="11">
        <f t="shared" si="4"/>
        <v>32.5</v>
      </c>
    </row>
    <row r="131" ht="12.75" customHeight="1">
      <c r="A131" s="4">
        <v>141.0</v>
      </c>
      <c r="B131" s="9" t="s">
        <v>153</v>
      </c>
      <c r="C131" s="4" t="s">
        <v>149</v>
      </c>
      <c r="D131" s="4">
        <v>22.0</v>
      </c>
      <c r="E131" s="10">
        <v>42.0</v>
      </c>
      <c r="F131" s="4">
        <v>27.0</v>
      </c>
      <c r="G131" s="4">
        <v>3.0</v>
      </c>
      <c r="H131" s="10">
        <v>74.0</v>
      </c>
      <c r="I131" s="4"/>
      <c r="J131" s="4"/>
      <c r="K131" s="4"/>
      <c r="L131" s="4">
        <f t="shared" si="1"/>
        <v>48.5</v>
      </c>
      <c r="M131" s="4">
        <f t="shared" si="2"/>
        <v>85.5</v>
      </c>
      <c r="N131" s="11">
        <f t="shared" si="3"/>
        <v>86</v>
      </c>
      <c r="O131" s="11">
        <f t="shared" si="4"/>
        <v>85.5</v>
      </c>
    </row>
    <row r="132" ht="12.75" customHeight="1">
      <c r="A132" s="4">
        <v>142.0</v>
      </c>
      <c r="B132" s="9" t="s">
        <v>154</v>
      </c>
      <c r="C132" s="4" t="s">
        <v>149</v>
      </c>
      <c r="D132" s="4">
        <v>26.0</v>
      </c>
      <c r="E132" s="10">
        <v>36.0</v>
      </c>
      <c r="F132" s="4">
        <v>26.0</v>
      </c>
      <c r="G132" s="4">
        <v>3.0</v>
      </c>
      <c r="H132" s="10">
        <v>74.0</v>
      </c>
      <c r="I132" s="4"/>
      <c r="J132" s="4"/>
      <c r="K132" s="4"/>
      <c r="L132" s="4">
        <f t="shared" si="1"/>
        <v>47</v>
      </c>
      <c r="M132" s="4">
        <f t="shared" si="2"/>
        <v>84</v>
      </c>
      <c r="N132" s="11">
        <f t="shared" si="3"/>
        <v>84</v>
      </c>
      <c r="O132" s="11">
        <f t="shared" si="4"/>
        <v>84</v>
      </c>
    </row>
    <row r="133" ht="12.75" customHeight="1">
      <c r="A133" s="4">
        <v>144.0</v>
      </c>
      <c r="B133" s="9" t="s">
        <v>155</v>
      </c>
      <c r="C133" s="4" t="s">
        <v>149</v>
      </c>
      <c r="D133" s="4">
        <v>13.0</v>
      </c>
      <c r="E133" s="10">
        <v>19.0</v>
      </c>
      <c r="F133" s="4">
        <v>18.0</v>
      </c>
      <c r="G133" s="4">
        <v>3.0</v>
      </c>
      <c r="H133" s="10">
        <v>44.0</v>
      </c>
      <c r="I133" s="4"/>
      <c r="J133" s="4"/>
      <c r="K133" s="4"/>
      <c r="L133" s="4">
        <f t="shared" si="1"/>
        <v>28</v>
      </c>
      <c r="M133" s="4">
        <f t="shared" si="2"/>
        <v>50</v>
      </c>
      <c r="N133" s="11">
        <f t="shared" si="3"/>
        <v>50</v>
      </c>
      <c r="O133" s="11">
        <f t="shared" si="4"/>
        <v>50</v>
      </c>
    </row>
    <row r="134" ht="12.75" customHeight="1">
      <c r="A134" s="4">
        <v>145.0</v>
      </c>
      <c r="B134" s="9" t="s">
        <v>156</v>
      </c>
      <c r="C134" s="4" t="s">
        <v>149</v>
      </c>
      <c r="D134" s="4">
        <v>15.0</v>
      </c>
      <c r="E134" s="10">
        <v>44.0</v>
      </c>
      <c r="F134" s="4">
        <v>22.0</v>
      </c>
      <c r="G134" s="4">
        <v>3.0</v>
      </c>
      <c r="H134" s="10">
        <v>51.0</v>
      </c>
      <c r="I134" s="4"/>
      <c r="J134" s="4"/>
      <c r="K134" s="4"/>
      <c r="L134" s="4">
        <f t="shared" si="1"/>
        <v>43.5</v>
      </c>
      <c r="M134" s="4">
        <f t="shared" si="2"/>
        <v>69</v>
      </c>
      <c r="N134" s="11">
        <f t="shared" si="3"/>
        <v>69</v>
      </c>
      <c r="O134" s="11">
        <f t="shared" si="4"/>
        <v>69</v>
      </c>
    </row>
    <row r="135" ht="12.75" customHeight="1">
      <c r="A135" s="4">
        <v>146.0</v>
      </c>
      <c r="B135" s="9" t="s">
        <v>157</v>
      </c>
      <c r="C135" s="4" t="s">
        <v>149</v>
      </c>
      <c r="D135" s="4">
        <v>24.0</v>
      </c>
      <c r="E135" s="10">
        <v>41.0</v>
      </c>
      <c r="F135" s="4">
        <v>30.0</v>
      </c>
      <c r="G135" s="4">
        <v>3.0</v>
      </c>
      <c r="H135" s="10">
        <v>65.0</v>
      </c>
      <c r="I135" s="4"/>
      <c r="J135" s="4"/>
      <c r="K135" s="4"/>
      <c r="L135" s="4">
        <f t="shared" si="1"/>
        <v>50.5</v>
      </c>
      <c r="M135" s="4">
        <f t="shared" si="2"/>
        <v>83</v>
      </c>
      <c r="N135" s="11">
        <f t="shared" si="3"/>
        <v>83</v>
      </c>
      <c r="O135" s="11">
        <f t="shared" si="4"/>
        <v>83</v>
      </c>
    </row>
    <row r="136" ht="12.75" customHeight="1">
      <c r="A136" s="4">
        <v>147.0</v>
      </c>
      <c r="B136" s="9" t="s">
        <v>158</v>
      </c>
      <c r="C136" s="4" t="s">
        <v>149</v>
      </c>
      <c r="D136" s="4">
        <v>18.0</v>
      </c>
      <c r="E136" s="10">
        <v>34.0</v>
      </c>
      <c r="F136" s="4">
        <v>22.0</v>
      </c>
      <c r="G136" s="4">
        <v>0.0</v>
      </c>
      <c r="H136" s="10">
        <v>48.0</v>
      </c>
      <c r="I136" s="4"/>
      <c r="J136" s="4"/>
      <c r="K136" s="4"/>
      <c r="L136" s="4">
        <f t="shared" si="1"/>
        <v>37</v>
      </c>
      <c r="M136" s="4">
        <f t="shared" si="2"/>
        <v>61</v>
      </c>
      <c r="N136" s="11">
        <f t="shared" si="3"/>
        <v>61</v>
      </c>
      <c r="O136" s="11">
        <f t="shared" si="4"/>
        <v>61</v>
      </c>
    </row>
    <row r="137" ht="12.75" customHeight="1">
      <c r="A137" s="4">
        <v>148.0</v>
      </c>
      <c r="B137" s="9" t="s">
        <v>159</v>
      </c>
      <c r="C137" s="4" t="s">
        <v>149</v>
      </c>
      <c r="D137" s="4">
        <v>24.0</v>
      </c>
      <c r="E137" s="10">
        <v>41.0</v>
      </c>
      <c r="F137" s="4">
        <v>33.0</v>
      </c>
      <c r="G137" s="4">
        <v>3.0</v>
      </c>
      <c r="H137" s="10">
        <v>80.0</v>
      </c>
      <c r="I137" s="4"/>
      <c r="J137" s="4"/>
      <c r="K137" s="4"/>
      <c r="L137" s="4">
        <f t="shared" si="1"/>
        <v>52</v>
      </c>
      <c r="M137" s="4">
        <f t="shared" si="2"/>
        <v>92</v>
      </c>
      <c r="N137" s="11">
        <f t="shared" si="3"/>
        <v>92</v>
      </c>
      <c r="O137" s="11">
        <f t="shared" si="4"/>
        <v>92</v>
      </c>
    </row>
    <row r="138" ht="12.75" customHeight="1">
      <c r="A138" s="4">
        <v>149.0</v>
      </c>
      <c r="B138" s="9" t="s">
        <v>160</v>
      </c>
      <c r="C138" s="4" t="s">
        <v>149</v>
      </c>
      <c r="D138" s="4">
        <v>10.0</v>
      </c>
      <c r="E138" s="10">
        <v>29.0</v>
      </c>
      <c r="F138" s="4">
        <v>28.0</v>
      </c>
      <c r="G138" s="4">
        <v>2.0</v>
      </c>
      <c r="H138" s="10">
        <v>48.0</v>
      </c>
      <c r="I138" s="4"/>
      <c r="J138" s="4"/>
      <c r="K138" s="4"/>
      <c r="L138" s="4">
        <f t="shared" si="1"/>
        <v>35.5</v>
      </c>
      <c r="M138" s="4">
        <f t="shared" si="2"/>
        <v>59.5</v>
      </c>
      <c r="N138" s="11">
        <f t="shared" si="3"/>
        <v>60</v>
      </c>
      <c r="O138" s="11">
        <f t="shared" si="4"/>
        <v>59.5</v>
      </c>
    </row>
    <row r="139" ht="12.75" customHeight="1">
      <c r="A139" s="4">
        <v>150.0</v>
      </c>
      <c r="B139" s="9" t="s">
        <v>161</v>
      </c>
      <c r="C139" s="4" t="s">
        <v>149</v>
      </c>
      <c r="D139" s="4">
        <v>20.0</v>
      </c>
      <c r="E139" s="10">
        <v>29.0</v>
      </c>
      <c r="F139" s="4">
        <v>36.0</v>
      </c>
      <c r="G139" s="4">
        <v>1.5</v>
      </c>
      <c r="H139" s="10">
        <v>72.0</v>
      </c>
      <c r="I139" s="4"/>
      <c r="J139" s="4"/>
      <c r="K139" s="4"/>
      <c r="L139" s="4">
        <f t="shared" si="1"/>
        <v>44</v>
      </c>
      <c r="M139" s="4">
        <f t="shared" si="2"/>
        <v>80</v>
      </c>
      <c r="N139" s="11">
        <f t="shared" si="3"/>
        <v>80</v>
      </c>
      <c r="O139" s="11">
        <f t="shared" si="4"/>
        <v>80</v>
      </c>
    </row>
    <row r="140" ht="12.75" customHeight="1">
      <c r="A140" s="4">
        <v>151.0</v>
      </c>
      <c r="B140" s="9" t="s">
        <v>162</v>
      </c>
      <c r="C140" s="4" t="s">
        <v>149</v>
      </c>
      <c r="D140" s="4">
        <v>20.0</v>
      </c>
      <c r="E140" s="10">
        <v>22.0</v>
      </c>
      <c r="F140" s="4">
        <v>19.0</v>
      </c>
      <c r="G140" s="4">
        <v>0.0</v>
      </c>
      <c r="H140" s="10">
        <v>41.0</v>
      </c>
      <c r="I140" s="4"/>
      <c r="J140" s="4"/>
      <c r="K140" s="4"/>
      <c r="L140" s="4">
        <f t="shared" si="1"/>
        <v>30.5</v>
      </c>
      <c r="M140" s="4">
        <f t="shared" si="2"/>
        <v>51</v>
      </c>
      <c r="N140" s="11">
        <f t="shared" si="3"/>
        <v>51</v>
      </c>
      <c r="O140" s="11">
        <f t="shared" si="4"/>
        <v>51</v>
      </c>
    </row>
    <row r="141" ht="12.75" customHeight="1">
      <c r="A141" s="4">
        <v>153.0</v>
      </c>
      <c r="B141" s="9" t="s">
        <v>163</v>
      </c>
      <c r="C141" s="4" t="s">
        <v>149</v>
      </c>
      <c r="D141" s="4">
        <v>13.0</v>
      </c>
      <c r="E141" s="10">
        <v>24.0</v>
      </c>
      <c r="F141" s="4">
        <v>24.0</v>
      </c>
      <c r="G141" s="4">
        <v>3.0</v>
      </c>
      <c r="H141" s="10">
        <v>52.0</v>
      </c>
      <c r="I141" s="4"/>
      <c r="J141" s="4"/>
      <c r="K141" s="4"/>
      <c r="L141" s="4">
        <f t="shared" si="1"/>
        <v>33.5</v>
      </c>
      <c r="M141" s="4">
        <f t="shared" si="2"/>
        <v>59.5</v>
      </c>
      <c r="N141" s="11">
        <f t="shared" si="3"/>
        <v>60</v>
      </c>
      <c r="O141" s="11">
        <f t="shared" si="4"/>
        <v>59.5</v>
      </c>
    </row>
    <row r="142" ht="12.75" customHeight="1">
      <c r="A142" s="4">
        <v>154.0</v>
      </c>
      <c r="B142" s="9" t="s">
        <v>164</v>
      </c>
      <c r="C142" s="4" t="s">
        <v>149</v>
      </c>
      <c r="D142" s="4">
        <v>19.0</v>
      </c>
      <c r="E142" s="10">
        <v>36.0</v>
      </c>
      <c r="F142" s="4">
        <v>28.0</v>
      </c>
      <c r="G142" s="4">
        <v>3.0</v>
      </c>
      <c r="H142" s="10">
        <v>53.0</v>
      </c>
      <c r="I142" s="4"/>
      <c r="J142" s="4"/>
      <c r="K142" s="4"/>
      <c r="L142" s="4">
        <f t="shared" si="1"/>
        <v>44.5</v>
      </c>
      <c r="M142" s="4">
        <f t="shared" si="2"/>
        <v>71</v>
      </c>
      <c r="N142" s="11">
        <f t="shared" si="3"/>
        <v>71</v>
      </c>
      <c r="O142" s="11">
        <f t="shared" si="4"/>
        <v>71</v>
      </c>
    </row>
    <row r="143" ht="12.75" customHeight="1">
      <c r="A143" s="4">
        <v>155.0</v>
      </c>
      <c r="B143" s="9" t="s">
        <v>165</v>
      </c>
      <c r="C143" s="4" t="s">
        <v>149</v>
      </c>
      <c r="D143" s="4">
        <v>24.0</v>
      </c>
      <c r="E143" s="10">
        <v>41.0</v>
      </c>
      <c r="F143" s="4">
        <v>27.0</v>
      </c>
      <c r="G143" s="4">
        <v>1.0</v>
      </c>
      <c r="H143" s="10">
        <v>56.0</v>
      </c>
      <c r="I143" s="4"/>
      <c r="J143" s="4"/>
      <c r="K143" s="4"/>
      <c r="L143" s="4">
        <f t="shared" si="1"/>
        <v>47</v>
      </c>
      <c r="M143" s="4">
        <f t="shared" si="2"/>
        <v>75</v>
      </c>
      <c r="N143" s="11">
        <f t="shared" si="3"/>
        <v>75</v>
      </c>
      <c r="O143" s="11">
        <f t="shared" si="4"/>
        <v>75</v>
      </c>
    </row>
    <row r="144" ht="12.75" customHeight="1">
      <c r="A144" s="4">
        <v>156.0</v>
      </c>
      <c r="B144" s="9" t="s">
        <v>166</v>
      </c>
      <c r="C144" s="4" t="s">
        <v>149</v>
      </c>
      <c r="D144" s="4">
        <v>15.0</v>
      </c>
      <c r="E144" s="10">
        <v>19.0</v>
      </c>
      <c r="F144" s="4">
        <v>22.0</v>
      </c>
      <c r="G144" s="4">
        <v>3.0</v>
      </c>
      <c r="H144" s="10">
        <v>70.0</v>
      </c>
      <c r="I144" s="4"/>
      <c r="J144" s="4"/>
      <c r="K144" s="4"/>
      <c r="L144" s="4">
        <f t="shared" si="1"/>
        <v>31</v>
      </c>
      <c r="M144" s="4">
        <f t="shared" si="2"/>
        <v>66</v>
      </c>
      <c r="N144" s="11">
        <f t="shared" si="3"/>
        <v>66</v>
      </c>
      <c r="O144" s="11">
        <f t="shared" si="4"/>
        <v>66</v>
      </c>
    </row>
    <row r="145" ht="12.75" customHeight="1">
      <c r="A145" s="4">
        <v>157.0</v>
      </c>
      <c r="B145" s="9" t="s">
        <v>167</v>
      </c>
      <c r="C145" s="4" t="s">
        <v>149</v>
      </c>
      <c r="D145" s="4">
        <v>22.0</v>
      </c>
      <c r="E145" s="10">
        <v>35.0</v>
      </c>
      <c r="F145" s="4">
        <v>28.0</v>
      </c>
      <c r="G145" s="4">
        <v>3.0</v>
      </c>
      <c r="H145" s="10">
        <v>75.0</v>
      </c>
      <c r="I145" s="4"/>
      <c r="J145" s="4"/>
      <c r="K145" s="4"/>
      <c r="L145" s="4">
        <f t="shared" si="1"/>
        <v>45.5</v>
      </c>
      <c r="M145" s="4">
        <f t="shared" si="2"/>
        <v>83</v>
      </c>
      <c r="N145" s="11">
        <f t="shared" si="3"/>
        <v>83</v>
      </c>
      <c r="O145" s="11">
        <f t="shared" si="4"/>
        <v>83</v>
      </c>
    </row>
    <row r="146" ht="12.75" customHeight="1">
      <c r="A146" s="4">
        <v>158.0</v>
      </c>
      <c r="B146" s="9" t="s">
        <v>168</v>
      </c>
      <c r="C146" s="4" t="s">
        <v>149</v>
      </c>
      <c r="D146" s="4">
        <v>14.0</v>
      </c>
      <c r="E146" s="10">
        <v>39.0</v>
      </c>
      <c r="F146" s="4">
        <v>28.0</v>
      </c>
      <c r="G146" s="4">
        <v>2.0</v>
      </c>
      <c r="H146" s="10">
        <v>69.0</v>
      </c>
      <c r="I146" s="4"/>
      <c r="J146" s="4"/>
      <c r="K146" s="4"/>
      <c r="L146" s="4">
        <f t="shared" si="1"/>
        <v>42.5</v>
      </c>
      <c r="M146" s="4">
        <f t="shared" si="2"/>
        <v>77</v>
      </c>
      <c r="N146" s="11">
        <f t="shared" si="3"/>
        <v>77</v>
      </c>
      <c r="O146" s="11">
        <f t="shared" si="4"/>
        <v>77</v>
      </c>
    </row>
    <row r="147" ht="12.75" customHeight="1">
      <c r="A147" s="4">
        <v>159.0</v>
      </c>
      <c r="B147" s="9" t="s">
        <v>169</v>
      </c>
      <c r="C147" s="4" t="s">
        <v>149</v>
      </c>
      <c r="D147" s="4">
        <v>13.0</v>
      </c>
      <c r="E147" s="10">
        <v>24.0</v>
      </c>
      <c r="F147" s="4">
        <v>24.0</v>
      </c>
      <c r="G147" s="4">
        <v>1.0</v>
      </c>
      <c r="H147" s="10">
        <v>44.0</v>
      </c>
      <c r="I147" s="4"/>
      <c r="J147" s="4"/>
      <c r="K147" s="4"/>
      <c r="L147" s="4">
        <f t="shared" si="1"/>
        <v>31.5</v>
      </c>
      <c r="M147" s="4">
        <f t="shared" si="2"/>
        <v>53.5</v>
      </c>
      <c r="N147" s="11">
        <f t="shared" si="3"/>
        <v>54</v>
      </c>
      <c r="O147" s="11">
        <f t="shared" si="4"/>
        <v>53.5</v>
      </c>
    </row>
    <row r="148" ht="12.75" customHeight="1">
      <c r="A148" s="4">
        <v>160.0</v>
      </c>
      <c r="B148" s="9" t="s">
        <v>170</v>
      </c>
      <c r="C148" s="4" t="s">
        <v>149</v>
      </c>
      <c r="D148" s="4">
        <v>19.0</v>
      </c>
      <c r="E148" s="10">
        <v>21.0</v>
      </c>
      <c r="F148" s="4">
        <v>22.0</v>
      </c>
      <c r="G148" s="4">
        <v>2.0</v>
      </c>
      <c r="H148" s="10">
        <v>45.0</v>
      </c>
      <c r="I148" s="4"/>
      <c r="J148" s="4"/>
      <c r="K148" s="4"/>
      <c r="L148" s="4">
        <f t="shared" si="1"/>
        <v>33</v>
      </c>
      <c r="M148" s="4">
        <f t="shared" si="2"/>
        <v>55.5</v>
      </c>
      <c r="N148" s="11">
        <f t="shared" si="3"/>
        <v>56</v>
      </c>
      <c r="O148" s="11">
        <f t="shared" si="4"/>
        <v>55.5</v>
      </c>
    </row>
    <row r="149" ht="12.75" customHeight="1">
      <c r="A149" s="4">
        <v>161.0</v>
      </c>
      <c r="B149" s="9" t="s">
        <v>171</v>
      </c>
      <c r="C149" s="4" t="s">
        <v>149</v>
      </c>
      <c r="D149" s="4">
        <v>19.0</v>
      </c>
      <c r="E149" s="10">
        <v>17.0</v>
      </c>
      <c r="F149" s="4">
        <v>8.0</v>
      </c>
      <c r="G149" s="4">
        <v>0.0</v>
      </c>
      <c r="H149" s="10">
        <v>36.0</v>
      </c>
      <c r="I149" s="4"/>
      <c r="J149" s="4"/>
      <c r="K149" s="4"/>
      <c r="L149" s="4">
        <f t="shared" si="1"/>
        <v>22</v>
      </c>
      <c r="M149" s="4">
        <f t="shared" si="2"/>
        <v>40</v>
      </c>
      <c r="N149" s="11">
        <f t="shared" si="3"/>
        <v>40</v>
      </c>
      <c r="O149" s="11">
        <f t="shared" si="4"/>
        <v>40</v>
      </c>
    </row>
    <row r="150" ht="12.75" customHeight="1">
      <c r="A150" s="4">
        <v>162.0</v>
      </c>
      <c r="B150" s="9" t="s">
        <v>172</v>
      </c>
      <c r="C150" s="4" t="s">
        <v>149</v>
      </c>
      <c r="D150" s="4">
        <v>22.0</v>
      </c>
      <c r="E150" s="10">
        <v>30.0</v>
      </c>
      <c r="F150" s="4">
        <v>28.0</v>
      </c>
      <c r="G150" s="4">
        <v>3.0</v>
      </c>
      <c r="H150" s="10">
        <v>44.0</v>
      </c>
      <c r="I150" s="4"/>
      <c r="J150" s="4"/>
      <c r="K150" s="4"/>
      <c r="L150" s="4">
        <f t="shared" si="1"/>
        <v>43</v>
      </c>
      <c r="M150" s="4">
        <f t="shared" si="2"/>
        <v>65</v>
      </c>
      <c r="N150" s="11">
        <f t="shared" si="3"/>
        <v>65</v>
      </c>
      <c r="O150" s="11">
        <f t="shared" si="4"/>
        <v>65</v>
      </c>
    </row>
    <row r="151" ht="12.75" customHeight="1">
      <c r="A151" s="4">
        <v>163.0</v>
      </c>
      <c r="B151" s="9" t="s">
        <v>173</v>
      </c>
      <c r="C151" s="4" t="s">
        <v>149</v>
      </c>
      <c r="D151" s="4">
        <v>20.0</v>
      </c>
      <c r="E151" s="10">
        <v>32.0</v>
      </c>
      <c r="F151" s="4">
        <v>32.0</v>
      </c>
      <c r="G151" s="4">
        <v>0.0</v>
      </c>
      <c r="H151" s="10">
        <v>52.0</v>
      </c>
      <c r="I151" s="4"/>
      <c r="J151" s="4"/>
      <c r="K151" s="4"/>
      <c r="L151" s="4">
        <f t="shared" si="1"/>
        <v>42</v>
      </c>
      <c r="M151" s="4">
        <f t="shared" si="2"/>
        <v>68</v>
      </c>
      <c r="N151" s="11">
        <f t="shared" si="3"/>
        <v>68</v>
      </c>
      <c r="O151" s="11">
        <f t="shared" si="4"/>
        <v>68</v>
      </c>
    </row>
    <row r="152" ht="12.75" customHeight="1">
      <c r="A152" s="4">
        <v>164.0</v>
      </c>
      <c r="B152" s="9" t="s">
        <v>174</v>
      </c>
      <c r="C152" s="4" t="s">
        <v>149</v>
      </c>
      <c r="D152" s="4">
        <v>24.0</v>
      </c>
      <c r="E152" s="10">
        <v>15.0</v>
      </c>
      <c r="F152" s="4">
        <v>9.0</v>
      </c>
      <c r="G152" s="4">
        <v>3.0</v>
      </c>
      <c r="H152" s="10">
        <v>24.0</v>
      </c>
      <c r="I152" s="4"/>
      <c r="J152" s="4"/>
      <c r="K152" s="4"/>
      <c r="L152" s="4">
        <f t="shared" si="1"/>
        <v>27</v>
      </c>
      <c r="M152" s="4">
        <f t="shared" si="2"/>
        <v>39</v>
      </c>
      <c r="N152" s="11">
        <f t="shared" si="3"/>
        <v>39</v>
      </c>
      <c r="O152" s="11">
        <f t="shared" si="4"/>
        <v>39</v>
      </c>
    </row>
    <row r="153" ht="12.75" customHeight="1">
      <c r="A153" s="4">
        <v>165.0</v>
      </c>
      <c r="B153" s="9" t="s">
        <v>175</v>
      </c>
      <c r="C153" s="4" t="s">
        <v>14</v>
      </c>
      <c r="D153" s="4">
        <v>14.0</v>
      </c>
      <c r="E153" s="10">
        <v>21.0</v>
      </c>
      <c r="F153" s="4">
        <v>27.0</v>
      </c>
      <c r="G153" s="4">
        <v>3.0</v>
      </c>
      <c r="H153" s="10">
        <v>44.0</v>
      </c>
      <c r="I153" s="4"/>
      <c r="J153" s="4"/>
      <c r="K153" s="4"/>
      <c r="L153" s="4">
        <f t="shared" si="1"/>
        <v>34</v>
      </c>
      <c r="M153" s="4">
        <f t="shared" si="2"/>
        <v>56</v>
      </c>
      <c r="N153" s="11">
        <f t="shared" si="3"/>
        <v>56</v>
      </c>
      <c r="O153" s="11">
        <f t="shared" si="4"/>
        <v>56</v>
      </c>
    </row>
    <row r="154" ht="12.75" customHeight="1">
      <c r="A154" s="4">
        <v>166.0</v>
      </c>
      <c r="B154" s="9" t="s">
        <v>176</v>
      </c>
      <c r="C154" s="4" t="s">
        <v>14</v>
      </c>
      <c r="D154" s="4">
        <v>13.0</v>
      </c>
      <c r="E154" s="10">
        <v>17.0</v>
      </c>
      <c r="F154" s="4">
        <v>8.0</v>
      </c>
      <c r="G154" s="4">
        <v>2.0</v>
      </c>
      <c r="H154" s="10">
        <v>56.0</v>
      </c>
      <c r="I154" s="4"/>
      <c r="J154" s="4"/>
      <c r="K154" s="4"/>
      <c r="L154" s="4">
        <f t="shared" si="1"/>
        <v>21</v>
      </c>
      <c r="M154" s="4">
        <f t="shared" si="2"/>
        <v>49</v>
      </c>
      <c r="N154" s="11">
        <f t="shared" si="3"/>
        <v>49</v>
      </c>
      <c r="O154" s="11">
        <f t="shared" si="4"/>
        <v>49</v>
      </c>
    </row>
    <row r="155" ht="12.75" customHeight="1">
      <c r="A155" s="4">
        <v>167.0</v>
      </c>
      <c r="B155" s="9" t="s">
        <v>177</v>
      </c>
      <c r="C155" s="4" t="s">
        <v>14</v>
      </c>
      <c r="D155" s="4">
        <v>11.0</v>
      </c>
      <c r="E155" s="10">
        <v>8.0</v>
      </c>
      <c r="F155" s="4">
        <v>11.0</v>
      </c>
      <c r="G155" s="4">
        <v>1.0</v>
      </c>
      <c r="H155" s="10">
        <v>36.0</v>
      </c>
      <c r="I155" s="4"/>
      <c r="J155" s="4"/>
      <c r="K155" s="4"/>
      <c r="L155" s="4">
        <f t="shared" si="1"/>
        <v>16</v>
      </c>
      <c r="M155" s="4">
        <f t="shared" si="2"/>
        <v>34</v>
      </c>
      <c r="N155" s="11">
        <f t="shared" si="3"/>
        <v>34</v>
      </c>
      <c r="O155" s="11">
        <f t="shared" si="4"/>
        <v>34</v>
      </c>
    </row>
    <row r="156" ht="12.75" customHeight="1">
      <c r="A156" s="4">
        <v>168.0</v>
      </c>
      <c r="B156" s="9" t="s">
        <v>178</v>
      </c>
      <c r="C156" s="4" t="s">
        <v>14</v>
      </c>
      <c r="D156" s="4">
        <v>9.0</v>
      </c>
      <c r="E156" s="10">
        <v>28.0</v>
      </c>
      <c r="F156" s="4">
        <v>32.0</v>
      </c>
      <c r="G156" s="4">
        <v>1.0</v>
      </c>
      <c r="H156" s="10">
        <v>51.0</v>
      </c>
      <c r="I156" s="4"/>
      <c r="J156" s="4"/>
      <c r="K156" s="4"/>
      <c r="L156" s="4">
        <f t="shared" si="1"/>
        <v>35.5</v>
      </c>
      <c r="M156" s="4">
        <f t="shared" si="2"/>
        <v>61</v>
      </c>
      <c r="N156" s="11">
        <f t="shared" si="3"/>
        <v>61</v>
      </c>
      <c r="O156" s="11">
        <f t="shared" si="4"/>
        <v>61</v>
      </c>
    </row>
    <row r="157" ht="12.75" customHeight="1">
      <c r="A157" s="4">
        <v>169.0</v>
      </c>
      <c r="B157" s="9" t="s">
        <v>179</v>
      </c>
      <c r="C157" s="4" t="s">
        <v>14</v>
      </c>
      <c r="D157" s="4">
        <v>16.0</v>
      </c>
      <c r="E157" s="10">
        <v>22.0</v>
      </c>
      <c r="F157" s="4">
        <v>24.0</v>
      </c>
      <c r="G157" s="4">
        <v>0.0</v>
      </c>
      <c r="H157" s="10">
        <v>28.0</v>
      </c>
      <c r="I157" s="4"/>
      <c r="J157" s="4"/>
      <c r="K157" s="4"/>
      <c r="L157" s="4">
        <f t="shared" si="1"/>
        <v>31</v>
      </c>
      <c r="M157" s="4">
        <f t="shared" si="2"/>
        <v>45</v>
      </c>
      <c r="N157" s="11">
        <f t="shared" si="3"/>
        <v>45</v>
      </c>
      <c r="O157" s="11">
        <f t="shared" si="4"/>
        <v>45</v>
      </c>
    </row>
    <row r="158" ht="12.75" customHeight="1">
      <c r="A158" s="4">
        <v>170.0</v>
      </c>
      <c r="B158" s="9" t="s">
        <v>180</v>
      </c>
      <c r="C158" s="4" t="s">
        <v>14</v>
      </c>
      <c r="D158" s="4">
        <v>14.0</v>
      </c>
      <c r="E158" s="10">
        <v>35.0</v>
      </c>
      <c r="F158" s="4">
        <v>19.0</v>
      </c>
      <c r="G158" s="4">
        <v>1.0</v>
      </c>
      <c r="H158" s="10">
        <v>54.0</v>
      </c>
      <c r="I158" s="4"/>
      <c r="J158" s="4"/>
      <c r="K158" s="4"/>
      <c r="L158" s="4">
        <f t="shared" si="1"/>
        <v>35</v>
      </c>
      <c r="M158" s="4">
        <f t="shared" si="2"/>
        <v>62</v>
      </c>
      <c r="N158" s="11">
        <f t="shared" si="3"/>
        <v>62</v>
      </c>
      <c r="O158" s="11">
        <f t="shared" si="4"/>
        <v>62</v>
      </c>
    </row>
    <row r="159" ht="12.75" customHeight="1">
      <c r="A159" s="4">
        <v>174.0</v>
      </c>
      <c r="B159" s="9" t="s">
        <v>181</v>
      </c>
      <c r="C159" s="4" t="s">
        <v>14</v>
      </c>
      <c r="D159" s="4">
        <v>14.5</v>
      </c>
      <c r="E159" s="10">
        <v>25.0</v>
      </c>
      <c r="F159" s="4">
        <v>19.0</v>
      </c>
      <c r="G159" s="4">
        <v>1.0</v>
      </c>
      <c r="H159" s="10">
        <v>35.0</v>
      </c>
      <c r="I159" s="4"/>
      <c r="J159" s="4"/>
      <c r="K159" s="4"/>
      <c r="L159" s="4">
        <f t="shared" si="1"/>
        <v>30.25</v>
      </c>
      <c r="M159" s="4">
        <f t="shared" si="2"/>
        <v>47.75</v>
      </c>
      <c r="N159" s="11">
        <f t="shared" si="3"/>
        <v>48</v>
      </c>
      <c r="O159" s="11">
        <f t="shared" si="4"/>
        <v>47.75</v>
      </c>
    </row>
    <row r="160" ht="12.75" customHeight="1">
      <c r="A160" s="4">
        <v>175.0</v>
      </c>
      <c r="B160" s="9" t="s">
        <v>182</v>
      </c>
      <c r="C160" s="4" t="s">
        <v>14</v>
      </c>
      <c r="D160" s="4">
        <v>15.0</v>
      </c>
      <c r="E160" s="10">
        <v>17.0</v>
      </c>
      <c r="F160" s="4">
        <v>16.0</v>
      </c>
      <c r="G160" s="4">
        <v>1.0</v>
      </c>
      <c r="H160" s="10">
        <v>22.0</v>
      </c>
      <c r="I160" s="4"/>
      <c r="J160" s="4"/>
      <c r="K160" s="4"/>
      <c r="L160" s="4">
        <f t="shared" si="1"/>
        <v>25</v>
      </c>
      <c r="M160" s="4">
        <f t="shared" si="2"/>
        <v>36</v>
      </c>
      <c r="N160" s="11">
        <f t="shared" si="3"/>
        <v>36</v>
      </c>
      <c r="O160" s="11">
        <f t="shared" si="4"/>
        <v>36</v>
      </c>
    </row>
    <row r="161" ht="12.75" customHeight="1">
      <c r="A161" s="4">
        <v>176.0</v>
      </c>
      <c r="B161" s="9" t="s">
        <v>183</v>
      </c>
      <c r="C161" s="4" t="s">
        <v>14</v>
      </c>
      <c r="D161" s="4">
        <v>13.0</v>
      </c>
      <c r="E161" s="10">
        <v>18.0</v>
      </c>
      <c r="F161" s="4">
        <v>13.0</v>
      </c>
      <c r="G161" s="4">
        <v>2.0</v>
      </c>
      <c r="H161" s="10">
        <v>42.0</v>
      </c>
      <c r="I161" s="4"/>
      <c r="J161" s="4"/>
      <c r="K161" s="4"/>
      <c r="L161" s="4">
        <f t="shared" si="1"/>
        <v>24</v>
      </c>
      <c r="M161" s="4">
        <f t="shared" si="2"/>
        <v>45</v>
      </c>
      <c r="N161" s="11">
        <f t="shared" si="3"/>
        <v>45</v>
      </c>
      <c r="O161" s="11">
        <f t="shared" si="4"/>
        <v>45</v>
      </c>
    </row>
    <row r="162" ht="12.75" customHeight="1">
      <c r="A162" s="4">
        <v>177.0</v>
      </c>
      <c r="B162" s="9" t="s">
        <v>184</v>
      </c>
      <c r="C162" s="4" t="s">
        <v>14</v>
      </c>
      <c r="D162" s="4">
        <v>22.0</v>
      </c>
      <c r="E162" s="10">
        <v>39.0</v>
      </c>
      <c r="F162" s="4">
        <v>34.0</v>
      </c>
      <c r="G162" s="4">
        <v>3.0</v>
      </c>
      <c r="H162" s="10">
        <v>64.0</v>
      </c>
      <c r="I162" s="4"/>
      <c r="J162" s="4"/>
      <c r="K162" s="4"/>
      <c r="L162" s="4">
        <f t="shared" si="1"/>
        <v>50.5</v>
      </c>
      <c r="M162" s="4">
        <f t="shared" si="2"/>
        <v>82.5</v>
      </c>
      <c r="N162" s="11">
        <f t="shared" si="3"/>
        <v>83</v>
      </c>
      <c r="O162" s="11">
        <f t="shared" si="4"/>
        <v>82.5</v>
      </c>
    </row>
    <row r="163" ht="12.75" customHeight="1">
      <c r="A163" s="4">
        <v>178.0</v>
      </c>
      <c r="B163" s="9" t="s">
        <v>185</v>
      </c>
      <c r="C163" s="4" t="s">
        <v>14</v>
      </c>
      <c r="D163" s="4">
        <v>14.0</v>
      </c>
      <c r="E163" s="10">
        <v>25.0</v>
      </c>
      <c r="F163" s="4">
        <v>2.0</v>
      </c>
      <c r="G163" s="4">
        <v>3.0</v>
      </c>
      <c r="H163" s="10">
        <v>18.0</v>
      </c>
      <c r="I163" s="4"/>
      <c r="J163" s="4"/>
      <c r="K163" s="4"/>
      <c r="L163" s="4">
        <f t="shared" si="1"/>
        <v>23.5</v>
      </c>
      <c r="M163" s="4">
        <f t="shared" si="2"/>
        <v>32.5</v>
      </c>
      <c r="N163" s="11">
        <f t="shared" si="3"/>
        <v>33</v>
      </c>
      <c r="O163" s="11">
        <f t="shared" si="4"/>
        <v>32.5</v>
      </c>
    </row>
    <row r="164" ht="12.75" customHeight="1">
      <c r="A164" s="4">
        <v>179.0</v>
      </c>
      <c r="B164" s="9" t="s">
        <v>186</v>
      </c>
      <c r="C164" s="4" t="s">
        <v>14</v>
      </c>
      <c r="D164" s="4">
        <v>14.0</v>
      </c>
      <c r="E164" s="10">
        <v>26.0</v>
      </c>
      <c r="F164" s="4">
        <v>11.5</v>
      </c>
      <c r="G164" s="4">
        <v>1.5</v>
      </c>
      <c r="H164" s="10">
        <v>38.0</v>
      </c>
      <c r="I164" s="4"/>
      <c r="J164" s="4"/>
      <c r="K164" s="4"/>
      <c r="L164" s="4">
        <f t="shared" si="1"/>
        <v>27.25</v>
      </c>
      <c r="M164" s="4">
        <f t="shared" si="2"/>
        <v>46.25</v>
      </c>
      <c r="N164" s="11">
        <f t="shared" si="3"/>
        <v>46</v>
      </c>
      <c r="O164" s="11">
        <f t="shared" si="4"/>
        <v>46.25</v>
      </c>
    </row>
    <row r="165" ht="12.75" customHeight="1">
      <c r="A165" s="4">
        <v>180.0</v>
      </c>
      <c r="B165" s="9" t="s">
        <v>187</v>
      </c>
      <c r="C165" s="4" t="s">
        <v>14</v>
      </c>
      <c r="D165" s="4">
        <v>23.0</v>
      </c>
      <c r="E165" s="10">
        <v>37.0</v>
      </c>
      <c r="F165" s="4">
        <v>16.5</v>
      </c>
      <c r="G165" s="4">
        <v>0.0</v>
      </c>
      <c r="H165" s="10">
        <v>41.0</v>
      </c>
      <c r="I165" s="4"/>
      <c r="J165" s="4"/>
      <c r="K165" s="4"/>
      <c r="L165" s="4">
        <f t="shared" si="1"/>
        <v>38.25</v>
      </c>
      <c r="M165" s="4">
        <f t="shared" si="2"/>
        <v>58.75</v>
      </c>
      <c r="N165" s="11">
        <f t="shared" si="3"/>
        <v>59</v>
      </c>
      <c r="O165" s="11">
        <f t="shared" si="4"/>
        <v>58.75</v>
      </c>
    </row>
    <row r="166" ht="12.75" customHeight="1">
      <c r="A166" s="4">
        <v>181.0</v>
      </c>
      <c r="B166" s="9" t="s">
        <v>188</v>
      </c>
      <c r="C166" s="4" t="s">
        <v>14</v>
      </c>
      <c r="D166" s="4">
        <v>21.0</v>
      </c>
      <c r="E166" s="10">
        <v>40.0</v>
      </c>
      <c r="F166" s="4">
        <v>20.0</v>
      </c>
      <c r="G166" s="4">
        <v>0.0</v>
      </c>
      <c r="H166" s="10">
        <v>52.0</v>
      </c>
      <c r="I166" s="4"/>
      <c r="J166" s="4"/>
      <c r="K166" s="4"/>
      <c r="L166" s="4">
        <f t="shared" si="1"/>
        <v>40.5</v>
      </c>
      <c r="M166" s="4">
        <f t="shared" si="2"/>
        <v>66.5</v>
      </c>
      <c r="N166" s="11">
        <f t="shared" si="3"/>
        <v>67</v>
      </c>
      <c r="O166" s="11">
        <f t="shared" si="4"/>
        <v>66.5</v>
      </c>
    </row>
    <row r="167" ht="12.75" customHeight="1">
      <c r="A167" s="4">
        <v>182.0</v>
      </c>
      <c r="B167" s="9" t="s">
        <v>189</v>
      </c>
      <c r="C167" s="4" t="s">
        <v>14</v>
      </c>
      <c r="D167" s="4">
        <v>7.0</v>
      </c>
      <c r="E167" s="10">
        <v>15.5</v>
      </c>
      <c r="F167" s="4">
        <v>2.0</v>
      </c>
      <c r="G167" s="4">
        <v>0.0</v>
      </c>
      <c r="H167" s="10">
        <v>18.0</v>
      </c>
      <c r="I167" s="4"/>
      <c r="J167" s="4"/>
      <c r="K167" s="4"/>
      <c r="L167" s="4">
        <f t="shared" si="1"/>
        <v>12.25</v>
      </c>
      <c r="M167" s="4">
        <f t="shared" si="2"/>
        <v>21.25</v>
      </c>
      <c r="N167" s="11">
        <f t="shared" si="3"/>
        <v>21</v>
      </c>
      <c r="O167" s="11">
        <f t="shared" si="4"/>
        <v>21.25</v>
      </c>
    </row>
    <row r="168" ht="12.75" customHeight="1">
      <c r="A168" s="4">
        <v>183.0</v>
      </c>
      <c r="B168" s="9" t="s">
        <v>190</v>
      </c>
      <c r="C168" s="4" t="s">
        <v>14</v>
      </c>
      <c r="D168" s="4">
        <v>7.5</v>
      </c>
      <c r="E168" s="10">
        <v>15.0</v>
      </c>
      <c r="F168" s="4">
        <v>5.0</v>
      </c>
      <c r="G168" s="4">
        <v>2.5</v>
      </c>
      <c r="H168" s="10">
        <v>6.0</v>
      </c>
      <c r="I168" s="4"/>
      <c r="J168" s="4"/>
      <c r="K168" s="4"/>
      <c r="L168" s="4">
        <f t="shared" si="1"/>
        <v>16.25</v>
      </c>
      <c r="M168" s="4">
        <f t="shared" si="2"/>
        <v>19.25</v>
      </c>
      <c r="N168" s="11">
        <f t="shared" si="3"/>
        <v>19</v>
      </c>
      <c r="O168" s="11">
        <f t="shared" si="4"/>
        <v>19.25</v>
      </c>
    </row>
    <row r="169" ht="12.75" customHeight="1">
      <c r="A169" s="4"/>
      <c r="C169" s="4"/>
      <c r="D169" s="4"/>
      <c r="E169" s="10"/>
      <c r="F169" s="4"/>
      <c r="G169" s="4"/>
      <c r="H169" s="10"/>
      <c r="I169" s="4"/>
      <c r="J169" s="4"/>
      <c r="K169" s="4"/>
      <c r="L169" s="4"/>
      <c r="M169" s="12"/>
      <c r="N169" s="13"/>
      <c r="O169" s="13"/>
    </row>
    <row r="170" ht="12.75" customHeight="1">
      <c r="A170" s="1" t="s">
        <v>191</v>
      </c>
      <c r="C170" s="4"/>
      <c r="D170" s="4"/>
      <c r="E170" s="10"/>
      <c r="F170" s="4"/>
      <c r="G170" s="4"/>
      <c r="H170" s="10"/>
      <c r="I170" s="4"/>
      <c r="J170" s="4"/>
      <c r="K170" s="4"/>
      <c r="L170" s="4"/>
      <c r="M170" s="12"/>
      <c r="N170" s="13"/>
      <c r="O170" s="13"/>
    </row>
    <row r="171" ht="12.75" customHeight="1">
      <c r="A171" s="4"/>
      <c r="B171" s="14" t="s">
        <v>192</v>
      </c>
      <c r="C171" s="4"/>
      <c r="D171" s="4">
        <f t="shared" ref="D171:H171" si="5">MAX(D2:D168)</f>
        <v>26</v>
      </c>
      <c r="E171" s="10">
        <f t="shared" si="5"/>
        <v>54</v>
      </c>
      <c r="F171" s="4">
        <f t="shared" si="5"/>
        <v>36</v>
      </c>
      <c r="G171" s="4">
        <f t="shared" si="5"/>
        <v>3</v>
      </c>
      <c r="H171" s="10">
        <f t="shared" si="5"/>
        <v>88</v>
      </c>
      <c r="I171" s="4"/>
      <c r="J171" s="4"/>
      <c r="K171" s="4"/>
      <c r="L171" s="4">
        <f t="shared" ref="L171:O171" si="6">MAX(L2:L168)</f>
        <v>59.5</v>
      </c>
      <c r="M171" s="12">
        <f t="shared" si="6"/>
        <v>100</v>
      </c>
      <c r="N171" s="12">
        <f t="shared" si="6"/>
        <v>100</v>
      </c>
      <c r="O171" s="12">
        <f t="shared" si="6"/>
        <v>100</v>
      </c>
    </row>
    <row r="172" ht="12.75" customHeight="1">
      <c r="A172" s="4"/>
      <c r="B172" s="14" t="s">
        <v>193</v>
      </c>
      <c r="C172" s="4"/>
      <c r="D172" s="4">
        <f t="shared" ref="D172:H172" si="7">MIN(D2:D168)</f>
        <v>0</v>
      </c>
      <c r="E172" s="10">
        <f t="shared" si="7"/>
        <v>4</v>
      </c>
      <c r="F172" s="4">
        <f t="shared" si="7"/>
        <v>0</v>
      </c>
      <c r="G172" s="4">
        <f t="shared" si="7"/>
        <v>0</v>
      </c>
      <c r="H172" s="10">
        <f t="shared" si="7"/>
        <v>6</v>
      </c>
      <c r="I172" s="4"/>
      <c r="J172" s="4"/>
      <c r="K172" s="4"/>
      <c r="L172" s="4">
        <f t="shared" ref="L172:O172" si="8">MIN(L3:L169)</f>
        <v>12.25</v>
      </c>
      <c r="M172" s="4">
        <f t="shared" si="8"/>
        <v>19.25</v>
      </c>
      <c r="N172" s="4">
        <f t="shared" si="8"/>
        <v>19</v>
      </c>
      <c r="O172" s="4">
        <f t="shared" si="8"/>
        <v>19.25</v>
      </c>
    </row>
    <row r="173" ht="12.75" customHeight="1">
      <c r="A173" s="4"/>
      <c r="B173" s="14" t="s">
        <v>194</v>
      </c>
      <c r="C173" s="4"/>
      <c r="D173" s="4">
        <f t="shared" ref="D173:H173" si="9">MEDIAN(D2:D168)</f>
        <v>20</v>
      </c>
      <c r="E173" s="10">
        <f t="shared" si="9"/>
        <v>34</v>
      </c>
      <c r="F173" s="4">
        <f t="shared" si="9"/>
        <v>19</v>
      </c>
      <c r="G173" s="4">
        <f t="shared" si="9"/>
        <v>0</v>
      </c>
      <c r="H173" s="10">
        <f t="shared" si="9"/>
        <v>48</v>
      </c>
      <c r="I173" s="4"/>
      <c r="J173" s="4"/>
      <c r="K173" s="4"/>
      <c r="L173" s="4">
        <f t="shared" ref="L173:O173" si="10">MEDIAN(L4:L170)</f>
        <v>36.75</v>
      </c>
      <c r="M173" s="4">
        <f t="shared" si="10"/>
        <v>61.75</v>
      </c>
      <c r="N173" s="4">
        <f t="shared" si="10"/>
        <v>62</v>
      </c>
      <c r="O173" s="4">
        <f t="shared" si="10"/>
        <v>61.75</v>
      </c>
    </row>
    <row r="174" ht="12.75" customHeight="1">
      <c r="A174" s="4"/>
      <c r="B174" s="14" t="s">
        <v>195</v>
      </c>
      <c r="C174" s="4"/>
      <c r="D174" s="4">
        <f t="shared" ref="D174:H174" si="11">MODE(D2:D168)</f>
        <v>24</v>
      </c>
      <c r="E174" s="10">
        <f t="shared" si="11"/>
        <v>21</v>
      </c>
      <c r="F174" s="4">
        <f t="shared" si="11"/>
        <v>22</v>
      </c>
      <c r="G174" s="4">
        <f t="shared" si="11"/>
        <v>0</v>
      </c>
      <c r="H174" s="10">
        <f t="shared" si="11"/>
        <v>52</v>
      </c>
      <c r="I174" s="4"/>
      <c r="J174" s="4"/>
      <c r="K174" s="4"/>
      <c r="L174" s="4">
        <f t="shared" ref="L174:O174" si="12">AVERAGE(L5:L171)</f>
        <v>36.42878788</v>
      </c>
      <c r="M174" s="4">
        <f t="shared" si="12"/>
        <v>59.81969697</v>
      </c>
      <c r="N174" s="4">
        <f t="shared" si="12"/>
        <v>59.96363636</v>
      </c>
      <c r="O174" s="4">
        <f t="shared" si="12"/>
        <v>59.81969697</v>
      </c>
    </row>
    <row r="175" ht="12.75" customHeight="1">
      <c r="A175" s="4"/>
      <c r="B175" s="14" t="s">
        <v>196</v>
      </c>
      <c r="C175" s="4"/>
      <c r="D175" s="4">
        <f t="shared" ref="D175:H175" si="13">AVERAGE(D2:D168)</f>
        <v>19.10179641</v>
      </c>
      <c r="E175" s="10">
        <f t="shared" si="13"/>
        <v>33.19760479</v>
      </c>
      <c r="F175" s="4">
        <f t="shared" si="13"/>
        <v>18.60479042</v>
      </c>
      <c r="G175" s="4">
        <f t="shared" si="13"/>
        <v>0.7859281437</v>
      </c>
      <c r="H175" s="10">
        <f t="shared" si="13"/>
        <v>46.5988024</v>
      </c>
      <c r="I175" s="4"/>
      <c r="J175" s="4"/>
      <c r="K175" s="4"/>
      <c r="L175" s="4">
        <f t="shared" ref="L175:O175" si="14">STDEV(L6:L172)</f>
        <v>10.74537384</v>
      </c>
      <c r="M175" s="4">
        <f t="shared" si="14"/>
        <v>18.8275353</v>
      </c>
      <c r="N175" s="4">
        <f t="shared" si="14"/>
        <v>18.84450904</v>
      </c>
      <c r="O175" s="4">
        <f t="shared" si="14"/>
        <v>18.8275353</v>
      </c>
    </row>
    <row r="176" ht="12.75" customHeight="1">
      <c r="A176" s="4"/>
      <c r="B176" s="14" t="s">
        <v>197</v>
      </c>
      <c r="C176" s="1"/>
      <c r="D176" s="4">
        <f t="shared" ref="D176:H176" si="15">STDEV(D2:D168)</f>
        <v>5.28567595</v>
      </c>
      <c r="E176" s="10">
        <f t="shared" si="15"/>
        <v>10.85098381</v>
      </c>
      <c r="F176" s="4">
        <f t="shared" si="15"/>
        <v>9.181213194</v>
      </c>
      <c r="G176" s="4">
        <f t="shared" si="15"/>
        <v>1.144748173</v>
      </c>
      <c r="H176" s="10">
        <f t="shared" si="15"/>
        <v>18.26315663</v>
      </c>
      <c r="I176" s="4"/>
      <c r="J176" s="4"/>
      <c r="K176" s="4"/>
      <c r="L176" s="4"/>
      <c r="M176" s="12"/>
      <c r="N176" s="13"/>
      <c r="O176" s="13"/>
    </row>
    <row r="177" ht="12.75" customHeight="1">
      <c r="A177" s="1"/>
      <c r="C177" s="4"/>
      <c r="D177" s="4"/>
      <c r="E177" s="10"/>
      <c r="F177" s="4"/>
      <c r="G177" s="4"/>
      <c r="H177" s="10"/>
      <c r="I177" s="4"/>
      <c r="J177" s="4"/>
      <c r="K177" s="4"/>
      <c r="L177" s="4"/>
      <c r="M177" s="12"/>
      <c r="N177" s="13"/>
      <c r="O177" s="13"/>
    </row>
    <row r="178" ht="12.75" customHeight="1">
      <c r="A178" s="4"/>
      <c r="C178" s="4"/>
      <c r="D178" s="4"/>
      <c r="E178" s="10"/>
      <c r="F178" s="4"/>
      <c r="G178" s="4"/>
      <c r="H178" s="10"/>
      <c r="I178" s="4"/>
      <c r="J178" s="4"/>
      <c r="K178" s="4"/>
      <c r="L178" s="4"/>
      <c r="M178" s="12"/>
      <c r="N178" s="13"/>
      <c r="O178" s="13"/>
    </row>
    <row r="179" ht="12.75" customHeight="1">
      <c r="A179" s="4"/>
      <c r="B179" s="15"/>
      <c r="C179" s="4"/>
      <c r="D179" s="4"/>
      <c r="E179" s="10"/>
      <c r="F179" s="4"/>
      <c r="G179" s="4"/>
      <c r="H179" s="10"/>
      <c r="I179" s="4"/>
      <c r="J179" s="4"/>
      <c r="K179" s="4"/>
      <c r="L179" s="4"/>
      <c r="M179" s="12"/>
      <c r="N179" s="13"/>
      <c r="O179" s="13"/>
    </row>
    <row r="180" ht="12.75" customHeight="1">
      <c r="A180" s="4"/>
      <c r="B180" s="15"/>
      <c r="C180" s="4"/>
      <c r="D180" s="4"/>
      <c r="E180" s="10"/>
      <c r="F180" s="4"/>
      <c r="G180" s="4"/>
      <c r="H180" s="10"/>
      <c r="I180" s="4"/>
      <c r="J180" s="4"/>
      <c r="K180" s="4"/>
      <c r="L180" s="4"/>
      <c r="M180" s="12"/>
      <c r="N180" s="13"/>
      <c r="O180" s="13"/>
    </row>
    <row r="181" ht="12.75" customHeight="1">
      <c r="A181" s="6" t="s">
        <v>198</v>
      </c>
      <c r="B181" s="16" t="s">
        <v>199</v>
      </c>
      <c r="C181" s="4"/>
      <c r="D181" s="15"/>
      <c r="E181" s="17" t="s">
        <v>200</v>
      </c>
      <c r="F181" s="17" t="s">
        <v>201</v>
      </c>
      <c r="G181" s="17" t="s">
        <v>202</v>
      </c>
      <c r="H181" s="17" t="s">
        <v>203</v>
      </c>
      <c r="I181" s="17" t="s">
        <v>204</v>
      </c>
      <c r="J181" s="4"/>
      <c r="K181" s="4"/>
      <c r="L181" s="4"/>
      <c r="M181" s="12"/>
      <c r="N181" s="13"/>
      <c r="O181" s="13"/>
    </row>
    <row r="182" ht="12.75" customHeight="1">
      <c r="A182" s="4"/>
      <c r="B182" s="15"/>
      <c r="C182" s="4"/>
      <c r="D182" s="18" t="s">
        <v>200</v>
      </c>
      <c r="E182" s="19">
        <f>CORREL(D2:D168,D2:D168)</f>
        <v>1</v>
      </c>
      <c r="F182" s="20">
        <f>CORREL(E2:E168,D2:D168)</f>
        <v>0.5774815495</v>
      </c>
      <c r="G182" s="20">
        <f>CORREL(F2:F168,D2:D168)</f>
        <v>0.3280516458</v>
      </c>
      <c r="H182" s="20">
        <f>CORREL(G2:G168,D2:D168)</f>
        <v>0.04792702611</v>
      </c>
      <c r="I182" s="20">
        <f>CORREL(H2:H168,D2:D168)</f>
        <v>0.4993179665</v>
      </c>
      <c r="J182" s="4"/>
      <c r="K182" s="4"/>
      <c r="L182" s="4"/>
      <c r="M182" s="12"/>
      <c r="N182" s="13"/>
      <c r="O182" s="13"/>
    </row>
    <row r="183" ht="12.75" customHeight="1">
      <c r="A183" s="4"/>
      <c r="B183" s="15"/>
      <c r="C183" s="4"/>
      <c r="D183" s="18" t="s">
        <v>201</v>
      </c>
      <c r="E183" s="19">
        <f>CORREL(D2:D168,E2:E168)</f>
        <v>0.5774815495</v>
      </c>
      <c r="F183" s="20">
        <f>CORREL(E2:E168,E2:E168)</f>
        <v>1</v>
      </c>
      <c r="G183" s="20">
        <f>CORREL(F2:F168,E2:E168)</f>
        <v>0.4529350849</v>
      </c>
      <c r="H183" s="20">
        <f>CORREL(G2:G168,E2:E168)</f>
        <v>0.02112731404</v>
      </c>
      <c r="I183" s="20">
        <f>CORREL(H2:H168,E2:E168)</f>
        <v>0.5924973484</v>
      </c>
      <c r="J183" s="4"/>
      <c r="K183" s="4"/>
      <c r="L183" s="4"/>
      <c r="M183" s="12"/>
      <c r="N183" s="13"/>
      <c r="O183" s="13"/>
    </row>
    <row r="184" ht="12.75" customHeight="1">
      <c r="A184" s="4"/>
      <c r="C184" s="4"/>
      <c r="D184" s="18" t="s">
        <v>202</v>
      </c>
      <c r="E184" s="19">
        <f>CORREL(D2:D168,F2:F168)</f>
        <v>0.3280516458</v>
      </c>
      <c r="F184" s="20">
        <f>CORREL(E2:E168,F2:F168)</f>
        <v>0.4529350849</v>
      </c>
      <c r="G184" s="20">
        <f>CORREL(F2:F168,F2:F168)</f>
        <v>1</v>
      </c>
      <c r="H184" s="20">
        <f>CORREL(G2:G168,F2:F168)</f>
        <v>0.385524932</v>
      </c>
      <c r="I184" s="20">
        <f>CORREL(H2:H168,F2:F168)</f>
        <v>0.6818515019</v>
      </c>
      <c r="J184" s="4"/>
      <c r="K184" s="4"/>
      <c r="L184" s="4"/>
      <c r="M184" s="12"/>
      <c r="N184" s="13"/>
      <c r="O184" s="13"/>
    </row>
    <row r="185" ht="12.75" customHeight="1">
      <c r="A185" s="4"/>
      <c r="C185" s="4"/>
      <c r="D185" s="18" t="s">
        <v>203</v>
      </c>
      <c r="E185" s="19">
        <f>CORREL(D2:D168,G2:G168)</f>
        <v>0.04792702611</v>
      </c>
      <c r="F185" s="20">
        <f>CORREL(E2:E168,G2:G168)</f>
        <v>0.02112731404</v>
      </c>
      <c r="G185" s="20">
        <f>CORREL(F2:F168,G2:G168)</f>
        <v>0.385524932</v>
      </c>
      <c r="H185" s="20">
        <f>CORREL(G2:G168,G2:G168)</f>
        <v>1</v>
      </c>
      <c r="I185" s="20">
        <f>CORREL(H2:H168,G2:G168)</f>
        <v>0.3303997469</v>
      </c>
      <c r="J185" s="4"/>
      <c r="K185" s="4"/>
      <c r="L185" s="4"/>
      <c r="M185" s="12"/>
      <c r="N185" s="13"/>
      <c r="O185" s="13"/>
    </row>
    <row r="186" ht="12.75" customHeight="1">
      <c r="A186" s="4"/>
      <c r="C186" s="4"/>
      <c r="D186" s="18" t="s">
        <v>204</v>
      </c>
      <c r="E186" s="19">
        <f>CORREL(D2:D168,H2:H168)</f>
        <v>0.4993179665</v>
      </c>
      <c r="F186" s="20">
        <f>CORREL(E2:E168,H2:H168)</f>
        <v>0.5924973484</v>
      </c>
      <c r="G186" s="20">
        <f>CORREL(F2:F168,H2:H168)</f>
        <v>0.6818515019</v>
      </c>
      <c r="H186" s="20">
        <f>CORREL(G2:G168,H2:H168)</f>
        <v>0.3303997469</v>
      </c>
      <c r="I186" s="20">
        <f>CORREL(H2:H168,H2:H168)</f>
        <v>1</v>
      </c>
      <c r="J186" s="4"/>
      <c r="K186" s="4"/>
      <c r="L186" s="4"/>
      <c r="M186" s="12"/>
      <c r="N186" s="13"/>
      <c r="O186" s="13"/>
    </row>
    <row r="187" ht="12.75" customHeight="1">
      <c r="A187" s="4"/>
      <c r="C187" s="4"/>
      <c r="D187" s="15"/>
      <c r="E187" s="19"/>
      <c r="F187" s="20"/>
      <c r="G187" s="20"/>
      <c r="H187" s="20"/>
      <c r="I187" s="20"/>
      <c r="J187" s="4"/>
      <c r="K187" s="4"/>
      <c r="L187" s="4"/>
      <c r="M187" s="12"/>
      <c r="N187" s="13"/>
      <c r="O187" s="13"/>
    </row>
    <row r="188" ht="12.75" customHeight="1">
      <c r="A188" s="4"/>
      <c r="C188" s="4"/>
      <c r="D188" s="4"/>
      <c r="E188" s="10"/>
      <c r="F188" s="4"/>
      <c r="G188" s="4"/>
      <c r="H188" s="10"/>
      <c r="I188" s="4"/>
      <c r="J188" s="4"/>
      <c r="K188" s="4"/>
      <c r="L188" s="4"/>
      <c r="M188" s="12"/>
      <c r="N188" s="13"/>
      <c r="O188" s="13"/>
    </row>
    <row r="189" ht="12.75" customHeight="1">
      <c r="A189" s="4"/>
      <c r="C189" s="4"/>
      <c r="D189" s="4"/>
      <c r="E189" s="10"/>
      <c r="F189" s="4"/>
      <c r="G189" s="4"/>
      <c r="H189" s="10"/>
      <c r="I189" s="4"/>
      <c r="J189" s="4"/>
      <c r="K189" s="4"/>
      <c r="L189" s="4"/>
      <c r="M189" s="12"/>
      <c r="N189" s="13"/>
      <c r="O189" s="13"/>
    </row>
    <row r="190" ht="12.75" customHeight="1">
      <c r="A190" s="4"/>
      <c r="C190" s="4"/>
      <c r="D190" s="4"/>
      <c r="E190" s="10"/>
      <c r="F190" s="4"/>
      <c r="G190" s="4"/>
      <c r="H190" s="10"/>
      <c r="I190" s="21"/>
      <c r="J190" s="4"/>
      <c r="K190" s="4"/>
      <c r="L190" s="4"/>
      <c r="M190" s="12"/>
      <c r="N190" s="13"/>
      <c r="O190" s="13"/>
    </row>
    <row r="191" ht="12.75" customHeight="1">
      <c r="A191" s="4"/>
      <c r="C191" s="4"/>
      <c r="D191" s="4"/>
      <c r="E191" s="10"/>
      <c r="F191" s="4"/>
      <c r="G191" s="4"/>
      <c r="H191" s="10"/>
      <c r="I191" s="4"/>
      <c r="J191" s="4"/>
      <c r="K191" s="4"/>
      <c r="L191" s="4"/>
      <c r="M191" s="12"/>
      <c r="N191" s="13"/>
      <c r="O191" s="13"/>
    </row>
    <row r="192" ht="12.75" customHeight="1">
      <c r="A192" s="4"/>
      <c r="C192" s="4"/>
      <c r="D192" s="4"/>
      <c r="E192" s="10"/>
      <c r="F192" s="4"/>
      <c r="G192" s="4"/>
      <c r="H192" s="10"/>
      <c r="I192" s="4"/>
      <c r="J192" s="4"/>
      <c r="K192" s="4"/>
      <c r="L192" s="4"/>
      <c r="M192" s="12"/>
      <c r="N192" s="13"/>
      <c r="O192" s="13"/>
    </row>
    <row r="193" ht="12.75" customHeight="1">
      <c r="A193" s="4"/>
      <c r="C193" s="4"/>
      <c r="D193" s="4"/>
      <c r="E193" s="10"/>
      <c r="F193" s="4"/>
      <c r="G193" s="4"/>
      <c r="H193" s="10"/>
      <c r="I193" s="4"/>
      <c r="J193" s="4"/>
      <c r="K193" s="4"/>
      <c r="L193" s="4"/>
      <c r="M193" s="12"/>
      <c r="N193" s="13"/>
      <c r="O193" s="13"/>
    </row>
    <row r="194" ht="12.75" customHeight="1">
      <c r="A194" s="4"/>
      <c r="C194" s="4"/>
      <c r="D194" s="4"/>
      <c r="E194" s="10"/>
      <c r="F194" s="4"/>
      <c r="G194" s="4"/>
      <c r="H194" s="10"/>
      <c r="I194" s="4"/>
      <c r="J194" s="4"/>
      <c r="K194" s="4"/>
      <c r="L194" s="4"/>
      <c r="M194" s="12"/>
      <c r="N194" s="13"/>
      <c r="O194" s="13"/>
    </row>
    <row r="195" ht="12.75" customHeight="1">
      <c r="A195" s="4"/>
      <c r="C195" s="4"/>
      <c r="D195" s="4"/>
      <c r="E195" s="10"/>
      <c r="F195" s="4"/>
      <c r="G195" s="4"/>
      <c r="H195" s="10"/>
      <c r="I195" s="4"/>
      <c r="J195" s="4"/>
      <c r="K195" s="4"/>
      <c r="L195" s="4"/>
      <c r="M195" s="12"/>
      <c r="N195" s="13"/>
      <c r="O195" s="13"/>
    </row>
    <row r="196" ht="12.75" customHeight="1">
      <c r="A196" s="6" t="s">
        <v>205</v>
      </c>
      <c r="B196" s="22" t="s">
        <v>206</v>
      </c>
      <c r="C196" s="4"/>
      <c r="D196" s="4"/>
      <c r="E196" s="10"/>
      <c r="F196" s="4"/>
      <c r="G196" s="4"/>
      <c r="H196" s="10"/>
      <c r="I196" s="4"/>
      <c r="J196" s="4"/>
      <c r="K196" s="4"/>
      <c r="L196" s="4"/>
      <c r="M196" s="12"/>
      <c r="N196" s="13"/>
      <c r="O196" s="13"/>
    </row>
    <row r="197" ht="12.75" customHeight="1">
      <c r="A197" s="4"/>
      <c r="C197" s="4"/>
      <c r="D197" s="4"/>
      <c r="E197" s="10"/>
      <c r="F197" s="4"/>
      <c r="G197" s="4"/>
      <c r="H197" s="10"/>
      <c r="I197" s="4"/>
      <c r="J197" s="4"/>
      <c r="K197" s="4"/>
      <c r="L197" s="4"/>
      <c r="M197" s="12"/>
      <c r="N197" s="13"/>
      <c r="O197" s="13"/>
    </row>
    <row r="198" ht="12.75" customHeight="1">
      <c r="A198" s="4"/>
      <c r="C198" s="4"/>
      <c r="D198" s="4"/>
      <c r="E198" s="10"/>
      <c r="F198" s="4"/>
      <c r="G198" s="4"/>
      <c r="H198" s="10"/>
      <c r="I198" s="4"/>
      <c r="J198" s="4"/>
      <c r="K198" s="4"/>
      <c r="L198" s="4"/>
      <c r="M198" s="12"/>
      <c r="N198" s="13"/>
      <c r="O198" s="13"/>
    </row>
    <row r="199" ht="12.75" customHeight="1">
      <c r="A199" s="4"/>
      <c r="C199" s="4"/>
      <c r="D199" s="4"/>
      <c r="E199" s="10"/>
      <c r="F199" s="4"/>
      <c r="G199" s="4"/>
      <c r="H199" s="10"/>
      <c r="I199" s="4"/>
      <c r="J199" s="4"/>
      <c r="K199" s="4"/>
      <c r="L199" s="4"/>
      <c r="M199" s="12"/>
      <c r="N199" s="13"/>
      <c r="O199" s="13"/>
    </row>
    <row r="200" ht="12.75" customHeight="1">
      <c r="A200" s="4"/>
      <c r="C200" s="4"/>
      <c r="D200" s="4"/>
      <c r="E200" s="10"/>
      <c r="F200" s="4"/>
      <c r="G200" s="4"/>
      <c r="H200" s="10"/>
      <c r="I200" s="4"/>
      <c r="J200" s="4"/>
      <c r="K200" s="4"/>
      <c r="L200" s="4"/>
      <c r="M200" s="12"/>
      <c r="N200" s="13"/>
      <c r="O200" s="13"/>
    </row>
    <row r="201" ht="12.75" customHeight="1">
      <c r="A201" s="4"/>
      <c r="C201" s="4"/>
      <c r="D201" s="4"/>
      <c r="E201" s="10"/>
      <c r="F201" s="4"/>
      <c r="G201" s="4"/>
      <c r="H201" s="10"/>
      <c r="I201" s="4"/>
      <c r="J201" s="4"/>
      <c r="K201" s="4"/>
      <c r="L201" s="4"/>
      <c r="M201" s="12"/>
      <c r="N201" s="13"/>
      <c r="O201" s="13"/>
    </row>
    <row r="202" ht="12.75" customHeight="1">
      <c r="A202" s="4"/>
      <c r="C202" s="4"/>
      <c r="D202" s="4"/>
      <c r="E202" s="10"/>
      <c r="F202" s="4"/>
      <c r="G202" s="4"/>
      <c r="H202" s="10"/>
      <c r="I202" s="4"/>
      <c r="J202" s="4"/>
      <c r="K202" s="4"/>
      <c r="L202" s="4"/>
      <c r="M202" s="12"/>
      <c r="N202" s="13"/>
      <c r="O202" s="13"/>
    </row>
    <row r="203" ht="12.75" customHeight="1">
      <c r="A203" s="4"/>
      <c r="C203" s="4"/>
      <c r="D203" s="4"/>
      <c r="E203" s="10"/>
      <c r="F203" s="4"/>
      <c r="G203" s="4"/>
      <c r="H203" s="10"/>
      <c r="I203" s="4"/>
      <c r="J203" s="4"/>
      <c r="K203" s="4"/>
      <c r="L203" s="4"/>
      <c r="M203" s="12"/>
      <c r="N203" s="13"/>
      <c r="O203" s="13"/>
    </row>
    <row r="204" ht="12.75" customHeight="1">
      <c r="A204" s="4"/>
      <c r="C204" s="4"/>
      <c r="D204" s="4"/>
      <c r="E204" s="10"/>
      <c r="F204" s="4"/>
      <c r="G204" s="4"/>
      <c r="H204" s="10"/>
      <c r="I204" s="4"/>
      <c r="J204" s="4"/>
      <c r="K204" s="4"/>
      <c r="L204" s="4"/>
      <c r="M204" s="12"/>
      <c r="N204" s="13"/>
      <c r="O204" s="13"/>
    </row>
    <row r="205" ht="12.75" customHeight="1">
      <c r="A205" s="4"/>
      <c r="C205" s="4"/>
      <c r="D205" s="4"/>
      <c r="E205" s="10"/>
      <c r="F205" s="4"/>
      <c r="G205" s="4"/>
      <c r="H205" s="10"/>
      <c r="I205" s="4"/>
      <c r="J205" s="4"/>
      <c r="K205" s="4"/>
      <c r="L205" s="4"/>
      <c r="M205" s="12"/>
      <c r="N205" s="13"/>
      <c r="O205" s="13"/>
    </row>
    <row r="206" ht="12.75" customHeight="1">
      <c r="A206" s="4"/>
      <c r="C206" s="4"/>
      <c r="D206" s="4"/>
      <c r="E206" s="10"/>
      <c r="F206" s="4"/>
      <c r="G206" s="4"/>
      <c r="H206" s="10"/>
      <c r="I206" s="4"/>
      <c r="J206" s="4"/>
      <c r="K206" s="4"/>
      <c r="L206" s="4"/>
      <c r="M206" s="12"/>
      <c r="N206" s="13"/>
      <c r="O206" s="13"/>
    </row>
    <row r="207" ht="12.75" customHeight="1">
      <c r="A207" s="4"/>
      <c r="C207" s="4"/>
      <c r="D207" s="4"/>
      <c r="E207" s="10"/>
      <c r="F207" s="4"/>
      <c r="G207" s="4"/>
      <c r="H207" s="10"/>
      <c r="I207" s="4"/>
      <c r="J207" s="4"/>
      <c r="K207" s="4"/>
      <c r="L207" s="4"/>
      <c r="M207" s="12"/>
      <c r="N207" s="13"/>
      <c r="O207" s="13"/>
    </row>
    <row r="208" ht="12.75" customHeight="1">
      <c r="A208" s="4"/>
      <c r="C208" s="4"/>
      <c r="D208" s="4"/>
      <c r="E208" s="10"/>
      <c r="F208" s="4"/>
      <c r="G208" s="4"/>
      <c r="H208" s="10"/>
      <c r="I208" s="4"/>
      <c r="J208" s="4"/>
      <c r="K208" s="4"/>
      <c r="L208" s="4"/>
      <c r="M208" s="12"/>
      <c r="N208" s="13"/>
      <c r="O208" s="13"/>
    </row>
    <row r="209" ht="12.75" customHeight="1">
      <c r="A209" s="4"/>
      <c r="C209" s="4"/>
      <c r="D209" s="4"/>
      <c r="E209" s="10"/>
      <c r="F209" s="4"/>
      <c r="G209" s="4"/>
      <c r="H209" s="10"/>
      <c r="I209" s="4"/>
      <c r="J209" s="4"/>
      <c r="K209" s="4"/>
      <c r="L209" s="4"/>
      <c r="M209" s="12"/>
      <c r="N209" s="13"/>
      <c r="O209" s="13"/>
    </row>
    <row r="210" ht="12.75" customHeight="1">
      <c r="A210" s="23"/>
      <c r="B210" s="24"/>
      <c r="C210" s="25" t="s">
        <v>207</v>
      </c>
      <c r="D210" s="25" t="s">
        <v>208</v>
      </c>
      <c r="E210" s="26"/>
      <c r="F210" s="23"/>
      <c r="G210" s="23"/>
      <c r="H210" s="10"/>
      <c r="I210" s="4"/>
      <c r="J210" s="4"/>
      <c r="K210" s="4"/>
      <c r="L210" s="4"/>
      <c r="M210" s="12"/>
      <c r="N210" s="13"/>
      <c r="O210" s="13"/>
    </row>
    <row r="211" ht="12.75" customHeight="1">
      <c r="A211" s="4"/>
      <c r="C211" s="4"/>
      <c r="D211" s="4"/>
      <c r="E211" s="10"/>
      <c r="F211" s="4"/>
      <c r="G211" s="4"/>
      <c r="H211" s="10"/>
      <c r="I211" s="4"/>
      <c r="J211" s="4"/>
      <c r="K211" s="4"/>
      <c r="L211" s="4"/>
      <c r="M211" s="12"/>
      <c r="N211" s="13"/>
      <c r="O211" s="13"/>
    </row>
    <row r="212" ht="12.75" customHeight="1">
      <c r="A212" s="4"/>
      <c r="C212" s="4"/>
      <c r="D212" s="4"/>
      <c r="E212" s="10"/>
      <c r="F212" s="4"/>
      <c r="G212" s="4"/>
      <c r="H212" s="10"/>
      <c r="I212" s="4"/>
      <c r="J212" s="4"/>
      <c r="K212" s="4"/>
      <c r="L212" s="4"/>
      <c r="M212" s="12"/>
      <c r="N212" s="13"/>
      <c r="O212" s="13"/>
    </row>
    <row r="213" ht="12.75" customHeight="1">
      <c r="A213" s="4"/>
      <c r="C213" s="4"/>
      <c r="D213" s="4"/>
      <c r="E213" s="10"/>
      <c r="F213" s="4"/>
      <c r="G213" s="4"/>
      <c r="H213" s="10"/>
      <c r="I213" s="4"/>
      <c r="J213" s="4"/>
      <c r="K213" s="4"/>
      <c r="L213" s="4"/>
      <c r="M213" s="12"/>
      <c r="N213" s="13"/>
      <c r="O213" s="13"/>
    </row>
    <row r="214" ht="12.75" customHeight="1">
      <c r="A214" s="4"/>
      <c r="C214" s="4"/>
      <c r="D214" s="4"/>
      <c r="E214" s="10"/>
      <c r="F214" s="4"/>
      <c r="G214" s="4"/>
      <c r="H214" s="10"/>
      <c r="I214" s="4"/>
      <c r="J214" s="4"/>
      <c r="K214" s="4"/>
      <c r="L214" s="4"/>
      <c r="M214" s="12"/>
      <c r="N214" s="13"/>
      <c r="O214" s="13"/>
    </row>
    <row r="215" ht="12.75" customHeight="1">
      <c r="A215" s="4"/>
      <c r="C215" s="4"/>
      <c r="D215" s="4"/>
      <c r="E215" s="10"/>
      <c r="F215" s="4"/>
      <c r="G215" s="4"/>
      <c r="H215" s="10"/>
      <c r="I215" s="4"/>
      <c r="J215" s="4"/>
      <c r="K215" s="4"/>
      <c r="L215" s="4"/>
      <c r="M215" s="12"/>
      <c r="N215" s="13"/>
      <c r="O215" s="13"/>
    </row>
    <row r="216" ht="12.75" customHeight="1">
      <c r="A216" s="6" t="s">
        <v>209</v>
      </c>
      <c r="C216" s="4"/>
      <c r="D216" s="4"/>
      <c r="E216" s="10"/>
      <c r="F216" s="4"/>
      <c r="G216" s="4"/>
      <c r="H216" s="10"/>
      <c r="I216" s="4"/>
      <c r="J216" s="4"/>
      <c r="K216" s="4"/>
      <c r="L216" s="4"/>
      <c r="M216" s="12"/>
      <c r="N216" s="13"/>
      <c r="O216" s="13"/>
    </row>
    <row r="217" ht="12.75" customHeight="1">
      <c r="A217" s="4"/>
      <c r="C217" s="4"/>
      <c r="D217" s="4"/>
      <c r="E217" s="10"/>
      <c r="F217" s="4"/>
      <c r="G217" s="4"/>
      <c r="H217" s="10"/>
      <c r="I217" s="4"/>
      <c r="J217" s="4"/>
      <c r="K217" s="4"/>
      <c r="L217" s="4"/>
      <c r="M217" s="12"/>
      <c r="N217" s="13"/>
      <c r="O217" s="13"/>
    </row>
    <row r="218" ht="12.75" customHeight="1">
      <c r="A218" s="4"/>
      <c r="C218" s="4"/>
      <c r="D218" s="4"/>
      <c r="E218" s="10"/>
      <c r="F218" s="4"/>
      <c r="G218" s="4"/>
      <c r="H218" s="10"/>
      <c r="I218" s="4"/>
      <c r="J218" s="4"/>
      <c r="K218" s="4"/>
      <c r="L218" s="4"/>
      <c r="M218" s="12"/>
      <c r="N218" s="13"/>
      <c r="O218" s="13"/>
    </row>
    <row r="219" ht="12.75" customHeight="1">
      <c r="A219" s="4"/>
      <c r="C219" s="4"/>
      <c r="D219" s="4"/>
      <c r="E219" s="10"/>
      <c r="F219" s="4"/>
      <c r="G219" s="4"/>
      <c r="H219" s="10"/>
      <c r="I219" s="4"/>
      <c r="J219" s="4"/>
      <c r="K219" s="4"/>
      <c r="L219" s="4"/>
      <c r="M219" s="12"/>
      <c r="N219" s="13"/>
      <c r="O219" s="13"/>
    </row>
    <row r="220" ht="12.75" customHeight="1">
      <c r="A220" s="4"/>
      <c r="C220" s="4"/>
      <c r="D220" s="4"/>
      <c r="E220" s="10"/>
      <c r="F220" s="4"/>
      <c r="G220" s="4"/>
      <c r="H220" s="10"/>
      <c r="I220" s="4"/>
      <c r="J220" s="4"/>
      <c r="K220" s="4"/>
      <c r="L220" s="4"/>
      <c r="M220" s="12"/>
      <c r="N220" s="13"/>
      <c r="O220" s="13"/>
    </row>
    <row r="221" ht="12.75" customHeight="1">
      <c r="A221" s="4"/>
      <c r="C221" s="4"/>
      <c r="D221" s="4"/>
      <c r="E221" s="10"/>
      <c r="F221" s="4"/>
      <c r="G221" s="4"/>
      <c r="H221" s="10"/>
      <c r="I221" s="4"/>
      <c r="J221" s="4"/>
      <c r="K221" s="4"/>
      <c r="L221" s="4"/>
      <c r="M221" s="12"/>
      <c r="N221" s="13"/>
      <c r="O221" s="13"/>
    </row>
    <row r="222" ht="12.75" customHeight="1">
      <c r="A222" s="4"/>
      <c r="C222" s="4"/>
      <c r="D222" s="4"/>
      <c r="E222" s="10"/>
      <c r="F222" s="4"/>
      <c r="G222" s="4"/>
      <c r="H222" s="10"/>
      <c r="I222" s="4"/>
      <c r="J222" s="4"/>
      <c r="K222" s="4"/>
      <c r="L222" s="4"/>
      <c r="M222" s="12"/>
      <c r="N222" s="13"/>
      <c r="O222" s="13"/>
    </row>
    <row r="223" ht="12.75" customHeight="1">
      <c r="A223" s="4"/>
      <c r="C223" s="4"/>
      <c r="D223" s="4"/>
      <c r="E223" s="10"/>
      <c r="F223" s="4"/>
      <c r="G223" s="4"/>
      <c r="H223" s="10"/>
      <c r="I223" s="4"/>
      <c r="J223" s="4"/>
      <c r="K223" s="4"/>
      <c r="L223" s="4"/>
      <c r="M223" s="12"/>
      <c r="N223" s="13"/>
      <c r="O223" s="13"/>
    </row>
    <row r="224" ht="12.75" customHeight="1">
      <c r="A224" s="4"/>
      <c r="C224" s="4"/>
      <c r="D224" s="4"/>
      <c r="E224" s="10"/>
      <c r="F224" s="4"/>
      <c r="G224" s="4"/>
      <c r="H224" s="10"/>
      <c r="I224" s="4"/>
      <c r="J224" s="4"/>
      <c r="K224" s="4"/>
      <c r="L224" s="4"/>
      <c r="M224" s="12"/>
      <c r="N224" s="13"/>
      <c r="O224" s="13"/>
    </row>
    <row r="225" ht="12.75" customHeight="1">
      <c r="A225" s="4"/>
      <c r="C225" s="4"/>
      <c r="D225" s="4"/>
      <c r="E225" s="10"/>
      <c r="F225" s="4"/>
      <c r="G225" s="4"/>
      <c r="H225" s="10"/>
      <c r="I225" s="4"/>
      <c r="J225" s="4"/>
      <c r="K225" s="4"/>
      <c r="L225" s="4"/>
      <c r="M225" s="12"/>
      <c r="N225" s="13"/>
      <c r="O225" s="13"/>
    </row>
    <row r="226" ht="12.75" customHeight="1">
      <c r="A226" s="4"/>
      <c r="C226" s="4"/>
      <c r="D226" s="4"/>
      <c r="E226" s="10"/>
      <c r="F226" s="4"/>
      <c r="G226" s="4"/>
      <c r="H226" s="10"/>
      <c r="I226" s="4"/>
      <c r="J226" s="4"/>
      <c r="K226" s="4"/>
      <c r="L226" s="4"/>
      <c r="M226" s="12"/>
      <c r="N226" s="13"/>
      <c r="O226" s="13"/>
    </row>
    <row r="227" ht="12.75" customHeight="1">
      <c r="A227" s="4"/>
      <c r="C227" s="4"/>
      <c r="D227" s="4"/>
      <c r="E227" s="10"/>
      <c r="F227" s="4"/>
      <c r="G227" s="4"/>
      <c r="H227" s="10"/>
      <c r="I227" s="4"/>
      <c r="J227" s="4"/>
      <c r="K227" s="4"/>
      <c r="L227" s="4"/>
      <c r="M227" s="12"/>
      <c r="N227" s="13"/>
      <c r="O227" s="13"/>
    </row>
    <row r="228" ht="12.75" customHeight="1">
      <c r="A228" s="4"/>
      <c r="C228" s="4"/>
      <c r="D228" s="4"/>
      <c r="E228" s="10"/>
      <c r="F228" s="4"/>
      <c r="G228" s="4"/>
      <c r="H228" s="10"/>
      <c r="I228" s="4"/>
      <c r="J228" s="4"/>
      <c r="K228" s="4"/>
      <c r="L228" s="4"/>
      <c r="M228" s="12"/>
      <c r="N228" s="13"/>
      <c r="O228" s="13"/>
    </row>
    <row r="229" ht="12.75" customHeight="1">
      <c r="A229" s="4"/>
      <c r="C229" s="4"/>
      <c r="D229" s="4"/>
      <c r="E229" s="10"/>
      <c r="F229" s="4"/>
      <c r="G229" s="4"/>
      <c r="H229" s="10"/>
      <c r="I229" s="4"/>
      <c r="J229" s="4"/>
      <c r="K229" s="4"/>
      <c r="L229" s="4"/>
      <c r="M229" s="12"/>
      <c r="N229" s="13"/>
      <c r="O229" s="13"/>
    </row>
    <row r="230" ht="12.75" customHeight="1">
      <c r="A230" s="4"/>
      <c r="C230" s="4"/>
      <c r="D230" s="4"/>
      <c r="E230" s="10"/>
      <c r="F230" s="4"/>
      <c r="G230" s="4"/>
      <c r="H230" s="10"/>
      <c r="I230" s="4"/>
      <c r="J230" s="4"/>
      <c r="K230" s="4"/>
      <c r="L230" s="4"/>
      <c r="M230" s="12"/>
      <c r="N230" s="13"/>
      <c r="O230" s="13"/>
    </row>
    <row r="231" ht="12.75" customHeight="1">
      <c r="A231" s="23"/>
      <c r="B231" s="24"/>
      <c r="C231" s="25" t="s">
        <v>207</v>
      </c>
      <c r="D231" s="25" t="s">
        <v>210</v>
      </c>
      <c r="E231" s="26"/>
      <c r="F231" s="23"/>
      <c r="G231" s="23"/>
      <c r="H231" s="26"/>
      <c r="I231" s="4"/>
      <c r="J231" s="4"/>
      <c r="K231" s="4"/>
      <c r="L231" s="4"/>
      <c r="M231" s="12"/>
      <c r="N231" s="13"/>
      <c r="O231" s="13"/>
    </row>
    <row r="232" ht="12.75" customHeight="1">
      <c r="A232" s="4"/>
      <c r="C232" s="4"/>
      <c r="D232" s="4"/>
      <c r="E232" s="10"/>
      <c r="F232" s="4"/>
      <c r="G232" s="4"/>
      <c r="H232" s="10"/>
      <c r="I232" s="4"/>
      <c r="J232" s="4"/>
      <c r="K232" s="4"/>
      <c r="L232" s="4"/>
      <c r="M232" s="12"/>
      <c r="N232" s="13"/>
      <c r="O232" s="13"/>
    </row>
    <row r="233" ht="12.75" customHeight="1">
      <c r="A233" s="4"/>
      <c r="C233" s="4"/>
      <c r="D233" s="4"/>
      <c r="E233" s="10"/>
      <c r="F233" s="4"/>
      <c r="G233" s="4"/>
      <c r="H233" s="10"/>
      <c r="I233" s="4"/>
      <c r="J233" s="4"/>
      <c r="K233" s="4"/>
      <c r="L233" s="4"/>
      <c r="M233" s="12"/>
      <c r="N233" s="13"/>
      <c r="O233" s="13"/>
    </row>
    <row r="234" ht="12.75" customHeight="1">
      <c r="A234" s="4"/>
      <c r="C234" s="4"/>
      <c r="D234" s="4"/>
      <c r="E234" s="10"/>
      <c r="F234" s="4"/>
      <c r="G234" s="4"/>
      <c r="H234" s="10"/>
      <c r="I234" s="4"/>
      <c r="J234" s="4"/>
      <c r="K234" s="4"/>
      <c r="L234" s="4"/>
      <c r="M234" s="12"/>
      <c r="N234" s="13"/>
      <c r="O234" s="13"/>
    </row>
    <row r="235" ht="12.75" customHeight="1">
      <c r="A235" s="4"/>
      <c r="C235" s="4"/>
      <c r="D235" s="4"/>
      <c r="E235" s="10"/>
      <c r="F235" s="4"/>
      <c r="G235" s="4"/>
      <c r="H235" s="10"/>
      <c r="I235" s="4"/>
      <c r="J235" s="4"/>
      <c r="K235" s="4"/>
      <c r="L235" s="4"/>
      <c r="M235" s="12"/>
      <c r="N235" s="13"/>
      <c r="O235" s="13"/>
    </row>
    <row r="236" ht="12.75" customHeight="1">
      <c r="A236" s="4"/>
      <c r="C236" s="4"/>
      <c r="D236" s="4"/>
      <c r="E236" s="10"/>
      <c r="F236" s="4"/>
      <c r="G236" s="4"/>
      <c r="H236" s="10"/>
      <c r="I236" s="4"/>
      <c r="J236" s="4"/>
      <c r="K236" s="4"/>
      <c r="L236" s="4"/>
      <c r="M236" s="12"/>
      <c r="N236" s="13"/>
      <c r="O236" s="13"/>
    </row>
    <row r="237" ht="12.75" customHeight="1">
      <c r="A237" s="4" t="s">
        <v>211</v>
      </c>
      <c r="C237" s="4"/>
      <c r="D237" s="4"/>
      <c r="E237" s="10"/>
      <c r="F237" s="4"/>
      <c r="G237" s="4"/>
      <c r="H237" s="10"/>
      <c r="I237" s="4"/>
      <c r="J237" s="4"/>
      <c r="K237" s="4"/>
      <c r="L237" s="4"/>
      <c r="M237" s="12"/>
      <c r="N237" s="13"/>
      <c r="O237" s="13"/>
    </row>
    <row r="238" ht="12.75" customHeight="1">
      <c r="A238" s="4"/>
      <c r="C238" s="4"/>
      <c r="D238" s="4"/>
      <c r="E238" s="10"/>
      <c r="F238" s="4"/>
      <c r="G238" s="4"/>
      <c r="H238" s="10"/>
      <c r="I238" s="4"/>
      <c r="J238" s="4"/>
      <c r="K238" s="4"/>
      <c r="L238" s="4"/>
      <c r="M238" s="12"/>
      <c r="N238" s="13"/>
      <c r="O238" s="13"/>
    </row>
    <row r="239" ht="12.75" customHeight="1">
      <c r="A239" s="4"/>
      <c r="C239" s="4"/>
      <c r="D239" s="4"/>
      <c r="E239" s="10"/>
      <c r="F239" s="4"/>
      <c r="G239" s="4"/>
      <c r="H239" s="10"/>
      <c r="I239" s="4"/>
      <c r="J239" s="4"/>
      <c r="K239" s="4"/>
      <c r="L239" s="4"/>
      <c r="M239" s="12"/>
      <c r="N239" s="13"/>
      <c r="O239" s="13"/>
    </row>
    <row r="240" ht="12.75" customHeight="1">
      <c r="A240" s="4"/>
      <c r="C240" s="4"/>
      <c r="D240" s="4"/>
      <c r="E240" s="10"/>
      <c r="F240" s="4"/>
      <c r="G240" s="4"/>
      <c r="H240" s="10"/>
      <c r="I240" s="4"/>
      <c r="J240" s="4"/>
      <c r="K240" s="4"/>
      <c r="L240" s="4"/>
      <c r="M240" s="12"/>
      <c r="N240" s="13"/>
      <c r="O240" s="13"/>
    </row>
    <row r="241" ht="12.75" customHeight="1">
      <c r="A241" s="4"/>
      <c r="C241" s="4"/>
      <c r="D241" s="4"/>
      <c r="E241" s="10"/>
      <c r="F241" s="4"/>
      <c r="G241" s="4"/>
      <c r="H241" s="10"/>
      <c r="I241" s="4"/>
      <c r="J241" s="4"/>
      <c r="K241" s="4"/>
      <c r="L241" s="4"/>
      <c r="M241" s="12"/>
      <c r="N241" s="13"/>
      <c r="O241" s="13"/>
    </row>
    <row r="242" ht="12.75" customHeight="1">
      <c r="A242" s="4"/>
      <c r="C242" s="4"/>
      <c r="D242" s="4"/>
      <c r="E242" s="10"/>
      <c r="F242" s="4"/>
      <c r="G242" s="4"/>
      <c r="H242" s="10"/>
      <c r="I242" s="4"/>
      <c r="J242" s="4"/>
      <c r="K242" s="4"/>
      <c r="L242" s="4"/>
      <c r="M242" s="12"/>
      <c r="N242" s="13"/>
      <c r="O242" s="13"/>
    </row>
    <row r="243" ht="12.75" customHeight="1">
      <c r="A243" s="4"/>
      <c r="C243" s="4"/>
      <c r="D243" s="4"/>
      <c r="E243" s="10"/>
      <c r="F243" s="4"/>
      <c r="G243" s="4"/>
      <c r="H243" s="10"/>
      <c r="I243" s="4"/>
      <c r="J243" s="4"/>
      <c r="K243" s="4"/>
      <c r="L243" s="4"/>
      <c r="M243" s="12"/>
      <c r="N243" s="13"/>
      <c r="O243" s="13"/>
    </row>
    <row r="244" ht="12.75" customHeight="1">
      <c r="A244" s="4"/>
      <c r="C244" s="4"/>
      <c r="D244" s="4"/>
      <c r="E244" s="10"/>
      <c r="F244" s="4"/>
      <c r="G244" s="4"/>
      <c r="H244" s="10"/>
      <c r="I244" s="4"/>
      <c r="J244" s="4"/>
      <c r="K244" s="4"/>
      <c r="L244" s="4"/>
      <c r="M244" s="12"/>
      <c r="N244" s="13"/>
      <c r="O244" s="13"/>
    </row>
    <row r="245" ht="12.75" customHeight="1">
      <c r="A245" s="4"/>
      <c r="C245" s="4"/>
      <c r="D245" s="4"/>
      <c r="E245" s="10"/>
      <c r="F245" s="4"/>
      <c r="G245" s="4"/>
      <c r="H245" s="10"/>
      <c r="I245" s="4"/>
      <c r="J245" s="4"/>
      <c r="K245" s="4"/>
      <c r="L245" s="4"/>
      <c r="M245" s="12"/>
      <c r="N245" s="13"/>
      <c r="O245" s="13"/>
    </row>
    <row r="246" ht="12.75" customHeight="1">
      <c r="A246" s="4"/>
      <c r="C246" s="4"/>
      <c r="D246" s="4"/>
      <c r="E246" s="10"/>
      <c r="F246" s="4"/>
      <c r="G246" s="4"/>
      <c r="H246" s="10"/>
      <c r="I246" s="4"/>
      <c r="J246" s="4"/>
      <c r="K246" s="4"/>
      <c r="L246" s="4"/>
      <c r="M246" s="12"/>
      <c r="N246" s="13"/>
      <c r="O246" s="13"/>
    </row>
    <row r="247" ht="12.75" customHeight="1">
      <c r="A247" s="4"/>
      <c r="C247" s="4"/>
      <c r="D247" s="4"/>
      <c r="E247" s="10"/>
      <c r="F247" s="4"/>
      <c r="G247" s="4"/>
      <c r="H247" s="10"/>
      <c r="I247" s="4"/>
      <c r="J247" s="4"/>
      <c r="K247" s="4"/>
      <c r="L247" s="4"/>
      <c r="M247" s="12"/>
      <c r="N247" s="13"/>
      <c r="O247" s="13"/>
    </row>
    <row r="248" ht="12.75" customHeight="1">
      <c r="A248" s="4"/>
      <c r="C248" s="4"/>
      <c r="D248" s="4"/>
      <c r="E248" s="10"/>
      <c r="F248" s="4"/>
      <c r="G248" s="4"/>
      <c r="H248" s="10"/>
      <c r="I248" s="4"/>
      <c r="J248" s="4"/>
      <c r="K248" s="4"/>
      <c r="L248" s="4"/>
      <c r="M248" s="12"/>
      <c r="N248" s="13"/>
      <c r="O248" s="13"/>
    </row>
    <row r="249" ht="12.75" customHeight="1">
      <c r="A249" s="4"/>
      <c r="C249" s="4"/>
      <c r="D249" s="4"/>
      <c r="E249" s="10"/>
      <c r="F249" s="4"/>
      <c r="G249" s="4"/>
      <c r="H249" s="10"/>
      <c r="I249" s="4"/>
      <c r="J249" s="4"/>
      <c r="K249" s="4"/>
      <c r="L249" s="4"/>
      <c r="M249" s="12"/>
      <c r="N249" s="13"/>
      <c r="O249" s="13"/>
    </row>
    <row r="250" ht="12.75" customHeight="1">
      <c r="A250" s="4"/>
      <c r="C250" s="4"/>
      <c r="D250" s="4"/>
      <c r="E250" s="10"/>
      <c r="F250" s="4"/>
      <c r="G250" s="4"/>
      <c r="H250" s="10"/>
      <c r="I250" s="4"/>
      <c r="J250" s="4"/>
      <c r="K250" s="4"/>
      <c r="L250" s="4"/>
      <c r="M250" s="12"/>
      <c r="N250" s="13"/>
      <c r="O250" s="13"/>
    </row>
    <row r="251" ht="12.75" customHeight="1">
      <c r="A251" s="4"/>
      <c r="C251" s="4"/>
      <c r="D251" s="4"/>
      <c r="E251" s="10"/>
      <c r="F251" s="4"/>
      <c r="G251" s="4"/>
      <c r="H251" s="10"/>
      <c r="I251" s="4"/>
      <c r="J251" s="4"/>
      <c r="K251" s="4"/>
      <c r="L251" s="4"/>
      <c r="M251" s="12"/>
      <c r="N251" s="13"/>
      <c r="O251" s="13"/>
    </row>
    <row r="252" ht="12.75" customHeight="1">
      <c r="A252" s="4"/>
      <c r="C252" s="4"/>
      <c r="D252" s="4"/>
      <c r="E252" s="10"/>
      <c r="F252" s="4"/>
      <c r="G252" s="4"/>
      <c r="H252" s="10"/>
      <c r="I252" s="4"/>
      <c r="J252" s="4"/>
      <c r="K252" s="4"/>
      <c r="L252" s="4"/>
      <c r="M252" s="12"/>
      <c r="N252" s="13"/>
      <c r="O252" s="13"/>
    </row>
    <row r="253" ht="12.75" customHeight="1">
      <c r="A253" s="4"/>
      <c r="C253" s="4"/>
      <c r="D253" s="4"/>
      <c r="E253" s="10"/>
      <c r="F253" s="4"/>
      <c r="G253" s="4"/>
      <c r="H253" s="10"/>
      <c r="I253" s="4"/>
      <c r="J253" s="4"/>
      <c r="K253" s="4"/>
      <c r="L253" s="4"/>
      <c r="M253" s="12"/>
      <c r="N253" s="13"/>
      <c r="O253" s="13"/>
    </row>
    <row r="254" ht="12.75" customHeight="1">
      <c r="A254" s="4"/>
      <c r="C254" s="4"/>
      <c r="D254" s="4"/>
      <c r="E254" s="10"/>
      <c r="F254" s="4"/>
      <c r="G254" s="4"/>
      <c r="H254" s="10"/>
      <c r="I254" s="4"/>
      <c r="J254" s="4"/>
      <c r="K254" s="4"/>
      <c r="L254" s="4"/>
      <c r="M254" s="12"/>
      <c r="N254" s="13"/>
      <c r="O254" s="13"/>
    </row>
    <row r="255" ht="12.75" customHeight="1">
      <c r="A255" s="4"/>
      <c r="C255" s="4"/>
      <c r="D255" s="4"/>
      <c r="E255" s="10"/>
      <c r="F255" s="4"/>
      <c r="G255" s="4"/>
      <c r="H255" s="10"/>
      <c r="I255" s="4"/>
      <c r="J255" s="4"/>
      <c r="K255" s="4"/>
      <c r="L255" s="4"/>
      <c r="M255" s="12"/>
      <c r="N255" s="13"/>
      <c r="O255" s="13"/>
    </row>
    <row r="256" ht="12.75" customHeight="1">
      <c r="A256" s="4"/>
      <c r="C256" s="4"/>
      <c r="D256" s="4"/>
      <c r="E256" s="10"/>
      <c r="F256" s="4"/>
      <c r="G256" s="4"/>
      <c r="H256" s="10"/>
      <c r="I256" s="4"/>
      <c r="J256" s="4"/>
      <c r="K256" s="4"/>
      <c r="L256" s="4"/>
      <c r="M256" s="12"/>
      <c r="N256" s="13"/>
      <c r="O256" s="13"/>
    </row>
    <row r="257" ht="12.75" customHeight="1">
      <c r="A257" s="4"/>
      <c r="C257" s="4"/>
      <c r="D257" s="4"/>
      <c r="E257" s="10"/>
      <c r="F257" s="4"/>
      <c r="G257" s="4"/>
      <c r="H257" s="10"/>
      <c r="I257" s="4"/>
      <c r="J257" s="4"/>
      <c r="K257" s="4"/>
      <c r="L257" s="4"/>
      <c r="M257" s="12"/>
      <c r="N257" s="13"/>
      <c r="O257" s="13"/>
    </row>
    <row r="258" ht="12.75" customHeight="1">
      <c r="A258" s="4"/>
      <c r="C258" s="4"/>
      <c r="D258" s="4"/>
      <c r="E258" s="10"/>
      <c r="F258" s="4"/>
      <c r="G258" s="4"/>
      <c r="H258" s="10"/>
      <c r="I258" s="4"/>
      <c r="J258" s="4"/>
      <c r="K258" s="4"/>
      <c r="L258" s="4"/>
      <c r="M258" s="12"/>
      <c r="N258" s="13"/>
      <c r="O258" s="13"/>
    </row>
    <row r="259" ht="12.75" customHeight="1">
      <c r="A259" s="4"/>
      <c r="C259" s="4"/>
      <c r="D259" s="4"/>
      <c r="E259" s="10"/>
      <c r="F259" s="4"/>
      <c r="G259" s="4"/>
      <c r="H259" s="10"/>
      <c r="I259" s="4"/>
      <c r="J259" s="4"/>
      <c r="K259" s="4"/>
      <c r="L259" s="4"/>
      <c r="M259" s="12"/>
      <c r="N259" s="13"/>
      <c r="O259" s="13"/>
    </row>
    <row r="260" ht="12.75" customHeight="1">
      <c r="A260" s="4"/>
      <c r="C260" s="4"/>
      <c r="D260" s="4"/>
      <c r="E260" s="10"/>
      <c r="F260" s="4"/>
      <c r="G260" s="4"/>
      <c r="H260" s="10"/>
      <c r="I260" s="4"/>
      <c r="J260" s="4"/>
      <c r="K260" s="4"/>
      <c r="L260" s="4"/>
      <c r="M260" s="12"/>
      <c r="N260" s="13"/>
      <c r="O260" s="13"/>
    </row>
    <row r="261" ht="12.75" customHeight="1">
      <c r="A261" s="4"/>
      <c r="C261" s="4"/>
      <c r="D261" s="4"/>
      <c r="E261" s="10"/>
      <c r="F261" s="4"/>
      <c r="G261" s="4"/>
      <c r="H261" s="10"/>
      <c r="I261" s="4"/>
      <c r="J261" s="4"/>
      <c r="K261" s="4"/>
      <c r="L261" s="4"/>
      <c r="M261" s="12"/>
      <c r="N261" s="13"/>
      <c r="O261" s="13"/>
    </row>
    <row r="262" ht="12.75" customHeight="1">
      <c r="A262" s="4"/>
      <c r="C262" s="4"/>
      <c r="D262" s="4"/>
      <c r="E262" s="10"/>
      <c r="F262" s="4"/>
      <c r="G262" s="6"/>
      <c r="H262" s="10"/>
      <c r="I262" s="27"/>
      <c r="J262" s="4"/>
      <c r="K262" s="4"/>
      <c r="L262" s="4"/>
      <c r="M262" s="12"/>
      <c r="N262" s="13"/>
      <c r="O262" s="13"/>
    </row>
    <row r="263" ht="12.75" customHeight="1">
      <c r="A263" s="6"/>
      <c r="B263" s="22"/>
      <c r="C263" s="4"/>
      <c r="D263" s="4"/>
      <c r="E263" s="10"/>
      <c r="F263" s="4"/>
      <c r="G263" s="4"/>
      <c r="H263" s="10"/>
      <c r="I263" s="4"/>
      <c r="J263" s="4"/>
      <c r="K263" s="4"/>
      <c r="L263" s="4"/>
      <c r="M263" s="12"/>
      <c r="N263" s="13"/>
      <c r="O263" s="13"/>
    </row>
    <row r="264" ht="12.75" customHeight="1">
      <c r="A264" s="4"/>
      <c r="C264" s="4"/>
      <c r="D264" s="6"/>
      <c r="E264" s="28"/>
      <c r="F264" s="6"/>
      <c r="G264" s="6"/>
      <c r="H264" s="6"/>
      <c r="I264" s="6"/>
      <c r="J264" s="6"/>
      <c r="K264" s="6"/>
      <c r="L264" s="6"/>
      <c r="M264" s="29"/>
      <c r="N264" s="13"/>
      <c r="O264" s="13"/>
    </row>
    <row r="265" ht="12.75" customHeight="1">
      <c r="A265" s="4"/>
      <c r="C265" s="4"/>
      <c r="D265" s="4"/>
      <c r="E265" s="10"/>
      <c r="F265" s="4"/>
      <c r="G265" s="4"/>
      <c r="H265" s="10"/>
      <c r="I265" s="4"/>
      <c r="J265" s="4"/>
      <c r="K265" s="4"/>
      <c r="L265" s="4"/>
      <c r="M265" s="12"/>
      <c r="N265" s="13"/>
      <c r="O265" s="13"/>
    </row>
    <row r="266" ht="12.75" customHeight="1">
      <c r="A266" s="4"/>
      <c r="C266" s="4"/>
      <c r="D266" s="4"/>
      <c r="E266" s="10"/>
      <c r="F266" s="4"/>
      <c r="G266" s="4"/>
      <c r="H266" s="10"/>
      <c r="I266" s="4"/>
      <c r="J266" s="4"/>
      <c r="K266" s="4"/>
      <c r="L266" s="4"/>
      <c r="M266" s="12"/>
      <c r="N266" s="13"/>
      <c r="O266" s="13"/>
    </row>
    <row r="267" ht="12.75" customHeight="1">
      <c r="A267" s="4"/>
      <c r="C267" s="4"/>
      <c r="D267" s="4"/>
      <c r="E267" s="10"/>
      <c r="F267" s="4"/>
      <c r="G267" s="4"/>
      <c r="H267" s="10"/>
      <c r="I267" s="4"/>
      <c r="J267" s="4"/>
      <c r="K267" s="4"/>
      <c r="L267" s="4"/>
      <c r="M267" s="12"/>
      <c r="N267" s="13"/>
      <c r="O267" s="13"/>
    </row>
    <row r="268" ht="12.75" customHeight="1">
      <c r="A268" s="4"/>
      <c r="C268" s="4"/>
      <c r="D268" s="4"/>
      <c r="E268" s="10"/>
      <c r="F268" s="4"/>
      <c r="G268" s="4"/>
      <c r="H268" s="10"/>
      <c r="I268" s="4"/>
      <c r="J268" s="4"/>
      <c r="K268" s="4"/>
      <c r="L268" s="4"/>
      <c r="M268" s="12"/>
      <c r="N268" s="13"/>
      <c r="O268" s="13"/>
    </row>
    <row r="269" ht="12.75" customHeight="1">
      <c r="A269" s="4"/>
      <c r="C269" s="4"/>
      <c r="D269" s="30"/>
      <c r="E269" s="10"/>
      <c r="F269" s="4"/>
      <c r="G269" s="4"/>
      <c r="H269" s="10"/>
      <c r="I269" s="4"/>
      <c r="J269" s="4"/>
      <c r="K269" s="4"/>
      <c r="L269" s="4"/>
      <c r="M269" s="12"/>
      <c r="N269" s="13"/>
      <c r="O269" s="13"/>
    </row>
    <row r="270" ht="12.75" customHeight="1">
      <c r="A270" s="4"/>
      <c r="C270" s="4"/>
      <c r="D270" s="30"/>
      <c r="E270" s="10"/>
      <c r="F270" s="4"/>
      <c r="G270" s="4"/>
      <c r="H270" s="10"/>
      <c r="I270" s="4"/>
      <c r="J270" s="4"/>
      <c r="K270" s="4"/>
      <c r="L270" s="4"/>
      <c r="M270" s="12"/>
      <c r="N270" s="13"/>
      <c r="O270" s="13"/>
    </row>
    <row r="271" ht="12.75" customHeight="1">
      <c r="A271" s="4"/>
      <c r="C271" s="4"/>
      <c r="D271" s="4"/>
      <c r="E271" s="10"/>
      <c r="F271" s="4"/>
      <c r="G271" s="4"/>
      <c r="H271" s="10"/>
      <c r="I271" s="4"/>
      <c r="J271" s="4"/>
      <c r="K271" s="4"/>
      <c r="L271" s="4"/>
      <c r="M271" s="12"/>
      <c r="N271" s="13"/>
      <c r="O271" s="13"/>
    </row>
    <row r="272" ht="12.75" customHeight="1">
      <c r="A272" s="4"/>
      <c r="C272" s="4"/>
      <c r="D272" s="4"/>
      <c r="E272" s="10"/>
      <c r="F272" s="4"/>
      <c r="G272" s="4"/>
      <c r="H272" s="10"/>
      <c r="I272" s="4"/>
      <c r="J272" s="4"/>
      <c r="K272" s="4"/>
      <c r="L272" s="4"/>
      <c r="M272" s="12"/>
      <c r="N272" s="13"/>
      <c r="O272" s="13"/>
    </row>
    <row r="273" ht="12.75" customHeight="1">
      <c r="A273" s="4"/>
      <c r="C273" s="4"/>
      <c r="D273" s="6"/>
      <c r="E273" s="28"/>
      <c r="F273" s="4"/>
      <c r="G273" s="4"/>
      <c r="H273" s="10"/>
      <c r="I273" s="4"/>
      <c r="J273" s="4"/>
      <c r="K273" s="4"/>
      <c r="L273" s="4"/>
      <c r="M273" s="12"/>
      <c r="N273" s="13"/>
      <c r="O273" s="13"/>
    </row>
    <row r="274" ht="12.75" customHeight="1">
      <c r="A274" s="4"/>
      <c r="C274" s="31"/>
      <c r="D274" s="32"/>
      <c r="E274" s="33"/>
      <c r="F274" s="31"/>
      <c r="G274" s="31"/>
      <c r="H274" s="31"/>
      <c r="I274" s="31"/>
      <c r="J274" s="31"/>
      <c r="K274" s="4"/>
      <c r="L274" s="4"/>
      <c r="M274" s="12"/>
      <c r="N274" s="13"/>
      <c r="O274" s="13"/>
    </row>
    <row r="275" ht="12.75" customHeight="1">
      <c r="A275" s="4"/>
      <c r="C275" s="15"/>
      <c r="D275" s="34"/>
      <c r="E275" s="35"/>
      <c r="F275" s="15"/>
      <c r="G275" s="15"/>
      <c r="H275" s="15"/>
      <c r="I275" s="15"/>
      <c r="J275" s="15"/>
      <c r="K275" s="4"/>
      <c r="L275" s="4"/>
      <c r="M275" s="12"/>
      <c r="N275" s="13"/>
      <c r="O275" s="13"/>
    </row>
    <row r="276" ht="12.75" customHeight="1">
      <c r="A276" s="4"/>
      <c r="C276" s="15"/>
      <c r="D276" s="34"/>
      <c r="E276" s="35"/>
      <c r="F276" s="15"/>
      <c r="G276" s="15"/>
      <c r="H276" s="15"/>
      <c r="I276" s="15"/>
      <c r="J276" s="15"/>
      <c r="K276" s="4"/>
      <c r="L276" s="4"/>
      <c r="M276" s="12"/>
      <c r="N276" s="13"/>
      <c r="O276" s="13"/>
    </row>
    <row r="277" ht="12.75" customHeight="1">
      <c r="A277" s="4"/>
      <c r="C277" s="15"/>
      <c r="D277" s="34"/>
      <c r="E277" s="35"/>
      <c r="F277" s="15"/>
      <c r="G277" s="15"/>
      <c r="H277" s="15"/>
      <c r="I277" s="15"/>
      <c r="J277" s="15"/>
      <c r="K277" s="4"/>
      <c r="L277" s="4"/>
      <c r="M277" s="12"/>
      <c r="N277" s="13"/>
      <c r="O277" s="13"/>
    </row>
    <row r="278" ht="12.75" customHeight="1">
      <c r="A278" s="4"/>
      <c r="C278" s="15"/>
      <c r="D278" s="34"/>
      <c r="E278" s="35"/>
      <c r="F278" s="15"/>
      <c r="G278" s="15"/>
      <c r="H278" s="15"/>
      <c r="I278" s="15"/>
      <c r="J278" s="15"/>
      <c r="K278" s="4"/>
      <c r="L278" s="4"/>
      <c r="M278" s="12"/>
      <c r="N278" s="13"/>
      <c r="O278" s="13"/>
    </row>
    <row r="279" ht="12.75" customHeight="1">
      <c r="A279" s="4"/>
      <c r="C279" s="15"/>
      <c r="D279" s="34"/>
      <c r="E279" s="35"/>
      <c r="F279" s="15"/>
      <c r="G279" s="15"/>
      <c r="H279" s="15"/>
      <c r="I279" s="15"/>
      <c r="J279" s="15"/>
      <c r="K279" s="4"/>
      <c r="L279" s="4"/>
      <c r="M279" s="12"/>
      <c r="N279" s="13"/>
      <c r="O279" s="13"/>
    </row>
    <row r="280" ht="12.75" customHeight="1">
      <c r="A280" s="4"/>
      <c r="C280" s="15"/>
      <c r="D280" s="34"/>
      <c r="E280" s="35"/>
      <c r="F280" s="15"/>
      <c r="G280" s="15"/>
      <c r="H280" s="15"/>
      <c r="I280" s="15"/>
      <c r="J280" s="15"/>
      <c r="K280" s="4"/>
      <c r="L280" s="4"/>
      <c r="M280" s="12"/>
      <c r="N280" s="13"/>
      <c r="O280" s="13"/>
    </row>
    <row r="281" ht="12.75" customHeight="1">
      <c r="A281" s="4"/>
      <c r="C281" s="4"/>
      <c r="D281" s="34"/>
      <c r="E281" s="35"/>
      <c r="F281" s="4"/>
      <c r="G281" s="4"/>
      <c r="H281" s="10"/>
      <c r="I281" s="4"/>
      <c r="J281" s="4"/>
      <c r="K281" s="4"/>
      <c r="L281" s="4"/>
      <c r="M281" s="12"/>
      <c r="N281" s="13"/>
      <c r="O281" s="13"/>
    </row>
    <row r="282" ht="12.75" customHeight="1">
      <c r="A282" s="4"/>
      <c r="C282" s="4"/>
      <c r="D282" s="31"/>
      <c r="E282" s="35"/>
      <c r="F282" s="4"/>
      <c r="G282" s="4"/>
      <c r="H282" s="10"/>
      <c r="I282" s="4"/>
      <c r="J282" s="4"/>
      <c r="K282" s="4"/>
      <c r="L282" s="4"/>
      <c r="M282" s="12"/>
      <c r="N282" s="13"/>
      <c r="O282" s="13"/>
    </row>
    <row r="283" ht="12.75" customHeight="1">
      <c r="A283" s="4"/>
      <c r="C283" s="4"/>
      <c r="D283" s="4"/>
      <c r="E283" s="10"/>
      <c r="F283" s="4"/>
      <c r="G283" s="4"/>
      <c r="H283" s="10"/>
      <c r="I283" s="4"/>
      <c r="J283" s="4"/>
      <c r="K283" s="4"/>
      <c r="L283" s="4"/>
      <c r="M283" s="12"/>
      <c r="N283" s="13"/>
      <c r="O283" s="13"/>
    </row>
    <row r="284" ht="12.75" customHeight="1">
      <c r="A284" s="4"/>
      <c r="C284" s="4"/>
      <c r="D284" s="4"/>
      <c r="E284" s="10"/>
      <c r="F284" s="4"/>
      <c r="G284" s="4"/>
      <c r="H284" s="10"/>
      <c r="I284" s="4"/>
      <c r="J284" s="4"/>
      <c r="K284" s="4"/>
      <c r="L284" s="4"/>
      <c r="M284" s="12"/>
      <c r="N284" s="13"/>
      <c r="O284" s="13"/>
    </row>
    <row r="285" ht="12.75" customHeight="1">
      <c r="A285" s="4"/>
      <c r="C285" s="4"/>
      <c r="D285" s="4"/>
      <c r="E285" s="10"/>
      <c r="F285" s="4"/>
      <c r="G285" s="4"/>
      <c r="H285" s="10"/>
      <c r="I285" s="4"/>
      <c r="J285" s="4"/>
      <c r="K285" s="4"/>
      <c r="L285" s="4"/>
      <c r="M285" s="12"/>
      <c r="N285" s="13"/>
      <c r="O285" s="13"/>
    </row>
    <row r="286" ht="12.75" customHeight="1">
      <c r="A286" s="4"/>
      <c r="C286" s="4"/>
      <c r="D286" s="4"/>
      <c r="E286" s="10"/>
      <c r="F286" s="4"/>
      <c r="G286" s="4"/>
      <c r="H286" s="10"/>
      <c r="I286" s="4"/>
      <c r="J286" s="4"/>
      <c r="K286" s="4"/>
      <c r="L286" s="4"/>
      <c r="M286" s="12"/>
      <c r="N286" s="13"/>
      <c r="O286" s="13"/>
    </row>
    <row r="287" ht="12.75" customHeight="1">
      <c r="A287" s="4"/>
      <c r="C287" s="4"/>
      <c r="D287" s="4"/>
      <c r="E287" s="10"/>
      <c r="F287" s="4"/>
      <c r="G287" s="4"/>
      <c r="H287" s="10"/>
      <c r="I287" s="4"/>
      <c r="J287" s="4"/>
      <c r="K287" s="4"/>
      <c r="L287" s="4"/>
      <c r="M287" s="12"/>
      <c r="N287" s="13"/>
      <c r="O287" s="13"/>
    </row>
    <row r="288" ht="12.75" customHeight="1">
      <c r="A288" s="4"/>
      <c r="C288" s="4"/>
      <c r="D288" s="4"/>
      <c r="E288" s="10"/>
      <c r="F288" s="4"/>
      <c r="G288" s="4"/>
      <c r="H288" s="10"/>
      <c r="I288" s="4"/>
      <c r="J288" s="4"/>
      <c r="K288" s="4"/>
      <c r="L288" s="4"/>
      <c r="M288" s="12"/>
      <c r="N288" s="13"/>
      <c r="O288" s="13"/>
    </row>
    <row r="289" ht="12.75" customHeight="1">
      <c r="A289" s="4"/>
      <c r="C289" s="4"/>
      <c r="D289" s="4"/>
      <c r="E289" s="10"/>
      <c r="F289" s="4"/>
      <c r="G289" s="4"/>
      <c r="H289" s="10"/>
      <c r="I289" s="4"/>
      <c r="J289" s="4"/>
      <c r="K289" s="4"/>
      <c r="L289" s="4"/>
      <c r="M289" s="12"/>
      <c r="N289" s="13"/>
      <c r="O289" s="13"/>
    </row>
    <row r="290" ht="12.75" customHeight="1">
      <c r="A290" s="4"/>
      <c r="C290" s="4"/>
      <c r="D290" s="4"/>
      <c r="E290" s="10"/>
      <c r="F290" s="4"/>
      <c r="G290" s="4"/>
      <c r="H290" s="10"/>
      <c r="I290" s="4"/>
      <c r="J290" s="4"/>
      <c r="K290" s="4"/>
      <c r="L290" s="4"/>
      <c r="M290" s="12"/>
      <c r="N290" s="13"/>
      <c r="O290" s="13"/>
    </row>
    <row r="291" ht="12.75" customHeight="1">
      <c r="A291" s="4"/>
      <c r="C291" s="4"/>
      <c r="D291" s="4"/>
      <c r="E291" s="10"/>
      <c r="F291" s="4"/>
      <c r="G291" s="4"/>
      <c r="H291" s="10"/>
      <c r="I291" s="4"/>
      <c r="J291" s="4"/>
      <c r="K291" s="4"/>
      <c r="L291" s="4"/>
      <c r="M291" s="12"/>
      <c r="N291" s="13"/>
      <c r="O291" s="13"/>
    </row>
    <row r="292" ht="12.75" customHeight="1">
      <c r="A292" s="4"/>
      <c r="C292" s="4"/>
      <c r="D292" s="4"/>
      <c r="E292" s="10"/>
      <c r="F292" s="4"/>
      <c r="G292" s="4"/>
      <c r="H292" s="10"/>
      <c r="I292" s="4"/>
      <c r="J292" s="4"/>
      <c r="K292" s="4"/>
      <c r="L292" s="4"/>
      <c r="M292" s="12"/>
      <c r="N292" s="13"/>
      <c r="O292" s="13"/>
    </row>
    <row r="293" ht="12.75" customHeight="1">
      <c r="A293" s="4"/>
      <c r="C293" s="4"/>
      <c r="D293" s="4"/>
      <c r="E293" s="10"/>
      <c r="F293" s="4"/>
      <c r="G293" s="4"/>
      <c r="H293" s="10"/>
      <c r="I293" s="4"/>
      <c r="J293" s="4"/>
      <c r="K293" s="4"/>
      <c r="L293" s="4"/>
      <c r="M293" s="12"/>
      <c r="N293" s="13"/>
      <c r="O293" s="13"/>
    </row>
    <row r="294" ht="12.75" customHeight="1">
      <c r="A294" s="4"/>
      <c r="C294" s="4"/>
      <c r="D294" s="4"/>
      <c r="E294" s="10"/>
      <c r="F294" s="4"/>
      <c r="G294" s="4"/>
      <c r="H294" s="10"/>
      <c r="I294" s="4"/>
      <c r="J294" s="4"/>
      <c r="K294" s="4"/>
      <c r="L294" s="4"/>
      <c r="M294" s="12"/>
      <c r="N294" s="13"/>
      <c r="O294" s="13"/>
    </row>
    <row r="295" ht="12.75" customHeight="1">
      <c r="A295" s="4"/>
      <c r="C295" s="4"/>
      <c r="D295" s="4"/>
      <c r="E295" s="10"/>
      <c r="F295" s="4"/>
      <c r="G295" s="4"/>
      <c r="H295" s="10"/>
      <c r="I295" s="4"/>
      <c r="J295" s="4"/>
      <c r="K295" s="4"/>
      <c r="L295" s="4"/>
      <c r="M295" s="12"/>
      <c r="N295" s="13"/>
      <c r="O295" s="13"/>
    </row>
    <row r="296" ht="12.75" customHeight="1">
      <c r="A296" s="4"/>
      <c r="C296" s="4"/>
      <c r="D296" s="4"/>
      <c r="E296" s="10"/>
      <c r="F296" s="4"/>
      <c r="G296" s="4"/>
      <c r="H296" s="10"/>
      <c r="I296" s="4"/>
      <c r="J296" s="4"/>
      <c r="K296" s="4"/>
      <c r="L296" s="4"/>
      <c r="M296" s="12"/>
      <c r="N296" s="13"/>
      <c r="O296" s="13"/>
    </row>
    <row r="297" ht="12.75" customHeight="1">
      <c r="A297" s="4"/>
      <c r="C297" s="4"/>
      <c r="D297" s="4"/>
      <c r="E297" s="10"/>
      <c r="F297" s="4"/>
      <c r="G297" s="4"/>
      <c r="H297" s="10"/>
      <c r="I297" s="4"/>
      <c r="J297" s="4"/>
      <c r="K297" s="4"/>
      <c r="L297" s="4"/>
      <c r="M297" s="12"/>
      <c r="N297" s="13"/>
      <c r="O297" s="13"/>
    </row>
    <row r="298" ht="12.75" customHeight="1">
      <c r="A298" s="4"/>
      <c r="C298" s="4"/>
      <c r="D298" s="4"/>
      <c r="E298" s="10"/>
      <c r="F298" s="4"/>
      <c r="G298" s="4"/>
      <c r="H298" s="10"/>
      <c r="I298" s="4"/>
      <c r="J298" s="4"/>
      <c r="K298" s="4"/>
      <c r="L298" s="4"/>
      <c r="M298" s="12"/>
      <c r="N298" s="13"/>
      <c r="O298" s="13"/>
    </row>
    <row r="299" ht="12.75" customHeight="1">
      <c r="A299" s="4"/>
      <c r="C299" s="4"/>
      <c r="D299" s="4"/>
      <c r="E299" s="10"/>
      <c r="F299" s="4"/>
      <c r="G299" s="4"/>
      <c r="H299" s="10"/>
      <c r="I299" s="4"/>
      <c r="J299" s="4"/>
      <c r="K299" s="4"/>
      <c r="L299" s="4"/>
      <c r="M299" s="12"/>
      <c r="N299" s="13"/>
      <c r="O299" s="13"/>
    </row>
    <row r="300" ht="12.75" customHeight="1">
      <c r="A300" s="4"/>
      <c r="C300" s="4"/>
      <c r="D300" s="4"/>
      <c r="E300" s="10"/>
      <c r="F300" s="4"/>
      <c r="G300" s="4"/>
      <c r="H300" s="10"/>
      <c r="I300" s="4"/>
      <c r="J300" s="4"/>
      <c r="K300" s="4"/>
      <c r="L300" s="4"/>
      <c r="M300" s="12"/>
      <c r="N300" s="13"/>
      <c r="O300" s="13"/>
    </row>
    <row r="301" ht="12.75" customHeight="1">
      <c r="A301" s="4"/>
      <c r="C301" s="4"/>
      <c r="D301" s="4"/>
      <c r="E301" s="10"/>
      <c r="F301" s="4"/>
      <c r="G301" s="4"/>
      <c r="H301" s="10"/>
      <c r="I301" s="4"/>
      <c r="J301" s="4"/>
      <c r="K301" s="4"/>
      <c r="L301" s="4"/>
      <c r="M301" s="12"/>
      <c r="N301" s="13"/>
      <c r="O301" s="13"/>
    </row>
    <row r="302" ht="12.75" customHeight="1">
      <c r="A302" s="4"/>
      <c r="C302" s="4"/>
      <c r="D302" s="4"/>
      <c r="E302" s="10"/>
      <c r="F302" s="4"/>
      <c r="G302" s="4"/>
      <c r="H302" s="10"/>
      <c r="I302" s="4"/>
      <c r="J302" s="4"/>
      <c r="K302" s="4"/>
      <c r="L302" s="4"/>
      <c r="M302" s="12"/>
      <c r="N302" s="13"/>
      <c r="O302" s="13"/>
    </row>
    <row r="303" ht="12.75" customHeight="1">
      <c r="A303" s="4"/>
      <c r="C303" s="4"/>
      <c r="D303" s="4"/>
      <c r="E303" s="10"/>
      <c r="F303" s="4"/>
      <c r="G303" s="4"/>
      <c r="H303" s="10"/>
      <c r="I303" s="4"/>
      <c r="J303" s="4"/>
      <c r="K303" s="4"/>
      <c r="L303" s="4"/>
      <c r="M303" s="12"/>
      <c r="N303" s="13"/>
      <c r="O303" s="13"/>
    </row>
    <row r="304" ht="12.75" customHeight="1">
      <c r="A304" s="4"/>
      <c r="C304" s="4"/>
      <c r="D304" s="4"/>
      <c r="E304" s="10"/>
      <c r="F304" s="4"/>
      <c r="G304" s="4"/>
      <c r="H304" s="10"/>
      <c r="I304" s="4"/>
      <c r="J304" s="4"/>
      <c r="K304" s="4"/>
      <c r="L304" s="4"/>
      <c r="M304" s="12"/>
      <c r="N304" s="13"/>
      <c r="O304" s="13"/>
    </row>
    <row r="305" ht="12.75" customHeight="1">
      <c r="A305" s="4"/>
      <c r="C305" s="4"/>
      <c r="D305" s="4"/>
      <c r="E305" s="10"/>
      <c r="F305" s="4"/>
      <c r="G305" s="4"/>
      <c r="H305" s="10"/>
      <c r="I305" s="4"/>
      <c r="J305" s="4"/>
      <c r="K305" s="4"/>
      <c r="L305" s="4"/>
      <c r="M305" s="12"/>
      <c r="N305" s="13"/>
      <c r="O305" s="13"/>
    </row>
    <row r="306" ht="12.75" customHeight="1">
      <c r="A306" s="4"/>
      <c r="C306" s="4"/>
      <c r="D306" s="4"/>
      <c r="E306" s="10"/>
      <c r="F306" s="4"/>
      <c r="G306" s="4"/>
      <c r="H306" s="10"/>
      <c r="I306" s="4"/>
      <c r="J306" s="4"/>
      <c r="K306" s="4"/>
      <c r="L306" s="4"/>
      <c r="M306" s="12"/>
      <c r="N306" s="13"/>
      <c r="O306" s="13"/>
    </row>
    <row r="307" ht="12.75" customHeight="1">
      <c r="A307" s="4"/>
      <c r="C307" s="4"/>
      <c r="D307" s="4"/>
      <c r="E307" s="10"/>
      <c r="F307" s="4"/>
      <c r="G307" s="4"/>
      <c r="H307" s="10"/>
      <c r="I307" s="4"/>
      <c r="J307" s="4"/>
      <c r="K307" s="4"/>
      <c r="L307" s="4"/>
      <c r="M307" s="12"/>
      <c r="N307" s="13"/>
      <c r="O307" s="13"/>
    </row>
    <row r="308" ht="12.75" customHeight="1">
      <c r="A308" s="4"/>
      <c r="C308" s="4"/>
      <c r="D308" s="4"/>
      <c r="E308" s="10"/>
      <c r="F308" s="4"/>
      <c r="G308" s="4"/>
      <c r="H308" s="10"/>
      <c r="I308" s="4"/>
      <c r="J308" s="4"/>
      <c r="K308" s="4"/>
      <c r="L308" s="4"/>
      <c r="M308" s="12"/>
      <c r="N308" s="13"/>
      <c r="O308" s="13"/>
    </row>
    <row r="309" ht="12.75" customHeight="1">
      <c r="A309" s="4"/>
      <c r="C309" s="4"/>
      <c r="D309" s="4"/>
      <c r="E309" s="10"/>
      <c r="F309" s="4"/>
      <c r="G309" s="4"/>
      <c r="H309" s="10"/>
      <c r="I309" s="4"/>
      <c r="J309" s="4"/>
      <c r="K309" s="4"/>
      <c r="L309" s="4"/>
      <c r="M309" s="12"/>
      <c r="N309" s="13"/>
      <c r="O309" s="13"/>
    </row>
    <row r="310" ht="12.75" customHeight="1">
      <c r="A310" s="4"/>
      <c r="C310" s="4"/>
      <c r="D310" s="4"/>
      <c r="E310" s="10"/>
      <c r="F310" s="4"/>
      <c r="G310" s="4"/>
      <c r="H310" s="10"/>
      <c r="I310" s="4"/>
      <c r="J310" s="4"/>
      <c r="K310" s="4"/>
      <c r="L310" s="4"/>
      <c r="M310" s="12"/>
      <c r="N310" s="13"/>
      <c r="O310" s="13"/>
    </row>
    <row r="311" ht="12.75" customHeight="1">
      <c r="A311" s="4"/>
      <c r="C311" s="4"/>
      <c r="D311" s="4"/>
      <c r="E311" s="10"/>
      <c r="F311" s="4"/>
      <c r="G311" s="4"/>
      <c r="H311" s="10"/>
      <c r="I311" s="4"/>
      <c r="J311" s="4"/>
      <c r="K311" s="4"/>
      <c r="L311" s="4"/>
      <c r="M311" s="12"/>
      <c r="N311" s="13"/>
      <c r="O311" s="13"/>
    </row>
    <row r="312" ht="12.75" customHeight="1">
      <c r="A312" s="4"/>
      <c r="C312" s="4"/>
      <c r="D312" s="4"/>
      <c r="E312" s="10"/>
      <c r="F312" s="4"/>
      <c r="G312" s="4"/>
      <c r="H312" s="10"/>
      <c r="I312" s="4"/>
      <c r="J312" s="4"/>
      <c r="K312" s="4"/>
      <c r="L312" s="4"/>
      <c r="M312" s="12"/>
      <c r="N312" s="13"/>
      <c r="O312" s="13"/>
    </row>
    <row r="313" ht="12.75" customHeight="1">
      <c r="A313" s="4"/>
      <c r="C313" s="4"/>
      <c r="D313" s="4"/>
      <c r="E313" s="10"/>
      <c r="F313" s="4"/>
      <c r="G313" s="4"/>
      <c r="H313" s="10"/>
      <c r="I313" s="4"/>
      <c r="J313" s="4"/>
      <c r="K313" s="4"/>
      <c r="L313" s="4"/>
      <c r="M313" s="12"/>
      <c r="N313" s="13"/>
      <c r="O313" s="13"/>
    </row>
    <row r="314" ht="12.75" customHeight="1">
      <c r="A314" s="4"/>
      <c r="C314" s="4"/>
      <c r="D314" s="4"/>
      <c r="E314" s="10"/>
      <c r="F314" s="4"/>
      <c r="G314" s="4"/>
      <c r="H314" s="10"/>
      <c r="I314" s="4"/>
      <c r="J314" s="4"/>
      <c r="K314" s="4"/>
      <c r="L314" s="4"/>
      <c r="M314" s="12"/>
      <c r="N314" s="13"/>
      <c r="O314" s="13"/>
    </row>
    <row r="315" ht="12.75" customHeight="1">
      <c r="A315" s="4"/>
      <c r="C315" s="4"/>
      <c r="D315" s="4"/>
      <c r="E315" s="10"/>
      <c r="F315" s="4"/>
      <c r="G315" s="4"/>
      <c r="H315" s="10"/>
      <c r="I315" s="4"/>
      <c r="J315" s="4"/>
      <c r="K315" s="4"/>
      <c r="L315" s="4"/>
      <c r="M315" s="12"/>
      <c r="N315" s="13"/>
      <c r="O315" s="13"/>
    </row>
    <row r="316" ht="12.75" customHeight="1">
      <c r="A316" s="4"/>
      <c r="C316" s="4"/>
      <c r="D316" s="4"/>
      <c r="E316" s="10"/>
      <c r="F316" s="4"/>
      <c r="G316" s="4"/>
      <c r="H316" s="10"/>
      <c r="I316" s="4"/>
      <c r="J316" s="4"/>
      <c r="K316" s="4"/>
      <c r="L316" s="4"/>
      <c r="M316" s="12"/>
      <c r="N316" s="13"/>
      <c r="O316" s="13"/>
    </row>
    <row r="317" ht="12.75" customHeight="1">
      <c r="A317" s="4"/>
      <c r="C317" s="4"/>
      <c r="D317" s="4"/>
      <c r="E317" s="10"/>
      <c r="F317" s="4"/>
      <c r="G317" s="4"/>
      <c r="H317" s="10"/>
      <c r="I317" s="4"/>
      <c r="J317" s="4"/>
      <c r="K317" s="4"/>
      <c r="L317" s="4"/>
      <c r="M317" s="12"/>
      <c r="N317" s="13"/>
      <c r="O317" s="13"/>
    </row>
    <row r="318" ht="12.75" customHeight="1">
      <c r="A318" s="4"/>
      <c r="C318" s="4"/>
      <c r="D318" s="4"/>
      <c r="E318" s="10"/>
      <c r="F318" s="4"/>
      <c r="G318" s="4"/>
      <c r="H318" s="10"/>
      <c r="I318" s="4"/>
      <c r="J318" s="4"/>
      <c r="K318" s="4"/>
      <c r="L318" s="4"/>
      <c r="M318" s="12"/>
      <c r="N318" s="13"/>
      <c r="O318" s="13"/>
    </row>
    <row r="319" ht="12.75" customHeight="1">
      <c r="A319" s="4"/>
      <c r="C319" s="4"/>
      <c r="D319" s="4"/>
      <c r="E319" s="10"/>
      <c r="F319" s="4"/>
      <c r="G319" s="4"/>
      <c r="H319" s="10"/>
      <c r="I319" s="4"/>
      <c r="J319" s="4"/>
      <c r="K319" s="4"/>
      <c r="L319" s="4"/>
      <c r="M319" s="12"/>
      <c r="N319" s="13"/>
      <c r="O319" s="13"/>
    </row>
    <row r="320" ht="12.75" customHeight="1">
      <c r="A320" s="4"/>
      <c r="C320" s="4"/>
      <c r="D320" s="4"/>
      <c r="E320" s="10"/>
      <c r="F320" s="4"/>
      <c r="G320" s="4"/>
      <c r="H320" s="10"/>
      <c r="I320" s="4"/>
      <c r="J320" s="4"/>
      <c r="K320" s="4"/>
      <c r="L320" s="4"/>
      <c r="M320" s="12"/>
      <c r="N320" s="13"/>
      <c r="O320" s="13"/>
    </row>
    <row r="321" ht="12.75" customHeight="1">
      <c r="A321" s="4"/>
      <c r="C321" s="4"/>
      <c r="D321" s="4"/>
      <c r="E321" s="10"/>
      <c r="F321" s="4"/>
      <c r="G321" s="4"/>
      <c r="H321" s="10"/>
      <c r="I321" s="4"/>
      <c r="J321" s="4"/>
      <c r="K321" s="4"/>
      <c r="L321" s="4"/>
      <c r="M321" s="12"/>
      <c r="N321" s="13"/>
      <c r="O321" s="13"/>
    </row>
    <row r="322" ht="12.75" customHeight="1">
      <c r="A322" s="4"/>
      <c r="C322" s="4"/>
      <c r="D322" s="4"/>
      <c r="E322" s="10"/>
      <c r="F322" s="4"/>
      <c r="G322" s="4"/>
      <c r="H322" s="10"/>
      <c r="I322" s="4"/>
      <c r="J322" s="4"/>
      <c r="K322" s="4"/>
      <c r="L322" s="4"/>
      <c r="M322" s="12"/>
      <c r="N322" s="13"/>
      <c r="O322" s="13"/>
    </row>
    <row r="323" ht="12.75" customHeight="1">
      <c r="A323" s="4"/>
      <c r="C323" s="4"/>
      <c r="D323" s="4"/>
      <c r="E323" s="10"/>
      <c r="F323" s="4"/>
      <c r="G323" s="4"/>
      <c r="H323" s="10"/>
      <c r="I323" s="4"/>
      <c r="J323" s="4"/>
      <c r="K323" s="4"/>
      <c r="L323" s="4"/>
      <c r="M323" s="12"/>
      <c r="N323" s="13"/>
      <c r="O323" s="13"/>
    </row>
    <row r="324" ht="12.75" customHeight="1">
      <c r="A324" s="4"/>
      <c r="C324" s="4"/>
      <c r="D324" s="4"/>
      <c r="E324" s="10"/>
      <c r="F324" s="4"/>
      <c r="G324" s="4"/>
      <c r="H324" s="10"/>
      <c r="I324" s="4"/>
      <c r="J324" s="4"/>
      <c r="K324" s="4"/>
      <c r="L324" s="4"/>
      <c r="M324" s="12"/>
      <c r="N324" s="13"/>
      <c r="O324" s="13"/>
    </row>
    <row r="325" ht="12.75" customHeight="1">
      <c r="A325" s="4"/>
      <c r="C325" s="4"/>
      <c r="D325" s="4"/>
      <c r="E325" s="10"/>
      <c r="F325" s="4"/>
      <c r="G325" s="4"/>
      <c r="H325" s="10"/>
      <c r="I325" s="4"/>
      <c r="J325" s="4"/>
      <c r="K325" s="4"/>
      <c r="L325" s="4"/>
      <c r="M325" s="12"/>
      <c r="N325" s="13"/>
      <c r="O325" s="13"/>
    </row>
    <row r="326" ht="12.75" customHeight="1">
      <c r="A326" s="4"/>
      <c r="C326" s="4"/>
      <c r="D326" s="4"/>
      <c r="E326" s="10"/>
      <c r="F326" s="4"/>
      <c r="G326" s="4"/>
      <c r="H326" s="10"/>
      <c r="I326" s="4"/>
      <c r="J326" s="4"/>
      <c r="K326" s="4"/>
      <c r="L326" s="4"/>
      <c r="M326" s="12"/>
      <c r="N326" s="13"/>
      <c r="O326" s="13"/>
    </row>
    <row r="327" ht="12.75" customHeight="1">
      <c r="A327" s="4"/>
      <c r="C327" s="4"/>
      <c r="D327" s="4"/>
      <c r="E327" s="10"/>
      <c r="F327" s="4"/>
      <c r="G327" s="4"/>
      <c r="H327" s="10"/>
      <c r="I327" s="4"/>
      <c r="J327" s="4"/>
      <c r="K327" s="4"/>
      <c r="L327" s="4"/>
      <c r="M327" s="12"/>
      <c r="N327" s="13"/>
      <c r="O327" s="13"/>
    </row>
    <row r="328" ht="12.75" customHeight="1">
      <c r="A328" s="4"/>
      <c r="C328" s="4"/>
      <c r="D328" s="4"/>
      <c r="E328" s="10"/>
      <c r="F328" s="4"/>
      <c r="G328" s="4"/>
      <c r="H328" s="10"/>
      <c r="I328" s="4"/>
      <c r="J328" s="4"/>
      <c r="K328" s="4"/>
      <c r="L328" s="4"/>
      <c r="M328" s="12"/>
      <c r="N328" s="13"/>
      <c r="O328" s="13"/>
    </row>
    <row r="329" ht="12.75" customHeight="1">
      <c r="A329" s="4"/>
      <c r="C329" s="4"/>
      <c r="D329" s="4"/>
      <c r="E329" s="10"/>
      <c r="F329" s="4"/>
      <c r="G329" s="4"/>
      <c r="H329" s="10"/>
      <c r="I329" s="4"/>
      <c r="J329" s="4"/>
      <c r="K329" s="4"/>
      <c r="L329" s="4"/>
      <c r="M329" s="12"/>
      <c r="N329" s="13"/>
      <c r="O329" s="13"/>
    </row>
    <row r="330" ht="12.75" customHeight="1">
      <c r="A330" s="4"/>
      <c r="C330" s="4"/>
      <c r="D330" s="4"/>
      <c r="E330" s="10"/>
      <c r="F330" s="4"/>
      <c r="G330" s="4"/>
      <c r="H330" s="10"/>
      <c r="I330" s="4"/>
      <c r="J330" s="4"/>
      <c r="K330" s="4"/>
      <c r="L330" s="4"/>
      <c r="M330" s="12"/>
      <c r="N330" s="13"/>
      <c r="O330" s="13"/>
    </row>
    <row r="331" ht="12.75" customHeight="1">
      <c r="A331" s="4"/>
      <c r="C331" s="4"/>
      <c r="D331" s="4"/>
      <c r="E331" s="10"/>
      <c r="F331" s="4"/>
      <c r="G331" s="4"/>
      <c r="H331" s="10"/>
      <c r="I331" s="4"/>
      <c r="J331" s="4"/>
      <c r="K331" s="4"/>
      <c r="L331" s="4"/>
      <c r="M331" s="12"/>
      <c r="N331" s="13"/>
      <c r="O331" s="13"/>
    </row>
    <row r="332" ht="12.75" customHeight="1">
      <c r="A332" s="4"/>
      <c r="C332" s="4"/>
      <c r="D332" s="4"/>
      <c r="E332" s="10"/>
      <c r="F332" s="4"/>
      <c r="G332" s="4"/>
      <c r="H332" s="10"/>
      <c r="I332" s="4"/>
      <c r="J332" s="4"/>
      <c r="K332" s="4"/>
      <c r="L332" s="4"/>
      <c r="M332" s="12"/>
      <c r="N332" s="13"/>
      <c r="O332" s="13"/>
    </row>
    <row r="333" ht="12.75" customHeight="1">
      <c r="A333" s="4"/>
      <c r="C333" s="4"/>
      <c r="D333" s="4"/>
      <c r="E333" s="10"/>
      <c r="F333" s="4"/>
      <c r="G333" s="4"/>
      <c r="H333" s="10"/>
      <c r="I333" s="4"/>
      <c r="J333" s="4"/>
      <c r="K333" s="4"/>
      <c r="L333" s="4"/>
      <c r="M333" s="12"/>
      <c r="N333" s="13"/>
      <c r="O333" s="13"/>
    </row>
    <row r="334" ht="12.75" customHeight="1">
      <c r="A334" s="4"/>
      <c r="C334" s="4"/>
      <c r="D334" s="4"/>
      <c r="E334" s="10"/>
      <c r="F334" s="4"/>
      <c r="G334" s="4"/>
      <c r="H334" s="10"/>
      <c r="I334" s="4"/>
      <c r="J334" s="4"/>
      <c r="K334" s="4"/>
      <c r="L334" s="4"/>
      <c r="M334" s="12"/>
      <c r="N334" s="13"/>
      <c r="O334" s="13"/>
    </row>
    <row r="335" ht="12.75" customHeight="1">
      <c r="A335" s="4"/>
      <c r="C335" s="4"/>
      <c r="D335" s="4"/>
      <c r="E335" s="10"/>
      <c r="F335" s="4"/>
      <c r="G335" s="4"/>
      <c r="H335" s="10"/>
      <c r="I335" s="4"/>
      <c r="J335" s="4"/>
      <c r="K335" s="4"/>
      <c r="L335" s="4"/>
      <c r="M335" s="12"/>
      <c r="N335" s="13"/>
      <c r="O335" s="13"/>
    </row>
    <row r="336" ht="12.75" customHeight="1">
      <c r="A336" s="4"/>
      <c r="C336" s="4"/>
      <c r="D336" s="4"/>
      <c r="E336" s="10"/>
      <c r="F336" s="4"/>
      <c r="G336" s="4"/>
      <c r="H336" s="10"/>
      <c r="I336" s="4"/>
      <c r="J336" s="4"/>
      <c r="K336" s="4"/>
      <c r="L336" s="4"/>
      <c r="M336" s="12"/>
      <c r="N336" s="13"/>
      <c r="O336" s="13"/>
    </row>
    <row r="337" ht="12.75" customHeight="1">
      <c r="A337" s="4"/>
      <c r="C337" s="4"/>
      <c r="D337" s="4"/>
      <c r="E337" s="10"/>
      <c r="F337" s="4"/>
      <c r="G337" s="4"/>
      <c r="H337" s="10"/>
      <c r="I337" s="4"/>
      <c r="J337" s="4"/>
      <c r="K337" s="4"/>
      <c r="L337" s="4"/>
      <c r="M337" s="12"/>
      <c r="N337" s="13"/>
      <c r="O337" s="13"/>
    </row>
    <row r="338" ht="12.75" customHeight="1">
      <c r="A338" s="4"/>
      <c r="C338" s="4"/>
      <c r="D338" s="4"/>
      <c r="E338" s="10"/>
      <c r="F338" s="4"/>
      <c r="G338" s="4"/>
      <c r="H338" s="10"/>
      <c r="I338" s="4"/>
      <c r="J338" s="4"/>
      <c r="K338" s="4"/>
      <c r="L338" s="4"/>
      <c r="M338" s="12"/>
      <c r="N338" s="13"/>
      <c r="O338" s="13"/>
    </row>
    <row r="339" ht="12.75" customHeight="1">
      <c r="A339" s="4"/>
      <c r="C339" s="4"/>
      <c r="D339" s="4"/>
      <c r="E339" s="10"/>
      <c r="F339" s="4"/>
      <c r="G339" s="4"/>
      <c r="H339" s="10"/>
      <c r="I339" s="4"/>
      <c r="J339" s="4"/>
      <c r="K339" s="4"/>
      <c r="L339" s="4"/>
      <c r="M339" s="12"/>
      <c r="N339" s="13"/>
      <c r="O339" s="13"/>
    </row>
    <row r="340" ht="12.75" customHeight="1">
      <c r="A340" s="4"/>
      <c r="C340" s="4"/>
      <c r="D340" s="4"/>
      <c r="E340" s="10"/>
      <c r="F340" s="4"/>
      <c r="G340" s="4"/>
      <c r="H340" s="10"/>
      <c r="I340" s="4"/>
      <c r="J340" s="4"/>
      <c r="K340" s="4"/>
      <c r="L340" s="4"/>
      <c r="M340" s="12"/>
      <c r="N340" s="13"/>
      <c r="O340" s="13"/>
    </row>
    <row r="341" ht="12.75" customHeight="1">
      <c r="A341" s="4"/>
      <c r="C341" s="4"/>
      <c r="D341" s="4"/>
      <c r="E341" s="10"/>
      <c r="F341" s="4"/>
      <c r="G341" s="4"/>
      <c r="H341" s="10"/>
      <c r="I341" s="4"/>
      <c r="J341" s="4"/>
      <c r="K341" s="4"/>
      <c r="L341" s="4"/>
      <c r="M341" s="12"/>
      <c r="N341" s="13"/>
      <c r="O341" s="13"/>
    </row>
    <row r="342" ht="12.75" customHeight="1">
      <c r="A342" s="4"/>
      <c r="C342" s="4"/>
      <c r="D342" s="4"/>
      <c r="E342" s="10"/>
      <c r="F342" s="4"/>
      <c r="G342" s="4"/>
      <c r="H342" s="10"/>
      <c r="I342" s="4"/>
      <c r="J342" s="4"/>
      <c r="K342" s="4"/>
      <c r="L342" s="4"/>
      <c r="M342" s="12"/>
      <c r="N342" s="13"/>
      <c r="O342" s="13"/>
    </row>
    <row r="343" ht="12.75" customHeight="1">
      <c r="A343" s="4"/>
      <c r="C343" s="4"/>
      <c r="D343" s="4"/>
      <c r="E343" s="10"/>
      <c r="F343" s="4"/>
      <c r="G343" s="4"/>
      <c r="H343" s="10"/>
      <c r="I343" s="4"/>
      <c r="J343" s="4"/>
      <c r="K343" s="4"/>
      <c r="L343" s="4"/>
      <c r="M343" s="12"/>
      <c r="N343" s="13"/>
      <c r="O343" s="13"/>
    </row>
    <row r="344" ht="12.75" customHeight="1">
      <c r="A344" s="4"/>
      <c r="C344" s="4"/>
      <c r="D344" s="4"/>
      <c r="E344" s="10"/>
      <c r="F344" s="4"/>
      <c r="G344" s="4"/>
      <c r="H344" s="10"/>
      <c r="I344" s="4"/>
      <c r="J344" s="4"/>
      <c r="K344" s="4"/>
      <c r="L344" s="4"/>
      <c r="M344" s="12"/>
      <c r="N344" s="13"/>
      <c r="O344" s="13"/>
    </row>
    <row r="345" ht="12.75" customHeight="1">
      <c r="A345" s="4"/>
      <c r="C345" s="4"/>
      <c r="D345" s="4"/>
      <c r="E345" s="10"/>
      <c r="F345" s="4"/>
      <c r="G345" s="4"/>
      <c r="H345" s="10"/>
      <c r="I345" s="4"/>
      <c r="J345" s="4"/>
      <c r="K345" s="4"/>
      <c r="L345" s="4"/>
      <c r="M345" s="12"/>
      <c r="N345" s="13"/>
      <c r="O345" s="13"/>
    </row>
    <row r="346" ht="12.75" customHeight="1">
      <c r="A346" s="4"/>
      <c r="C346" s="4"/>
      <c r="D346" s="4"/>
      <c r="E346" s="10"/>
      <c r="F346" s="4"/>
      <c r="G346" s="4"/>
      <c r="H346" s="10"/>
      <c r="I346" s="4"/>
      <c r="J346" s="4"/>
      <c r="K346" s="4"/>
      <c r="L346" s="4"/>
      <c r="M346" s="12"/>
      <c r="N346" s="13"/>
      <c r="O346" s="13"/>
    </row>
    <row r="347" ht="12.75" customHeight="1">
      <c r="A347" s="4"/>
      <c r="C347" s="4"/>
      <c r="D347" s="4"/>
      <c r="E347" s="10"/>
      <c r="F347" s="4"/>
      <c r="G347" s="4"/>
      <c r="H347" s="10"/>
      <c r="I347" s="4"/>
      <c r="J347" s="4"/>
      <c r="K347" s="4"/>
      <c r="L347" s="4"/>
      <c r="M347" s="12"/>
      <c r="N347" s="13"/>
      <c r="O347" s="13"/>
    </row>
    <row r="348" ht="12.75" customHeight="1">
      <c r="A348" s="4"/>
      <c r="C348" s="4"/>
      <c r="D348" s="4"/>
      <c r="E348" s="10"/>
      <c r="F348" s="4"/>
      <c r="G348" s="4"/>
      <c r="H348" s="10"/>
      <c r="I348" s="4"/>
      <c r="J348" s="4"/>
      <c r="K348" s="4"/>
      <c r="L348" s="4"/>
      <c r="M348" s="12"/>
      <c r="N348" s="13"/>
      <c r="O348" s="13"/>
    </row>
    <row r="349" ht="12.75" customHeight="1">
      <c r="A349" s="4"/>
      <c r="C349" s="4"/>
      <c r="D349" s="4"/>
      <c r="E349" s="10"/>
      <c r="F349" s="4"/>
      <c r="G349" s="4"/>
      <c r="H349" s="10"/>
      <c r="I349" s="4"/>
      <c r="J349" s="4"/>
      <c r="K349" s="4"/>
      <c r="L349" s="4"/>
      <c r="M349" s="12"/>
      <c r="N349" s="13"/>
      <c r="O349" s="13"/>
    </row>
    <row r="350" ht="12.75" customHeight="1">
      <c r="A350" s="4"/>
      <c r="C350" s="4"/>
      <c r="D350" s="4"/>
      <c r="E350" s="10"/>
      <c r="F350" s="4"/>
      <c r="G350" s="4"/>
      <c r="H350" s="10"/>
      <c r="I350" s="4"/>
      <c r="J350" s="4"/>
      <c r="K350" s="4"/>
      <c r="L350" s="4"/>
      <c r="M350" s="12"/>
      <c r="N350" s="13"/>
      <c r="O350" s="13"/>
    </row>
    <row r="351" ht="12.75" customHeight="1">
      <c r="A351" s="4"/>
      <c r="C351" s="4"/>
      <c r="D351" s="4"/>
      <c r="E351" s="10"/>
      <c r="F351" s="4"/>
      <c r="G351" s="4"/>
      <c r="H351" s="10"/>
      <c r="I351" s="4"/>
      <c r="J351" s="4"/>
      <c r="K351" s="4"/>
      <c r="L351" s="4"/>
      <c r="M351" s="12"/>
      <c r="N351" s="13"/>
      <c r="O351" s="13"/>
    </row>
    <row r="352" ht="12.75" customHeight="1">
      <c r="A352" s="4"/>
      <c r="C352" s="4"/>
      <c r="D352" s="4"/>
      <c r="E352" s="10"/>
      <c r="F352" s="4"/>
      <c r="G352" s="4"/>
      <c r="H352" s="10"/>
      <c r="I352" s="4"/>
      <c r="J352" s="4"/>
      <c r="K352" s="4"/>
      <c r="L352" s="4"/>
      <c r="M352" s="12"/>
      <c r="N352" s="13"/>
      <c r="O352" s="13"/>
    </row>
    <row r="353" ht="12.75" customHeight="1">
      <c r="A353" s="4"/>
      <c r="C353" s="4"/>
      <c r="D353" s="4"/>
      <c r="E353" s="10"/>
      <c r="F353" s="4"/>
      <c r="G353" s="4"/>
      <c r="H353" s="10"/>
      <c r="I353" s="4"/>
      <c r="J353" s="4"/>
      <c r="K353" s="4"/>
      <c r="L353" s="4"/>
      <c r="M353" s="12"/>
      <c r="N353" s="13"/>
      <c r="O353" s="13"/>
    </row>
    <row r="354" ht="12.75" customHeight="1">
      <c r="A354" s="4"/>
      <c r="C354" s="4"/>
      <c r="D354" s="4"/>
      <c r="E354" s="10"/>
      <c r="F354" s="4"/>
      <c r="G354" s="4"/>
      <c r="H354" s="10"/>
      <c r="I354" s="4"/>
      <c r="J354" s="4"/>
      <c r="K354" s="4"/>
      <c r="L354" s="4"/>
      <c r="M354" s="12"/>
      <c r="N354" s="13"/>
      <c r="O354" s="13"/>
    </row>
    <row r="355" ht="12.75" customHeight="1">
      <c r="A355" s="4"/>
      <c r="C355" s="4"/>
      <c r="D355" s="4"/>
      <c r="E355" s="10"/>
      <c r="F355" s="4"/>
      <c r="G355" s="4"/>
      <c r="H355" s="10"/>
      <c r="I355" s="4"/>
      <c r="J355" s="4"/>
      <c r="K355" s="4"/>
      <c r="L355" s="4"/>
      <c r="M355" s="12"/>
      <c r="N355" s="13"/>
      <c r="O355" s="13"/>
    </row>
    <row r="356" ht="12.75" customHeight="1">
      <c r="A356" s="4"/>
      <c r="C356" s="4"/>
      <c r="D356" s="4"/>
      <c r="E356" s="10"/>
      <c r="F356" s="4"/>
      <c r="G356" s="4"/>
      <c r="H356" s="10"/>
      <c r="I356" s="4"/>
      <c r="J356" s="4"/>
      <c r="K356" s="4"/>
      <c r="L356" s="4"/>
      <c r="M356" s="12"/>
      <c r="N356" s="13"/>
      <c r="O356" s="13"/>
    </row>
    <row r="357" ht="12.75" customHeight="1">
      <c r="A357" s="4"/>
      <c r="C357" s="4"/>
      <c r="D357" s="4"/>
      <c r="E357" s="10"/>
      <c r="F357" s="4"/>
      <c r="G357" s="4"/>
      <c r="H357" s="10"/>
      <c r="I357" s="4"/>
      <c r="J357" s="4"/>
      <c r="K357" s="4"/>
      <c r="L357" s="4"/>
      <c r="M357" s="12"/>
      <c r="N357" s="13"/>
      <c r="O357" s="13"/>
    </row>
    <row r="358" ht="12.75" customHeight="1">
      <c r="A358" s="4"/>
      <c r="C358" s="4"/>
      <c r="D358" s="4"/>
      <c r="E358" s="10"/>
      <c r="F358" s="4"/>
      <c r="G358" s="4"/>
      <c r="H358" s="10"/>
      <c r="I358" s="4"/>
      <c r="J358" s="4"/>
      <c r="K358" s="4"/>
      <c r="L358" s="4"/>
      <c r="M358" s="12"/>
      <c r="N358" s="13"/>
      <c r="O358" s="13"/>
    </row>
    <row r="359" ht="12.75" customHeight="1">
      <c r="A359" s="4"/>
      <c r="C359" s="4"/>
      <c r="D359" s="4"/>
      <c r="E359" s="10"/>
      <c r="F359" s="4"/>
      <c r="G359" s="4"/>
      <c r="H359" s="10"/>
      <c r="I359" s="4"/>
      <c r="J359" s="4"/>
      <c r="K359" s="4"/>
      <c r="L359" s="4"/>
      <c r="M359" s="12"/>
      <c r="N359" s="13"/>
      <c r="O359" s="13"/>
    </row>
    <row r="360" ht="12.75" customHeight="1">
      <c r="A360" s="4"/>
      <c r="C360" s="4"/>
      <c r="D360" s="4"/>
      <c r="E360" s="10"/>
      <c r="F360" s="4"/>
      <c r="G360" s="4"/>
      <c r="H360" s="10"/>
      <c r="I360" s="4"/>
      <c r="J360" s="4"/>
      <c r="K360" s="4"/>
      <c r="L360" s="4"/>
      <c r="M360" s="12"/>
      <c r="N360" s="13"/>
      <c r="O360" s="13"/>
    </row>
    <row r="361" ht="12.75" customHeight="1">
      <c r="A361" s="4"/>
      <c r="C361" s="4"/>
      <c r="D361" s="4"/>
      <c r="E361" s="10"/>
      <c r="F361" s="4"/>
      <c r="G361" s="4"/>
      <c r="H361" s="10"/>
      <c r="I361" s="4"/>
      <c r="J361" s="4"/>
      <c r="K361" s="4"/>
      <c r="L361" s="4"/>
      <c r="M361" s="12"/>
      <c r="N361" s="13"/>
      <c r="O361" s="13"/>
    </row>
    <row r="362" ht="12.75" customHeight="1">
      <c r="A362" s="4"/>
      <c r="C362" s="4"/>
      <c r="D362" s="4"/>
      <c r="E362" s="10"/>
      <c r="F362" s="4"/>
      <c r="G362" s="4"/>
      <c r="H362" s="10"/>
      <c r="I362" s="4"/>
      <c r="J362" s="4"/>
      <c r="K362" s="4"/>
      <c r="L362" s="4"/>
      <c r="M362" s="12"/>
      <c r="N362" s="13"/>
      <c r="O362" s="13"/>
    </row>
    <row r="363" ht="12.75" customHeight="1">
      <c r="A363" s="4"/>
      <c r="C363" s="4"/>
      <c r="D363" s="4"/>
      <c r="E363" s="10"/>
      <c r="F363" s="4"/>
      <c r="G363" s="4"/>
      <c r="H363" s="10"/>
      <c r="I363" s="4"/>
      <c r="J363" s="4"/>
      <c r="K363" s="4"/>
      <c r="L363" s="4"/>
      <c r="M363" s="12"/>
      <c r="N363" s="13"/>
      <c r="O363" s="13"/>
    </row>
    <row r="364" ht="12.75" customHeight="1">
      <c r="C364" s="4"/>
      <c r="D364" s="4"/>
      <c r="E364" s="10"/>
      <c r="F364" s="4"/>
      <c r="G364" s="4"/>
      <c r="H364" s="36"/>
      <c r="L364" s="13"/>
      <c r="M364" s="12"/>
      <c r="N364" s="13"/>
      <c r="O364" s="13"/>
    </row>
    <row r="365" ht="12.75" customHeight="1">
      <c r="C365" s="4"/>
      <c r="D365" s="4"/>
      <c r="E365" s="10"/>
      <c r="F365" s="4"/>
      <c r="G365" s="4"/>
      <c r="H365" s="36"/>
      <c r="L365" s="13"/>
      <c r="M365" s="12"/>
      <c r="N365" s="13"/>
      <c r="O365" s="13"/>
    </row>
    <row r="366" ht="12.75" customHeight="1">
      <c r="C366" s="4"/>
      <c r="D366" s="4"/>
      <c r="E366" s="10"/>
      <c r="F366" s="4"/>
      <c r="G366" s="4"/>
      <c r="H366" s="36"/>
      <c r="L366" s="13"/>
      <c r="M366" s="12"/>
      <c r="N366" s="13"/>
      <c r="O366" s="13"/>
    </row>
    <row r="367" ht="12.75" customHeight="1">
      <c r="C367" s="4"/>
      <c r="D367" s="4"/>
      <c r="E367" s="10"/>
      <c r="F367" s="4"/>
      <c r="G367" s="4"/>
      <c r="H367" s="36"/>
      <c r="L367" s="13"/>
      <c r="M367" s="12"/>
      <c r="N367" s="13"/>
      <c r="O367" s="13"/>
    </row>
    <row r="368" ht="12.75" customHeight="1">
      <c r="C368" s="4"/>
      <c r="D368" s="4"/>
      <c r="E368" s="10"/>
      <c r="F368" s="4"/>
      <c r="G368" s="4"/>
      <c r="H368" s="36"/>
      <c r="L368" s="13"/>
      <c r="M368" s="12"/>
      <c r="N368" s="13"/>
      <c r="O368" s="13"/>
    </row>
    <row r="369" ht="12.75" customHeight="1">
      <c r="C369" s="4"/>
      <c r="D369" s="4"/>
      <c r="E369" s="10"/>
      <c r="F369" s="4"/>
      <c r="G369" s="4"/>
      <c r="H369" s="36"/>
      <c r="L369" s="13"/>
      <c r="M369" s="12"/>
      <c r="N369" s="13"/>
      <c r="O369" s="13"/>
    </row>
    <row r="370" ht="12.75" customHeight="1">
      <c r="C370" s="4"/>
      <c r="D370" s="4"/>
      <c r="E370" s="10"/>
      <c r="F370" s="4"/>
      <c r="G370" s="4"/>
      <c r="H370" s="36"/>
      <c r="L370" s="13"/>
      <c r="M370" s="12"/>
      <c r="N370" s="13"/>
      <c r="O370" s="13"/>
    </row>
    <row r="371" ht="12.75" customHeight="1">
      <c r="C371" s="4"/>
      <c r="D371" s="4"/>
      <c r="E371" s="10"/>
      <c r="F371" s="4"/>
      <c r="G371" s="4"/>
      <c r="H371" s="36"/>
      <c r="L371" s="13"/>
      <c r="M371" s="12"/>
      <c r="N371" s="13"/>
      <c r="O371" s="13"/>
    </row>
    <row r="372" ht="12.75" customHeight="1">
      <c r="C372" s="4"/>
      <c r="D372" s="4"/>
      <c r="E372" s="10"/>
      <c r="F372" s="4"/>
      <c r="G372" s="4"/>
      <c r="H372" s="36"/>
      <c r="L372" s="13"/>
      <c r="M372" s="12"/>
      <c r="N372" s="13"/>
      <c r="O372" s="13"/>
    </row>
    <row r="373" ht="12.75" customHeight="1">
      <c r="C373" s="4"/>
      <c r="D373" s="4"/>
      <c r="E373" s="10"/>
      <c r="F373" s="4"/>
      <c r="G373" s="4"/>
      <c r="H373" s="36"/>
      <c r="L373" s="13"/>
      <c r="M373" s="12"/>
      <c r="N373" s="13"/>
      <c r="O373" s="13"/>
    </row>
    <row r="374" ht="12.75" customHeight="1">
      <c r="C374" s="4"/>
      <c r="D374" s="4"/>
      <c r="E374" s="10"/>
      <c r="F374" s="4"/>
      <c r="G374" s="4"/>
      <c r="H374" s="36"/>
      <c r="L374" s="13"/>
      <c r="M374" s="12"/>
      <c r="N374" s="13"/>
      <c r="O374" s="13"/>
    </row>
    <row r="375" ht="12.75" customHeight="1">
      <c r="C375" s="4"/>
      <c r="D375" s="4"/>
      <c r="E375" s="10"/>
      <c r="F375" s="4"/>
      <c r="G375" s="4"/>
      <c r="H375" s="36"/>
      <c r="L375" s="13"/>
      <c r="M375" s="12"/>
      <c r="N375" s="13"/>
      <c r="O375" s="13"/>
    </row>
    <row r="376" ht="12.75" customHeight="1">
      <c r="C376" s="4"/>
      <c r="D376" s="4"/>
      <c r="E376" s="10"/>
      <c r="F376" s="4"/>
      <c r="G376" s="4"/>
      <c r="H376" s="36"/>
      <c r="L376" s="13"/>
      <c r="M376" s="12"/>
      <c r="N376" s="13"/>
      <c r="O376" s="13"/>
    </row>
    <row r="377" ht="12.75" customHeight="1">
      <c r="C377" s="4"/>
      <c r="D377" s="4"/>
      <c r="E377" s="10"/>
      <c r="F377" s="4"/>
      <c r="G377" s="4"/>
      <c r="H377" s="36"/>
      <c r="L377" s="13"/>
      <c r="M377" s="12"/>
      <c r="N377" s="13"/>
      <c r="O377" s="13"/>
    </row>
    <row r="378" ht="12.75" customHeight="1">
      <c r="C378" s="4"/>
      <c r="D378" s="4"/>
      <c r="E378" s="10"/>
      <c r="F378" s="4"/>
      <c r="G378" s="4"/>
      <c r="H378" s="36"/>
      <c r="L378" s="13"/>
      <c r="M378" s="12"/>
      <c r="N378" s="13"/>
      <c r="O378" s="13"/>
    </row>
    <row r="379" ht="12.75" customHeight="1">
      <c r="C379" s="4"/>
      <c r="D379" s="4"/>
      <c r="E379" s="10"/>
      <c r="F379" s="4"/>
      <c r="G379" s="4"/>
      <c r="H379" s="36"/>
      <c r="L379" s="13"/>
      <c r="M379" s="12"/>
      <c r="N379" s="13"/>
      <c r="O379" s="13"/>
    </row>
    <row r="380" ht="12.75" customHeight="1">
      <c r="C380" s="4"/>
      <c r="D380" s="4"/>
      <c r="E380" s="10"/>
      <c r="F380" s="4"/>
      <c r="G380" s="4"/>
      <c r="H380" s="36"/>
      <c r="L380" s="13"/>
      <c r="M380" s="12"/>
      <c r="N380" s="13"/>
      <c r="O380" s="13"/>
    </row>
    <row r="381" ht="12.75" customHeight="1">
      <c r="C381" s="4"/>
      <c r="D381" s="4"/>
      <c r="E381" s="10"/>
      <c r="F381" s="4"/>
      <c r="G381" s="4"/>
      <c r="H381" s="36"/>
      <c r="L381" s="13"/>
      <c r="M381" s="12"/>
      <c r="N381" s="13"/>
      <c r="O381" s="13"/>
    </row>
    <row r="382" ht="12.75" customHeight="1">
      <c r="C382" s="4"/>
      <c r="D382" s="4"/>
      <c r="E382" s="10"/>
      <c r="F382" s="4"/>
      <c r="G382" s="4"/>
      <c r="H382" s="36"/>
      <c r="L382" s="13"/>
      <c r="M382" s="12"/>
      <c r="N382" s="13"/>
      <c r="O382" s="13"/>
    </row>
    <row r="383" ht="12.75" customHeight="1">
      <c r="C383" s="4"/>
      <c r="D383" s="4"/>
      <c r="E383" s="10"/>
      <c r="F383" s="4"/>
      <c r="G383" s="4"/>
      <c r="H383" s="36"/>
      <c r="L383" s="13"/>
      <c r="M383" s="12"/>
      <c r="N383" s="13"/>
      <c r="O383" s="13"/>
    </row>
    <row r="384" ht="12.75" customHeight="1">
      <c r="C384" s="4"/>
      <c r="D384" s="4"/>
      <c r="E384" s="10"/>
      <c r="F384" s="4"/>
      <c r="G384" s="4"/>
      <c r="H384" s="36"/>
      <c r="L384" s="13"/>
      <c r="M384" s="12"/>
      <c r="N384" s="13"/>
      <c r="O384" s="13"/>
    </row>
    <row r="385" ht="12.75" customHeight="1">
      <c r="C385" s="4"/>
      <c r="D385" s="4"/>
      <c r="E385" s="10"/>
      <c r="F385" s="4"/>
      <c r="G385" s="4"/>
      <c r="H385" s="36"/>
      <c r="L385" s="13"/>
      <c r="M385" s="12"/>
      <c r="N385" s="13"/>
      <c r="O385" s="13"/>
    </row>
    <row r="386" ht="12.75" customHeight="1">
      <c r="C386" s="4"/>
      <c r="D386" s="4"/>
      <c r="E386" s="10"/>
      <c r="F386" s="4"/>
      <c r="G386" s="4"/>
      <c r="H386" s="36"/>
      <c r="L386" s="13"/>
      <c r="M386" s="12"/>
      <c r="N386" s="13"/>
      <c r="O386" s="13"/>
    </row>
    <row r="387" ht="12.75" customHeight="1">
      <c r="C387" s="4"/>
      <c r="D387" s="4"/>
      <c r="E387" s="10"/>
      <c r="F387" s="4"/>
      <c r="G387" s="4"/>
      <c r="H387" s="36"/>
      <c r="L387" s="13"/>
      <c r="M387" s="12"/>
      <c r="N387" s="13"/>
      <c r="O387" s="13"/>
    </row>
    <row r="388" ht="12.75" customHeight="1">
      <c r="C388" s="4"/>
      <c r="D388" s="4"/>
      <c r="E388" s="10"/>
      <c r="F388" s="4"/>
      <c r="G388" s="4"/>
      <c r="H388" s="36"/>
      <c r="L388" s="13"/>
      <c r="M388" s="12"/>
      <c r="N388" s="13"/>
      <c r="O388" s="13"/>
    </row>
    <row r="389" ht="12.75" customHeight="1">
      <c r="C389" s="4"/>
      <c r="D389" s="4"/>
      <c r="E389" s="10"/>
      <c r="F389" s="4"/>
      <c r="G389" s="4"/>
      <c r="H389" s="36"/>
      <c r="L389" s="13"/>
      <c r="M389" s="12"/>
      <c r="N389" s="13"/>
      <c r="O389" s="13"/>
    </row>
    <row r="390" ht="12.75" customHeight="1">
      <c r="C390" s="4"/>
      <c r="D390" s="4"/>
      <c r="E390" s="10"/>
      <c r="F390" s="4"/>
      <c r="G390" s="4"/>
      <c r="H390" s="36"/>
      <c r="L390" s="13"/>
      <c r="M390" s="12"/>
      <c r="N390" s="13"/>
      <c r="O390" s="13"/>
    </row>
    <row r="391" ht="12.75" customHeight="1">
      <c r="C391" s="4"/>
      <c r="D391" s="4"/>
      <c r="E391" s="10"/>
      <c r="F391" s="4"/>
      <c r="G391" s="4"/>
      <c r="H391" s="36"/>
      <c r="L391" s="13"/>
      <c r="M391" s="12"/>
      <c r="N391" s="13"/>
      <c r="O391" s="13"/>
    </row>
    <row r="392" ht="12.75" customHeight="1">
      <c r="C392" s="4"/>
      <c r="D392" s="4"/>
      <c r="E392" s="10"/>
      <c r="F392" s="4"/>
      <c r="G392" s="4"/>
      <c r="H392" s="36"/>
      <c r="L392" s="13"/>
      <c r="M392" s="12"/>
      <c r="N392" s="13"/>
      <c r="O392" s="13"/>
    </row>
    <row r="393" ht="12.75" customHeight="1">
      <c r="C393" s="4"/>
      <c r="D393" s="4"/>
      <c r="E393" s="10"/>
      <c r="F393" s="4"/>
      <c r="G393" s="4"/>
      <c r="H393" s="36"/>
      <c r="L393" s="13"/>
      <c r="M393" s="12"/>
      <c r="N393" s="13"/>
      <c r="O393" s="13"/>
    </row>
    <row r="394" ht="12.75" customHeight="1">
      <c r="C394" s="4"/>
      <c r="D394" s="4"/>
      <c r="E394" s="10"/>
      <c r="F394" s="4"/>
      <c r="G394" s="4"/>
      <c r="H394" s="36"/>
      <c r="L394" s="13"/>
      <c r="M394" s="12"/>
      <c r="N394" s="13"/>
      <c r="O394" s="13"/>
    </row>
    <row r="395" ht="12.75" customHeight="1">
      <c r="C395" s="4"/>
      <c r="D395" s="4"/>
      <c r="E395" s="10"/>
      <c r="F395" s="4"/>
      <c r="G395" s="4"/>
      <c r="H395" s="36"/>
      <c r="L395" s="13"/>
      <c r="M395" s="12"/>
      <c r="N395" s="13"/>
      <c r="O395" s="13"/>
    </row>
    <row r="396" ht="12.75" customHeight="1">
      <c r="C396" s="4"/>
      <c r="D396" s="4"/>
      <c r="E396" s="10"/>
      <c r="F396" s="4"/>
      <c r="G396" s="4"/>
      <c r="H396" s="36"/>
      <c r="L396" s="13"/>
      <c r="M396" s="12"/>
      <c r="N396" s="13"/>
      <c r="O396" s="13"/>
    </row>
    <row r="397" ht="12.75" customHeight="1">
      <c r="C397" s="4"/>
      <c r="D397" s="4"/>
      <c r="E397" s="10"/>
      <c r="F397" s="4"/>
      <c r="G397" s="4"/>
      <c r="H397" s="36"/>
      <c r="L397" s="13"/>
      <c r="M397" s="12"/>
      <c r="N397" s="13"/>
      <c r="O397" s="13"/>
    </row>
    <row r="398" ht="12.75" customHeight="1">
      <c r="C398" s="4"/>
      <c r="D398" s="4"/>
      <c r="E398" s="10"/>
      <c r="F398" s="4"/>
      <c r="G398" s="4"/>
      <c r="H398" s="36"/>
      <c r="L398" s="13"/>
      <c r="M398" s="12"/>
      <c r="N398" s="13"/>
      <c r="O398" s="13"/>
    </row>
    <row r="399" ht="12.75" customHeight="1">
      <c r="C399" s="4"/>
      <c r="D399" s="4"/>
      <c r="E399" s="10"/>
      <c r="F399" s="4"/>
      <c r="G399" s="4"/>
      <c r="H399" s="36"/>
      <c r="L399" s="13"/>
      <c r="M399" s="12"/>
      <c r="N399" s="13"/>
      <c r="O399" s="13"/>
    </row>
    <row r="400" ht="12.75" customHeight="1">
      <c r="C400" s="4"/>
      <c r="D400" s="4"/>
      <c r="E400" s="10"/>
      <c r="F400" s="4"/>
      <c r="G400" s="4"/>
      <c r="H400" s="36"/>
      <c r="L400" s="13"/>
      <c r="M400" s="12"/>
      <c r="N400" s="13"/>
      <c r="O400" s="13"/>
    </row>
    <row r="401" ht="12.75" customHeight="1">
      <c r="C401" s="4"/>
      <c r="D401" s="4"/>
      <c r="E401" s="10"/>
      <c r="F401" s="4"/>
      <c r="G401" s="4"/>
      <c r="H401" s="36"/>
      <c r="L401" s="13"/>
      <c r="M401" s="12"/>
      <c r="N401" s="13"/>
      <c r="O401" s="13"/>
    </row>
    <row r="402" ht="12.75" customHeight="1">
      <c r="C402" s="4"/>
      <c r="D402" s="4"/>
      <c r="E402" s="10"/>
      <c r="F402" s="4"/>
      <c r="G402" s="4"/>
      <c r="H402" s="36"/>
      <c r="L402" s="13"/>
      <c r="M402" s="12"/>
      <c r="N402" s="13"/>
      <c r="O402" s="13"/>
    </row>
    <row r="403" ht="12.75" customHeight="1">
      <c r="C403" s="4"/>
      <c r="D403" s="4"/>
      <c r="E403" s="10"/>
      <c r="F403" s="4"/>
      <c r="G403" s="4"/>
      <c r="H403" s="36"/>
      <c r="L403" s="13"/>
      <c r="M403" s="12"/>
      <c r="N403" s="13"/>
      <c r="O403" s="13"/>
    </row>
    <row r="404" ht="12.75" customHeight="1">
      <c r="C404" s="4"/>
      <c r="D404" s="4"/>
      <c r="E404" s="10"/>
      <c r="F404" s="4"/>
      <c r="G404" s="4"/>
      <c r="H404" s="36"/>
      <c r="L404" s="13"/>
      <c r="M404" s="12"/>
      <c r="N404" s="13"/>
      <c r="O404" s="13"/>
    </row>
    <row r="405" ht="12.75" customHeight="1">
      <c r="C405" s="4"/>
      <c r="D405" s="4"/>
      <c r="E405" s="10"/>
      <c r="F405" s="4"/>
      <c r="G405" s="4"/>
      <c r="H405" s="36"/>
      <c r="L405" s="13"/>
      <c r="M405" s="12"/>
      <c r="N405" s="13"/>
      <c r="O405" s="13"/>
    </row>
    <row r="406" ht="12.75" customHeight="1">
      <c r="C406" s="4"/>
      <c r="D406" s="4"/>
      <c r="E406" s="10"/>
      <c r="F406" s="4"/>
      <c r="G406" s="4"/>
      <c r="H406" s="36"/>
      <c r="L406" s="13"/>
      <c r="M406" s="12"/>
      <c r="N406" s="13"/>
      <c r="O406" s="13"/>
    </row>
    <row r="407" ht="12.75" customHeight="1">
      <c r="C407" s="4"/>
      <c r="D407" s="4"/>
      <c r="E407" s="10"/>
      <c r="F407" s="4"/>
      <c r="G407" s="4"/>
      <c r="H407" s="36"/>
      <c r="L407" s="13"/>
      <c r="M407" s="12"/>
      <c r="N407" s="13"/>
      <c r="O407" s="13"/>
    </row>
    <row r="408" ht="12.75" customHeight="1">
      <c r="C408" s="4"/>
      <c r="D408" s="4"/>
      <c r="E408" s="10"/>
      <c r="F408" s="4"/>
      <c r="G408" s="4"/>
      <c r="H408" s="36"/>
      <c r="L408" s="13"/>
      <c r="M408" s="12"/>
      <c r="N408" s="13"/>
      <c r="O408" s="13"/>
    </row>
    <row r="409" ht="12.75" customHeight="1">
      <c r="C409" s="4"/>
      <c r="D409" s="4"/>
      <c r="E409" s="10"/>
      <c r="F409" s="4"/>
      <c r="G409" s="4"/>
      <c r="H409" s="36"/>
      <c r="L409" s="13"/>
      <c r="M409" s="12"/>
      <c r="N409" s="13"/>
      <c r="O409" s="13"/>
    </row>
    <row r="410" ht="12.75" customHeight="1">
      <c r="C410" s="4"/>
      <c r="D410" s="4"/>
      <c r="E410" s="10"/>
      <c r="F410" s="4"/>
      <c r="G410" s="4"/>
      <c r="H410" s="36"/>
      <c r="L410" s="13"/>
      <c r="M410" s="12"/>
      <c r="N410" s="13"/>
      <c r="O410" s="13"/>
    </row>
    <row r="411" ht="12.75" customHeight="1">
      <c r="C411" s="4"/>
      <c r="D411" s="4"/>
      <c r="E411" s="10"/>
      <c r="F411" s="4"/>
      <c r="G411" s="4"/>
      <c r="H411" s="36"/>
      <c r="L411" s="13"/>
      <c r="M411" s="12"/>
      <c r="N411" s="13"/>
      <c r="O411" s="13"/>
    </row>
    <row r="412" ht="12.75" customHeight="1">
      <c r="C412" s="4"/>
      <c r="D412" s="4"/>
      <c r="E412" s="10"/>
      <c r="F412" s="4"/>
      <c r="G412" s="4"/>
      <c r="H412" s="36"/>
      <c r="L412" s="13"/>
      <c r="M412" s="12"/>
      <c r="N412" s="13"/>
      <c r="O412" s="13"/>
    </row>
    <row r="413" ht="12.75" customHeight="1">
      <c r="C413" s="4"/>
      <c r="D413" s="4"/>
      <c r="E413" s="10"/>
      <c r="F413" s="4"/>
      <c r="G413" s="4"/>
      <c r="H413" s="36"/>
      <c r="L413" s="13"/>
      <c r="M413" s="12"/>
      <c r="N413" s="13"/>
      <c r="O413" s="13"/>
    </row>
    <row r="414" ht="12.75" customHeight="1">
      <c r="C414" s="4"/>
      <c r="D414" s="4"/>
      <c r="E414" s="10"/>
      <c r="F414" s="4"/>
      <c r="G414" s="4"/>
      <c r="H414" s="36"/>
      <c r="L414" s="13"/>
      <c r="M414" s="12"/>
      <c r="N414" s="13"/>
      <c r="O414" s="13"/>
    </row>
    <row r="415" ht="12.75" customHeight="1">
      <c r="C415" s="4"/>
      <c r="D415" s="4"/>
      <c r="E415" s="10"/>
      <c r="F415" s="4"/>
      <c r="G415" s="4"/>
      <c r="H415" s="36"/>
      <c r="L415" s="13"/>
      <c r="M415" s="12"/>
      <c r="N415" s="13"/>
      <c r="O415" s="13"/>
    </row>
    <row r="416" ht="12.75" customHeight="1">
      <c r="C416" s="4"/>
      <c r="D416" s="4"/>
      <c r="E416" s="10"/>
      <c r="F416" s="4"/>
      <c r="G416" s="4"/>
      <c r="H416" s="36"/>
      <c r="L416" s="13"/>
      <c r="M416" s="12"/>
      <c r="N416" s="13"/>
      <c r="O416" s="13"/>
    </row>
    <row r="417" ht="12.75" customHeight="1">
      <c r="C417" s="4"/>
      <c r="D417" s="4"/>
      <c r="E417" s="10"/>
      <c r="F417" s="4"/>
      <c r="G417" s="4"/>
      <c r="H417" s="36"/>
      <c r="L417" s="13"/>
      <c r="M417" s="12"/>
      <c r="N417" s="13"/>
      <c r="O417" s="13"/>
    </row>
    <row r="418" ht="12.75" customHeight="1">
      <c r="C418" s="4"/>
      <c r="D418" s="4"/>
      <c r="E418" s="10"/>
      <c r="F418" s="4"/>
      <c r="G418" s="4"/>
      <c r="H418" s="36"/>
      <c r="L418" s="13"/>
      <c r="M418" s="12"/>
      <c r="N418" s="13"/>
      <c r="O418" s="13"/>
    </row>
    <row r="419" ht="12.75" customHeight="1">
      <c r="C419" s="4"/>
      <c r="D419" s="4"/>
      <c r="E419" s="10"/>
      <c r="F419" s="4"/>
      <c r="G419" s="4"/>
      <c r="H419" s="36"/>
      <c r="L419" s="13"/>
      <c r="M419" s="12"/>
      <c r="N419" s="13"/>
      <c r="O419" s="13"/>
    </row>
    <row r="420" ht="12.75" customHeight="1">
      <c r="C420" s="4"/>
      <c r="D420" s="4"/>
      <c r="E420" s="10"/>
      <c r="F420" s="4"/>
      <c r="G420" s="4"/>
      <c r="H420" s="36"/>
      <c r="L420" s="13"/>
      <c r="M420" s="12"/>
      <c r="N420" s="13"/>
      <c r="O420" s="13"/>
    </row>
    <row r="421" ht="12.75" customHeight="1">
      <c r="C421" s="4"/>
      <c r="D421" s="4"/>
      <c r="E421" s="10"/>
      <c r="F421" s="4"/>
      <c r="G421" s="4"/>
      <c r="H421" s="36"/>
      <c r="L421" s="13"/>
      <c r="M421" s="12"/>
      <c r="N421" s="13"/>
      <c r="O421" s="13"/>
    </row>
    <row r="422" ht="12.75" customHeight="1">
      <c r="C422" s="4"/>
      <c r="D422" s="4"/>
      <c r="E422" s="10"/>
      <c r="F422" s="4"/>
      <c r="G422" s="4"/>
      <c r="H422" s="36"/>
      <c r="L422" s="13"/>
      <c r="M422" s="12"/>
      <c r="N422" s="13"/>
      <c r="O422" s="13"/>
    </row>
    <row r="423" ht="12.75" customHeight="1">
      <c r="C423" s="4"/>
      <c r="D423" s="4"/>
      <c r="E423" s="10"/>
      <c r="F423" s="4"/>
      <c r="G423" s="4"/>
      <c r="H423" s="36"/>
      <c r="L423" s="13"/>
      <c r="M423" s="12"/>
      <c r="N423" s="13"/>
      <c r="O423" s="13"/>
    </row>
    <row r="424" ht="12.75" customHeight="1">
      <c r="C424" s="4"/>
      <c r="D424" s="4"/>
      <c r="E424" s="10"/>
      <c r="F424" s="4"/>
      <c r="G424" s="4"/>
      <c r="H424" s="36"/>
      <c r="L424" s="13"/>
      <c r="M424" s="12"/>
      <c r="N424" s="13"/>
      <c r="O424" s="13"/>
    </row>
    <row r="425" ht="12.75" customHeight="1">
      <c r="C425" s="4"/>
      <c r="D425" s="4"/>
      <c r="E425" s="10"/>
      <c r="F425" s="4"/>
      <c r="G425" s="4"/>
      <c r="H425" s="36"/>
      <c r="L425" s="13"/>
      <c r="M425" s="12"/>
      <c r="N425" s="13"/>
      <c r="O425" s="13"/>
    </row>
    <row r="426" ht="12.75" customHeight="1">
      <c r="C426" s="4"/>
      <c r="D426" s="4"/>
      <c r="E426" s="10"/>
      <c r="F426" s="4"/>
      <c r="G426" s="4"/>
      <c r="H426" s="36"/>
      <c r="L426" s="13"/>
      <c r="M426" s="12"/>
      <c r="N426" s="13"/>
      <c r="O426" s="13"/>
    </row>
    <row r="427" ht="12.75" customHeight="1">
      <c r="C427" s="4"/>
      <c r="D427" s="4"/>
      <c r="E427" s="10"/>
      <c r="F427" s="4"/>
      <c r="G427" s="4"/>
      <c r="H427" s="36"/>
      <c r="L427" s="13"/>
      <c r="M427" s="12"/>
      <c r="N427" s="13"/>
      <c r="O427" s="13"/>
    </row>
    <row r="428" ht="12.75" customHeight="1">
      <c r="C428" s="4"/>
      <c r="D428" s="4"/>
      <c r="E428" s="10"/>
      <c r="F428" s="4"/>
      <c r="G428" s="4"/>
      <c r="H428" s="36"/>
      <c r="L428" s="13"/>
      <c r="M428" s="12"/>
      <c r="N428" s="13"/>
      <c r="O428" s="13"/>
    </row>
    <row r="429" ht="12.75" customHeight="1">
      <c r="C429" s="4"/>
      <c r="D429" s="4"/>
      <c r="E429" s="10"/>
      <c r="F429" s="4"/>
      <c r="G429" s="4"/>
      <c r="H429" s="36"/>
      <c r="L429" s="13"/>
      <c r="M429" s="12"/>
      <c r="N429" s="13"/>
      <c r="O429" s="13"/>
    </row>
    <row r="430" ht="12.75" customHeight="1">
      <c r="C430" s="4"/>
      <c r="D430" s="4"/>
      <c r="E430" s="10"/>
      <c r="F430" s="4"/>
      <c r="G430" s="4"/>
      <c r="H430" s="36"/>
      <c r="L430" s="13"/>
      <c r="M430" s="12"/>
      <c r="N430" s="13"/>
      <c r="O430" s="13"/>
    </row>
    <row r="431" ht="12.75" customHeight="1">
      <c r="C431" s="4"/>
      <c r="D431" s="4"/>
      <c r="E431" s="10"/>
      <c r="F431" s="4"/>
      <c r="G431" s="4"/>
      <c r="H431" s="36"/>
      <c r="L431" s="13"/>
      <c r="M431" s="12"/>
      <c r="N431" s="13"/>
      <c r="O431" s="13"/>
    </row>
    <row r="432" ht="12.75" customHeight="1">
      <c r="C432" s="4"/>
      <c r="D432" s="4"/>
      <c r="E432" s="10"/>
      <c r="F432" s="4"/>
      <c r="G432" s="4"/>
      <c r="H432" s="36"/>
      <c r="L432" s="13"/>
      <c r="M432" s="12"/>
      <c r="N432" s="13"/>
      <c r="O432" s="13"/>
    </row>
    <row r="433" ht="12.75" customHeight="1">
      <c r="C433" s="4"/>
      <c r="D433" s="4"/>
      <c r="E433" s="10"/>
      <c r="F433" s="4"/>
      <c r="G433" s="4"/>
      <c r="H433" s="36"/>
      <c r="L433" s="13"/>
      <c r="M433" s="12"/>
      <c r="N433" s="13"/>
      <c r="O433" s="13"/>
    </row>
    <row r="434" ht="12.75" customHeight="1">
      <c r="C434" s="4"/>
      <c r="D434" s="4"/>
      <c r="E434" s="10"/>
      <c r="F434" s="4"/>
      <c r="G434" s="4"/>
      <c r="H434" s="36"/>
      <c r="L434" s="13"/>
      <c r="M434" s="12"/>
      <c r="N434" s="13"/>
      <c r="O434" s="13"/>
    </row>
    <row r="435" ht="12.75" customHeight="1">
      <c r="C435" s="4"/>
      <c r="D435" s="4"/>
      <c r="E435" s="10"/>
      <c r="F435" s="4"/>
      <c r="G435" s="4"/>
      <c r="H435" s="36"/>
      <c r="L435" s="13"/>
      <c r="M435" s="12"/>
      <c r="N435" s="13"/>
      <c r="O435" s="13"/>
    </row>
    <row r="436" ht="12.75" customHeight="1">
      <c r="C436" s="4"/>
      <c r="D436" s="4"/>
      <c r="E436" s="10"/>
      <c r="F436" s="4"/>
      <c r="G436" s="4"/>
      <c r="H436" s="36"/>
      <c r="L436" s="13"/>
      <c r="M436" s="12"/>
      <c r="N436" s="13"/>
      <c r="O436" s="13"/>
    </row>
    <row r="437" ht="12.75" customHeight="1">
      <c r="C437" s="4"/>
      <c r="D437" s="4"/>
      <c r="E437" s="10"/>
      <c r="F437" s="4"/>
      <c r="G437" s="4"/>
      <c r="H437" s="36"/>
      <c r="L437" s="13"/>
      <c r="M437" s="12"/>
      <c r="N437" s="13"/>
      <c r="O437" s="13"/>
    </row>
    <row r="438" ht="15.75" customHeight="1">
      <c r="E438" s="37"/>
      <c r="H438" s="37"/>
      <c r="L438" s="13"/>
      <c r="M438" s="12"/>
      <c r="N438" s="13"/>
      <c r="O438" s="13"/>
    </row>
    <row r="439" ht="15.75" customHeight="1">
      <c r="E439" s="37"/>
      <c r="H439" s="37"/>
      <c r="L439" s="13"/>
      <c r="M439" s="12"/>
      <c r="N439" s="13"/>
      <c r="O439" s="13"/>
    </row>
    <row r="440" ht="15.75" customHeight="1">
      <c r="E440" s="37"/>
      <c r="H440" s="37"/>
      <c r="L440" s="13"/>
      <c r="M440" s="12"/>
      <c r="N440" s="13"/>
      <c r="O440" s="13"/>
    </row>
    <row r="441" ht="15.75" customHeight="1">
      <c r="E441" s="37"/>
      <c r="H441" s="37"/>
      <c r="L441" s="13"/>
      <c r="M441" s="12"/>
      <c r="N441" s="13"/>
      <c r="O441" s="13"/>
    </row>
    <row r="442" ht="15.75" customHeight="1">
      <c r="E442" s="37"/>
      <c r="H442" s="37"/>
      <c r="L442" s="13"/>
      <c r="M442" s="12"/>
      <c r="N442" s="13"/>
      <c r="O442" s="13"/>
    </row>
    <row r="443" ht="15.75" customHeight="1">
      <c r="E443" s="37"/>
      <c r="H443" s="37"/>
      <c r="L443" s="13"/>
      <c r="M443" s="12"/>
      <c r="N443" s="13"/>
      <c r="O443" s="13"/>
    </row>
    <row r="444" ht="15.75" customHeight="1">
      <c r="E444" s="37"/>
      <c r="H444" s="37"/>
      <c r="L444" s="13"/>
      <c r="M444" s="12"/>
      <c r="N444" s="13"/>
      <c r="O444" s="13"/>
    </row>
    <row r="445" ht="15.75" customHeight="1">
      <c r="E445" s="37"/>
      <c r="H445" s="37"/>
      <c r="L445" s="13"/>
      <c r="M445" s="12"/>
      <c r="N445" s="13"/>
      <c r="O445" s="13"/>
    </row>
    <row r="446" ht="15.75" customHeight="1">
      <c r="E446" s="37"/>
      <c r="H446" s="37"/>
      <c r="L446" s="13"/>
      <c r="M446" s="12"/>
      <c r="N446" s="13"/>
      <c r="O446" s="13"/>
    </row>
    <row r="447" ht="15.75" customHeight="1">
      <c r="E447" s="37"/>
      <c r="H447" s="37"/>
      <c r="L447" s="13"/>
      <c r="M447" s="12"/>
      <c r="N447" s="13"/>
      <c r="O447" s="13"/>
    </row>
    <row r="448" ht="15.75" customHeight="1">
      <c r="E448" s="37"/>
      <c r="H448" s="37"/>
      <c r="L448" s="13"/>
      <c r="M448" s="12"/>
      <c r="N448" s="13"/>
      <c r="O448" s="13"/>
    </row>
    <row r="449" ht="15.75" customHeight="1">
      <c r="E449" s="37"/>
      <c r="H449" s="37"/>
      <c r="L449" s="13"/>
      <c r="M449" s="12"/>
      <c r="N449" s="13"/>
      <c r="O449" s="13"/>
    </row>
    <row r="450" ht="15.75" customHeight="1">
      <c r="E450" s="37"/>
      <c r="H450" s="37"/>
      <c r="L450" s="13"/>
      <c r="M450" s="12"/>
      <c r="N450" s="13"/>
      <c r="O450" s="13"/>
    </row>
    <row r="451" ht="15.75" customHeight="1">
      <c r="E451" s="37"/>
      <c r="H451" s="37"/>
      <c r="L451" s="13"/>
      <c r="M451" s="12"/>
      <c r="N451" s="13"/>
      <c r="O451" s="13"/>
    </row>
    <row r="452" ht="15.75" customHeight="1">
      <c r="E452" s="37"/>
      <c r="H452" s="37"/>
      <c r="L452" s="13"/>
      <c r="M452" s="12"/>
      <c r="N452" s="13"/>
      <c r="O452" s="13"/>
    </row>
    <row r="453" ht="15.75" customHeight="1">
      <c r="E453" s="37"/>
      <c r="H453" s="37"/>
      <c r="L453" s="13"/>
      <c r="M453" s="12"/>
      <c r="N453" s="13"/>
      <c r="O453" s="13"/>
    </row>
    <row r="454" ht="15.75" customHeight="1">
      <c r="E454" s="37"/>
      <c r="H454" s="37"/>
      <c r="L454" s="13"/>
      <c r="M454" s="12"/>
      <c r="N454" s="13"/>
      <c r="O454" s="13"/>
    </row>
    <row r="455" ht="15.75" customHeight="1">
      <c r="E455" s="37"/>
      <c r="H455" s="37"/>
      <c r="L455" s="13"/>
      <c r="M455" s="12"/>
      <c r="N455" s="13"/>
      <c r="O455" s="13"/>
    </row>
    <row r="456" ht="15.75" customHeight="1">
      <c r="E456" s="37"/>
      <c r="H456" s="37"/>
      <c r="L456" s="13"/>
      <c r="M456" s="12"/>
      <c r="N456" s="13"/>
      <c r="O456" s="13"/>
    </row>
    <row r="457" ht="15.75" customHeight="1">
      <c r="E457" s="37"/>
      <c r="H457" s="37"/>
      <c r="L457" s="13"/>
      <c r="M457" s="12"/>
      <c r="N457" s="13"/>
      <c r="O457" s="13"/>
    </row>
    <row r="458" ht="15.75" customHeight="1">
      <c r="E458" s="37"/>
      <c r="H458" s="37"/>
      <c r="L458" s="13"/>
      <c r="M458" s="12"/>
      <c r="N458" s="13"/>
      <c r="O458" s="13"/>
    </row>
    <row r="459" ht="15.75" customHeight="1">
      <c r="E459" s="37"/>
      <c r="H459" s="37"/>
      <c r="L459" s="13"/>
      <c r="M459" s="12"/>
      <c r="N459" s="13"/>
      <c r="O459" s="13"/>
    </row>
    <row r="460" ht="15.75" customHeight="1">
      <c r="E460" s="37"/>
      <c r="H460" s="37"/>
      <c r="L460" s="13"/>
      <c r="M460" s="12"/>
      <c r="N460" s="13"/>
      <c r="O460" s="13"/>
    </row>
    <row r="461" ht="15.75" customHeight="1">
      <c r="E461" s="37"/>
      <c r="H461" s="37"/>
      <c r="L461" s="13"/>
      <c r="M461" s="12"/>
      <c r="N461" s="13"/>
      <c r="O461" s="13"/>
    </row>
    <row r="462" ht="15.75" customHeight="1">
      <c r="E462" s="37"/>
      <c r="H462" s="37"/>
      <c r="L462" s="13"/>
      <c r="M462" s="12"/>
      <c r="N462" s="13"/>
      <c r="O462" s="13"/>
    </row>
    <row r="463" ht="15.75" customHeight="1">
      <c r="E463" s="37"/>
      <c r="H463" s="37"/>
      <c r="L463" s="13"/>
      <c r="M463" s="12"/>
      <c r="N463" s="13"/>
      <c r="O463" s="13"/>
    </row>
    <row r="464" ht="15.75" customHeight="1">
      <c r="E464" s="37"/>
      <c r="H464" s="37"/>
      <c r="L464" s="13"/>
      <c r="M464" s="12"/>
      <c r="N464" s="13"/>
      <c r="O464" s="13"/>
    </row>
    <row r="465" ht="15.75" customHeight="1">
      <c r="E465" s="37"/>
      <c r="H465" s="37"/>
      <c r="L465" s="13"/>
      <c r="M465" s="12"/>
      <c r="N465" s="13"/>
      <c r="O465" s="13"/>
    </row>
    <row r="466" ht="15.75" customHeight="1">
      <c r="E466" s="37"/>
      <c r="H466" s="37"/>
      <c r="L466" s="13"/>
      <c r="M466" s="12"/>
      <c r="N466" s="13"/>
      <c r="O466" s="13"/>
    </row>
    <row r="467" ht="15.75" customHeight="1">
      <c r="E467" s="37"/>
      <c r="H467" s="37"/>
      <c r="L467" s="13"/>
      <c r="M467" s="12"/>
      <c r="N467" s="13"/>
      <c r="O467" s="13"/>
    </row>
    <row r="468" ht="15.75" customHeight="1">
      <c r="E468" s="37"/>
      <c r="H468" s="37"/>
      <c r="L468" s="13"/>
      <c r="M468" s="12"/>
      <c r="N468" s="13"/>
      <c r="O468" s="13"/>
    </row>
    <row r="469" ht="15.75" customHeight="1">
      <c r="E469" s="37"/>
      <c r="H469" s="37"/>
      <c r="L469" s="13"/>
      <c r="M469" s="12"/>
      <c r="N469" s="13"/>
      <c r="O469" s="13"/>
    </row>
    <row r="470" ht="15.75" customHeight="1">
      <c r="E470" s="37"/>
      <c r="H470" s="37"/>
      <c r="L470" s="13"/>
      <c r="M470" s="12"/>
      <c r="N470" s="13"/>
      <c r="O470" s="13"/>
    </row>
    <row r="471" ht="15.75" customHeight="1">
      <c r="E471" s="37"/>
      <c r="H471" s="37"/>
      <c r="L471" s="13"/>
      <c r="M471" s="12"/>
      <c r="N471" s="13"/>
      <c r="O471" s="13"/>
    </row>
    <row r="472" ht="15.75" customHeight="1">
      <c r="E472" s="37"/>
      <c r="H472" s="37"/>
      <c r="L472" s="13"/>
      <c r="M472" s="12"/>
      <c r="N472" s="13"/>
      <c r="O472" s="13"/>
    </row>
    <row r="473" ht="15.75" customHeight="1">
      <c r="E473" s="37"/>
      <c r="H473" s="37"/>
      <c r="L473" s="13"/>
      <c r="M473" s="12"/>
      <c r="N473" s="13"/>
      <c r="O473" s="13"/>
    </row>
    <row r="474" ht="15.75" customHeight="1">
      <c r="E474" s="37"/>
      <c r="H474" s="37"/>
      <c r="L474" s="13"/>
      <c r="M474" s="12"/>
      <c r="N474" s="13"/>
      <c r="O474" s="13"/>
    </row>
    <row r="475" ht="15.75" customHeight="1">
      <c r="E475" s="37"/>
      <c r="H475" s="37"/>
      <c r="L475" s="13"/>
      <c r="M475" s="12"/>
      <c r="N475" s="13"/>
      <c r="O475" s="13"/>
    </row>
    <row r="476" ht="15.75" customHeight="1">
      <c r="E476" s="37"/>
      <c r="H476" s="37"/>
      <c r="L476" s="13"/>
      <c r="M476" s="12"/>
      <c r="N476" s="13"/>
      <c r="O476" s="13"/>
    </row>
    <row r="477" ht="15.75" customHeight="1">
      <c r="E477" s="37"/>
      <c r="H477" s="37"/>
      <c r="L477" s="13"/>
      <c r="M477" s="12"/>
      <c r="N477" s="13"/>
      <c r="O477" s="13"/>
    </row>
    <row r="478" ht="15.75" customHeight="1">
      <c r="E478" s="37"/>
      <c r="H478" s="37"/>
      <c r="L478" s="13"/>
      <c r="M478" s="12"/>
      <c r="N478" s="13"/>
      <c r="O478" s="13"/>
    </row>
    <row r="479" ht="15.75" customHeight="1">
      <c r="E479" s="37"/>
      <c r="H479" s="37"/>
      <c r="L479" s="13"/>
      <c r="M479" s="12"/>
      <c r="N479" s="13"/>
      <c r="O479" s="13"/>
    </row>
    <row r="480" ht="15.75" customHeight="1">
      <c r="E480" s="37"/>
      <c r="H480" s="37"/>
      <c r="L480" s="13"/>
      <c r="M480" s="12"/>
      <c r="N480" s="13"/>
      <c r="O480" s="13"/>
    </row>
    <row r="481" ht="15.75" customHeight="1">
      <c r="E481" s="37"/>
      <c r="H481" s="37"/>
      <c r="L481" s="13"/>
      <c r="M481" s="12"/>
      <c r="N481" s="13"/>
      <c r="O481" s="13"/>
    </row>
    <row r="482" ht="15.75" customHeight="1">
      <c r="E482" s="37"/>
      <c r="H482" s="37"/>
      <c r="L482" s="13"/>
      <c r="M482" s="12"/>
      <c r="N482" s="13"/>
      <c r="O482" s="13"/>
    </row>
    <row r="483" ht="15.75" customHeight="1">
      <c r="E483" s="37"/>
      <c r="H483" s="37"/>
      <c r="L483" s="13"/>
      <c r="M483" s="12"/>
      <c r="N483" s="13"/>
      <c r="O483" s="13"/>
    </row>
    <row r="484" ht="15.75" customHeight="1">
      <c r="E484" s="37"/>
      <c r="H484" s="37"/>
      <c r="L484" s="13"/>
      <c r="M484" s="12"/>
      <c r="N484" s="13"/>
      <c r="O484" s="13"/>
    </row>
    <row r="485" ht="15.75" customHeight="1">
      <c r="E485" s="37"/>
      <c r="H485" s="37"/>
      <c r="L485" s="13"/>
      <c r="M485" s="12"/>
      <c r="N485" s="13"/>
      <c r="O485" s="13"/>
    </row>
    <row r="486" ht="15.75" customHeight="1">
      <c r="E486" s="37"/>
      <c r="H486" s="37"/>
      <c r="L486" s="13"/>
      <c r="M486" s="12"/>
      <c r="N486" s="13"/>
      <c r="O486" s="13"/>
    </row>
    <row r="487" ht="15.75" customHeight="1">
      <c r="E487" s="37"/>
      <c r="H487" s="37"/>
      <c r="L487" s="13"/>
      <c r="M487" s="12"/>
      <c r="N487" s="13"/>
      <c r="O487" s="13"/>
    </row>
    <row r="488" ht="15.75" customHeight="1">
      <c r="E488" s="37"/>
      <c r="H488" s="37"/>
      <c r="L488" s="13"/>
      <c r="M488" s="12"/>
      <c r="N488" s="13"/>
      <c r="O488" s="13"/>
    </row>
    <row r="489" ht="15.75" customHeight="1">
      <c r="E489" s="37"/>
      <c r="H489" s="37"/>
      <c r="L489" s="13"/>
      <c r="M489" s="12"/>
      <c r="N489" s="13"/>
      <c r="O489" s="13"/>
    </row>
    <row r="490" ht="15.75" customHeight="1">
      <c r="E490" s="37"/>
      <c r="H490" s="37"/>
      <c r="L490" s="13"/>
      <c r="M490" s="12"/>
      <c r="N490" s="13"/>
      <c r="O490" s="13"/>
    </row>
    <row r="491" ht="15.75" customHeight="1">
      <c r="E491" s="37"/>
      <c r="H491" s="37"/>
      <c r="L491" s="13"/>
      <c r="M491" s="12"/>
      <c r="N491" s="13"/>
      <c r="O491" s="13"/>
    </row>
    <row r="492" ht="15.75" customHeight="1">
      <c r="E492" s="37"/>
      <c r="H492" s="37"/>
      <c r="L492" s="13"/>
      <c r="M492" s="12"/>
      <c r="N492" s="13"/>
      <c r="O492" s="13"/>
    </row>
    <row r="493" ht="15.75" customHeight="1">
      <c r="E493" s="37"/>
      <c r="H493" s="37"/>
      <c r="L493" s="13"/>
      <c r="M493" s="12"/>
      <c r="N493" s="13"/>
      <c r="O493" s="13"/>
    </row>
    <row r="494" ht="15.75" customHeight="1">
      <c r="E494" s="37"/>
      <c r="H494" s="37"/>
      <c r="L494" s="13"/>
      <c r="M494" s="12"/>
      <c r="N494" s="13"/>
      <c r="O494" s="13"/>
    </row>
    <row r="495" ht="15.75" customHeight="1">
      <c r="E495" s="37"/>
      <c r="H495" s="37"/>
      <c r="L495" s="13"/>
      <c r="M495" s="12"/>
      <c r="N495" s="13"/>
      <c r="O495" s="13"/>
    </row>
    <row r="496" ht="15.75" customHeight="1">
      <c r="E496" s="37"/>
      <c r="H496" s="37"/>
      <c r="L496" s="13"/>
      <c r="M496" s="12"/>
      <c r="N496" s="13"/>
      <c r="O496" s="13"/>
    </row>
    <row r="497" ht="15.75" customHeight="1">
      <c r="E497" s="37"/>
      <c r="H497" s="37"/>
      <c r="L497" s="13"/>
      <c r="M497" s="12"/>
      <c r="N497" s="13"/>
      <c r="O497" s="13"/>
    </row>
    <row r="498" ht="15.75" customHeight="1">
      <c r="E498" s="37"/>
      <c r="H498" s="37"/>
      <c r="L498" s="13"/>
      <c r="M498" s="12"/>
      <c r="N498" s="13"/>
      <c r="O498" s="13"/>
    </row>
    <row r="499" ht="15.75" customHeight="1">
      <c r="E499" s="37"/>
      <c r="H499" s="37"/>
      <c r="L499" s="13"/>
      <c r="M499" s="12"/>
      <c r="N499" s="13"/>
      <c r="O499" s="13"/>
    </row>
    <row r="500" ht="15.75" customHeight="1">
      <c r="E500" s="37"/>
      <c r="H500" s="37"/>
      <c r="L500" s="13"/>
      <c r="M500" s="12"/>
      <c r="N500" s="13"/>
      <c r="O500" s="13"/>
    </row>
    <row r="501" ht="15.75" customHeight="1">
      <c r="E501" s="37"/>
      <c r="H501" s="37"/>
      <c r="L501" s="13"/>
      <c r="M501" s="12"/>
      <c r="N501" s="13"/>
      <c r="O501" s="13"/>
    </row>
    <row r="502" ht="15.75" customHeight="1">
      <c r="E502" s="37"/>
      <c r="H502" s="37"/>
      <c r="L502" s="13"/>
      <c r="M502" s="12"/>
      <c r="N502" s="13"/>
      <c r="O502" s="13"/>
    </row>
    <row r="503" ht="15.75" customHeight="1">
      <c r="E503" s="37"/>
      <c r="H503" s="37"/>
      <c r="L503" s="13"/>
      <c r="M503" s="12"/>
      <c r="N503" s="13"/>
      <c r="O503" s="13"/>
    </row>
    <row r="504" ht="15.75" customHeight="1">
      <c r="E504" s="37"/>
      <c r="H504" s="37"/>
      <c r="L504" s="13"/>
      <c r="M504" s="12"/>
      <c r="N504" s="13"/>
      <c r="O504" s="13"/>
    </row>
    <row r="505" ht="15.75" customHeight="1">
      <c r="E505" s="37"/>
      <c r="H505" s="37"/>
      <c r="L505" s="13"/>
      <c r="M505" s="12"/>
      <c r="N505" s="13"/>
      <c r="O505" s="13"/>
    </row>
    <row r="506" ht="15.75" customHeight="1">
      <c r="E506" s="37"/>
      <c r="H506" s="37"/>
      <c r="L506" s="13"/>
      <c r="M506" s="12"/>
      <c r="N506" s="13"/>
      <c r="O506" s="13"/>
    </row>
    <row r="507" ht="15.75" customHeight="1">
      <c r="E507" s="37"/>
      <c r="H507" s="37"/>
      <c r="L507" s="13"/>
      <c r="M507" s="12"/>
      <c r="N507" s="13"/>
      <c r="O507" s="13"/>
    </row>
    <row r="508" ht="15.75" customHeight="1">
      <c r="E508" s="37"/>
      <c r="H508" s="37"/>
      <c r="L508" s="13"/>
      <c r="M508" s="12"/>
      <c r="N508" s="13"/>
      <c r="O508" s="13"/>
    </row>
    <row r="509" ht="15.75" customHeight="1">
      <c r="E509" s="37"/>
      <c r="H509" s="37"/>
      <c r="L509" s="13"/>
      <c r="M509" s="12"/>
      <c r="N509" s="13"/>
      <c r="O509" s="13"/>
    </row>
    <row r="510" ht="15.75" customHeight="1">
      <c r="E510" s="37"/>
      <c r="H510" s="37"/>
      <c r="L510" s="13"/>
      <c r="M510" s="12"/>
      <c r="N510" s="13"/>
      <c r="O510" s="13"/>
    </row>
    <row r="511" ht="15.75" customHeight="1">
      <c r="E511" s="37"/>
      <c r="H511" s="37"/>
      <c r="L511" s="13"/>
      <c r="M511" s="12"/>
      <c r="N511" s="13"/>
      <c r="O511" s="13"/>
    </row>
    <row r="512" ht="15.75" customHeight="1">
      <c r="E512" s="37"/>
      <c r="H512" s="37"/>
      <c r="L512" s="13"/>
      <c r="M512" s="12"/>
      <c r="N512" s="13"/>
      <c r="O512" s="13"/>
    </row>
    <row r="513" ht="15.75" customHeight="1">
      <c r="E513" s="37"/>
      <c r="H513" s="37"/>
      <c r="L513" s="13"/>
      <c r="M513" s="12"/>
      <c r="N513" s="13"/>
      <c r="O513" s="13"/>
    </row>
    <row r="514" ht="15.75" customHeight="1">
      <c r="E514" s="37"/>
      <c r="H514" s="37"/>
      <c r="L514" s="13"/>
      <c r="M514" s="12"/>
      <c r="N514" s="13"/>
      <c r="O514" s="13"/>
    </row>
    <row r="515" ht="15.75" customHeight="1">
      <c r="E515" s="37"/>
      <c r="H515" s="37"/>
      <c r="L515" s="13"/>
      <c r="M515" s="12"/>
      <c r="N515" s="13"/>
      <c r="O515" s="13"/>
    </row>
    <row r="516" ht="15.75" customHeight="1">
      <c r="E516" s="37"/>
      <c r="H516" s="37"/>
      <c r="L516" s="13"/>
      <c r="M516" s="12"/>
      <c r="N516" s="13"/>
      <c r="O516" s="13"/>
    </row>
    <row r="517" ht="15.75" customHeight="1">
      <c r="E517" s="37"/>
      <c r="H517" s="37"/>
      <c r="L517" s="13"/>
      <c r="M517" s="12"/>
      <c r="N517" s="13"/>
      <c r="O517" s="13"/>
    </row>
    <row r="518" ht="15.75" customHeight="1">
      <c r="E518" s="37"/>
      <c r="H518" s="37"/>
      <c r="L518" s="13"/>
      <c r="M518" s="12"/>
      <c r="N518" s="13"/>
      <c r="O518" s="13"/>
    </row>
    <row r="519" ht="15.75" customHeight="1">
      <c r="E519" s="37"/>
      <c r="H519" s="37"/>
      <c r="L519" s="13"/>
      <c r="M519" s="12"/>
      <c r="N519" s="13"/>
      <c r="O519" s="13"/>
    </row>
    <row r="520" ht="15.75" customHeight="1">
      <c r="E520" s="37"/>
      <c r="H520" s="37"/>
      <c r="L520" s="13"/>
      <c r="M520" s="12"/>
      <c r="N520" s="13"/>
      <c r="O520" s="13"/>
    </row>
    <row r="521" ht="15.75" customHeight="1">
      <c r="E521" s="37"/>
      <c r="H521" s="37"/>
      <c r="L521" s="13"/>
      <c r="M521" s="12"/>
      <c r="N521" s="13"/>
      <c r="O521" s="13"/>
    </row>
    <row r="522" ht="15.75" customHeight="1">
      <c r="E522" s="37"/>
      <c r="H522" s="37"/>
      <c r="L522" s="13"/>
      <c r="M522" s="12"/>
      <c r="N522" s="13"/>
      <c r="O522" s="13"/>
    </row>
    <row r="523" ht="15.75" customHeight="1">
      <c r="E523" s="37"/>
      <c r="H523" s="37"/>
      <c r="L523" s="13"/>
      <c r="M523" s="12"/>
      <c r="N523" s="13"/>
      <c r="O523" s="13"/>
    </row>
    <row r="524" ht="15.75" customHeight="1">
      <c r="E524" s="37"/>
      <c r="H524" s="37"/>
      <c r="L524" s="13"/>
      <c r="M524" s="12"/>
      <c r="N524" s="13"/>
      <c r="O524" s="13"/>
    </row>
    <row r="525" ht="15.75" customHeight="1">
      <c r="E525" s="37"/>
      <c r="H525" s="37"/>
      <c r="L525" s="13"/>
      <c r="M525" s="12"/>
      <c r="N525" s="13"/>
      <c r="O525" s="13"/>
    </row>
    <row r="526" ht="15.75" customHeight="1">
      <c r="E526" s="37"/>
      <c r="H526" s="37"/>
      <c r="L526" s="13"/>
      <c r="M526" s="12"/>
      <c r="N526" s="13"/>
      <c r="O526" s="13"/>
    </row>
    <row r="527" ht="15.75" customHeight="1">
      <c r="E527" s="37"/>
      <c r="H527" s="37"/>
      <c r="L527" s="13"/>
      <c r="M527" s="12"/>
      <c r="N527" s="13"/>
      <c r="O527" s="13"/>
    </row>
    <row r="528" ht="15.75" customHeight="1">
      <c r="E528" s="37"/>
      <c r="H528" s="37"/>
      <c r="L528" s="13"/>
      <c r="M528" s="12"/>
      <c r="N528" s="13"/>
      <c r="O528" s="13"/>
    </row>
    <row r="529" ht="15.75" customHeight="1">
      <c r="E529" s="37"/>
      <c r="H529" s="37"/>
      <c r="L529" s="13"/>
      <c r="M529" s="12"/>
      <c r="N529" s="13"/>
      <c r="O529" s="13"/>
    </row>
    <row r="530" ht="15.75" customHeight="1">
      <c r="E530" s="37"/>
      <c r="H530" s="37"/>
      <c r="L530" s="13"/>
      <c r="M530" s="12"/>
      <c r="N530" s="13"/>
      <c r="O530" s="13"/>
    </row>
    <row r="531" ht="15.75" customHeight="1">
      <c r="E531" s="37"/>
      <c r="H531" s="37"/>
      <c r="L531" s="13"/>
      <c r="M531" s="12"/>
      <c r="N531" s="13"/>
      <c r="O531" s="13"/>
    </row>
    <row r="532" ht="15.75" customHeight="1">
      <c r="E532" s="37"/>
      <c r="H532" s="37"/>
      <c r="L532" s="13"/>
      <c r="M532" s="12"/>
      <c r="N532" s="13"/>
      <c r="O532" s="13"/>
    </row>
    <row r="533" ht="15.75" customHeight="1">
      <c r="E533" s="37"/>
      <c r="H533" s="37"/>
      <c r="L533" s="13"/>
      <c r="M533" s="12"/>
      <c r="N533" s="13"/>
      <c r="O533" s="13"/>
    </row>
    <row r="534" ht="15.75" customHeight="1">
      <c r="E534" s="37"/>
      <c r="H534" s="37"/>
      <c r="L534" s="13"/>
      <c r="M534" s="12"/>
      <c r="N534" s="13"/>
      <c r="O534" s="13"/>
    </row>
    <row r="535" ht="15.75" customHeight="1">
      <c r="E535" s="37"/>
      <c r="H535" s="37"/>
      <c r="L535" s="13"/>
      <c r="M535" s="12"/>
      <c r="N535" s="13"/>
      <c r="O535" s="13"/>
    </row>
    <row r="536" ht="15.75" customHeight="1">
      <c r="E536" s="37"/>
      <c r="H536" s="37"/>
      <c r="L536" s="13"/>
      <c r="M536" s="12"/>
      <c r="N536" s="13"/>
      <c r="O536" s="13"/>
    </row>
    <row r="537" ht="15.75" customHeight="1">
      <c r="E537" s="37"/>
      <c r="H537" s="37"/>
      <c r="L537" s="13"/>
      <c r="M537" s="12"/>
      <c r="N537" s="13"/>
      <c r="O537" s="13"/>
    </row>
    <row r="538" ht="15.75" customHeight="1">
      <c r="E538" s="37"/>
      <c r="H538" s="37"/>
      <c r="L538" s="13"/>
      <c r="M538" s="12"/>
      <c r="N538" s="13"/>
      <c r="O538" s="13"/>
    </row>
    <row r="539" ht="15.75" customHeight="1">
      <c r="E539" s="37"/>
      <c r="H539" s="37"/>
      <c r="L539" s="13"/>
      <c r="M539" s="12"/>
      <c r="N539" s="13"/>
      <c r="O539" s="13"/>
    </row>
    <row r="540" ht="15.75" customHeight="1">
      <c r="E540" s="37"/>
      <c r="H540" s="37"/>
      <c r="L540" s="13"/>
      <c r="M540" s="12"/>
      <c r="N540" s="13"/>
      <c r="O540" s="13"/>
    </row>
    <row r="541" ht="15.75" customHeight="1">
      <c r="E541" s="37"/>
      <c r="H541" s="37"/>
      <c r="L541" s="13"/>
      <c r="M541" s="12"/>
      <c r="N541" s="13"/>
      <c r="O541" s="13"/>
    </row>
    <row r="542" ht="15.75" customHeight="1">
      <c r="E542" s="37"/>
      <c r="H542" s="37"/>
      <c r="L542" s="13"/>
      <c r="M542" s="12"/>
      <c r="N542" s="13"/>
      <c r="O542" s="13"/>
    </row>
    <row r="543" ht="15.75" customHeight="1">
      <c r="E543" s="37"/>
      <c r="H543" s="37"/>
      <c r="L543" s="13"/>
      <c r="M543" s="12"/>
      <c r="N543" s="13"/>
      <c r="O543" s="13"/>
    </row>
    <row r="544" ht="15.75" customHeight="1">
      <c r="E544" s="37"/>
      <c r="H544" s="37"/>
      <c r="L544" s="13"/>
      <c r="M544" s="12"/>
      <c r="N544" s="13"/>
      <c r="O544" s="13"/>
    </row>
    <row r="545" ht="15.75" customHeight="1">
      <c r="E545" s="37"/>
      <c r="H545" s="37"/>
      <c r="L545" s="13"/>
      <c r="M545" s="12"/>
      <c r="N545" s="13"/>
      <c r="O545" s="13"/>
    </row>
    <row r="546" ht="15.75" customHeight="1">
      <c r="E546" s="37"/>
      <c r="H546" s="37"/>
      <c r="L546" s="13"/>
      <c r="M546" s="12"/>
      <c r="N546" s="13"/>
      <c r="O546" s="13"/>
    </row>
    <row r="547" ht="15.75" customHeight="1">
      <c r="E547" s="37"/>
      <c r="H547" s="37"/>
      <c r="L547" s="13"/>
      <c r="M547" s="12"/>
      <c r="N547" s="13"/>
      <c r="O547" s="13"/>
    </row>
    <row r="548" ht="15.75" customHeight="1">
      <c r="E548" s="37"/>
      <c r="H548" s="37"/>
      <c r="L548" s="13"/>
      <c r="M548" s="12"/>
      <c r="N548" s="13"/>
      <c r="O548" s="13"/>
    </row>
    <row r="549" ht="15.75" customHeight="1">
      <c r="E549" s="37"/>
      <c r="H549" s="37"/>
      <c r="L549" s="13"/>
      <c r="M549" s="12"/>
      <c r="N549" s="13"/>
      <c r="O549" s="13"/>
    </row>
    <row r="550" ht="15.75" customHeight="1">
      <c r="E550" s="37"/>
      <c r="H550" s="37"/>
      <c r="L550" s="13"/>
      <c r="M550" s="12"/>
      <c r="N550" s="13"/>
      <c r="O550" s="13"/>
    </row>
    <row r="551" ht="15.75" customHeight="1">
      <c r="E551" s="37"/>
      <c r="H551" s="37"/>
      <c r="L551" s="13"/>
      <c r="M551" s="12"/>
      <c r="N551" s="13"/>
      <c r="O551" s="13"/>
    </row>
    <row r="552" ht="15.75" customHeight="1">
      <c r="E552" s="37"/>
      <c r="H552" s="37"/>
      <c r="L552" s="13"/>
      <c r="M552" s="12"/>
      <c r="N552" s="13"/>
      <c r="O552" s="13"/>
    </row>
    <row r="553" ht="15.75" customHeight="1">
      <c r="E553" s="37"/>
      <c r="H553" s="37"/>
      <c r="L553" s="13"/>
      <c r="M553" s="12"/>
      <c r="N553" s="13"/>
      <c r="O553" s="13"/>
    </row>
    <row r="554" ht="15.75" customHeight="1">
      <c r="E554" s="37"/>
      <c r="H554" s="37"/>
      <c r="L554" s="13"/>
      <c r="M554" s="12"/>
      <c r="N554" s="13"/>
      <c r="O554" s="13"/>
    </row>
    <row r="555" ht="15.75" customHeight="1">
      <c r="E555" s="37"/>
      <c r="H555" s="37"/>
      <c r="L555" s="13"/>
      <c r="M555" s="12"/>
      <c r="N555" s="13"/>
      <c r="O555" s="13"/>
    </row>
    <row r="556" ht="15.75" customHeight="1">
      <c r="E556" s="37"/>
      <c r="H556" s="37"/>
      <c r="L556" s="13"/>
      <c r="M556" s="12"/>
      <c r="N556" s="13"/>
      <c r="O556" s="13"/>
    </row>
    <row r="557" ht="15.75" customHeight="1">
      <c r="E557" s="37"/>
      <c r="H557" s="37"/>
      <c r="L557" s="13"/>
      <c r="M557" s="12"/>
      <c r="N557" s="13"/>
      <c r="O557" s="13"/>
    </row>
    <row r="558" ht="15.75" customHeight="1">
      <c r="E558" s="37"/>
      <c r="H558" s="37"/>
      <c r="L558" s="13"/>
      <c r="M558" s="12"/>
      <c r="N558" s="13"/>
      <c r="O558" s="13"/>
    </row>
    <row r="559" ht="15.75" customHeight="1">
      <c r="E559" s="37"/>
      <c r="H559" s="37"/>
      <c r="L559" s="13"/>
      <c r="M559" s="12"/>
      <c r="N559" s="13"/>
      <c r="O559" s="13"/>
    </row>
    <row r="560" ht="15.75" customHeight="1">
      <c r="E560" s="37"/>
      <c r="H560" s="37"/>
      <c r="L560" s="13"/>
      <c r="M560" s="12"/>
      <c r="N560" s="13"/>
      <c r="O560" s="13"/>
    </row>
    <row r="561" ht="15.75" customHeight="1">
      <c r="E561" s="37"/>
      <c r="H561" s="37"/>
      <c r="L561" s="13"/>
      <c r="M561" s="12"/>
      <c r="N561" s="13"/>
      <c r="O561" s="13"/>
    </row>
    <row r="562" ht="15.75" customHeight="1">
      <c r="E562" s="37"/>
      <c r="H562" s="37"/>
      <c r="L562" s="13"/>
      <c r="M562" s="12"/>
      <c r="N562" s="13"/>
      <c r="O562" s="13"/>
    </row>
    <row r="563" ht="15.75" customHeight="1">
      <c r="E563" s="37"/>
      <c r="H563" s="37"/>
      <c r="L563" s="13"/>
      <c r="M563" s="12"/>
      <c r="N563" s="13"/>
      <c r="O563" s="13"/>
    </row>
    <row r="564" ht="15.75" customHeight="1">
      <c r="E564" s="37"/>
      <c r="H564" s="37"/>
      <c r="L564" s="13"/>
      <c r="M564" s="12"/>
      <c r="N564" s="13"/>
      <c r="O564" s="13"/>
    </row>
    <row r="565" ht="15.75" customHeight="1">
      <c r="E565" s="37"/>
      <c r="H565" s="37"/>
      <c r="L565" s="13"/>
      <c r="M565" s="12"/>
      <c r="N565" s="13"/>
      <c r="O565" s="13"/>
    </row>
    <row r="566" ht="15.75" customHeight="1">
      <c r="E566" s="37"/>
      <c r="H566" s="37"/>
      <c r="L566" s="13"/>
      <c r="M566" s="12"/>
      <c r="N566" s="13"/>
      <c r="O566" s="13"/>
    </row>
    <row r="567" ht="15.75" customHeight="1">
      <c r="E567" s="37"/>
      <c r="H567" s="37"/>
      <c r="L567" s="13"/>
      <c r="M567" s="12"/>
      <c r="N567" s="13"/>
      <c r="O567" s="13"/>
    </row>
    <row r="568" ht="15.75" customHeight="1">
      <c r="E568" s="37"/>
      <c r="H568" s="37"/>
      <c r="L568" s="13"/>
      <c r="M568" s="12"/>
      <c r="N568" s="13"/>
      <c r="O568" s="13"/>
    </row>
    <row r="569" ht="15.75" customHeight="1">
      <c r="E569" s="37"/>
      <c r="H569" s="37"/>
      <c r="L569" s="13"/>
      <c r="M569" s="12"/>
      <c r="N569" s="13"/>
      <c r="O569" s="13"/>
    </row>
    <row r="570" ht="15.75" customHeight="1">
      <c r="E570" s="37"/>
      <c r="H570" s="37"/>
      <c r="L570" s="13"/>
      <c r="M570" s="12"/>
      <c r="N570" s="13"/>
      <c r="O570" s="13"/>
    </row>
    <row r="571" ht="15.75" customHeight="1">
      <c r="E571" s="37"/>
      <c r="H571" s="37"/>
      <c r="L571" s="13"/>
      <c r="M571" s="12"/>
      <c r="N571" s="13"/>
      <c r="O571" s="13"/>
    </row>
    <row r="572" ht="15.75" customHeight="1">
      <c r="E572" s="37"/>
      <c r="H572" s="37"/>
      <c r="L572" s="13"/>
      <c r="M572" s="12"/>
      <c r="N572" s="13"/>
      <c r="O572" s="13"/>
    </row>
    <row r="573" ht="15.75" customHeight="1">
      <c r="E573" s="37"/>
      <c r="H573" s="37"/>
      <c r="L573" s="13"/>
      <c r="M573" s="12"/>
      <c r="N573" s="13"/>
      <c r="O573" s="13"/>
    </row>
    <row r="574" ht="15.75" customHeight="1">
      <c r="E574" s="37"/>
      <c r="H574" s="37"/>
      <c r="L574" s="13"/>
      <c r="M574" s="12"/>
      <c r="N574" s="13"/>
      <c r="O574" s="13"/>
    </row>
    <row r="575" ht="15.75" customHeight="1">
      <c r="E575" s="37"/>
      <c r="H575" s="37"/>
      <c r="L575" s="13"/>
      <c r="M575" s="12"/>
      <c r="N575" s="13"/>
      <c r="O575" s="13"/>
    </row>
    <row r="576" ht="15.75" customHeight="1">
      <c r="E576" s="37"/>
      <c r="H576" s="37"/>
      <c r="L576" s="13"/>
      <c r="M576" s="12"/>
      <c r="N576" s="13"/>
      <c r="O576" s="13"/>
    </row>
    <row r="577" ht="15.75" customHeight="1">
      <c r="E577" s="37"/>
      <c r="H577" s="37"/>
      <c r="L577" s="13"/>
      <c r="M577" s="12"/>
      <c r="N577" s="13"/>
      <c r="O577" s="13"/>
    </row>
    <row r="578" ht="15.75" customHeight="1">
      <c r="E578" s="37"/>
      <c r="H578" s="37"/>
      <c r="L578" s="13"/>
      <c r="M578" s="12"/>
      <c r="N578" s="13"/>
      <c r="O578" s="13"/>
    </row>
    <row r="579" ht="15.75" customHeight="1">
      <c r="E579" s="37"/>
      <c r="H579" s="37"/>
      <c r="L579" s="13"/>
      <c r="M579" s="12"/>
      <c r="N579" s="13"/>
      <c r="O579" s="13"/>
    </row>
    <row r="580" ht="15.75" customHeight="1">
      <c r="E580" s="37"/>
      <c r="H580" s="37"/>
      <c r="L580" s="13"/>
      <c r="M580" s="12"/>
      <c r="N580" s="13"/>
      <c r="O580" s="13"/>
    </row>
    <row r="581" ht="15.75" customHeight="1">
      <c r="E581" s="37"/>
      <c r="H581" s="37"/>
      <c r="L581" s="13"/>
      <c r="M581" s="12"/>
      <c r="N581" s="13"/>
      <c r="O581" s="13"/>
    </row>
    <row r="582" ht="15.75" customHeight="1">
      <c r="E582" s="37"/>
      <c r="H582" s="37"/>
      <c r="L582" s="13"/>
      <c r="M582" s="12"/>
      <c r="N582" s="13"/>
      <c r="O582" s="13"/>
    </row>
    <row r="583" ht="15.75" customHeight="1">
      <c r="E583" s="37"/>
      <c r="H583" s="37"/>
      <c r="L583" s="13"/>
      <c r="M583" s="12"/>
      <c r="N583" s="13"/>
      <c r="O583" s="13"/>
    </row>
    <row r="584" ht="15.75" customHeight="1">
      <c r="E584" s="37"/>
      <c r="H584" s="37"/>
      <c r="L584" s="13"/>
      <c r="M584" s="12"/>
      <c r="N584" s="13"/>
      <c r="O584" s="13"/>
    </row>
    <row r="585" ht="15.75" customHeight="1">
      <c r="E585" s="37"/>
      <c r="H585" s="37"/>
      <c r="L585" s="13"/>
      <c r="M585" s="12"/>
      <c r="N585" s="13"/>
      <c r="O585" s="13"/>
    </row>
    <row r="586" ht="15.75" customHeight="1">
      <c r="E586" s="37"/>
      <c r="H586" s="37"/>
      <c r="L586" s="13"/>
      <c r="M586" s="12"/>
      <c r="N586" s="13"/>
      <c r="O586" s="13"/>
    </row>
    <row r="587" ht="15.75" customHeight="1">
      <c r="E587" s="37"/>
      <c r="H587" s="37"/>
      <c r="L587" s="13"/>
      <c r="M587" s="12"/>
      <c r="N587" s="13"/>
      <c r="O587" s="13"/>
    </row>
    <row r="588" ht="15.75" customHeight="1">
      <c r="E588" s="37"/>
      <c r="H588" s="37"/>
      <c r="L588" s="13"/>
      <c r="M588" s="12"/>
      <c r="N588" s="13"/>
      <c r="O588" s="13"/>
    </row>
    <row r="589" ht="15.75" customHeight="1">
      <c r="E589" s="37"/>
      <c r="H589" s="37"/>
      <c r="L589" s="13"/>
      <c r="M589" s="12"/>
      <c r="N589" s="13"/>
      <c r="O589" s="13"/>
    </row>
    <row r="590" ht="15.75" customHeight="1">
      <c r="E590" s="37"/>
      <c r="H590" s="37"/>
      <c r="L590" s="13"/>
      <c r="M590" s="12"/>
      <c r="N590" s="13"/>
      <c r="O590" s="13"/>
    </row>
    <row r="591" ht="15.75" customHeight="1">
      <c r="E591" s="37"/>
      <c r="H591" s="37"/>
      <c r="L591" s="13"/>
      <c r="M591" s="12"/>
      <c r="N591" s="13"/>
      <c r="O591" s="13"/>
    </row>
    <row r="592" ht="15.75" customHeight="1">
      <c r="E592" s="37"/>
      <c r="H592" s="37"/>
      <c r="L592" s="13"/>
      <c r="M592" s="12"/>
      <c r="N592" s="13"/>
      <c r="O592" s="13"/>
    </row>
    <row r="593" ht="15.75" customHeight="1">
      <c r="E593" s="37"/>
      <c r="H593" s="37"/>
      <c r="L593" s="13"/>
      <c r="M593" s="12"/>
      <c r="N593" s="13"/>
      <c r="O593" s="13"/>
    </row>
    <row r="594" ht="15.75" customHeight="1">
      <c r="E594" s="37"/>
      <c r="H594" s="37"/>
      <c r="L594" s="13"/>
      <c r="M594" s="12"/>
      <c r="N594" s="13"/>
      <c r="O594" s="13"/>
    </row>
    <row r="595" ht="15.75" customHeight="1">
      <c r="E595" s="37"/>
      <c r="H595" s="37"/>
      <c r="L595" s="13"/>
      <c r="M595" s="12"/>
      <c r="N595" s="13"/>
      <c r="O595" s="13"/>
    </row>
    <row r="596" ht="15.75" customHeight="1">
      <c r="E596" s="37"/>
      <c r="H596" s="37"/>
      <c r="L596" s="13"/>
      <c r="M596" s="12"/>
      <c r="N596" s="13"/>
      <c r="O596" s="13"/>
    </row>
    <row r="597" ht="15.75" customHeight="1">
      <c r="E597" s="37"/>
      <c r="H597" s="37"/>
      <c r="L597" s="13"/>
      <c r="M597" s="12"/>
      <c r="N597" s="13"/>
      <c r="O597" s="13"/>
    </row>
    <row r="598" ht="15.75" customHeight="1">
      <c r="E598" s="37"/>
      <c r="H598" s="37"/>
      <c r="L598" s="13"/>
      <c r="M598" s="12"/>
      <c r="N598" s="13"/>
      <c r="O598" s="13"/>
    </row>
    <row r="599" ht="15.75" customHeight="1">
      <c r="E599" s="37"/>
      <c r="H599" s="37"/>
      <c r="L599" s="13"/>
      <c r="M599" s="12"/>
      <c r="N599" s="13"/>
      <c r="O599" s="13"/>
    </row>
    <row r="600" ht="15.75" customHeight="1">
      <c r="E600" s="37"/>
      <c r="H600" s="37"/>
      <c r="L600" s="13"/>
      <c r="M600" s="12"/>
      <c r="N600" s="13"/>
      <c r="O600" s="13"/>
    </row>
    <row r="601" ht="15.75" customHeight="1">
      <c r="E601" s="37"/>
      <c r="H601" s="37"/>
      <c r="L601" s="13"/>
      <c r="M601" s="12"/>
      <c r="N601" s="13"/>
      <c r="O601" s="13"/>
    </row>
    <row r="602" ht="15.75" customHeight="1">
      <c r="E602" s="37"/>
      <c r="H602" s="37"/>
      <c r="L602" s="13"/>
      <c r="M602" s="12"/>
      <c r="N602" s="13"/>
      <c r="O602" s="13"/>
    </row>
    <row r="603" ht="15.75" customHeight="1">
      <c r="E603" s="37"/>
      <c r="H603" s="37"/>
      <c r="L603" s="13"/>
      <c r="M603" s="12"/>
      <c r="N603" s="13"/>
      <c r="O603" s="13"/>
    </row>
    <row r="604" ht="15.75" customHeight="1">
      <c r="E604" s="37"/>
      <c r="H604" s="37"/>
      <c r="L604" s="13"/>
      <c r="M604" s="12"/>
      <c r="N604" s="13"/>
      <c r="O604" s="13"/>
    </row>
    <row r="605" ht="15.75" customHeight="1">
      <c r="E605" s="37"/>
      <c r="H605" s="37"/>
      <c r="L605" s="13"/>
      <c r="M605" s="12"/>
      <c r="N605" s="13"/>
      <c r="O605" s="13"/>
    </row>
    <row r="606" ht="15.75" customHeight="1">
      <c r="E606" s="37"/>
      <c r="H606" s="37"/>
      <c r="L606" s="13"/>
      <c r="M606" s="12"/>
      <c r="N606" s="13"/>
      <c r="O606" s="13"/>
    </row>
    <row r="607" ht="15.75" customHeight="1">
      <c r="E607" s="37"/>
      <c r="H607" s="37"/>
      <c r="L607" s="13"/>
      <c r="M607" s="12"/>
      <c r="N607" s="13"/>
      <c r="O607" s="13"/>
    </row>
    <row r="608" ht="15.75" customHeight="1">
      <c r="E608" s="37"/>
      <c r="H608" s="37"/>
      <c r="L608" s="13"/>
      <c r="M608" s="12"/>
      <c r="N608" s="13"/>
      <c r="O608" s="13"/>
    </row>
    <row r="609" ht="15.75" customHeight="1">
      <c r="E609" s="37"/>
      <c r="H609" s="37"/>
      <c r="L609" s="13"/>
      <c r="M609" s="12"/>
      <c r="N609" s="13"/>
      <c r="O609" s="13"/>
    </row>
    <row r="610" ht="15.75" customHeight="1">
      <c r="E610" s="37"/>
      <c r="H610" s="37"/>
      <c r="L610" s="13"/>
      <c r="M610" s="12"/>
      <c r="N610" s="13"/>
      <c r="O610" s="13"/>
    </row>
    <row r="611" ht="15.75" customHeight="1">
      <c r="E611" s="37"/>
      <c r="H611" s="37"/>
      <c r="L611" s="13"/>
      <c r="M611" s="12"/>
      <c r="N611" s="13"/>
      <c r="O611" s="13"/>
    </row>
    <row r="612" ht="15.75" customHeight="1">
      <c r="E612" s="37"/>
      <c r="H612" s="37"/>
      <c r="L612" s="13"/>
      <c r="M612" s="12"/>
      <c r="N612" s="13"/>
      <c r="O612" s="13"/>
    </row>
    <row r="613" ht="15.75" customHeight="1">
      <c r="E613" s="37"/>
      <c r="H613" s="37"/>
      <c r="L613" s="13"/>
      <c r="M613" s="12"/>
      <c r="N613" s="13"/>
      <c r="O613" s="13"/>
    </row>
    <row r="614" ht="15.75" customHeight="1">
      <c r="E614" s="37"/>
      <c r="H614" s="37"/>
      <c r="L614" s="13"/>
      <c r="M614" s="12"/>
      <c r="N614" s="13"/>
      <c r="O614" s="13"/>
    </row>
    <row r="615" ht="15.75" customHeight="1">
      <c r="E615" s="37"/>
      <c r="H615" s="37"/>
      <c r="L615" s="13"/>
      <c r="M615" s="12"/>
      <c r="N615" s="13"/>
      <c r="O615" s="13"/>
    </row>
    <row r="616" ht="15.75" customHeight="1">
      <c r="E616" s="37"/>
      <c r="H616" s="37"/>
      <c r="L616" s="13"/>
      <c r="M616" s="12"/>
      <c r="N616" s="13"/>
      <c r="O616" s="13"/>
    </row>
    <row r="617" ht="15.75" customHeight="1">
      <c r="E617" s="37"/>
      <c r="H617" s="37"/>
      <c r="L617" s="13"/>
      <c r="M617" s="12"/>
      <c r="N617" s="13"/>
      <c r="O617" s="13"/>
    </row>
    <row r="618" ht="15.75" customHeight="1">
      <c r="E618" s="37"/>
      <c r="H618" s="37"/>
      <c r="L618" s="13"/>
      <c r="M618" s="12"/>
      <c r="N618" s="13"/>
      <c r="O618" s="13"/>
    </row>
    <row r="619" ht="15.75" customHeight="1">
      <c r="E619" s="37"/>
      <c r="H619" s="37"/>
      <c r="L619" s="13"/>
      <c r="M619" s="12"/>
      <c r="N619" s="13"/>
      <c r="O619" s="13"/>
    </row>
    <row r="620" ht="15.75" customHeight="1">
      <c r="E620" s="37"/>
      <c r="H620" s="37"/>
      <c r="L620" s="13"/>
      <c r="M620" s="12"/>
      <c r="N620" s="13"/>
      <c r="O620" s="13"/>
    </row>
    <row r="621" ht="15.75" customHeight="1">
      <c r="E621" s="37"/>
      <c r="H621" s="37"/>
      <c r="L621" s="13"/>
      <c r="M621" s="12"/>
      <c r="N621" s="13"/>
      <c r="O621" s="13"/>
    </row>
    <row r="622" ht="15.75" customHeight="1">
      <c r="E622" s="37"/>
      <c r="H622" s="37"/>
      <c r="L622" s="13"/>
      <c r="M622" s="12"/>
      <c r="N622" s="13"/>
      <c r="O622" s="13"/>
    </row>
    <row r="623" ht="15.75" customHeight="1">
      <c r="E623" s="37"/>
      <c r="H623" s="37"/>
      <c r="L623" s="13"/>
      <c r="M623" s="12"/>
      <c r="N623" s="13"/>
      <c r="O623" s="13"/>
    </row>
    <row r="624" ht="15.75" customHeight="1">
      <c r="E624" s="37"/>
      <c r="H624" s="37"/>
      <c r="L624" s="13"/>
      <c r="M624" s="12"/>
      <c r="N624" s="13"/>
      <c r="O624" s="13"/>
    </row>
    <row r="625" ht="15.75" customHeight="1">
      <c r="E625" s="37"/>
      <c r="H625" s="37"/>
      <c r="L625" s="13"/>
      <c r="M625" s="12"/>
      <c r="N625" s="13"/>
      <c r="O625" s="13"/>
    </row>
    <row r="626" ht="15.75" customHeight="1">
      <c r="E626" s="37"/>
      <c r="H626" s="37"/>
      <c r="L626" s="13"/>
      <c r="M626" s="12"/>
      <c r="N626" s="13"/>
      <c r="O626" s="13"/>
    </row>
    <row r="627" ht="15.75" customHeight="1">
      <c r="E627" s="37"/>
      <c r="H627" s="37"/>
      <c r="L627" s="13"/>
      <c r="M627" s="12"/>
      <c r="N627" s="13"/>
      <c r="O627" s="13"/>
    </row>
    <row r="628" ht="15.75" customHeight="1">
      <c r="E628" s="37"/>
      <c r="H628" s="37"/>
      <c r="L628" s="13"/>
      <c r="M628" s="12"/>
      <c r="N628" s="13"/>
      <c r="O628" s="13"/>
    </row>
    <row r="629" ht="15.75" customHeight="1">
      <c r="E629" s="37"/>
      <c r="H629" s="37"/>
      <c r="L629" s="13"/>
      <c r="M629" s="12"/>
      <c r="N629" s="13"/>
      <c r="O629" s="13"/>
    </row>
    <row r="630" ht="15.75" customHeight="1">
      <c r="E630" s="37"/>
      <c r="H630" s="37"/>
      <c r="L630" s="13"/>
      <c r="M630" s="12"/>
      <c r="N630" s="13"/>
      <c r="O630" s="13"/>
    </row>
    <row r="631" ht="15.75" customHeight="1">
      <c r="E631" s="37"/>
      <c r="H631" s="37"/>
      <c r="L631" s="13"/>
      <c r="M631" s="12"/>
      <c r="N631" s="13"/>
      <c r="O631" s="13"/>
    </row>
    <row r="632" ht="15.75" customHeight="1">
      <c r="E632" s="37"/>
      <c r="H632" s="37"/>
      <c r="L632" s="13"/>
      <c r="M632" s="12"/>
      <c r="N632" s="13"/>
      <c r="O632" s="13"/>
    </row>
    <row r="633" ht="15.75" customHeight="1">
      <c r="E633" s="37"/>
      <c r="H633" s="37"/>
      <c r="L633" s="13"/>
      <c r="M633" s="12"/>
      <c r="N633" s="13"/>
      <c r="O633" s="13"/>
    </row>
    <row r="634" ht="15.75" customHeight="1">
      <c r="E634" s="37"/>
      <c r="H634" s="37"/>
      <c r="L634" s="13"/>
      <c r="M634" s="12"/>
      <c r="N634" s="13"/>
      <c r="O634" s="13"/>
    </row>
    <row r="635" ht="15.75" customHeight="1">
      <c r="E635" s="37"/>
      <c r="H635" s="37"/>
      <c r="L635" s="13"/>
      <c r="M635" s="12"/>
      <c r="N635" s="13"/>
      <c r="O635" s="13"/>
    </row>
    <row r="636" ht="15.75" customHeight="1">
      <c r="E636" s="37"/>
      <c r="H636" s="37"/>
      <c r="L636" s="13"/>
      <c r="M636" s="12"/>
      <c r="N636" s="13"/>
      <c r="O636" s="13"/>
    </row>
    <row r="637" ht="15.75" customHeight="1">
      <c r="E637" s="37"/>
      <c r="H637" s="37"/>
      <c r="L637" s="13"/>
      <c r="M637" s="12"/>
      <c r="N637" s="13"/>
      <c r="O637" s="13"/>
    </row>
    <row r="638" ht="15.75" customHeight="1">
      <c r="E638" s="37"/>
      <c r="H638" s="37"/>
      <c r="L638" s="13"/>
      <c r="M638" s="12"/>
      <c r="N638" s="13"/>
      <c r="O638" s="13"/>
    </row>
    <row r="639" ht="15.75" customHeight="1">
      <c r="E639" s="37"/>
      <c r="H639" s="37"/>
      <c r="L639" s="13"/>
      <c r="M639" s="12"/>
      <c r="N639" s="13"/>
      <c r="O639" s="13"/>
    </row>
    <row r="640" ht="15.75" customHeight="1">
      <c r="E640" s="37"/>
      <c r="H640" s="37"/>
      <c r="L640" s="13"/>
      <c r="M640" s="12"/>
      <c r="N640" s="13"/>
      <c r="O640" s="13"/>
    </row>
    <row r="641" ht="15.75" customHeight="1">
      <c r="E641" s="37"/>
      <c r="H641" s="37"/>
      <c r="L641" s="13"/>
      <c r="M641" s="12"/>
      <c r="N641" s="13"/>
      <c r="O641" s="13"/>
    </row>
    <row r="642" ht="15.75" customHeight="1">
      <c r="E642" s="37"/>
      <c r="H642" s="37"/>
      <c r="L642" s="13"/>
      <c r="M642" s="12"/>
      <c r="N642" s="13"/>
      <c r="O642" s="13"/>
    </row>
    <row r="643" ht="15.75" customHeight="1">
      <c r="E643" s="37"/>
      <c r="H643" s="37"/>
      <c r="L643" s="13"/>
      <c r="M643" s="12"/>
      <c r="N643" s="13"/>
      <c r="O643" s="13"/>
    </row>
    <row r="644" ht="15.75" customHeight="1">
      <c r="E644" s="37"/>
      <c r="H644" s="37"/>
      <c r="L644" s="13"/>
      <c r="M644" s="12"/>
      <c r="N644" s="13"/>
      <c r="O644" s="13"/>
    </row>
    <row r="645" ht="15.75" customHeight="1">
      <c r="E645" s="37"/>
      <c r="H645" s="37"/>
      <c r="L645" s="13"/>
      <c r="M645" s="12"/>
      <c r="N645" s="13"/>
      <c r="O645" s="13"/>
    </row>
    <row r="646" ht="15.75" customHeight="1">
      <c r="E646" s="37"/>
      <c r="H646" s="37"/>
      <c r="L646" s="13"/>
      <c r="M646" s="12"/>
      <c r="N646" s="13"/>
      <c r="O646" s="13"/>
    </row>
    <row r="647" ht="15.75" customHeight="1">
      <c r="E647" s="37"/>
      <c r="H647" s="37"/>
      <c r="L647" s="13"/>
      <c r="M647" s="12"/>
      <c r="N647" s="13"/>
      <c r="O647" s="13"/>
    </row>
    <row r="648" ht="15.75" customHeight="1">
      <c r="E648" s="37"/>
      <c r="H648" s="37"/>
      <c r="L648" s="13"/>
      <c r="M648" s="12"/>
      <c r="N648" s="13"/>
      <c r="O648" s="13"/>
    </row>
    <row r="649" ht="15.75" customHeight="1">
      <c r="E649" s="37"/>
      <c r="H649" s="37"/>
      <c r="L649" s="13"/>
      <c r="M649" s="12"/>
      <c r="N649" s="13"/>
      <c r="O649" s="13"/>
    </row>
    <row r="650" ht="15.75" customHeight="1">
      <c r="E650" s="37"/>
      <c r="H650" s="37"/>
      <c r="L650" s="13"/>
      <c r="M650" s="12"/>
      <c r="N650" s="13"/>
      <c r="O650" s="13"/>
    </row>
    <row r="651" ht="15.75" customHeight="1">
      <c r="E651" s="37"/>
      <c r="H651" s="37"/>
      <c r="L651" s="13"/>
      <c r="M651" s="12"/>
      <c r="N651" s="13"/>
      <c r="O651" s="13"/>
    </row>
    <row r="652" ht="15.75" customHeight="1">
      <c r="E652" s="37"/>
      <c r="H652" s="37"/>
      <c r="L652" s="13"/>
      <c r="M652" s="12"/>
      <c r="N652" s="13"/>
      <c r="O652" s="13"/>
    </row>
    <row r="653" ht="15.75" customHeight="1">
      <c r="E653" s="37"/>
      <c r="H653" s="37"/>
      <c r="L653" s="13"/>
      <c r="M653" s="12"/>
      <c r="N653" s="13"/>
      <c r="O653" s="13"/>
    </row>
    <row r="654" ht="15.75" customHeight="1">
      <c r="E654" s="37"/>
      <c r="H654" s="37"/>
      <c r="L654" s="13"/>
      <c r="M654" s="12"/>
      <c r="N654" s="13"/>
      <c r="O654" s="13"/>
    </row>
    <row r="655" ht="15.75" customHeight="1">
      <c r="E655" s="37"/>
      <c r="H655" s="37"/>
      <c r="L655" s="13"/>
      <c r="M655" s="12"/>
      <c r="N655" s="13"/>
      <c r="O655" s="13"/>
    </row>
    <row r="656" ht="15.75" customHeight="1">
      <c r="E656" s="37"/>
      <c r="H656" s="37"/>
      <c r="L656" s="13"/>
      <c r="M656" s="12"/>
      <c r="N656" s="13"/>
      <c r="O656" s="13"/>
    </row>
    <row r="657" ht="15.75" customHeight="1">
      <c r="E657" s="37"/>
      <c r="H657" s="37"/>
      <c r="L657" s="13"/>
      <c r="M657" s="12"/>
      <c r="N657" s="13"/>
      <c r="O657" s="13"/>
    </row>
    <row r="658" ht="15.75" customHeight="1">
      <c r="E658" s="37"/>
      <c r="H658" s="37"/>
      <c r="L658" s="13"/>
      <c r="M658" s="12"/>
      <c r="N658" s="13"/>
      <c r="O658" s="13"/>
    </row>
    <row r="659" ht="15.75" customHeight="1">
      <c r="E659" s="37"/>
      <c r="H659" s="37"/>
      <c r="L659" s="13"/>
      <c r="M659" s="12"/>
      <c r="N659" s="13"/>
      <c r="O659" s="13"/>
    </row>
    <row r="660" ht="15.75" customHeight="1">
      <c r="E660" s="37"/>
      <c r="H660" s="37"/>
      <c r="L660" s="13"/>
      <c r="M660" s="12"/>
      <c r="N660" s="13"/>
      <c r="O660" s="13"/>
    </row>
    <row r="661" ht="15.75" customHeight="1">
      <c r="E661" s="37"/>
      <c r="H661" s="37"/>
      <c r="L661" s="13"/>
      <c r="M661" s="12"/>
      <c r="N661" s="13"/>
      <c r="O661" s="13"/>
    </row>
    <row r="662" ht="15.75" customHeight="1">
      <c r="E662" s="37"/>
      <c r="H662" s="37"/>
      <c r="L662" s="13"/>
      <c r="M662" s="12"/>
      <c r="N662" s="13"/>
      <c r="O662" s="13"/>
    </row>
    <row r="663" ht="15.75" customHeight="1">
      <c r="E663" s="37"/>
      <c r="H663" s="37"/>
      <c r="L663" s="13"/>
      <c r="M663" s="12"/>
      <c r="N663" s="13"/>
      <c r="O663" s="13"/>
    </row>
    <row r="664" ht="15.75" customHeight="1">
      <c r="E664" s="37"/>
      <c r="H664" s="37"/>
      <c r="L664" s="13"/>
      <c r="M664" s="12"/>
      <c r="N664" s="13"/>
      <c r="O664" s="13"/>
    </row>
    <row r="665" ht="15.75" customHeight="1">
      <c r="E665" s="37"/>
      <c r="H665" s="37"/>
      <c r="L665" s="13"/>
      <c r="M665" s="12"/>
      <c r="N665" s="13"/>
      <c r="O665" s="13"/>
    </row>
    <row r="666" ht="15.75" customHeight="1">
      <c r="E666" s="37"/>
      <c r="H666" s="37"/>
      <c r="L666" s="13"/>
      <c r="M666" s="12"/>
      <c r="N666" s="13"/>
      <c r="O666" s="13"/>
    </row>
    <row r="667" ht="15.75" customHeight="1">
      <c r="E667" s="37"/>
      <c r="H667" s="37"/>
      <c r="L667" s="13"/>
      <c r="M667" s="12"/>
      <c r="N667" s="13"/>
      <c r="O667" s="13"/>
    </row>
    <row r="668" ht="15.75" customHeight="1">
      <c r="E668" s="37"/>
      <c r="H668" s="37"/>
      <c r="L668" s="13"/>
      <c r="M668" s="12"/>
      <c r="N668" s="13"/>
      <c r="O668" s="13"/>
    </row>
    <row r="669" ht="15.75" customHeight="1">
      <c r="E669" s="37"/>
      <c r="H669" s="37"/>
      <c r="L669" s="13"/>
      <c r="M669" s="12"/>
      <c r="N669" s="13"/>
      <c r="O669" s="13"/>
    </row>
    <row r="670" ht="15.75" customHeight="1">
      <c r="E670" s="37"/>
      <c r="H670" s="37"/>
      <c r="L670" s="13"/>
      <c r="M670" s="12"/>
      <c r="N670" s="13"/>
      <c r="O670" s="13"/>
    </row>
    <row r="671" ht="15.75" customHeight="1">
      <c r="E671" s="37"/>
      <c r="H671" s="37"/>
      <c r="L671" s="13"/>
      <c r="M671" s="12"/>
      <c r="N671" s="13"/>
      <c r="O671" s="13"/>
    </row>
    <row r="672" ht="15.75" customHeight="1">
      <c r="E672" s="37"/>
      <c r="H672" s="37"/>
      <c r="L672" s="13"/>
      <c r="M672" s="12"/>
      <c r="N672" s="13"/>
      <c r="O672" s="13"/>
    </row>
    <row r="673" ht="15.75" customHeight="1">
      <c r="E673" s="37"/>
      <c r="H673" s="37"/>
      <c r="L673" s="13"/>
      <c r="M673" s="12"/>
      <c r="N673" s="13"/>
      <c r="O673" s="13"/>
    </row>
    <row r="674" ht="15.75" customHeight="1">
      <c r="E674" s="37"/>
      <c r="H674" s="37"/>
      <c r="L674" s="13"/>
      <c r="M674" s="12"/>
      <c r="N674" s="13"/>
      <c r="O674" s="13"/>
    </row>
    <row r="675" ht="15.75" customHeight="1">
      <c r="E675" s="37"/>
      <c r="H675" s="37"/>
      <c r="L675" s="13"/>
      <c r="M675" s="12"/>
      <c r="N675" s="13"/>
      <c r="O675" s="13"/>
    </row>
    <row r="676" ht="15.75" customHeight="1">
      <c r="E676" s="37"/>
      <c r="H676" s="37"/>
      <c r="L676" s="13"/>
      <c r="M676" s="12"/>
      <c r="N676" s="13"/>
      <c r="O676" s="13"/>
    </row>
    <row r="677" ht="15.75" customHeight="1">
      <c r="E677" s="37"/>
      <c r="H677" s="37"/>
      <c r="L677" s="13"/>
      <c r="M677" s="12"/>
      <c r="N677" s="13"/>
      <c r="O677" s="13"/>
    </row>
    <row r="678" ht="15.75" customHeight="1">
      <c r="E678" s="37"/>
      <c r="H678" s="37"/>
      <c r="L678" s="13"/>
      <c r="M678" s="12"/>
      <c r="N678" s="13"/>
      <c r="O678" s="13"/>
    </row>
    <row r="679" ht="15.75" customHeight="1">
      <c r="E679" s="37"/>
      <c r="H679" s="37"/>
      <c r="L679" s="13"/>
      <c r="M679" s="12"/>
      <c r="N679" s="13"/>
      <c r="O679" s="13"/>
    </row>
    <row r="680" ht="15.75" customHeight="1">
      <c r="E680" s="37"/>
      <c r="H680" s="37"/>
      <c r="L680" s="13"/>
      <c r="M680" s="12"/>
      <c r="N680" s="13"/>
      <c r="O680" s="13"/>
    </row>
    <row r="681" ht="15.75" customHeight="1">
      <c r="E681" s="37"/>
      <c r="H681" s="37"/>
      <c r="L681" s="13"/>
      <c r="M681" s="12"/>
      <c r="N681" s="13"/>
      <c r="O681" s="13"/>
    </row>
    <row r="682" ht="15.75" customHeight="1">
      <c r="E682" s="37"/>
      <c r="H682" s="37"/>
      <c r="L682" s="13"/>
      <c r="M682" s="12"/>
      <c r="N682" s="13"/>
      <c r="O682" s="13"/>
    </row>
    <row r="683" ht="15.75" customHeight="1">
      <c r="E683" s="37"/>
      <c r="H683" s="37"/>
      <c r="L683" s="13"/>
      <c r="M683" s="12"/>
      <c r="N683" s="13"/>
      <c r="O683" s="13"/>
    </row>
    <row r="684" ht="15.75" customHeight="1">
      <c r="E684" s="37"/>
      <c r="H684" s="37"/>
      <c r="L684" s="13"/>
      <c r="M684" s="12"/>
      <c r="N684" s="13"/>
      <c r="O684" s="13"/>
    </row>
    <row r="685" ht="15.75" customHeight="1">
      <c r="E685" s="37"/>
      <c r="H685" s="37"/>
      <c r="L685" s="13"/>
      <c r="M685" s="12"/>
      <c r="N685" s="13"/>
      <c r="O685" s="13"/>
    </row>
    <row r="686" ht="15.75" customHeight="1">
      <c r="E686" s="37"/>
      <c r="H686" s="37"/>
      <c r="L686" s="13"/>
      <c r="M686" s="12"/>
      <c r="N686" s="13"/>
      <c r="O686" s="13"/>
    </row>
    <row r="687" ht="15.75" customHeight="1">
      <c r="E687" s="37"/>
      <c r="H687" s="37"/>
      <c r="L687" s="13"/>
      <c r="M687" s="12"/>
      <c r="N687" s="13"/>
      <c r="O687" s="13"/>
    </row>
    <row r="688" ht="15.75" customHeight="1">
      <c r="E688" s="37"/>
      <c r="H688" s="37"/>
      <c r="L688" s="13"/>
      <c r="M688" s="12"/>
      <c r="N688" s="13"/>
      <c r="O688" s="13"/>
    </row>
    <row r="689" ht="15.75" customHeight="1">
      <c r="E689" s="37"/>
      <c r="H689" s="37"/>
      <c r="L689" s="13"/>
      <c r="M689" s="12"/>
      <c r="N689" s="13"/>
      <c r="O689" s="13"/>
    </row>
    <row r="690" ht="15.75" customHeight="1">
      <c r="E690" s="37"/>
      <c r="H690" s="37"/>
      <c r="L690" s="13"/>
      <c r="M690" s="12"/>
      <c r="N690" s="13"/>
      <c r="O690" s="13"/>
    </row>
    <row r="691" ht="15.75" customHeight="1">
      <c r="E691" s="37"/>
      <c r="H691" s="37"/>
      <c r="L691" s="13"/>
      <c r="M691" s="12"/>
      <c r="N691" s="13"/>
      <c r="O691" s="13"/>
    </row>
    <row r="692" ht="15.75" customHeight="1">
      <c r="E692" s="37"/>
      <c r="H692" s="37"/>
      <c r="L692" s="13"/>
      <c r="M692" s="12"/>
      <c r="N692" s="13"/>
      <c r="O692" s="13"/>
    </row>
    <row r="693" ht="15.75" customHeight="1">
      <c r="E693" s="37"/>
      <c r="H693" s="37"/>
      <c r="L693" s="13"/>
      <c r="M693" s="12"/>
      <c r="N693" s="13"/>
      <c r="O693" s="13"/>
    </row>
    <row r="694" ht="15.75" customHeight="1">
      <c r="E694" s="37"/>
      <c r="H694" s="37"/>
      <c r="L694" s="13"/>
      <c r="M694" s="12"/>
      <c r="N694" s="13"/>
      <c r="O694" s="13"/>
    </row>
    <row r="695" ht="15.75" customHeight="1">
      <c r="E695" s="37"/>
      <c r="H695" s="37"/>
      <c r="L695" s="13"/>
      <c r="M695" s="12"/>
      <c r="N695" s="13"/>
      <c r="O695" s="13"/>
    </row>
    <row r="696" ht="15.75" customHeight="1">
      <c r="E696" s="37"/>
      <c r="H696" s="37"/>
      <c r="L696" s="13"/>
      <c r="M696" s="12"/>
      <c r="N696" s="13"/>
      <c r="O696" s="13"/>
    </row>
    <row r="697" ht="15.75" customHeight="1">
      <c r="E697" s="37"/>
      <c r="H697" s="37"/>
      <c r="L697" s="13"/>
      <c r="M697" s="12"/>
      <c r="N697" s="13"/>
      <c r="O697" s="13"/>
    </row>
    <row r="698" ht="15.75" customHeight="1">
      <c r="E698" s="37"/>
      <c r="H698" s="37"/>
      <c r="L698" s="13"/>
      <c r="M698" s="12"/>
      <c r="N698" s="13"/>
      <c r="O698" s="13"/>
    </row>
    <row r="699" ht="15.75" customHeight="1">
      <c r="E699" s="37"/>
      <c r="H699" s="37"/>
      <c r="L699" s="13"/>
      <c r="M699" s="12"/>
      <c r="N699" s="13"/>
      <c r="O699" s="13"/>
    </row>
    <row r="700" ht="15.75" customHeight="1">
      <c r="E700" s="37"/>
      <c r="H700" s="37"/>
      <c r="L700" s="13"/>
      <c r="M700" s="12"/>
      <c r="N700" s="13"/>
      <c r="O700" s="13"/>
    </row>
    <row r="701" ht="15.75" customHeight="1">
      <c r="E701" s="37"/>
      <c r="H701" s="37"/>
      <c r="L701" s="13"/>
      <c r="M701" s="12"/>
      <c r="N701" s="13"/>
      <c r="O701" s="13"/>
    </row>
    <row r="702" ht="15.75" customHeight="1">
      <c r="E702" s="37"/>
      <c r="H702" s="37"/>
      <c r="L702" s="13"/>
      <c r="M702" s="12"/>
      <c r="N702" s="13"/>
      <c r="O702" s="13"/>
    </row>
    <row r="703" ht="15.75" customHeight="1">
      <c r="E703" s="37"/>
      <c r="H703" s="37"/>
      <c r="L703" s="13"/>
      <c r="M703" s="12"/>
      <c r="N703" s="13"/>
      <c r="O703" s="13"/>
    </row>
    <row r="704" ht="15.75" customHeight="1">
      <c r="E704" s="37"/>
      <c r="H704" s="37"/>
      <c r="L704" s="13"/>
      <c r="M704" s="12"/>
      <c r="N704" s="13"/>
      <c r="O704" s="13"/>
    </row>
    <row r="705" ht="15.75" customHeight="1">
      <c r="E705" s="37"/>
      <c r="H705" s="37"/>
      <c r="L705" s="13"/>
      <c r="M705" s="12"/>
      <c r="N705" s="13"/>
      <c r="O705" s="13"/>
    </row>
    <row r="706" ht="15.75" customHeight="1">
      <c r="E706" s="37"/>
      <c r="H706" s="37"/>
      <c r="L706" s="13"/>
      <c r="M706" s="12"/>
      <c r="N706" s="13"/>
      <c r="O706" s="13"/>
    </row>
    <row r="707" ht="15.75" customHeight="1">
      <c r="E707" s="37"/>
      <c r="H707" s="37"/>
      <c r="L707" s="13"/>
      <c r="M707" s="12"/>
      <c r="N707" s="13"/>
      <c r="O707" s="13"/>
    </row>
    <row r="708" ht="15.75" customHeight="1">
      <c r="E708" s="37"/>
      <c r="H708" s="37"/>
      <c r="L708" s="13"/>
      <c r="M708" s="12"/>
      <c r="N708" s="13"/>
      <c r="O708" s="13"/>
    </row>
    <row r="709" ht="15.75" customHeight="1">
      <c r="E709" s="37"/>
      <c r="H709" s="37"/>
      <c r="L709" s="13"/>
      <c r="M709" s="12"/>
      <c r="N709" s="13"/>
      <c r="O709" s="13"/>
    </row>
    <row r="710" ht="15.75" customHeight="1">
      <c r="E710" s="37"/>
      <c r="H710" s="37"/>
      <c r="L710" s="13"/>
      <c r="M710" s="12"/>
      <c r="N710" s="13"/>
      <c r="O710" s="13"/>
    </row>
    <row r="711" ht="15.75" customHeight="1">
      <c r="E711" s="37"/>
      <c r="H711" s="37"/>
      <c r="L711" s="13"/>
      <c r="M711" s="12"/>
      <c r="N711" s="13"/>
      <c r="O711" s="13"/>
    </row>
    <row r="712" ht="15.75" customHeight="1">
      <c r="E712" s="37"/>
      <c r="H712" s="37"/>
      <c r="L712" s="13"/>
      <c r="M712" s="12"/>
      <c r="N712" s="13"/>
      <c r="O712" s="13"/>
    </row>
    <row r="713" ht="15.75" customHeight="1">
      <c r="E713" s="37"/>
      <c r="H713" s="37"/>
      <c r="L713" s="13"/>
      <c r="M713" s="12"/>
      <c r="N713" s="13"/>
      <c r="O713" s="13"/>
    </row>
    <row r="714" ht="15.75" customHeight="1">
      <c r="E714" s="37"/>
      <c r="H714" s="37"/>
      <c r="L714" s="13"/>
      <c r="M714" s="12"/>
      <c r="N714" s="13"/>
      <c r="O714" s="13"/>
    </row>
    <row r="715" ht="15.75" customHeight="1">
      <c r="E715" s="37"/>
      <c r="H715" s="37"/>
      <c r="L715" s="13"/>
      <c r="M715" s="12"/>
      <c r="N715" s="13"/>
      <c r="O715" s="13"/>
    </row>
    <row r="716" ht="15.75" customHeight="1">
      <c r="E716" s="37"/>
      <c r="H716" s="37"/>
      <c r="L716" s="13"/>
      <c r="M716" s="12"/>
      <c r="N716" s="13"/>
      <c r="O716" s="13"/>
    </row>
    <row r="717" ht="15.75" customHeight="1">
      <c r="E717" s="37"/>
      <c r="H717" s="37"/>
      <c r="L717" s="13"/>
      <c r="M717" s="12"/>
      <c r="N717" s="13"/>
      <c r="O717" s="13"/>
    </row>
    <row r="718" ht="15.75" customHeight="1">
      <c r="E718" s="37"/>
      <c r="H718" s="37"/>
      <c r="L718" s="13"/>
      <c r="M718" s="12"/>
      <c r="N718" s="13"/>
      <c r="O718" s="13"/>
    </row>
    <row r="719" ht="15.75" customHeight="1">
      <c r="E719" s="37"/>
      <c r="H719" s="37"/>
      <c r="L719" s="13"/>
      <c r="M719" s="12"/>
      <c r="N719" s="13"/>
      <c r="O719" s="13"/>
    </row>
    <row r="720" ht="15.75" customHeight="1">
      <c r="E720" s="37"/>
      <c r="H720" s="37"/>
      <c r="L720" s="13"/>
      <c r="M720" s="12"/>
      <c r="N720" s="13"/>
      <c r="O720" s="13"/>
    </row>
    <row r="721" ht="15.75" customHeight="1">
      <c r="E721" s="37"/>
      <c r="H721" s="37"/>
      <c r="L721" s="13"/>
      <c r="M721" s="12"/>
      <c r="N721" s="13"/>
      <c r="O721" s="13"/>
    </row>
    <row r="722" ht="15.75" customHeight="1">
      <c r="E722" s="37"/>
      <c r="H722" s="37"/>
      <c r="L722" s="13"/>
      <c r="M722" s="12"/>
      <c r="N722" s="13"/>
      <c r="O722" s="13"/>
    </row>
    <row r="723" ht="15.75" customHeight="1">
      <c r="E723" s="37"/>
      <c r="H723" s="37"/>
      <c r="L723" s="13"/>
      <c r="M723" s="12"/>
      <c r="N723" s="13"/>
      <c r="O723" s="13"/>
    </row>
    <row r="724" ht="15.75" customHeight="1">
      <c r="E724" s="37"/>
      <c r="H724" s="37"/>
      <c r="L724" s="13"/>
      <c r="M724" s="12"/>
      <c r="N724" s="13"/>
      <c r="O724" s="13"/>
    </row>
    <row r="725" ht="15.75" customHeight="1">
      <c r="E725" s="37"/>
      <c r="H725" s="37"/>
      <c r="L725" s="13"/>
      <c r="M725" s="12"/>
      <c r="N725" s="13"/>
      <c r="O725" s="13"/>
    </row>
    <row r="726" ht="15.75" customHeight="1">
      <c r="E726" s="37"/>
      <c r="H726" s="37"/>
      <c r="L726" s="13"/>
      <c r="M726" s="12"/>
      <c r="N726" s="13"/>
      <c r="O726" s="13"/>
    </row>
    <row r="727" ht="15.75" customHeight="1">
      <c r="E727" s="37"/>
      <c r="H727" s="37"/>
      <c r="L727" s="13"/>
      <c r="M727" s="12"/>
      <c r="N727" s="13"/>
      <c r="O727" s="13"/>
    </row>
    <row r="728" ht="15.75" customHeight="1">
      <c r="E728" s="37"/>
      <c r="H728" s="37"/>
      <c r="L728" s="13"/>
      <c r="M728" s="12"/>
      <c r="N728" s="13"/>
      <c r="O728" s="13"/>
    </row>
    <row r="729" ht="15.75" customHeight="1">
      <c r="E729" s="37"/>
      <c r="H729" s="37"/>
      <c r="L729" s="13"/>
      <c r="M729" s="12"/>
      <c r="N729" s="13"/>
      <c r="O729" s="13"/>
    </row>
    <row r="730" ht="15.75" customHeight="1">
      <c r="E730" s="37"/>
      <c r="H730" s="37"/>
      <c r="L730" s="13"/>
      <c r="M730" s="12"/>
      <c r="N730" s="13"/>
      <c r="O730" s="13"/>
    </row>
    <row r="731" ht="15.75" customHeight="1">
      <c r="E731" s="37"/>
      <c r="H731" s="37"/>
      <c r="L731" s="13"/>
      <c r="M731" s="12"/>
      <c r="N731" s="13"/>
      <c r="O731" s="13"/>
    </row>
    <row r="732" ht="15.75" customHeight="1">
      <c r="E732" s="37"/>
      <c r="H732" s="37"/>
      <c r="L732" s="13"/>
      <c r="M732" s="12"/>
      <c r="N732" s="13"/>
      <c r="O732" s="13"/>
    </row>
    <row r="733" ht="15.75" customHeight="1">
      <c r="E733" s="37"/>
      <c r="H733" s="37"/>
      <c r="L733" s="13"/>
      <c r="M733" s="12"/>
      <c r="N733" s="13"/>
      <c r="O733" s="13"/>
    </row>
    <row r="734" ht="15.75" customHeight="1">
      <c r="E734" s="37"/>
      <c r="H734" s="37"/>
      <c r="L734" s="13"/>
      <c r="M734" s="12"/>
      <c r="N734" s="13"/>
      <c r="O734" s="13"/>
    </row>
    <row r="735" ht="15.75" customHeight="1">
      <c r="E735" s="37"/>
      <c r="H735" s="37"/>
      <c r="L735" s="13"/>
      <c r="M735" s="12"/>
      <c r="N735" s="13"/>
      <c r="O735" s="13"/>
    </row>
    <row r="736" ht="15.75" customHeight="1">
      <c r="E736" s="37"/>
      <c r="H736" s="37"/>
      <c r="L736" s="13"/>
      <c r="M736" s="12"/>
      <c r="N736" s="13"/>
      <c r="O736" s="13"/>
    </row>
    <row r="737" ht="15.75" customHeight="1">
      <c r="E737" s="37"/>
      <c r="H737" s="37"/>
      <c r="L737" s="13"/>
      <c r="M737" s="12"/>
      <c r="N737" s="13"/>
      <c r="O737" s="13"/>
    </row>
    <row r="738" ht="15.75" customHeight="1">
      <c r="E738" s="37"/>
      <c r="H738" s="37"/>
      <c r="L738" s="13"/>
      <c r="M738" s="12"/>
      <c r="N738" s="13"/>
      <c r="O738" s="13"/>
    </row>
    <row r="739" ht="15.75" customHeight="1">
      <c r="E739" s="37"/>
      <c r="H739" s="37"/>
      <c r="L739" s="13"/>
      <c r="M739" s="12"/>
      <c r="N739" s="13"/>
      <c r="O739" s="13"/>
    </row>
    <row r="740" ht="15.75" customHeight="1">
      <c r="E740" s="37"/>
      <c r="H740" s="37"/>
      <c r="L740" s="13"/>
      <c r="M740" s="12"/>
      <c r="N740" s="13"/>
      <c r="O740" s="13"/>
    </row>
    <row r="741" ht="15.75" customHeight="1">
      <c r="E741" s="37"/>
      <c r="H741" s="37"/>
      <c r="L741" s="13"/>
      <c r="M741" s="12"/>
      <c r="N741" s="13"/>
      <c r="O741" s="13"/>
    </row>
    <row r="742" ht="15.75" customHeight="1">
      <c r="E742" s="37"/>
      <c r="H742" s="37"/>
      <c r="L742" s="13"/>
      <c r="M742" s="12"/>
      <c r="N742" s="13"/>
      <c r="O742" s="13"/>
    </row>
    <row r="743" ht="15.75" customHeight="1">
      <c r="E743" s="37"/>
      <c r="H743" s="37"/>
      <c r="L743" s="13"/>
      <c r="M743" s="12"/>
      <c r="N743" s="13"/>
      <c r="O743" s="13"/>
    </row>
    <row r="744" ht="15.75" customHeight="1">
      <c r="E744" s="37"/>
      <c r="H744" s="37"/>
      <c r="L744" s="13"/>
      <c r="M744" s="12"/>
      <c r="N744" s="13"/>
      <c r="O744" s="13"/>
    </row>
    <row r="745" ht="15.75" customHeight="1">
      <c r="E745" s="37"/>
      <c r="H745" s="37"/>
      <c r="L745" s="13"/>
      <c r="M745" s="12"/>
      <c r="N745" s="13"/>
      <c r="O745" s="13"/>
    </row>
    <row r="746" ht="15.75" customHeight="1">
      <c r="E746" s="37"/>
      <c r="H746" s="37"/>
      <c r="L746" s="13"/>
      <c r="M746" s="12"/>
      <c r="N746" s="13"/>
      <c r="O746" s="13"/>
    </row>
    <row r="747" ht="15.75" customHeight="1">
      <c r="E747" s="37"/>
      <c r="H747" s="37"/>
      <c r="L747" s="13"/>
      <c r="M747" s="12"/>
      <c r="N747" s="13"/>
      <c r="O747" s="13"/>
    </row>
    <row r="748" ht="15.75" customHeight="1">
      <c r="E748" s="37"/>
      <c r="H748" s="37"/>
      <c r="L748" s="13"/>
      <c r="M748" s="12"/>
      <c r="N748" s="13"/>
      <c r="O748" s="13"/>
    </row>
    <row r="749" ht="15.75" customHeight="1">
      <c r="E749" s="37"/>
      <c r="H749" s="37"/>
      <c r="L749" s="13"/>
      <c r="M749" s="12"/>
      <c r="N749" s="13"/>
      <c r="O749" s="13"/>
    </row>
    <row r="750" ht="15.75" customHeight="1">
      <c r="E750" s="37"/>
      <c r="H750" s="37"/>
      <c r="L750" s="13"/>
      <c r="M750" s="12"/>
      <c r="N750" s="13"/>
      <c r="O750" s="13"/>
    </row>
    <row r="751" ht="15.75" customHeight="1">
      <c r="E751" s="37"/>
      <c r="H751" s="37"/>
      <c r="L751" s="13"/>
      <c r="M751" s="12"/>
      <c r="N751" s="13"/>
      <c r="O751" s="13"/>
    </row>
    <row r="752" ht="15.75" customHeight="1">
      <c r="E752" s="37"/>
      <c r="H752" s="37"/>
      <c r="L752" s="13"/>
      <c r="M752" s="12"/>
      <c r="N752" s="13"/>
      <c r="O752" s="13"/>
    </row>
    <row r="753" ht="15.75" customHeight="1">
      <c r="E753" s="37"/>
      <c r="H753" s="37"/>
      <c r="L753" s="13"/>
      <c r="M753" s="12"/>
      <c r="N753" s="13"/>
      <c r="O753" s="13"/>
    </row>
    <row r="754" ht="15.75" customHeight="1">
      <c r="E754" s="37"/>
      <c r="H754" s="37"/>
      <c r="L754" s="13"/>
      <c r="M754" s="12"/>
      <c r="N754" s="13"/>
      <c r="O754" s="13"/>
    </row>
    <row r="755" ht="15.75" customHeight="1">
      <c r="E755" s="37"/>
      <c r="H755" s="37"/>
      <c r="L755" s="13"/>
      <c r="M755" s="12"/>
      <c r="N755" s="13"/>
      <c r="O755" s="13"/>
    </row>
    <row r="756" ht="15.75" customHeight="1">
      <c r="E756" s="37"/>
      <c r="H756" s="37"/>
      <c r="L756" s="13"/>
      <c r="M756" s="12"/>
      <c r="N756" s="13"/>
      <c r="O756" s="13"/>
    </row>
    <row r="757" ht="15.75" customHeight="1">
      <c r="E757" s="37"/>
      <c r="H757" s="37"/>
      <c r="L757" s="13"/>
      <c r="M757" s="12"/>
      <c r="N757" s="13"/>
      <c r="O757" s="13"/>
    </row>
    <row r="758" ht="15.75" customHeight="1">
      <c r="E758" s="37"/>
      <c r="H758" s="37"/>
      <c r="L758" s="13"/>
      <c r="M758" s="12"/>
      <c r="N758" s="13"/>
      <c r="O758" s="13"/>
    </row>
    <row r="759" ht="15.75" customHeight="1">
      <c r="E759" s="37"/>
      <c r="H759" s="37"/>
      <c r="L759" s="13"/>
      <c r="M759" s="12"/>
      <c r="N759" s="13"/>
      <c r="O759" s="13"/>
    </row>
    <row r="760" ht="15.75" customHeight="1">
      <c r="E760" s="37"/>
      <c r="H760" s="37"/>
      <c r="L760" s="13"/>
      <c r="M760" s="12"/>
      <c r="N760" s="13"/>
      <c r="O760" s="13"/>
    </row>
    <row r="761" ht="15.75" customHeight="1">
      <c r="E761" s="37"/>
      <c r="H761" s="37"/>
      <c r="L761" s="13"/>
      <c r="M761" s="12"/>
      <c r="N761" s="13"/>
      <c r="O761" s="13"/>
    </row>
    <row r="762" ht="15.75" customHeight="1">
      <c r="E762" s="37"/>
      <c r="H762" s="37"/>
      <c r="L762" s="13"/>
      <c r="M762" s="12"/>
      <c r="N762" s="13"/>
      <c r="O762" s="13"/>
    </row>
    <row r="763" ht="15.75" customHeight="1">
      <c r="E763" s="37"/>
      <c r="H763" s="37"/>
      <c r="L763" s="13"/>
      <c r="M763" s="12"/>
      <c r="N763" s="13"/>
      <c r="O763" s="13"/>
    </row>
    <row r="764" ht="15.75" customHeight="1">
      <c r="E764" s="37"/>
      <c r="H764" s="37"/>
      <c r="L764" s="13"/>
      <c r="M764" s="12"/>
      <c r="N764" s="13"/>
      <c r="O764" s="13"/>
    </row>
    <row r="765" ht="15.75" customHeight="1">
      <c r="E765" s="37"/>
      <c r="H765" s="37"/>
      <c r="L765" s="13"/>
      <c r="M765" s="12"/>
      <c r="N765" s="13"/>
      <c r="O765" s="13"/>
    </row>
    <row r="766" ht="15.75" customHeight="1">
      <c r="E766" s="37"/>
      <c r="H766" s="37"/>
      <c r="L766" s="13"/>
      <c r="M766" s="12"/>
      <c r="N766" s="13"/>
      <c r="O766" s="13"/>
    </row>
    <row r="767" ht="15.75" customHeight="1">
      <c r="E767" s="37"/>
      <c r="H767" s="37"/>
      <c r="L767" s="13"/>
      <c r="M767" s="12"/>
      <c r="N767" s="13"/>
      <c r="O767" s="13"/>
    </row>
    <row r="768" ht="15.75" customHeight="1">
      <c r="E768" s="37"/>
      <c r="H768" s="37"/>
      <c r="L768" s="13"/>
      <c r="M768" s="12"/>
      <c r="N768" s="13"/>
      <c r="O768" s="13"/>
    </row>
    <row r="769" ht="15.75" customHeight="1">
      <c r="E769" s="37"/>
      <c r="H769" s="37"/>
      <c r="L769" s="13"/>
      <c r="M769" s="12"/>
      <c r="N769" s="13"/>
      <c r="O769" s="13"/>
    </row>
    <row r="770" ht="15.75" customHeight="1">
      <c r="E770" s="37"/>
      <c r="H770" s="37"/>
      <c r="L770" s="13"/>
      <c r="M770" s="12"/>
      <c r="N770" s="13"/>
      <c r="O770" s="13"/>
    </row>
    <row r="771" ht="15.75" customHeight="1">
      <c r="E771" s="37"/>
      <c r="H771" s="37"/>
      <c r="L771" s="13"/>
      <c r="M771" s="12"/>
      <c r="N771" s="13"/>
      <c r="O771" s="13"/>
    </row>
    <row r="772" ht="15.75" customHeight="1">
      <c r="E772" s="37"/>
      <c r="H772" s="37"/>
      <c r="L772" s="13"/>
      <c r="M772" s="12"/>
      <c r="N772" s="13"/>
      <c r="O772" s="13"/>
    </row>
    <row r="773" ht="15.75" customHeight="1">
      <c r="E773" s="37"/>
      <c r="H773" s="37"/>
      <c r="L773" s="13"/>
      <c r="M773" s="12"/>
      <c r="N773" s="13"/>
      <c r="O773" s="13"/>
    </row>
    <row r="774" ht="15.75" customHeight="1">
      <c r="E774" s="37"/>
      <c r="H774" s="37"/>
      <c r="L774" s="13"/>
      <c r="M774" s="12"/>
      <c r="N774" s="13"/>
      <c r="O774" s="13"/>
    </row>
    <row r="775" ht="15.75" customHeight="1">
      <c r="E775" s="37"/>
      <c r="H775" s="37"/>
      <c r="L775" s="13"/>
      <c r="M775" s="12"/>
      <c r="N775" s="13"/>
      <c r="O775" s="13"/>
    </row>
    <row r="776" ht="15.75" customHeight="1">
      <c r="E776" s="37"/>
      <c r="H776" s="37"/>
      <c r="L776" s="13"/>
      <c r="M776" s="12"/>
      <c r="N776" s="13"/>
      <c r="O776" s="13"/>
    </row>
    <row r="777" ht="15.75" customHeight="1">
      <c r="E777" s="37"/>
      <c r="H777" s="37"/>
      <c r="L777" s="13"/>
      <c r="M777" s="12"/>
      <c r="N777" s="13"/>
      <c r="O777" s="13"/>
    </row>
    <row r="778" ht="15.75" customHeight="1">
      <c r="E778" s="37"/>
      <c r="H778" s="37"/>
      <c r="L778" s="13"/>
      <c r="M778" s="12"/>
      <c r="N778" s="13"/>
      <c r="O778" s="13"/>
    </row>
    <row r="779" ht="15.75" customHeight="1">
      <c r="E779" s="37"/>
      <c r="H779" s="37"/>
      <c r="L779" s="13"/>
      <c r="M779" s="12"/>
      <c r="N779" s="13"/>
      <c r="O779" s="13"/>
    </row>
    <row r="780" ht="15.75" customHeight="1">
      <c r="E780" s="37"/>
      <c r="H780" s="37"/>
      <c r="L780" s="13"/>
      <c r="M780" s="12"/>
      <c r="N780" s="13"/>
      <c r="O780" s="13"/>
    </row>
    <row r="781" ht="15.75" customHeight="1">
      <c r="E781" s="37"/>
      <c r="H781" s="37"/>
      <c r="L781" s="13"/>
      <c r="M781" s="12"/>
      <c r="N781" s="13"/>
      <c r="O781" s="13"/>
    </row>
    <row r="782" ht="15.75" customHeight="1">
      <c r="E782" s="37"/>
      <c r="H782" s="37"/>
      <c r="L782" s="13"/>
      <c r="M782" s="12"/>
      <c r="N782" s="13"/>
      <c r="O782" s="13"/>
    </row>
    <row r="783" ht="15.75" customHeight="1">
      <c r="E783" s="37"/>
      <c r="H783" s="37"/>
      <c r="L783" s="13"/>
      <c r="M783" s="12"/>
      <c r="N783" s="13"/>
      <c r="O783" s="13"/>
    </row>
    <row r="784" ht="15.75" customHeight="1">
      <c r="E784" s="37"/>
      <c r="H784" s="37"/>
      <c r="L784" s="13"/>
      <c r="M784" s="12"/>
      <c r="N784" s="13"/>
      <c r="O784" s="13"/>
    </row>
    <row r="785" ht="15.75" customHeight="1">
      <c r="E785" s="37"/>
      <c r="H785" s="37"/>
      <c r="L785" s="13"/>
      <c r="M785" s="12"/>
      <c r="N785" s="13"/>
      <c r="O785" s="13"/>
    </row>
    <row r="786" ht="15.75" customHeight="1">
      <c r="E786" s="37"/>
      <c r="H786" s="37"/>
      <c r="L786" s="13"/>
      <c r="M786" s="12"/>
      <c r="N786" s="13"/>
      <c r="O786" s="13"/>
    </row>
    <row r="787" ht="15.75" customHeight="1">
      <c r="E787" s="37"/>
      <c r="H787" s="37"/>
      <c r="L787" s="13"/>
      <c r="M787" s="12"/>
      <c r="N787" s="13"/>
      <c r="O787" s="13"/>
    </row>
    <row r="788" ht="15.75" customHeight="1">
      <c r="E788" s="37"/>
      <c r="H788" s="37"/>
      <c r="L788" s="13"/>
      <c r="M788" s="12"/>
      <c r="N788" s="13"/>
      <c r="O788" s="13"/>
    </row>
    <row r="789" ht="15.75" customHeight="1">
      <c r="E789" s="37"/>
      <c r="H789" s="37"/>
      <c r="L789" s="13"/>
      <c r="M789" s="12"/>
      <c r="N789" s="13"/>
      <c r="O789" s="13"/>
    </row>
    <row r="790" ht="15.75" customHeight="1">
      <c r="E790" s="37"/>
      <c r="H790" s="37"/>
      <c r="L790" s="13"/>
      <c r="M790" s="12"/>
      <c r="N790" s="13"/>
      <c r="O790" s="13"/>
    </row>
    <row r="791" ht="15.75" customHeight="1">
      <c r="E791" s="37"/>
      <c r="H791" s="37"/>
      <c r="L791" s="13"/>
      <c r="M791" s="12"/>
      <c r="N791" s="13"/>
      <c r="O791" s="13"/>
    </row>
    <row r="792" ht="15.75" customHeight="1">
      <c r="E792" s="37"/>
      <c r="H792" s="37"/>
      <c r="L792" s="13"/>
      <c r="M792" s="12"/>
      <c r="N792" s="13"/>
      <c r="O792" s="13"/>
    </row>
    <row r="793" ht="15.75" customHeight="1">
      <c r="E793" s="37"/>
      <c r="H793" s="37"/>
      <c r="L793" s="13"/>
      <c r="M793" s="12"/>
      <c r="N793" s="13"/>
      <c r="O793" s="13"/>
    </row>
    <row r="794" ht="15.75" customHeight="1">
      <c r="E794" s="37"/>
      <c r="H794" s="37"/>
      <c r="L794" s="13"/>
      <c r="M794" s="12"/>
      <c r="N794" s="13"/>
      <c r="O794" s="13"/>
    </row>
    <row r="795" ht="15.75" customHeight="1">
      <c r="E795" s="37"/>
      <c r="H795" s="37"/>
      <c r="L795" s="13"/>
      <c r="M795" s="12"/>
      <c r="N795" s="13"/>
      <c r="O795" s="13"/>
    </row>
    <row r="796" ht="15.75" customHeight="1">
      <c r="E796" s="37"/>
      <c r="H796" s="37"/>
      <c r="L796" s="13"/>
      <c r="M796" s="12"/>
      <c r="N796" s="13"/>
      <c r="O796" s="13"/>
    </row>
    <row r="797" ht="15.75" customHeight="1">
      <c r="E797" s="37"/>
      <c r="H797" s="37"/>
      <c r="L797" s="13"/>
      <c r="M797" s="12"/>
      <c r="N797" s="13"/>
      <c r="O797" s="13"/>
    </row>
    <row r="798" ht="15.75" customHeight="1">
      <c r="E798" s="37"/>
      <c r="H798" s="37"/>
      <c r="L798" s="13"/>
      <c r="M798" s="12"/>
      <c r="N798" s="13"/>
      <c r="O798" s="13"/>
    </row>
    <row r="799" ht="15.75" customHeight="1">
      <c r="E799" s="37"/>
      <c r="H799" s="37"/>
      <c r="L799" s="13"/>
      <c r="M799" s="12"/>
      <c r="N799" s="13"/>
      <c r="O799" s="13"/>
    </row>
    <row r="800" ht="15.75" customHeight="1">
      <c r="E800" s="37"/>
      <c r="H800" s="37"/>
      <c r="L800" s="13"/>
      <c r="M800" s="12"/>
      <c r="N800" s="13"/>
      <c r="O800" s="13"/>
    </row>
    <row r="801" ht="15.75" customHeight="1">
      <c r="E801" s="37"/>
      <c r="H801" s="37"/>
      <c r="L801" s="13"/>
      <c r="M801" s="12"/>
      <c r="N801" s="13"/>
      <c r="O801" s="13"/>
    </row>
    <row r="802" ht="15.75" customHeight="1">
      <c r="E802" s="37"/>
      <c r="H802" s="37"/>
      <c r="L802" s="13"/>
      <c r="M802" s="12"/>
      <c r="N802" s="13"/>
      <c r="O802" s="13"/>
    </row>
    <row r="803" ht="15.75" customHeight="1">
      <c r="E803" s="37"/>
      <c r="H803" s="37"/>
      <c r="L803" s="13"/>
      <c r="M803" s="12"/>
      <c r="N803" s="13"/>
      <c r="O803" s="13"/>
    </row>
    <row r="804" ht="15.75" customHeight="1">
      <c r="E804" s="37"/>
      <c r="H804" s="37"/>
      <c r="L804" s="13"/>
      <c r="M804" s="12"/>
      <c r="N804" s="13"/>
      <c r="O804" s="13"/>
    </row>
    <row r="805" ht="15.75" customHeight="1">
      <c r="E805" s="37"/>
      <c r="H805" s="37"/>
      <c r="L805" s="13"/>
      <c r="M805" s="12"/>
      <c r="N805" s="13"/>
      <c r="O805" s="13"/>
    </row>
    <row r="806" ht="15.75" customHeight="1">
      <c r="E806" s="37"/>
      <c r="H806" s="37"/>
      <c r="L806" s="13"/>
      <c r="M806" s="12"/>
      <c r="N806" s="13"/>
      <c r="O806" s="13"/>
    </row>
    <row r="807" ht="15.75" customHeight="1">
      <c r="E807" s="37"/>
      <c r="H807" s="37"/>
      <c r="L807" s="13"/>
      <c r="M807" s="12"/>
      <c r="N807" s="13"/>
      <c r="O807" s="13"/>
    </row>
    <row r="808" ht="15.75" customHeight="1">
      <c r="E808" s="37"/>
      <c r="H808" s="37"/>
      <c r="L808" s="13"/>
      <c r="M808" s="12"/>
      <c r="N808" s="13"/>
      <c r="O808" s="13"/>
    </row>
    <row r="809" ht="15.75" customHeight="1">
      <c r="E809" s="37"/>
      <c r="H809" s="37"/>
      <c r="L809" s="13"/>
      <c r="M809" s="12"/>
      <c r="N809" s="13"/>
      <c r="O809" s="13"/>
    </row>
    <row r="810" ht="15.75" customHeight="1">
      <c r="E810" s="37"/>
      <c r="H810" s="37"/>
      <c r="L810" s="13"/>
      <c r="M810" s="12"/>
      <c r="N810" s="13"/>
      <c r="O810" s="13"/>
    </row>
    <row r="811" ht="15.75" customHeight="1">
      <c r="E811" s="37"/>
      <c r="H811" s="37"/>
      <c r="L811" s="13"/>
      <c r="M811" s="12"/>
      <c r="N811" s="13"/>
      <c r="O811" s="13"/>
    </row>
    <row r="812" ht="15.75" customHeight="1">
      <c r="E812" s="37"/>
      <c r="H812" s="37"/>
      <c r="L812" s="13"/>
      <c r="M812" s="12"/>
      <c r="N812" s="13"/>
      <c r="O812" s="13"/>
    </row>
    <row r="813" ht="15.75" customHeight="1">
      <c r="E813" s="37"/>
      <c r="H813" s="37"/>
      <c r="L813" s="13"/>
      <c r="M813" s="12"/>
      <c r="N813" s="13"/>
      <c r="O813" s="13"/>
    </row>
    <row r="814" ht="15.75" customHeight="1">
      <c r="E814" s="37"/>
      <c r="H814" s="37"/>
      <c r="L814" s="13"/>
      <c r="M814" s="12"/>
      <c r="N814" s="13"/>
      <c r="O814" s="13"/>
    </row>
    <row r="815" ht="15.75" customHeight="1">
      <c r="E815" s="37"/>
      <c r="H815" s="37"/>
      <c r="L815" s="13"/>
      <c r="M815" s="12"/>
      <c r="N815" s="13"/>
      <c r="O815" s="13"/>
    </row>
    <row r="816" ht="15.75" customHeight="1">
      <c r="E816" s="37"/>
      <c r="H816" s="37"/>
      <c r="L816" s="13"/>
      <c r="M816" s="12"/>
      <c r="N816" s="13"/>
      <c r="O816" s="13"/>
    </row>
    <row r="817" ht="15.75" customHeight="1">
      <c r="E817" s="37"/>
      <c r="H817" s="37"/>
      <c r="L817" s="13"/>
      <c r="M817" s="12"/>
      <c r="N817" s="13"/>
      <c r="O817" s="13"/>
    </row>
    <row r="818" ht="15.75" customHeight="1">
      <c r="E818" s="37"/>
      <c r="H818" s="37"/>
      <c r="L818" s="13"/>
      <c r="M818" s="12"/>
      <c r="N818" s="13"/>
      <c r="O818" s="13"/>
    </row>
    <row r="819" ht="15.75" customHeight="1">
      <c r="E819" s="37"/>
      <c r="H819" s="37"/>
      <c r="L819" s="13"/>
      <c r="M819" s="12"/>
      <c r="N819" s="13"/>
      <c r="O819" s="13"/>
    </row>
    <row r="820" ht="15.75" customHeight="1">
      <c r="E820" s="37"/>
      <c r="H820" s="37"/>
      <c r="L820" s="13"/>
      <c r="M820" s="12"/>
      <c r="N820" s="13"/>
      <c r="O820" s="13"/>
    </row>
    <row r="821" ht="15.75" customHeight="1">
      <c r="E821" s="37"/>
      <c r="H821" s="37"/>
      <c r="L821" s="13"/>
      <c r="M821" s="12"/>
      <c r="N821" s="13"/>
      <c r="O821" s="13"/>
    </row>
    <row r="822" ht="15.75" customHeight="1">
      <c r="E822" s="37"/>
      <c r="H822" s="37"/>
      <c r="L822" s="13"/>
      <c r="M822" s="12"/>
      <c r="N822" s="13"/>
      <c r="O822" s="13"/>
    </row>
    <row r="823" ht="15.75" customHeight="1">
      <c r="E823" s="37"/>
      <c r="H823" s="37"/>
      <c r="L823" s="13"/>
      <c r="M823" s="12"/>
      <c r="N823" s="13"/>
      <c r="O823" s="13"/>
    </row>
    <row r="824" ht="15.75" customHeight="1">
      <c r="E824" s="37"/>
      <c r="H824" s="37"/>
      <c r="L824" s="13"/>
      <c r="M824" s="12"/>
      <c r="N824" s="13"/>
      <c r="O824" s="13"/>
    </row>
    <row r="825" ht="15.75" customHeight="1">
      <c r="E825" s="37"/>
      <c r="H825" s="37"/>
      <c r="L825" s="13"/>
      <c r="M825" s="12"/>
      <c r="N825" s="13"/>
      <c r="O825" s="13"/>
    </row>
    <row r="826" ht="15.75" customHeight="1">
      <c r="E826" s="37"/>
      <c r="H826" s="37"/>
      <c r="L826" s="13"/>
      <c r="M826" s="12"/>
      <c r="N826" s="13"/>
      <c r="O826" s="13"/>
    </row>
    <row r="827" ht="15.75" customHeight="1">
      <c r="E827" s="37"/>
      <c r="H827" s="37"/>
      <c r="L827" s="13"/>
      <c r="M827" s="12"/>
      <c r="N827" s="13"/>
      <c r="O827" s="13"/>
    </row>
    <row r="828" ht="15.75" customHeight="1">
      <c r="E828" s="37"/>
      <c r="H828" s="37"/>
      <c r="L828" s="13"/>
      <c r="M828" s="12"/>
      <c r="N828" s="13"/>
      <c r="O828" s="13"/>
    </row>
    <row r="829" ht="15.75" customHeight="1">
      <c r="E829" s="37"/>
      <c r="H829" s="37"/>
      <c r="L829" s="13"/>
      <c r="M829" s="12"/>
      <c r="N829" s="13"/>
      <c r="O829" s="13"/>
    </row>
    <row r="830" ht="15.75" customHeight="1">
      <c r="E830" s="37"/>
      <c r="H830" s="37"/>
      <c r="L830" s="13"/>
      <c r="M830" s="12"/>
      <c r="N830" s="13"/>
      <c r="O830" s="13"/>
    </row>
    <row r="831" ht="15.75" customHeight="1">
      <c r="E831" s="37"/>
      <c r="H831" s="37"/>
      <c r="L831" s="13"/>
      <c r="M831" s="12"/>
      <c r="N831" s="13"/>
      <c r="O831" s="13"/>
    </row>
    <row r="832" ht="15.75" customHeight="1">
      <c r="E832" s="37"/>
      <c r="H832" s="37"/>
      <c r="L832" s="13"/>
      <c r="M832" s="12"/>
      <c r="N832" s="13"/>
      <c r="O832" s="13"/>
    </row>
    <row r="833" ht="15.75" customHeight="1">
      <c r="E833" s="37"/>
      <c r="H833" s="37"/>
      <c r="L833" s="13"/>
      <c r="M833" s="12"/>
      <c r="N833" s="13"/>
      <c r="O833" s="13"/>
    </row>
    <row r="834" ht="15.75" customHeight="1">
      <c r="E834" s="37"/>
      <c r="H834" s="37"/>
      <c r="L834" s="13"/>
      <c r="M834" s="12"/>
      <c r="N834" s="13"/>
      <c r="O834" s="13"/>
    </row>
    <row r="835" ht="15.75" customHeight="1">
      <c r="E835" s="37"/>
      <c r="H835" s="37"/>
      <c r="L835" s="13"/>
      <c r="M835" s="12"/>
      <c r="N835" s="13"/>
      <c r="O835" s="13"/>
    </row>
    <row r="836" ht="15.75" customHeight="1">
      <c r="E836" s="37"/>
      <c r="H836" s="37"/>
      <c r="L836" s="13"/>
      <c r="M836" s="12"/>
      <c r="N836" s="13"/>
      <c r="O836" s="13"/>
    </row>
    <row r="837" ht="15.75" customHeight="1">
      <c r="E837" s="37"/>
      <c r="H837" s="37"/>
      <c r="L837" s="13"/>
      <c r="M837" s="12"/>
      <c r="N837" s="13"/>
      <c r="O837" s="13"/>
    </row>
    <row r="838" ht="15.75" customHeight="1">
      <c r="E838" s="37"/>
      <c r="H838" s="37"/>
      <c r="L838" s="13"/>
      <c r="M838" s="12"/>
      <c r="N838" s="13"/>
      <c r="O838" s="13"/>
    </row>
    <row r="839" ht="15.75" customHeight="1">
      <c r="E839" s="37"/>
      <c r="H839" s="37"/>
      <c r="L839" s="13"/>
      <c r="M839" s="12"/>
      <c r="N839" s="13"/>
      <c r="O839" s="13"/>
    </row>
    <row r="840" ht="15.75" customHeight="1">
      <c r="E840" s="37"/>
      <c r="H840" s="37"/>
      <c r="L840" s="13"/>
      <c r="M840" s="12"/>
      <c r="N840" s="13"/>
      <c r="O840" s="13"/>
    </row>
    <row r="841" ht="15.75" customHeight="1">
      <c r="E841" s="37"/>
      <c r="H841" s="37"/>
      <c r="L841" s="13"/>
      <c r="M841" s="12"/>
      <c r="N841" s="13"/>
      <c r="O841" s="13"/>
    </row>
    <row r="842" ht="15.75" customHeight="1">
      <c r="E842" s="37"/>
      <c r="H842" s="37"/>
      <c r="L842" s="13"/>
      <c r="M842" s="12"/>
      <c r="N842" s="13"/>
      <c r="O842" s="13"/>
    </row>
    <row r="843" ht="15.75" customHeight="1">
      <c r="E843" s="37"/>
      <c r="H843" s="37"/>
      <c r="L843" s="13"/>
      <c r="M843" s="12"/>
      <c r="N843" s="13"/>
      <c r="O843" s="13"/>
    </row>
    <row r="844" ht="15.75" customHeight="1">
      <c r="E844" s="37"/>
      <c r="H844" s="37"/>
      <c r="L844" s="13"/>
      <c r="M844" s="12"/>
      <c r="N844" s="13"/>
      <c r="O844" s="13"/>
    </row>
    <row r="845" ht="15.75" customHeight="1">
      <c r="E845" s="37"/>
      <c r="H845" s="37"/>
      <c r="L845" s="13"/>
      <c r="M845" s="12"/>
      <c r="N845" s="13"/>
      <c r="O845" s="13"/>
    </row>
    <row r="846" ht="15.75" customHeight="1">
      <c r="E846" s="37"/>
      <c r="H846" s="37"/>
      <c r="L846" s="13"/>
      <c r="M846" s="12"/>
      <c r="N846" s="13"/>
      <c r="O846" s="13"/>
    </row>
    <row r="847" ht="15.75" customHeight="1">
      <c r="E847" s="37"/>
      <c r="H847" s="37"/>
      <c r="L847" s="13"/>
      <c r="M847" s="12"/>
      <c r="N847" s="13"/>
      <c r="O847" s="13"/>
    </row>
    <row r="848" ht="15.75" customHeight="1">
      <c r="E848" s="37"/>
      <c r="H848" s="37"/>
      <c r="L848" s="13"/>
      <c r="M848" s="12"/>
      <c r="N848" s="13"/>
      <c r="O848" s="13"/>
    </row>
    <row r="849" ht="15.75" customHeight="1">
      <c r="E849" s="37"/>
      <c r="H849" s="37"/>
      <c r="L849" s="13"/>
      <c r="M849" s="12"/>
      <c r="N849" s="13"/>
      <c r="O849" s="13"/>
    </row>
    <row r="850" ht="15.75" customHeight="1">
      <c r="E850" s="37"/>
      <c r="H850" s="37"/>
      <c r="L850" s="13"/>
      <c r="M850" s="12"/>
      <c r="N850" s="13"/>
      <c r="O850" s="13"/>
    </row>
    <row r="851" ht="15.75" customHeight="1">
      <c r="E851" s="37"/>
      <c r="H851" s="37"/>
      <c r="L851" s="13"/>
      <c r="M851" s="12"/>
      <c r="N851" s="13"/>
      <c r="O851" s="13"/>
    </row>
    <row r="852" ht="15.75" customHeight="1">
      <c r="E852" s="37"/>
      <c r="H852" s="37"/>
      <c r="L852" s="13"/>
      <c r="M852" s="12"/>
      <c r="N852" s="13"/>
      <c r="O852" s="13"/>
    </row>
    <row r="853" ht="15.75" customHeight="1">
      <c r="E853" s="37"/>
      <c r="H853" s="37"/>
      <c r="L853" s="13"/>
      <c r="M853" s="12"/>
      <c r="N853" s="13"/>
      <c r="O853" s="13"/>
    </row>
    <row r="854" ht="15.75" customHeight="1">
      <c r="E854" s="37"/>
      <c r="H854" s="37"/>
      <c r="L854" s="13"/>
      <c r="M854" s="12"/>
      <c r="N854" s="13"/>
      <c r="O854" s="13"/>
    </row>
    <row r="855" ht="15.75" customHeight="1">
      <c r="E855" s="37"/>
      <c r="H855" s="37"/>
      <c r="L855" s="13"/>
      <c r="M855" s="12"/>
      <c r="N855" s="13"/>
      <c r="O855" s="13"/>
    </row>
    <row r="856" ht="15.75" customHeight="1">
      <c r="E856" s="37"/>
      <c r="H856" s="37"/>
      <c r="L856" s="13"/>
      <c r="M856" s="12"/>
      <c r="N856" s="13"/>
      <c r="O856" s="13"/>
    </row>
    <row r="857" ht="15.75" customHeight="1">
      <c r="E857" s="37"/>
      <c r="H857" s="37"/>
      <c r="L857" s="13"/>
      <c r="M857" s="12"/>
      <c r="N857" s="13"/>
      <c r="O857" s="13"/>
    </row>
    <row r="858" ht="15.75" customHeight="1">
      <c r="E858" s="37"/>
      <c r="H858" s="37"/>
      <c r="L858" s="13"/>
      <c r="M858" s="12"/>
      <c r="N858" s="13"/>
      <c r="O858" s="13"/>
    </row>
    <row r="859" ht="15.75" customHeight="1">
      <c r="E859" s="37"/>
      <c r="H859" s="37"/>
      <c r="L859" s="13"/>
      <c r="M859" s="12"/>
      <c r="N859" s="13"/>
      <c r="O859" s="13"/>
    </row>
    <row r="860" ht="15.75" customHeight="1">
      <c r="E860" s="37"/>
      <c r="H860" s="37"/>
      <c r="L860" s="13"/>
      <c r="M860" s="12"/>
      <c r="N860" s="13"/>
      <c r="O860" s="13"/>
    </row>
    <row r="861" ht="15.75" customHeight="1">
      <c r="E861" s="37"/>
      <c r="H861" s="37"/>
      <c r="L861" s="13"/>
      <c r="M861" s="12"/>
      <c r="N861" s="13"/>
      <c r="O861" s="13"/>
    </row>
    <row r="862" ht="15.75" customHeight="1">
      <c r="E862" s="37"/>
      <c r="H862" s="37"/>
      <c r="L862" s="13"/>
      <c r="M862" s="12"/>
      <c r="N862" s="13"/>
      <c r="O862" s="13"/>
    </row>
    <row r="863" ht="15.75" customHeight="1">
      <c r="E863" s="37"/>
      <c r="H863" s="37"/>
      <c r="L863" s="13"/>
      <c r="M863" s="12"/>
      <c r="N863" s="13"/>
      <c r="O863" s="13"/>
    </row>
    <row r="864" ht="15.75" customHeight="1">
      <c r="E864" s="37"/>
      <c r="H864" s="37"/>
      <c r="L864" s="13"/>
      <c r="M864" s="12"/>
      <c r="N864" s="13"/>
      <c r="O864" s="13"/>
    </row>
    <row r="865" ht="15.75" customHeight="1">
      <c r="E865" s="37"/>
      <c r="H865" s="37"/>
      <c r="L865" s="13"/>
      <c r="M865" s="12"/>
      <c r="N865" s="13"/>
      <c r="O865" s="13"/>
    </row>
    <row r="866" ht="15.75" customHeight="1">
      <c r="E866" s="37"/>
      <c r="H866" s="37"/>
      <c r="L866" s="13"/>
      <c r="M866" s="12"/>
      <c r="N866" s="13"/>
      <c r="O866" s="13"/>
    </row>
    <row r="867" ht="15.75" customHeight="1">
      <c r="E867" s="37"/>
      <c r="H867" s="37"/>
      <c r="L867" s="13"/>
      <c r="M867" s="12"/>
      <c r="N867" s="13"/>
      <c r="O867" s="13"/>
    </row>
    <row r="868" ht="15.75" customHeight="1">
      <c r="E868" s="37"/>
      <c r="H868" s="37"/>
      <c r="L868" s="13"/>
      <c r="M868" s="12"/>
      <c r="N868" s="13"/>
      <c r="O868" s="13"/>
    </row>
    <row r="869" ht="15.75" customHeight="1">
      <c r="E869" s="37"/>
      <c r="H869" s="37"/>
      <c r="L869" s="13"/>
      <c r="M869" s="12"/>
      <c r="N869" s="13"/>
      <c r="O869" s="13"/>
    </row>
    <row r="870" ht="15.75" customHeight="1">
      <c r="E870" s="37"/>
      <c r="H870" s="37"/>
      <c r="L870" s="13"/>
      <c r="M870" s="12"/>
      <c r="N870" s="13"/>
      <c r="O870" s="13"/>
    </row>
    <row r="871" ht="15.75" customHeight="1">
      <c r="E871" s="37"/>
      <c r="H871" s="37"/>
      <c r="L871" s="13"/>
      <c r="M871" s="12"/>
      <c r="N871" s="13"/>
      <c r="O871" s="13"/>
    </row>
    <row r="872" ht="15.75" customHeight="1">
      <c r="E872" s="37"/>
      <c r="H872" s="37"/>
      <c r="L872" s="13"/>
      <c r="M872" s="12"/>
      <c r="N872" s="13"/>
      <c r="O872" s="13"/>
    </row>
    <row r="873" ht="15.75" customHeight="1">
      <c r="E873" s="37"/>
      <c r="H873" s="37"/>
      <c r="L873" s="13"/>
      <c r="M873" s="12"/>
      <c r="N873" s="13"/>
      <c r="O873" s="13"/>
    </row>
    <row r="874" ht="15.75" customHeight="1">
      <c r="E874" s="37"/>
      <c r="H874" s="37"/>
      <c r="L874" s="13"/>
      <c r="M874" s="12"/>
      <c r="N874" s="13"/>
      <c r="O874" s="13"/>
    </row>
    <row r="875" ht="15.75" customHeight="1">
      <c r="E875" s="37"/>
      <c r="H875" s="37"/>
      <c r="L875" s="13"/>
      <c r="M875" s="12"/>
      <c r="N875" s="13"/>
      <c r="O875" s="13"/>
    </row>
    <row r="876" ht="15.75" customHeight="1">
      <c r="E876" s="37"/>
      <c r="H876" s="37"/>
      <c r="L876" s="13"/>
      <c r="M876" s="12"/>
      <c r="N876" s="13"/>
      <c r="O876" s="13"/>
    </row>
    <row r="877" ht="15.75" customHeight="1">
      <c r="E877" s="37"/>
      <c r="H877" s="37"/>
      <c r="L877" s="13"/>
      <c r="M877" s="12"/>
      <c r="N877" s="13"/>
      <c r="O877" s="13"/>
    </row>
    <row r="878" ht="15.75" customHeight="1">
      <c r="E878" s="37"/>
      <c r="H878" s="37"/>
      <c r="L878" s="13"/>
      <c r="M878" s="12"/>
      <c r="N878" s="13"/>
      <c r="O878" s="13"/>
    </row>
    <row r="879" ht="15.75" customHeight="1">
      <c r="E879" s="37"/>
      <c r="H879" s="37"/>
      <c r="L879" s="13"/>
      <c r="M879" s="12"/>
      <c r="N879" s="13"/>
      <c r="O879" s="13"/>
    </row>
    <row r="880" ht="15.75" customHeight="1">
      <c r="E880" s="37"/>
      <c r="H880" s="37"/>
      <c r="L880" s="13"/>
      <c r="M880" s="12"/>
      <c r="N880" s="13"/>
      <c r="O880" s="13"/>
    </row>
    <row r="881" ht="15.75" customHeight="1">
      <c r="E881" s="37"/>
      <c r="H881" s="37"/>
      <c r="L881" s="13"/>
      <c r="M881" s="12"/>
      <c r="N881" s="13"/>
      <c r="O881" s="13"/>
    </row>
    <row r="882" ht="15.75" customHeight="1">
      <c r="E882" s="37"/>
      <c r="H882" s="37"/>
      <c r="L882" s="13"/>
      <c r="M882" s="12"/>
      <c r="N882" s="13"/>
      <c r="O882" s="13"/>
    </row>
    <row r="883" ht="15.75" customHeight="1">
      <c r="E883" s="37"/>
      <c r="H883" s="37"/>
      <c r="L883" s="13"/>
      <c r="M883" s="12"/>
      <c r="N883" s="13"/>
      <c r="O883" s="13"/>
    </row>
    <row r="884" ht="15.75" customHeight="1">
      <c r="E884" s="37"/>
      <c r="H884" s="37"/>
      <c r="L884" s="13"/>
      <c r="M884" s="12"/>
      <c r="N884" s="13"/>
      <c r="O884" s="13"/>
    </row>
    <row r="885" ht="15.75" customHeight="1">
      <c r="E885" s="37"/>
      <c r="H885" s="37"/>
      <c r="L885" s="13"/>
      <c r="M885" s="12"/>
      <c r="N885" s="13"/>
      <c r="O885" s="13"/>
    </row>
    <row r="886" ht="15.75" customHeight="1">
      <c r="E886" s="37"/>
      <c r="H886" s="37"/>
      <c r="L886" s="13"/>
      <c r="M886" s="12"/>
      <c r="N886" s="13"/>
      <c r="O886" s="13"/>
    </row>
    <row r="887" ht="15.75" customHeight="1">
      <c r="E887" s="37"/>
      <c r="H887" s="37"/>
      <c r="L887" s="13"/>
      <c r="M887" s="12"/>
      <c r="N887" s="13"/>
      <c r="O887" s="13"/>
    </row>
    <row r="888" ht="15.75" customHeight="1">
      <c r="E888" s="37"/>
      <c r="H888" s="37"/>
      <c r="L888" s="13"/>
      <c r="M888" s="12"/>
      <c r="N888" s="13"/>
      <c r="O888" s="13"/>
    </row>
    <row r="889" ht="15.75" customHeight="1">
      <c r="E889" s="37"/>
      <c r="H889" s="37"/>
      <c r="L889" s="13"/>
      <c r="M889" s="12"/>
      <c r="N889" s="13"/>
      <c r="O889" s="13"/>
    </row>
    <row r="890" ht="15.75" customHeight="1">
      <c r="E890" s="37"/>
      <c r="H890" s="37"/>
      <c r="L890" s="13"/>
      <c r="M890" s="12"/>
      <c r="N890" s="13"/>
      <c r="O890" s="13"/>
    </row>
    <row r="891" ht="15.75" customHeight="1">
      <c r="E891" s="37"/>
      <c r="H891" s="37"/>
      <c r="L891" s="13"/>
      <c r="M891" s="12"/>
      <c r="N891" s="13"/>
      <c r="O891" s="13"/>
    </row>
    <row r="892" ht="15.75" customHeight="1">
      <c r="E892" s="37"/>
      <c r="H892" s="37"/>
      <c r="L892" s="13"/>
      <c r="M892" s="12"/>
      <c r="N892" s="13"/>
      <c r="O892" s="13"/>
    </row>
    <row r="893" ht="15.75" customHeight="1">
      <c r="E893" s="37"/>
      <c r="H893" s="37"/>
      <c r="L893" s="13"/>
      <c r="M893" s="12"/>
      <c r="N893" s="13"/>
      <c r="O893" s="13"/>
    </row>
    <row r="894" ht="15.75" customHeight="1">
      <c r="E894" s="37"/>
      <c r="H894" s="37"/>
      <c r="L894" s="13"/>
      <c r="M894" s="12"/>
      <c r="N894" s="13"/>
      <c r="O894" s="13"/>
    </row>
    <row r="895" ht="15.75" customHeight="1">
      <c r="E895" s="37"/>
      <c r="H895" s="37"/>
      <c r="L895" s="13"/>
      <c r="M895" s="12"/>
      <c r="N895" s="13"/>
      <c r="O895" s="13"/>
    </row>
    <row r="896" ht="15.75" customHeight="1">
      <c r="E896" s="37"/>
      <c r="H896" s="37"/>
      <c r="L896" s="13"/>
      <c r="M896" s="12"/>
      <c r="N896" s="13"/>
      <c r="O896" s="13"/>
    </row>
    <row r="897" ht="15.75" customHeight="1">
      <c r="E897" s="37"/>
      <c r="H897" s="37"/>
      <c r="L897" s="13"/>
      <c r="M897" s="12"/>
      <c r="N897" s="13"/>
      <c r="O897" s="13"/>
    </row>
    <row r="898" ht="15.75" customHeight="1">
      <c r="E898" s="37"/>
      <c r="H898" s="37"/>
      <c r="L898" s="13"/>
      <c r="M898" s="12"/>
      <c r="N898" s="13"/>
      <c r="O898" s="13"/>
    </row>
    <row r="899" ht="15.75" customHeight="1">
      <c r="E899" s="37"/>
      <c r="H899" s="37"/>
      <c r="L899" s="13"/>
      <c r="M899" s="12"/>
      <c r="N899" s="13"/>
      <c r="O899" s="13"/>
    </row>
    <row r="900" ht="15.75" customHeight="1">
      <c r="E900" s="37"/>
      <c r="H900" s="37"/>
      <c r="L900" s="13"/>
      <c r="M900" s="12"/>
      <c r="N900" s="13"/>
      <c r="O900" s="13"/>
    </row>
    <row r="901" ht="15.75" customHeight="1">
      <c r="E901" s="37"/>
      <c r="H901" s="37"/>
      <c r="L901" s="13"/>
      <c r="M901" s="12"/>
      <c r="N901" s="13"/>
      <c r="O901" s="13"/>
    </row>
    <row r="902" ht="15.75" customHeight="1">
      <c r="E902" s="37"/>
      <c r="H902" s="37"/>
      <c r="L902" s="13"/>
      <c r="M902" s="12"/>
      <c r="N902" s="13"/>
      <c r="O902" s="13"/>
    </row>
    <row r="903" ht="15.75" customHeight="1">
      <c r="E903" s="37"/>
      <c r="H903" s="37"/>
      <c r="L903" s="13"/>
      <c r="M903" s="12"/>
      <c r="N903" s="13"/>
      <c r="O903" s="13"/>
    </row>
    <row r="904" ht="15.75" customHeight="1">
      <c r="E904" s="37"/>
      <c r="H904" s="37"/>
      <c r="L904" s="13"/>
      <c r="M904" s="12"/>
      <c r="N904" s="13"/>
      <c r="O904" s="13"/>
    </row>
    <row r="905" ht="15.75" customHeight="1">
      <c r="E905" s="37"/>
      <c r="H905" s="37"/>
      <c r="L905" s="13"/>
      <c r="M905" s="12"/>
      <c r="N905" s="13"/>
      <c r="O905" s="13"/>
    </row>
    <row r="906" ht="15.75" customHeight="1">
      <c r="E906" s="37"/>
      <c r="H906" s="37"/>
      <c r="L906" s="13"/>
      <c r="M906" s="12"/>
      <c r="N906" s="13"/>
      <c r="O906" s="13"/>
    </row>
    <row r="907" ht="15.75" customHeight="1">
      <c r="E907" s="37"/>
      <c r="H907" s="37"/>
      <c r="L907" s="13"/>
      <c r="M907" s="12"/>
      <c r="N907" s="13"/>
      <c r="O907" s="13"/>
    </row>
    <row r="908" ht="15.75" customHeight="1">
      <c r="E908" s="37"/>
      <c r="H908" s="37"/>
      <c r="L908" s="13"/>
      <c r="M908" s="12"/>
      <c r="N908" s="13"/>
      <c r="O908" s="13"/>
    </row>
    <row r="909" ht="15.75" customHeight="1">
      <c r="E909" s="37"/>
      <c r="H909" s="37"/>
      <c r="L909" s="13"/>
      <c r="M909" s="12"/>
      <c r="N909" s="13"/>
      <c r="O909" s="13"/>
    </row>
    <row r="910" ht="15.75" customHeight="1">
      <c r="E910" s="37"/>
      <c r="H910" s="37"/>
      <c r="L910" s="13"/>
      <c r="M910" s="12"/>
      <c r="N910" s="13"/>
      <c r="O910" s="13"/>
    </row>
    <row r="911" ht="15.75" customHeight="1">
      <c r="E911" s="37"/>
      <c r="H911" s="37"/>
      <c r="L911" s="13"/>
      <c r="M911" s="12"/>
      <c r="N911" s="13"/>
      <c r="O911" s="13"/>
    </row>
    <row r="912" ht="15.75" customHeight="1">
      <c r="E912" s="37"/>
      <c r="H912" s="37"/>
      <c r="L912" s="13"/>
      <c r="M912" s="12"/>
      <c r="N912" s="13"/>
      <c r="O912" s="13"/>
    </row>
    <row r="913" ht="15.75" customHeight="1">
      <c r="E913" s="37"/>
      <c r="H913" s="37"/>
      <c r="L913" s="13"/>
      <c r="M913" s="12"/>
      <c r="N913" s="13"/>
      <c r="O913" s="13"/>
    </row>
    <row r="914" ht="15.75" customHeight="1">
      <c r="E914" s="37"/>
      <c r="H914" s="37"/>
      <c r="L914" s="13"/>
      <c r="M914" s="12"/>
      <c r="N914" s="13"/>
      <c r="O914" s="13"/>
    </row>
    <row r="915" ht="15.75" customHeight="1">
      <c r="E915" s="37"/>
      <c r="H915" s="37"/>
      <c r="L915" s="13"/>
      <c r="M915" s="12"/>
      <c r="N915" s="13"/>
      <c r="O915" s="13"/>
    </row>
    <row r="916" ht="15.75" customHeight="1">
      <c r="E916" s="37"/>
      <c r="H916" s="37"/>
      <c r="L916" s="13"/>
      <c r="M916" s="12"/>
      <c r="N916" s="13"/>
      <c r="O916" s="13"/>
    </row>
    <row r="917" ht="15.75" customHeight="1">
      <c r="E917" s="37"/>
      <c r="H917" s="37"/>
      <c r="L917" s="13"/>
      <c r="M917" s="12"/>
      <c r="N917" s="13"/>
      <c r="O917" s="13"/>
    </row>
    <row r="918" ht="15.75" customHeight="1">
      <c r="E918" s="37"/>
      <c r="H918" s="37"/>
      <c r="L918" s="13"/>
      <c r="M918" s="12"/>
      <c r="N918" s="13"/>
      <c r="O918" s="13"/>
    </row>
    <row r="919" ht="15.75" customHeight="1">
      <c r="E919" s="37"/>
      <c r="H919" s="37"/>
      <c r="L919" s="13"/>
      <c r="M919" s="12"/>
      <c r="N919" s="13"/>
      <c r="O919" s="13"/>
    </row>
    <row r="920" ht="15.75" customHeight="1">
      <c r="E920" s="37"/>
      <c r="H920" s="37"/>
      <c r="L920" s="13"/>
      <c r="M920" s="12"/>
      <c r="N920" s="13"/>
      <c r="O920" s="13"/>
    </row>
    <row r="921" ht="15.75" customHeight="1">
      <c r="E921" s="37"/>
      <c r="H921" s="37"/>
      <c r="L921" s="13"/>
      <c r="M921" s="12"/>
      <c r="N921" s="13"/>
      <c r="O921" s="13"/>
    </row>
    <row r="922" ht="15.75" customHeight="1">
      <c r="E922" s="37"/>
      <c r="H922" s="37"/>
      <c r="L922" s="13"/>
      <c r="M922" s="12"/>
      <c r="N922" s="13"/>
      <c r="O922" s="13"/>
    </row>
    <row r="923" ht="15.75" customHeight="1">
      <c r="E923" s="37"/>
      <c r="H923" s="37"/>
      <c r="L923" s="13"/>
      <c r="M923" s="12"/>
      <c r="N923" s="13"/>
      <c r="O923" s="13"/>
    </row>
    <row r="924" ht="15.75" customHeight="1">
      <c r="E924" s="37"/>
      <c r="H924" s="37"/>
      <c r="L924" s="13"/>
      <c r="M924" s="12"/>
      <c r="N924" s="13"/>
      <c r="O924" s="13"/>
    </row>
    <row r="925" ht="15.75" customHeight="1">
      <c r="E925" s="37"/>
      <c r="H925" s="37"/>
      <c r="L925" s="13"/>
      <c r="M925" s="12"/>
      <c r="N925" s="13"/>
      <c r="O925" s="13"/>
    </row>
    <row r="926" ht="15.75" customHeight="1">
      <c r="E926" s="37"/>
      <c r="H926" s="37"/>
      <c r="L926" s="13"/>
      <c r="M926" s="12"/>
      <c r="N926" s="13"/>
      <c r="O926" s="13"/>
    </row>
    <row r="927" ht="15.75" customHeight="1">
      <c r="E927" s="37"/>
      <c r="H927" s="37"/>
      <c r="L927" s="13"/>
      <c r="M927" s="12"/>
      <c r="N927" s="13"/>
      <c r="O927" s="13"/>
    </row>
    <row r="928" ht="15.75" customHeight="1">
      <c r="E928" s="37"/>
      <c r="H928" s="37"/>
      <c r="L928" s="13"/>
      <c r="M928" s="12"/>
      <c r="N928" s="13"/>
      <c r="O928" s="13"/>
    </row>
    <row r="929" ht="15.75" customHeight="1">
      <c r="E929" s="37"/>
      <c r="H929" s="37"/>
      <c r="L929" s="13"/>
      <c r="M929" s="12"/>
      <c r="N929" s="13"/>
      <c r="O929" s="13"/>
    </row>
    <row r="930" ht="15.75" customHeight="1">
      <c r="E930" s="37"/>
      <c r="H930" s="37"/>
      <c r="L930" s="13"/>
      <c r="M930" s="12"/>
      <c r="N930" s="13"/>
      <c r="O930" s="13"/>
    </row>
    <row r="931" ht="15.75" customHeight="1">
      <c r="E931" s="37"/>
      <c r="H931" s="37"/>
      <c r="L931" s="13"/>
      <c r="M931" s="12"/>
      <c r="N931" s="13"/>
      <c r="O931" s="13"/>
    </row>
    <row r="932" ht="15.75" customHeight="1">
      <c r="E932" s="37"/>
      <c r="H932" s="37"/>
      <c r="L932" s="13"/>
      <c r="M932" s="12"/>
      <c r="N932" s="13"/>
      <c r="O932" s="13"/>
    </row>
    <row r="933" ht="15.75" customHeight="1">
      <c r="E933" s="37"/>
      <c r="H933" s="37"/>
      <c r="L933" s="13"/>
      <c r="M933" s="12"/>
      <c r="N933" s="13"/>
      <c r="O933" s="13"/>
    </row>
    <row r="934" ht="15.75" customHeight="1">
      <c r="E934" s="37"/>
      <c r="H934" s="37"/>
      <c r="L934" s="13"/>
      <c r="M934" s="12"/>
      <c r="N934" s="13"/>
      <c r="O934" s="13"/>
    </row>
    <row r="935" ht="15.75" customHeight="1">
      <c r="E935" s="37"/>
      <c r="H935" s="37"/>
      <c r="L935" s="13"/>
      <c r="M935" s="12"/>
      <c r="N935" s="13"/>
      <c r="O935" s="13"/>
    </row>
    <row r="936" ht="15.75" customHeight="1">
      <c r="E936" s="37"/>
      <c r="H936" s="37"/>
      <c r="L936" s="13"/>
      <c r="M936" s="12"/>
      <c r="N936" s="13"/>
      <c r="O936" s="13"/>
    </row>
    <row r="937" ht="15.75" customHeight="1">
      <c r="E937" s="37"/>
      <c r="H937" s="37"/>
      <c r="L937" s="13"/>
      <c r="M937" s="12"/>
      <c r="N937" s="13"/>
      <c r="O937" s="13"/>
    </row>
    <row r="938" ht="15.75" customHeight="1">
      <c r="E938" s="37"/>
      <c r="H938" s="37"/>
      <c r="L938" s="13"/>
      <c r="M938" s="12"/>
      <c r="N938" s="13"/>
      <c r="O938" s="13"/>
    </row>
    <row r="939" ht="15.75" customHeight="1">
      <c r="E939" s="37"/>
      <c r="H939" s="37"/>
      <c r="L939" s="13"/>
      <c r="M939" s="12"/>
      <c r="N939" s="13"/>
      <c r="O939" s="13"/>
    </row>
    <row r="940" ht="15.75" customHeight="1">
      <c r="E940" s="37"/>
      <c r="H940" s="37"/>
      <c r="L940" s="13"/>
      <c r="M940" s="12"/>
      <c r="N940" s="13"/>
      <c r="O940" s="13"/>
    </row>
    <row r="941" ht="15.75" customHeight="1">
      <c r="E941" s="37"/>
      <c r="H941" s="37"/>
      <c r="L941" s="13"/>
      <c r="M941" s="12"/>
      <c r="N941" s="13"/>
      <c r="O941" s="13"/>
    </row>
    <row r="942" ht="15.75" customHeight="1">
      <c r="E942" s="37"/>
      <c r="H942" s="37"/>
      <c r="L942" s="13"/>
      <c r="M942" s="12"/>
      <c r="N942" s="13"/>
      <c r="O942" s="13"/>
    </row>
    <row r="943" ht="15.75" customHeight="1">
      <c r="E943" s="37"/>
      <c r="H943" s="37"/>
      <c r="L943" s="13"/>
      <c r="M943" s="12"/>
      <c r="N943" s="13"/>
      <c r="O943" s="13"/>
    </row>
    <row r="944" ht="15.75" customHeight="1">
      <c r="E944" s="37"/>
      <c r="H944" s="37"/>
      <c r="L944" s="13"/>
      <c r="M944" s="12"/>
      <c r="N944" s="13"/>
      <c r="O944" s="13"/>
    </row>
    <row r="945" ht="15.75" customHeight="1">
      <c r="E945" s="37"/>
      <c r="H945" s="37"/>
      <c r="L945" s="13"/>
      <c r="M945" s="12"/>
      <c r="N945" s="13"/>
      <c r="O945" s="13"/>
    </row>
    <row r="946" ht="15.75" customHeight="1">
      <c r="E946" s="37"/>
      <c r="H946" s="37"/>
      <c r="L946" s="13"/>
      <c r="M946" s="12"/>
      <c r="N946" s="13"/>
      <c r="O946" s="13"/>
    </row>
    <row r="947" ht="15.75" customHeight="1">
      <c r="E947" s="37"/>
      <c r="H947" s="37"/>
      <c r="L947" s="13"/>
      <c r="M947" s="12"/>
      <c r="N947" s="13"/>
      <c r="O947" s="13"/>
    </row>
    <row r="948" ht="15.75" customHeight="1">
      <c r="E948" s="37"/>
      <c r="H948" s="37"/>
      <c r="L948" s="13"/>
      <c r="M948" s="12"/>
      <c r="N948" s="13"/>
      <c r="O948" s="13"/>
    </row>
    <row r="949" ht="15.75" customHeight="1">
      <c r="E949" s="37"/>
      <c r="H949" s="37"/>
      <c r="L949" s="13"/>
      <c r="M949" s="12"/>
      <c r="N949" s="13"/>
      <c r="O949" s="13"/>
    </row>
    <row r="950" ht="15.75" customHeight="1">
      <c r="E950" s="37"/>
      <c r="H950" s="37"/>
      <c r="L950" s="13"/>
      <c r="M950" s="12"/>
      <c r="N950" s="13"/>
      <c r="O950" s="13"/>
    </row>
    <row r="951" ht="15.75" customHeight="1">
      <c r="E951" s="37"/>
      <c r="H951" s="37"/>
      <c r="L951" s="13"/>
      <c r="M951" s="12"/>
      <c r="N951" s="13"/>
      <c r="O951" s="13"/>
    </row>
    <row r="952" ht="15.75" customHeight="1">
      <c r="E952" s="37"/>
      <c r="H952" s="37"/>
      <c r="L952" s="13"/>
      <c r="M952" s="12"/>
      <c r="N952" s="13"/>
      <c r="O952" s="13"/>
    </row>
    <row r="953" ht="15.75" customHeight="1">
      <c r="E953" s="37"/>
      <c r="H953" s="37"/>
      <c r="L953" s="13"/>
      <c r="M953" s="12"/>
      <c r="N953" s="13"/>
      <c r="O953" s="13"/>
    </row>
    <row r="954" ht="15.75" customHeight="1">
      <c r="E954" s="37"/>
      <c r="H954" s="37"/>
      <c r="L954" s="13"/>
      <c r="M954" s="12"/>
      <c r="N954" s="13"/>
      <c r="O954" s="13"/>
    </row>
    <row r="955" ht="15.75" customHeight="1">
      <c r="E955" s="37"/>
      <c r="H955" s="37"/>
      <c r="L955" s="13"/>
      <c r="M955" s="12"/>
      <c r="N955" s="13"/>
      <c r="O955" s="13"/>
    </row>
    <row r="956" ht="15.75" customHeight="1">
      <c r="E956" s="37"/>
      <c r="H956" s="37"/>
      <c r="L956" s="13"/>
      <c r="M956" s="12"/>
      <c r="N956" s="13"/>
      <c r="O956" s="13"/>
    </row>
    <row r="957" ht="15.75" customHeight="1">
      <c r="E957" s="37"/>
      <c r="H957" s="37"/>
      <c r="L957" s="13"/>
      <c r="M957" s="12"/>
      <c r="N957" s="13"/>
      <c r="O957" s="13"/>
    </row>
    <row r="958" ht="15.75" customHeight="1">
      <c r="E958" s="37"/>
      <c r="H958" s="37"/>
      <c r="L958" s="13"/>
      <c r="M958" s="12"/>
      <c r="N958" s="13"/>
      <c r="O958" s="13"/>
    </row>
    <row r="959" ht="15.75" customHeight="1">
      <c r="E959" s="37"/>
      <c r="H959" s="37"/>
      <c r="L959" s="13"/>
      <c r="M959" s="12"/>
      <c r="N959" s="13"/>
      <c r="O959" s="13"/>
    </row>
    <row r="960" ht="15.75" customHeight="1">
      <c r="E960" s="37"/>
      <c r="H960" s="37"/>
      <c r="L960" s="13"/>
      <c r="M960" s="12"/>
      <c r="N960" s="13"/>
      <c r="O960" s="13"/>
    </row>
    <row r="961" ht="15.75" customHeight="1">
      <c r="E961" s="37"/>
      <c r="H961" s="37"/>
      <c r="L961" s="13"/>
      <c r="M961" s="12"/>
      <c r="N961" s="13"/>
      <c r="O961" s="13"/>
    </row>
    <row r="962" ht="15.75" customHeight="1">
      <c r="E962" s="37"/>
      <c r="H962" s="37"/>
      <c r="L962" s="13"/>
      <c r="M962" s="12"/>
      <c r="N962" s="13"/>
      <c r="O962" s="13"/>
    </row>
    <row r="963" ht="15.75" customHeight="1">
      <c r="E963" s="37"/>
      <c r="H963" s="37"/>
      <c r="L963" s="13"/>
      <c r="M963" s="12"/>
      <c r="N963" s="13"/>
      <c r="O963" s="13"/>
    </row>
    <row r="964" ht="15.75" customHeight="1">
      <c r="E964" s="37"/>
      <c r="H964" s="37"/>
      <c r="L964" s="13"/>
      <c r="M964" s="12"/>
      <c r="N964" s="13"/>
      <c r="O964" s="13"/>
    </row>
    <row r="965" ht="15.75" customHeight="1">
      <c r="E965" s="37"/>
      <c r="H965" s="37"/>
      <c r="L965" s="13"/>
      <c r="M965" s="12"/>
      <c r="N965" s="13"/>
      <c r="O965" s="13"/>
    </row>
    <row r="966" ht="15.75" customHeight="1">
      <c r="E966" s="37"/>
      <c r="H966" s="37"/>
      <c r="L966" s="13"/>
      <c r="M966" s="12"/>
      <c r="N966" s="13"/>
      <c r="O966" s="13"/>
    </row>
    <row r="967" ht="15.75" customHeight="1">
      <c r="E967" s="37"/>
      <c r="H967" s="37"/>
      <c r="L967" s="13"/>
      <c r="M967" s="12"/>
      <c r="N967" s="13"/>
      <c r="O967" s="13"/>
    </row>
    <row r="968" ht="15.75" customHeight="1">
      <c r="E968" s="37"/>
      <c r="H968" s="37"/>
      <c r="L968" s="13"/>
      <c r="M968" s="12"/>
      <c r="N968" s="13"/>
      <c r="O968" s="13"/>
    </row>
    <row r="969" ht="15.75" customHeight="1">
      <c r="E969" s="37"/>
      <c r="H969" s="37"/>
      <c r="L969" s="13"/>
      <c r="M969" s="12"/>
      <c r="N969" s="13"/>
      <c r="O969" s="13"/>
    </row>
    <row r="970" ht="15.75" customHeight="1">
      <c r="E970" s="37"/>
      <c r="H970" s="37"/>
      <c r="L970" s="13"/>
      <c r="M970" s="12"/>
      <c r="N970" s="13"/>
      <c r="O970" s="13"/>
    </row>
    <row r="971" ht="15.75" customHeight="1">
      <c r="E971" s="37"/>
      <c r="H971" s="37"/>
      <c r="L971" s="13"/>
      <c r="M971" s="12"/>
      <c r="N971" s="13"/>
      <c r="O971" s="13"/>
    </row>
    <row r="972" ht="15.75" customHeight="1">
      <c r="E972" s="37"/>
      <c r="H972" s="37"/>
      <c r="L972" s="13"/>
      <c r="M972" s="12"/>
      <c r="N972" s="13"/>
      <c r="O972" s="13"/>
    </row>
    <row r="973" ht="15.75" customHeight="1">
      <c r="E973" s="37"/>
      <c r="H973" s="37"/>
      <c r="L973" s="13"/>
      <c r="M973" s="12"/>
      <c r="N973" s="13"/>
      <c r="O973" s="13"/>
    </row>
    <row r="974" ht="15.75" customHeight="1">
      <c r="E974" s="37"/>
      <c r="H974" s="37"/>
      <c r="L974" s="13"/>
      <c r="M974" s="12"/>
      <c r="N974" s="13"/>
      <c r="O974" s="13"/>
    </row>
    <row r="975" ht="15.75" customHeight="1">
      <c r="E975" s="37"/>
      <c r="H975" s="37"/>
      <c r="L975" s="13"/>
      <c r="M975" s="12"/>
      <c r="N975" s="13"/>
      <c r="O975" s="13"/>
    </row>
    <row r="976" ht="15.75" customHeight="1">
      <c r="E976" s="37"/>
      <c r="H976" s="37"/>
      <c r="L976" s="13"/>
      <c r="M976" s="12"/>
      <c r="N976" s="13"/>
      <c r="O976" s="13"/>
    </row>
    <row r="977" ht="15.75" customHeight="1">
      <c r="E977" s="37"/>
      <c r="H977" s="37"/>
      <c r="L977" s="13"/>
      <c r="M977" s="12"/>
      <c r="N977" s="13"/>
      <c r="O977" s="13"/>
    </row>
    <row r="978" ht="15.75" customHeight="1">
      <c r="E978" s="37"/>
      <c r="H978" s="37"/>
      <c r="L978" s="13"/>
      <c r="M978" s="12"/>
      <c r="N978" s="13"/>
      <c r="O978" s="13"/>
    </row>
    <row r="979" ht="15.75" customHeight="1">
      <c r="E979" s="37"/>
      <c r="H979" s="37"/>
      <c r="L979" s="13"/>
      <c r="M979" s="12"/>
      <c r="N979" s="13"/>
      <c r="O979" s="13"/>
    </row>
    <row r="980" ht="15.75" customHeight="1">
      <c r="E980" s="37"/>
      <c r="H980" s="37"/>
      <c r="L980" s="13"/>
      <c r="M980" s="12"/>
      <c r="N980" s="13"/>
      <c r="O980" s="13"/>
    </row>
    <row r="981" ht="15.75" customHeight="1">
      <c r="E981" s="37"/>
      <c r="H981" s="37"/>
      <c r="L981" s="13"/>
      <c r="M981" s="12"/>
      <c r="N981" s="13"/>
      <c r="O981" s="13"/>
    </row>
    <row r="982" ht="15.75" customHeight="1">
      <c r="E982" s="37"/>
      <c r="H982" s="37"/>
      <c r="L982" s="13"/>
      <c r="M982" s="12"/>
      <c r="N982" s="13"/>
      <c r="O982" s="13"/>
    </row>
    <row r="983" ht="15.75" customHeight="1">
      <c r="E983" s="37"/>
      <c r="H983" s="37"/>
      <c r="L983" s="13"/>
      <c r="M983" s="12"/>
      <c r="N983" s="13"/>
      <c r="O983" s="13"/>
    </row>
    <row r="984" ht="15.75" customHeight="1">
      <c r="E984" s="37"/>
      <c r="H984" s="37"/>
      <c r="L984" s="13"/>
      <c r="M984" s="12"/>
      <c r="N984" s="13"/>
      <c r="O984" s="13"/>
    </row>
    <row r="985" ht="15.75" customHeight="1">
      <c r="E985" s="37"/>
      <c r="H985" s="37"/>
      <c r="L985" s="13"/>
      <c r="M985" s="12"/>
      <c r="N985" s="13"/>
      <c r="O985" s="13"/>
    </row>
    <row r="986" ht="15.75" customHeight="1">
      <c r="E986" s="37"/>
      <c r="H986" s="37"/>
      <c r="L986" s="13"/>
      <c r="M986" s="12"/>
      <c r="N986" s="13"/>
      <c r="O986" s="13"/>
    </row>
    <row r="987" ht="15.75" customHeight="1">
      <c r="E987" s="37"/>
      <c r="H987" s="37"/>
      <c r="L987" s="13"/>
      <c r="M987" s="12"/>
      <c r="N987" s="13"/>
      <c r="O987" s="13"/>
    </row>
    <row r="988" ht="15.75" customHeight="1">
      <c r="E988" s="37"/>
      <c r="H988" s="37"/>
      <c r="L988" s="13"/>
      <c r="M988" s="12"/>
      <c r="N988" s="13"/>
      <c r="O988" s="13"/>
    </row>
    <row r="989" ht="15.75" customHeight="1">
      <c r="E989" s="37"/>
      <c r="H989" s="37"/>
      <c r="L989" s="13"/>
      <c r="M989" s="12"/>
      <c r="N989" s="13"/>
      <c r="O989" s="13"/>
    </row>
    <row r="990" ht="15.75" customHeight="1">
      <c r="E990" s="37"/>
      <c r="H990" s="37"/>
      <c r="L990" s="13"/>
      <c r="M990" s="12"/>
      <c r="N990" s="13"/>
      <c r="O990" s="13"/>
    </row>
    <row r="991" ht="15.75" customHeight="1">
      <c r="E991" s="37"/>
      <c r="H991" s="37"/>
      <c r="L991" s="13"/>
      <c r="M991" s="12"/>
      <c r="N991" s="13"/>
      <c r="O991" s="13"/>
    </row>
    <row r="992" ht="15.75" customHeight="1">
      <c r="E992" s="37"/>
      <c r="H992" s="37"/>
      <c r="L992" s="13"/>
      <c r="M992" s="12"/>
      <c r="N992" s="13"/>
      <c r="O992" s="13"/>
    </row>
    <row r="993" ht="15.75" customHeight="1">
      <c r="E993" s="37"/>
      <c r="H993" s="37"/>
      <c r="L993" s="13"/>
      <c r="M993" s="12"/>
      <c r="N993" s="13"/>
      <c r="O993" s="13"/>
    </row>
    <row r="994" ht="15.75" customHeight="1">
      <c r="E994" s="37"/>
      <c r="H994" s="37"/>
      <c r="L994" s="13"/>
      <c r="M994" s="12"/>
      <c r="N994" s="13"/>
      <c r="O994" s="13"/>
    </row>
    <row r="995" ht="15.75" customHeight="1">
      <c r="E995" s="37"/>
      <c r="H995" s="37"/>
      <c r="L995" s="13"/>
      <c r="M995" s="12"/>
      <c r="N995" s="13"/>
      <c r="O995" s="13"/>
    </row>
    <row r="996" ht="15.75" customHeight="1">
      <c r="E996" s="37"/>
      <c r="H996" s="37"/>
      <c r="L996" s="13"/>
      <c r="M996" s="12"/>
      <c r="N996" s="13"/>
      <c r="O996" s="13"/>
    </row>
  </sheetData>
  <printOptions/>
  <pageMargins bottom="1.0" footer="0.0" header="0.0" left="0.7500000000000001" right="0.7500000000000001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5"/>
    <col customWidth="1" min="3" max="3" width="12.13"/>
    <col customWidth="1" min="4" max="4" width="16.25"/>
    <col customWidth="1" min="5" max="5" width="19.88"/>
    <col customWidth="1" min="6" max="6" width="14.38"/>
    <col customWidth="1" min="7" max="7" width="17.25"/>
    <col customWidth="1" min="8" max="9" width="14.38"/>
    <col customWidth="1" min="10" max="10" width="15.75"/>
    <col customWidth="1" min="11" max="12" width="14.38"/>
    <col customWidth="1" min="13" max="13" width="8.63"/>
    <col customWidth="1" min="14" max="14" width="13.38"/>
    <col customWidth="1" min="15" max="15" width="8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20" t="s">
        <v>8</v>
      </c>
      <c r="K1" s="38">
        <v>0.13</v>
      </c>
      <c r="L1" s="1" t="s">
        <v>9</v>
      </c>
      <c r="M1" s="39" t="s">
        <v>10</v>
      </c>
      <c r="N1" s="39" t="s">
        <v>212</v>
      </c>
      <c r="O1" s="39" t="s">
        <v>213</v>
      </c>
      <c r="Q1" s="39" t="s">
        <v>214</v>
      </c>
      <c r="R1" s="39" t="s">
        <v>215</v>
      </c>
    </row>
    <row r="2" ht="12.75" customHeight="1">
      <c r="A2" s="4">
        <v>110.0</v>
      </c>
      <c r="B2" s="9" t="s">
        <v>122</v>
      </c>
      <c r="C2" s="4" t="s">
        <v>118</v>
      </c>
      <c r="D2" s="4">
        <v>21.0</v>
      </c>
      <c r="E2" s="4">
        <v>51.0</v>
      </c>
      <c r="F2" s="4">
        <v>34.0</v>
      </c>
      <c r="G2" s="4">
        <v>3.0</v>
      </c>
      <c r="H2" s="4">
        <v>88.0</v>
      </c>
      <c r="I2" s="4"/>
      <c r="J2" s="20" t="s">
        <v>15</v>
      </c>
      <c r="K2" s="38">
        <v>0.26</v>
      </c>
      <c r="L2" s="4">
        <f t="shared" ref="L2:L168" si="1">((D2+E2+F2)/2+G2)</f>
        <v>56</v>
      </c>
      <c r="M2" s="40">
        <f t="shared" ref="M2:M168" si="2">((D2+E2+F2+H2)/2+G2)</f>
        <v>100</v>
      </c>
      <c r="N2" s="11">
        <f t="shared" ref="N2:N168" si="3">ROUND(M2,0)</f>
        <v>100</v>
      </c>
      <c r="O2" s="11">
        <f t="shared" ref="O2:O168" si="4">((D2+E2+F2+H2)/2+G2)</f>
        <v>100</v>
      </c>
      <c r="Q2" s="11" t="s">
        <v>216</v>
      </c>
      <c r="R2" s="11">
        <v>10.0</v>
      </c>
    </row>
    <row r="3" ht="12.75" customHeight="1">
      <c r="A3" s="4">
        <v>36.0</v>
      </c>
      <c r="B3" s="9" t="s">
        <v>54</v>
      </c>
      <c r="C3" s="4" t="s">
        <v>14</v>
      </c>
      <c r="D3" s="4">
        <v>24.0</v>
      </c>
      <c r="E3" s="4">
        <v>50.0</v>
      </c>
      <c r="F3" s="4">
        <v>36.0</v>
      </c>
      <c r="G3" s="4">
        <v>3.0</v>
      </c>
      <c r="H3" s="4">
        <v>80.0</v>
      </c>
      <c r="I3" s="4"/>
      <c r="J3" s="20" t="s">
        <v>17</v>
      </c>
      <c r="K3" s="38">
        <v>0.18</v>
      </c>
      <c r="L3" s="4">
        <f t="shared" si="1"/>
        <v>58</v>
      </c>
      <c r="M3" s="40">
        <f t="shared" si="2"/>
        <v>98</v>
      </c>
      <c r="N3" s="11">
        <f t="shared" si="3"/>
        <v>98</v>
      </c>
      <c r="O3" s="11">
        <f t="shared" si="4"/>
        <v>98</v>
      </c>
      <c r="Q3" s="11" t="s">
        <v>216</v>
      </c>
      <c r="R3" s="11">
        <v>10.0</v>
      </c>
      <c r="V3" s="11"/>
    </row>
    <row r="4" ht="12.75" customHeight="1">
      <c r="A4" s="4">
        <v>93.0</v>
      </c>
      <c r="B4" s="9" t="s">
        <v>107</v>
      </c>
      <c r="C4" s="4" t="s">
        <v>58</v>
      </c>
      <c r="D4" s="4">
        <v>26.0</v>
      </c>
      <c r="E4" s="4">
        <v>54.0</v>
      </c>
      <c r="F4" s="4">
        <v>33.0</v>
      </c>
      <c r="G4" s="4">
        <v>3.0</v>
      </c>
      <c r="H4" s="4">
        <v>76.0</v>
      </c>
      <c r="I4" s="4"/>
      <c r="J4" s="20" t="s">
        <v>19</v>
      </c>
      <c r="K4" s="38">
        <v>0.03</v>
      </c>
      <c r="L4" s="4">
        <f t="shared" si="1"/>
        <v>59.5</v>
      </c>
      <c r="M4" s="40">
        <f t="shared" si="2"/>
        <v>97.5</v>
      </c>
      <c r="N4" s="11">
        <f t="shared" si="3"/>
        <v>98</v>
      </c>
      <c r="O4" s="11">
        <f t="shared" si="4"/>
        <v>97.5</v>
      </c>
      <c r="Q4" s="11" t="s">
        <v>216</v>
      </c>
      <c r="R4" s="11">
        <v>10.0</v>
      </c>
    </row>
    <row r="5" ht="12.75" customHeight="1">
      <c r="A5" s="4">
        <v>148.0</v>
      </c>
      <c r="B5" s="9" t="s">
        <v>159</v>
      </c>
      <c r="C5" s="4" t="s">
        <v>149</v>
      </c>
      <c r="D5" s="4">
        <v>24.0</v>
      </c>
      <c r="E5" s="4">
        <v>41.0</v>
      </c>
      <c r="F5" s="4">
        <v>33.0</v>
      </c>
      <c r="G5" s="4">
        <v>3.0</v>
      </c>
      <c r="H5" s="4">
        <v>80.0</v>
      </c>
      <c r="I5" s="4"/>
      <c r="J5" s="20" t="s">
        <v>21</v>
      </c>
      <c r="K5" s="38">
        <f>SUM(K1:K4)</f>
        <v>0.6</v>
      </c>
      <c r="L5" s="4">
        <f t="shared" si="1"/>
        <v>52</v>
      </c>
      <c r="M5" s="40">
        <f t="shared" si="2"/>
        <v>92</v>
      </c>
      <c r="N5" s="11">
        <f t="shared" si="3"/>
        <v>92</v>
      </c>
      <c r="O5" s="11">
        <f t="shared" si="4"/>
        <v>92</v>
      </c>
      <c r="Q5" s="11" t="s">
        <v>216</v>
      </c>
      <c r="R5" s="11">
        <v>10.0</v>
      </c>
    </row>
    <row r="6" ht="12.75" customHeight="1">
      <c r="A6" s="4">
        <v>88.0</v>
      </c>
      <c r="B6" s="9" t="s">
        <v>103</v>
      </c>
      <c r="C6" s="4" t="s">
        <v>58</v>
      </c>
      <c r="D6" s="4">
        <v>24.0</v>
      </c>
      <c r="E6" s="4">
        <v>53.0</v>
      </c>
      <c r="F6" s="4">
        <v>36.0</v>
      </c>
      <c r="G6" s="4">
        <v>2.5</v>
      </c>
      <c r="H6" s="4">
        <v>65.0</v>
      </c>
      <c r="I6" s="4"/>
      <c r="J6" s="20" t="s">
        <v>23</v>
      </c>
      <c r="K6" s="38">
        <v>0.4</v>
      </c>
      <c r="L6" s="4">
        <f t="shared" si="1"/>
        <v>59</v>
      </c>
      <c r="M6" s="40">
        <f t="shared" si="2"/>
        <v>91.5</v>
      </c>
      <c r="N6" s="11">
        <f t="shared" si="3"/>
        <v>92</v>
      </c>
      <c r="O6" s="11">
        <f t="shared" si="4"/>
        <v>91.5</v>
      </c>
      <c r="Q6" s="11" t="s">
        <v>216</v>
      </c>
      <c r="R6" s="11">
        <v>10.0</v>
      </c>
    </row>
    <row r="7" ht="12.75" customHeight="1">
      <c r="A7" s="4">
        <v>12.0</v>
      </c>
      <c r="B7" s="9" t="s">
        <v>30</v>
      </c>
      <c r="C7" s="4" t="s">
        <v>14</v>
      </c>
      <c r="D7" s="4">
        <v>26.0</v>
      </c>
      <c r="E7" s="4">
        <v>54.0</v>
      </c>
      <c r="F7" s="4">
        <v>27.0</v>
      </c>
      <c r="G7" s="4">
        <v>0.0</v>
      </c>
      <c r="H7" s="4">
        <v>73.0</v>
      </c>
      <c r="I7" s="4"/>
      <c r="J7" s="20" t="s">
        <v>25</v>
      </c>
      <c r="K7" s="38">
        <f>K6+K5</f>
        <v>1</v>
      </c>
      <c r="L7" s="4">
        <f t="shared" si="1"/>
        <v>53.5</v>
      </c>
      <c r="M7" s="40">
        <f t="shared" si="2"/>
        <v>90</v>
      </c>
      <c r="N7" s="11">
        <f t="shared" si="3"/>
        <v>90</v>
      </c>
      <c r="O7" s="11">
        <f t="shared" si="4"/>
        <v>90</v>
      </c>
      <c r="Q7" s="11" t="s">
        <v>216</v>
      </c>
      <c r="R7" s="11">
        <v>10.0</v>
      </c>
    </row>
    <row r="8" ht="12.75" customHeight="1">
      <c r="A8" s="4">
        <v>3.0</v>
      </c>
      <c r="B8" s="9" t="s">
        <v>18</v>
      </c>
      <c r="C8" s="4" t="s">
        <v>14</v>
      </c>
      <c r="D8" s="4">
        <v>23.0</v>
      </c>
      <c r="E8" s="4">
        <v>48.0</v>
      </c>
      <c r="F8" s="4">
        <v>27.0</v>
      </c>
      <c r="G8" s="4">
        <v>0.0</v>
      </c>
      <c r="H8" s="4">
        <v>78.0</v>
      </c>
      <c r="I8" s="4"/>
      <c r="J8" s="4"/>
      <c r="K8" s="5"/>
      <c r="L8" s="4">
        <f t="shared" si="1"/>
        <v>49</v>
      </c>
      <c r="M8" s="40">
        <f t="shared" si="2"/>
        <v>88</v>
      </c>
      <c r="N8" s="11">
        <f t="shared" si="3"/>
        <v>88</v>
      </c>
      <c r="O8" s="11">
        <f t="shared" si="4"/>
        <v>88</v>
      </c>
      <c r="Q8" s="11" t="s">
        <v>216</v>
      </c>
      <c r="R8" s="11">
        <v>10.0</v>
      </c>
    </row>
    <row r="9" ht="12.75" customHeight="1">
      <c r="A9" s="4">
        <v>75.0</v>
      </c>
      <c r="B9" s="9" t="s">
        <v>91</v>
      </c>
      <c r="C9" s="4" t="s">
        <v>58</v>
      </c>
      <c r="D9" s="4">
        <v>24.0</v>
      </c>
      <c r="E9" s="4">
        <v>38.0</v>
      </c>
      <c r="F9" s="4">
        <v>26.0</v>
      </c>
      <c r="G9" s="4">
        <v>3.0</v>
      </c>
      <c r="H9" s="4">
        <v>80.0</v>
      </c>
      <c r="I9" s="4"/>
      <c r="J9" s="4"/>
      <c r="K9" s="4"/>
      <c r="L9" s="4">
        <f t="shared" si="1"/>
        <v>47</v>
      </c>
      <c r="M9" s="40">
        <f t="shared" si="2"/>
        <v>87</v>
      </c>
      <c r="N9" s="11">
        <f t="shared" si="3"/>
        <v>87</v>
      </c>
      <c r="O9" s="11">
        <f t="shared" si="4"/>
        <v>87</v>
      </c>
      <c r="Q9" s="11" t="s">
        <v>216</v>
      </c>
      <c r="R9" s="11">
        <v>10.0</v>
      </c>
    </row>
    <row r="10" ht="12.75" customHeight="1">
      <c r="A10" s="4">
        <v>86.0</v>
      </c>
      <c r="B10" s="9" t="s">
        <v>102</v>
      </c>
      <c r="C10" s="4" t="s">
        <v>58</v>
      </c>
      <c r="D10" s="4">
        <v>26.0</v>
      </c>
      <c r="E10" s="4">
        <v>38.0</v>
      </c>
      <c r="F10" s="4">
        <v>27.0</v>
      </c>
      <c r="G10" s="4">
        <v>0.0</v>
      </c>
      <c r="H10" s="4">
        <v>82.0</v>
      </c>
      <c r="I10" s="4"/>
      <c r="J10" s="4"/>
      <c r="K10" s="4"/>
      <c r="L10" s="4">
        <f t="shared" si="1"/>
        <v>45.5</v>
      </c>
      <c r="M10" s="40">
        <f t="shared" si="2"/>
        <v>86.5</v>
      </c>
      <c r="N10" s="11">
        <f t="shared" si="3"/>
        <v>87</v>
      </c>
      <c r="O10" s="11">
        <f t="shared" si="4"/>
        <v>86.5</v>
      </c>
      <c r="Q10" s="11" t="s">
        <v>216</v>
      </c>
      <c r="R10" s="11">
        <v>10.0</v>
      </c>
    </row>
    <row r="11" ht="12.75" customHeight="1">
      <c r="A11" s="4">
        <v>111.0</v>
      </c>
      <c r="B11" s="9" t="s">
        <v>123</v>
      </c>
      <c r="C11" s="4" t="s">
        <v>118</v>
      </c>
      <c r="D11" s="4">
        <v>21.0</v>
      </c>
      <c r="E11" s="4">
        <v>54.0</v>
      </c>
      <c r="F11" s="4">
        <v>34.0</v>
      </c>
      <c r="G11" s="4">
        <v>2.0</v>
      </c>
      <c r="H11" s="4">
        <v>59.0</v>
      </c>
      <c r="I11" s="4"/>
      <c r="J11" s="4"/>
      <c r="K11" s="4"/>
      <c r="L11" s="4">
        <f t="shared" si="1"/>
        <v>56.5</v>
      </c>
      <c r="M11" s="40">
        <f t="shared" si="2"/>
        <v>86</v>
      </c>
      <c r="N11" s="11">
        <f t="shared" si="3"/>
        <v>86</v>
      </c>
      <c r="O11" s="11">
        <f t="shared" si="4"/>
        <v>86</v>
      </c>
      <c r="Q11" s="11" t="s">
        <v>216</v>
      </c>
      <c r="R11" s="11">
        <v>10.0</v>
      </c>
    </row>
    <row r="12" ht="12.75" customHeight="1">
      <c r="A12" s="4">
        <v>141.0</v>
      </c>
      <c r="B12" s="9" t="s">
        <v>153</v>
      </c>
      <c r="C12" s="4" t="s">
        <v>149</v>
      </c>
      <c r="D12" s="4">
        <v>22.0</v>
      </c>
      <c r="E12" s="4">
        <v>42.0</v>
      </c>
      <c r="F12" s="4">
        <v>27.0</v>
      </c>
      <c r="G12" s="4">
        <v>3.0</v>
      </c>
      <c r="H12" s="4">
        <v>74.0</v>
      </c>
      <c r="I12" s="4"/>
      <c r="J12" s="4"/>
      <c r="K12" s="4"/>
      <c r="L12" s="4">
        <f t="shared" si="1"/>
        <v>48.5</v>
      </c>
      <c r="M12" s="40">
        <f t="shared" si="2"/>
        <v>85.5</v>
      </c>
      <c r="N12" s="11">
        <f t="shared" si="3"/>
        <v>86</v>
      </c>
      <c r="O12" s="11">
        <f t="shared" si="4"/>
        <v>85.5</v>
      </c>
      <c r="Q12" s="11" t="s">
        <v>216</v>
      </c>
      <c r="R12" s="11">
        <v>10.0</v>
      </c>
    </row>
    <row r="13" ht="12.75" customHeight="1">
      <c r="A13" s="4">
        <v>35.0</v>
      </c>
      <c r="B13" s="9" t="s">
        <v>53</v>
      </c>
      <c r="C13" s="4" t="s">
        <v>14</v>
      </c>
      <c r="D13" s="4">
        <v>26.0</v>
      </c>
      <c r="E13" s="4">
        <v>51.0</v>
      </c>
      <c r="F13" s="4">
        <v>23.0</v>
      </c>
      <c r="G13" s="4">
        <v>0.0</v>
      </c>
      <c r="H13" s="4">
        <v>70.0</v>
      </c>
      <c r="I13" s="4"/>
      <c r="J13" s="4"/>
      <c r="K13" s="4"/>
      <c r="L13" s="4">
        <f t="shared" si="1"/>
        <v>50</v>
      </c>
      <c r="M13" s="40">
        <f t="shared" si="2"/>
        <v>85</v>
      </c>
      <c r="N13" s="11">
        <f t="shared" si="3"/>
        <v>85</v>
      </c>
      <c r="O13" s="11">
        <f t="shared" si="4"/>
        <v>85</v>
      </c>
      <c r="Q13" s="11" t="s">
        <v>216</v>
      </c>
      <c r="R13" s="11">
        <v>10.0</v>
      </c>
    </row>
    <row r="14" ht="12.75" customHeight="1">
      <c r="A14" s="4">
        <v>17.0</v>
      </c>
      <c r="B14" s="9" t="s">
        <v>35</v>
      </c>
      <c r="C14" s="4" t="s">
        <v>14</v>
      </c>
      <c r="D14" s="4">
        <v>22.0</v>
      </c>
      <c r="E14" s="4">
        <v>50.0</v>
      </c>
      <c r="F14" s="4">
        <v>25.5</v>
      </c>
      <c r="G14" s="4">
        <v>2.0</v>
      </c>
      <c r="H14" s="4">
        <v>68.0</v>
      </c>
      <c r="I14" s="4"/>
      <c r="J14" s="4"/>
      <c r="K14" s="4"/>
      <c r="L14" s="4">
        <f t="shared" si="1"/>
        <v>50.75</v>
      </c>
      <c r="M14" s="40">
        <f t="shared" si="2"/>
        <v>84.75</v>
      </c>
      <c r="N14" s="11">
        <f t="shared" si="3"/>
        <v>85</v>
      </c>
      <c r="O14" s="11">
        <f t="shared" si="4"/>
        <v>84.75</v>
      </c>
      <c r="Q14" s="11" t="s">
        <v>216</v>
      </c>
      <c r="R14" s="11">
        <v>10.0</v>
      </c>
    </row>
    <row r="15" ht="12.75" customHeight="1">
      <c r="A15" s="4">
        <v>142.0</v>
      </c>
      <c r="B15" s="9" t="s">
        <v>154</v>
      </c>
      <c r="C15" s="4" t="s">
        <v>149</v>
      </c>
      <c r="D15" s="4">
        <v>26.0</v>
      </c>
      <c r="E15" s="4">
        <v>36.0</v>
      </c>
      <c r="F15" s="4">
        <v>26.0</v>
      </c>
      <c r="G15" s="4">
        <v>3.0</v>
      </c>
      <c r="H15" s="4">
        <v>74.0</v>
      </c>
      <c r="I15" s="4"/>
      <c r="J15" s="4"/>
      <c r="K15" s="4"/>
      <c r="L15" s="4">
        <f t="shared" si="1"/>
        <v>47</v>
      </c>
      <c r="M15" s="40">
        <f t="shared" si="2"/>
        <v>84</v>
      </c>
      <c r="N15" s="11">
        <f t="shared" si="3"/>
        <v>84</v>
      </c>
      <c r="O15" s="11">
        <f t="shared" si="4"/>
        <v>84</v>
      </c>
      <c r="Q15" s="11" t="s">
        <v>216</v>
      </c>
      <c r="R15" s="11">
        <v>10.0</v>
      </c>
    </row>
    <row r="16" ht="12.75" customHeight="1">
      <c r="A16" s="4">
        <v>117.0</v>
      </c>
      <c r="B16" s="9" t="s">
        <v>128</v>
      </c>
      <c r="C16" s="4" t="s">
        <v>118</v>
      </c>
      <c r="D16" s="4">
        <v>26.0</v>
      </c>
      <c r="E16" s="4">
        <v>42.0</v>
      </c>
      <c r="F16" s="4">
        <v>24.0</v>
      </c>
      <c r="G16" s="4">
        <v>0.0</v>
      </c>
      <c r="H16" s="4">
        <v>75.0</v>
      </c>
      <c r="I16" s="4"/>
      <c r="J16" s="4"/>
      <c r="K16" s="4"/>
      <c r="L16" s="4">
        <f t="shared" si="1"/>
        <v>46</v>
      </c>
      <c r="M16" s="40">
        <f t="shared" si="2"/>
        <v>83.5</v>
      </c>
      <c r="N16" s="11">
        <f t="shared" si="3"/>
        <v>84</v>
      </c>
      <c r="O16" s="11">
        <f t="shared" si="4"/>
        <v>83.5</v>
      </c>
      <c r="Q16" s="11" t="s">
        <v>216</v>
      </c>
      <c r="R16" s="11">
        <v>10.0</v>
      </c>
    </row>
    <row r="17" ht="12.75" customHeight="1">
      <c r="A17" s="4">
        <v>68.0</v>
      </c>
      <c r="B17" s="9" t="s">
        <v>84</v>
      </c>
      <c r="C17" s="4" t="s">
        <v>58</v>
      </c>
      <c r="D17" s="4">
        <v>26.0</v>
      </c>
      <c r="E17" s="4">
        <v>52.0</v>
      </c>
      <c r="F17" s="4">
        <v>18.5</v>
      </c>
      <c r="G17" s="4">
        <v>0.0</v>
      </c>
      <c r="H17" s="4">
        <v>70.0</v>
      </c>
      <c r="I17" s="4"/>
      <c r="J17" s="4"/>
      <c r="K17" s="4"/>
      <c r="L17" s="4">
        <f t="shared" si="1"/>
        <v>48.25</v>
      </c>
      <c r="M17" s="40">
        <f t="shared" si="2"/>
        <v>83.25</v>
      </c>
      <c r="N17" s="11">
        <f t="shared" si="3"/>
        <v>83</v>
      </c>
      <c r="O17" s="11">
        <f t="shared" si="4"/>
        <v>83.25</v>
      </c>
      <c r="Q17" s="11" t="s">
        <v>217</v>
      </c>
      <c r="R17" s="11">
        <v>9.0</v>
      </c>
    </row>
    <row r="18" ht="12.75" customHeight="1">
      <c r="A18" s="4">
        <v>116.0</v>
      </c>
      <c r="B18" s="9" t="s">
        <v>127</v>
      </c>
      <c r="C18" s="4" t="s">
        <v>118</v>
      </c>
      <c r="D18" s="4">
        <v>26.0</v>
      </c>
      <c r="E18" s="4">
        <v>43.0</v>
      </c>
      <c r="F18" s="4">
        <v>21.5</v>
      </c>
      <c r="G18" s="4">
        <v>0.0</v>
      </c>
      <c r="H18" s="4">
        <v>76.0</v>
      </c>
      <c r="I18" s="4"/>
      <c r="J18" s="4"/>
      <c r="K18" s="4"/>
      <c r="L18" s="4">
        <f t="shared" si="1"/>
        <v>45.25</v>
      </c>
      <c r="M18" s="40">
        <f t="shared" si="2"/>
        <v>83.25</v>
      </c>
      <c r="N18" s="11">
        <f t="shared" si="3"/>
        <v>83</v>
      </c>
      <c r="O18" s="11">
        <f t="shared" si="4"/>
        <v>83.25</v>
      </c>
      <c r="Q18" s="11" t="s">
        <v>217</v>
      </c>
      <c r="R18" s="11">
        <v>9.0</v>
      </c>
    </row>
    <row r="19" ht="12.75" customHeight="1">
      <c r="A19" s="4">
        <v>79.0</v>
      </c>
      <c r="B19" s="9" t="s">
        <v>95</v>
      </c>
      <c r="C19" s="4" t="s">
        <v>58</v>
      </c>
      <c r="D19" s="4">
        <v>25.0</v>
      </c>
      <c r="E19" s="4">
        <v>44.0</v>
      </c>
      <c r="F19" s="4">
        <v>21.0</v>
      </c>
      <c r="G19" s="4">
        <v>2.0</v>
      </c>
      <c r="H19" s="4">
        <v>72.0</v>
      </c>
      <c r="I19" s="4"/>
      <c r="J19" s="4"/>
      <c r="K19" s="4"/>
      <c r="L19" s="4">
        <f t="shared" si="1"/>
        <v>47</v>
      </c>
      <c r="M19" s="40">
        <f t="shared" si="2"/>
        <v>83</v>
      </c>
      <c r="N19" s="11">
        <f t="shared" si="3"/>
        <v>83</v>
      </c>
      <c r="O19" s="11">
        <f t="shared" si="4"/>
        <v>83</v>
      </c>
      <c r="Q19" s="11" t="s">
        <v>217</v>
      </c>
      <c r="R19" s="11">
        <v>9.0</v>
      </c>
    </row>
    <row r="20" ht="12.75" customHeight="1">
      <c r="A20" s="4">
        <v>146.0</v>
      </c>
      <c r="B20" s="9" t="s">
        <v>157</v>
      </c>
      <c r="C20" s="4" t="s">
        <v>149</v>
      </c>
      <c r="D20" s="4">
        <v>24.0</v>
      </c>
      <c r="E20" s="4">
        <v>41.0</v>
      </c>
      <c r="F20" s="4">
        <v>30.0</v>
      </c>
      <c r="G20" s="4">
        <v>3.0</v>
      </c>
      <c r="H20" s="4">
        <v>65.0</v>
      </c>
      <c r="I20" s="4"/>
      <c r="J20" s="4"/>
      <c r="K20" s="4"/>
      <c r="L20" s="4">
        <f t="shared" si="1"/>
        <v>50.5</v>
      </c>
      <c r="M20" s="40">
        <f t="shared" si="2"/>
        <v>83</v>
      </c>
      <c r="N20" s="11">
        <f t="shared" si="3"/>
        <v>83</v>
      </c>
      <c r="O20" s="11">
        <f t="shared" si="4"/>
        <v>83</v>
      </c>
      <c r="Q20" s="11" t="s">
        <v>217</v>
      </c>
      <c r="R20" s="11">
        <v>9.0</v>
      </c>
    </row>
    <row r="21" ht="12.75" customHeight="1">
      <c r="A21" s="4">
        <v>157.0</v>
      </c>
      <c r="B21" s="9" t="s">
        <v>167</v>
      </c>
      <c r="C21" s="4" t="s">
        <v>149</v>
      </c>
      <c r="D21" s="4">
        <v>22.0</v>
      </c>
      <c r="E21" s="4">
        <v>35.0</v>
      </c>
      <c r="F21" s="4">
        <v>28.0</v>
      </c>
      <c r="G21" s="4">
        <v>3.0</v>
      </c>
      <c r="H21" s="4">
        <v>75.0</v>
      </c>
      <c r="I21" s="4"/>
      <c r="J21" s="4"/>
      <c r="K21" s="4"/>
      <c r="L21" s="4">
        <f t="shared" si="1"/>
        <v>45.5</v>
      </c>
      <c r="M21" s="40">
        <f t="shared" si="2"/>
        <v>83</v>
      </c>
      <c r="N21" s="11">
        <f t="shared" si="3"/>
        <v>83</v>
      </c>
      <c r="O21" s="11">
        <f t="shared" si="4"/>
        <v>83</v>
      </c>
      <c r="Q21" s="11" t="s">
        <v>217</v>
      </c>
      <c r="R21" s="11">
        <v>9.0</v>
      </c>
    </row>
    <row r="22" ht="12.75" customHeight="1">
      <c r="A22" s="4">
        <v>11.0</v>
      </c>
      <c r="B22" s="9" t="s">
        <v>29</v>
      </c>
      <c r="C22" s="4" t="s">
        <v>14</v>
      </c>
      <c r="D22" s="4">
        <v>25.0</v>
      </c>
      <c r="E22" s="4">
        <v>42.0</v>
      </c>
      <c r="F22" s="4">
        <v>30.0</v>
      </c>
      <c r="G22" s="4">
        <v>0.0</v>
      </c>
      <c r="H22" s="4">
        <v>68.0</v>
      </c>
      <c r="I22" s="4"/>
      <c r="J22" s="4"/>
      <c r="K22" s="4"/>
      <c r="L22" s="4">
        <f t="shared" si="1"/>
        <v>48.5</v>
      </c>
      <c r="M22" s="40">
        <f t="shared" si="2"/>
        <v>82.5</v>
      </c>
      <c r="N22" s="11">
        <f t="shared" si="3"/>
        <v>83</v>
      </c>
      <c r="O22" s="11">
        <f t="shared" si="4"/>
        <v>82.5</v>
      </c>
      <c r="Q22" s="11" t="s">
        <v>217</v>
      </c>
      <c r="R22" s="11">
        <v>9.0</v>
      </c>
    </row>
    <row r="23" ht="12.75" customHeight="1">
      <c r="A23" s="4">
        <v>177.0</v>
      </c>
      <c r="B23" s="9" t="s">
        <v>184</v>
      </c>
      <c r="C23" s="4" t="s">
        <v>14</v>
      </c>
      <c r="D23" s="4">
        <v>22.0</v>
      </c>
      <c r="E23" s="4">
        <v>39.0</v>
      </c>
      <c r="F23" s="4">
        <v>34.0</v>
      </c>
      <c r="G23" s="4">
        <v>3.0</v>
      </c>
      <c r="H23" s="4">
        <v>64.0</v>
      </c>
      <c r="I23" s="4"/>
      <c r="J23" s="4"/>
      <c r="K23" s="4"/>
      <c r="L23" s="4">
        <f t="shared" si="1"/>
        <v>50.5</v>
      </c>
      <c r="M23" s="40">
        <f t="shared" si="2"/>
        <v>82.5</v>
      </c>
      <c r="N23" s="11">
        <f t="shared" si="3"/>
        <v>83</v>
      </c>
      <c r="O23" s="11">
        <f t="shared" si="4"/>
        <v>82.5</v>
      </c>
      <c r="Q23" s="11" t="s">
        <v>217</v>
      </c>
      <c r="R23" s="11">
        <v>9.0</v>
      </c>
    </row>
    <row r="24" ht="12.75" customHeight="1">
      <c r="A24" s="4">
        <v>89.0</v>
      </c>
      <c r="B24" s="9" t="s">
        <v>104</v>
      </c>
      <c r="C24" s="4" t="s">
        <v>58</v>
      </c>
      <c r="D24" s="4">
        <v>21.0</v>
      </c>
      <c r="E24" s="4">
        <v>54.0</v>
      </c>
      <c r="F24" s="4">
        <v>9.0</v>
      </c>
      <c r="G24" s="4">
        <v>0.0</v>
      </c>
      <c r="H24" s="4">
        <v>79.0</v>
      </c>
      <c r="I24" s="4"/>
      <c r="J24" s="4"/>
      <c r="K24" s="4"/>
      <c r="L24" s="4">
        <f t="shared" si="1"/>
        <v>42</v>
      </c>
      <c r="M24" s="40">
        <f t="shared" si="2"/>
        <v>81.5</v>
      </c>
      <c r="N24" s="11">
        <f t="shared" si="3"/>
        <v>82</v>
      </c>
      <c r="O24" s="11">
        <f t="shared" si="4"/>
        <v>81.5</v>
      </c>
      <c r="Q24" s="11" t="s">
        <v>217</v>
      </c>
      <c r="R24" s="11">
        <v>9.0</v>
      </c>
    </row>
    <row r="25" ht="12.75" customHeight="1">
      <c r="A25" s="4">
        <v>15.0</v>
      </c>
      <c r="B25" s="9" t="s">
        <v>33</v>
      </c>
      <c r="C25" s="4" t="s">
        <v>14</v>
      </c>
      <c r="D25" s="4">
        <v>17.0</v>
      </c>
      <c r="E25" s="4">
        <v>42.0</v>
      </c>
      <c r="F25" s="4">
        <v>33.0</v>
      </c>
      <c r="G25" s="4">
        <v>3.0</v>
      </c>
      <c r="H25" s="4">
        <v>64.0</v>
      </c>
      <c r="I25" s="4"/>
      <c r="J25" s="4"/>
      <c r="K25" s="4"/>
      <c r="L25" s="4">
        <f t="shared" si="1"/>
        <v>49</v>
      </c>
      <c r="M25" s="40">
        <f t="shared" si="2"/>
        <v>81</v>
      </c>
      <c r="N25" s="11">
        <f t="shared" si="3"/>
        <v>81</v>
      </c>
      <c r="O25" s="11">
        <f t="shared" si="4"/>
        <v>81</v>
      </c>
      <c r="Q25" s="11" t="s">
        <v>217</v>
      </c>
      <c r="R25" s="11">
        <v>9.0</v>
      </c>
    </row>
    <row r="26" ht="12.75" customHeight="1">
      <c r="A26" s="4">
        <v>119.0</v>
      </c>
      <c r="B26" s="9" t="s">
        <v>131</v>
      </c>
      <c r="C26" s="4" t="s">
        <v>130</v>
      </c>
      <c r="D26" s="4">
        <v>20.0</v>
      </c>
      <c r="E26" s="4">
        <v>48.0</v>
      </c>
      <c r="F26" s="4">
        <v>25.0</v>
      </c>
      <c r="G26" s="4">
        <v>0.0</v>
      </c>
      <c r="H26" s="4">
        <v>68.0</v>
      </c>
      <c r="I26" s="4"/>
      <c r="J26" s="4"/>
      <c r="K26" s="4"/>
      <c r="L26" s="4">
        <f t="shared" si="1"/>
        <v>46.5</v>
      </c>
      <c r="M26" s="40">
        <f t="shared" si="2"/>
        <v>80.5</v>
      </c>
      <c r="N26" s="11">
        <f t="shared" si="3"/>
        <v>81</v>
      </c>
      <c r="O26" s="11">
        <f t="shared" si="4"/>
        <v>80.5</v>
      </c>
      <c r="Q26" s="11" t="s">
        <v>217</v>
      </c>
      <c r="R26" s="11">
        <v>9.0</v>
      </c>
    </row>
    <row r="27" ht="12.75" customHeight="1">
      <c r="A27" s="4">
        <v>47.0</v>
      </c>
      <c r="B27" s="9" t="s">
        <v>63</v>
      </c>
      <c r="C27" s="4" t="s">
        <v>58</v>
      </c>
      <c r="D27" s="4">
        <v>24.0</v>
      </c>
      <c r="E27" s="4">
        <v>35.0</v>
      </c>
      <c r="F27" s="4">
        <v>30.0</v>
      </c>
      <c r="G27" s="4">
        <v>1.75</v>
      </c>
      <c r="H27" s="4">
        <v>68.0</v>
      </c>
      <c r="I27" s="4"/>
      <c r="J27" s="4"/>
      <c r="K27" s="4"/>
      <c r="L27" s="4">
        <f t="shared" si="1"/>
        <v>46.25</v>
      </c>
      <c r="M27" s="40">
        <f t="shared" si="2"/>
        <v>80.25</v>
      </c>
      <c r="N27" s="11">
        <f t="shared" si="3"/>
        <v>80</v>
      </c>
      <c r="O27" s="11">
        <f t="shared" si="4"/>
        <v>80.25</v>
      </c>
      <c r="Q27" s="11" t="s">
        <v>217</v>
      </c>
      <c r="R27" s="11">
        <v>9.0</v>
      </c>
    </row>
    <row r="28" ht="12.75" customHeight="1">
      <c r="A28" s="4">
        <v>150.0</v>
      </c>
      <c r="B28" s="9" t="s">
        <v>161</v>
      </c>
      <c r="C28" s="4" t="s">
        <v>149</v>
      </c>
      <c r="D28" s="4">
        <v>20.0</v>
      </c>
      <c r="E28" s="4">
        <v>29.0</v>
      </c>
      <c r="F28" s="4">
        <v>36.0</v>
      </c>
      <c r="G28" s="4">
        <v>1.5</v>
      </c>
      <c r="H28" s="4">
        <v>72.0</v>
      </c>
      <c r="I28" s="4"/>
      <c r="J28" s="4"/>
      <c r="K28" s="4"/>
      <c r="L28" s="4">
        <f t="shared" si="1"/>
        <v>44</v>
      </c>
      <c r="M28" s="40">
        <f t="shared" si="2"/>
        <v>80</v>
      </c>
      <c r="N28" s="11">
        <f t="shared" si="3"/>
        <v>80</v>
      </c>
      <c r="O28" s="11">
        <f t="shared" si="4"/>
        <v>80</v>
      </c>
      <c r="Q28" s="11" t="s">
        <v>217</v>
      </c>
      <c r="R28" s="11">
        <v>9.0</v>
      </c>
    </row>
    <row r="29" ht="12.75" customHeight="1">
      <c r="A29" s="4">
        <v>59.0</v>
      </c>
      <c r="B29" s="9" t="s">
        <v>75</v>
      </c>
      <c r="C29" s="4" t="s">
        <v>58</v>
      </c>
      <c r="D29" s="4">
        <v>22.0</v>
      </c>
      <c r="E29" s="4">
        <v>41.0</v>
      </c>
      <c r="F29" s="4">
        <v>27.5</v>
      </c>
      <c r="G29" s="4">
        <v>3.0</v>
      </c>
      <c r="H29" s="4">
        <v>61.0</v>
      </c>
      <c r="I29" s="4"/>
      <c r="J29" s="4"/>
      <c r="K29" s="4"/>
      <c r="L29" s="4">
        <f t="shared" si="1"/>
        <v>48.25</v>
      </c>
      <c r="M29" s="40">
        <f t="shared" si="2"/>
        <v>78.75</v>
      </c>
      <c r="N29" s="11">
        <f t="shared" si="3"/>
        <v>79</v>
      </c>
      <c r="O29" s="11">
        <f t="shared" si="4"/>
        <v>78.75</v>
      </c>
      <c r="Q29" s="11" t="s">
        <v>217</v>
      </c>
      <c r="R29" s="11">
        <v>9.0</v>
      </c>
    </row>
    <row r="30" ht="12.75" customHeight="1">
      <c r="A30" s="4">
        <v>107.0</v>
      </c>
      <c r="B30" s="9" t="s">
        <v>119</v>
      </c>
      <c r="C30" s="4" t="s">
        <v>118</v>
      </c>
      <c r="D30" s="4">
        <v>25.0</v>
      </c>
      <c r="E30" s="4">
        <v>38.0</v>
      </c>
      <c r="F30" s="4">
        <v>31.0</v>
      </c>
      <c r="G30" s="4">
        <v>2.0</v>
      </c>
      <c r="H30" s="4">
        <v>58.0</v>
      </c>
      <c r="I30" s="4"/>
      <c r="J30" s="4"/>
      <c r="K30" s="4"/>
      <c r="L30" s="4">
        <f t="shared" si="1"/>
        <v>49</v>
      </c>
      <c r="M30" s="40">
        <f t="shared" si="2"/>
        <v>78</v>
      </c>
      <c r="N30" s="11">
        <f t="shared" si="3"/>
        <v>78</v>
      </c>
      <c r="O30" s="11">
        <f t="shared" si="4"/>
        <v>78</v>
      </c>
      <c r="Q30" s="11" t="s">
        <v>217</v>
      </c>
      <c r="R30" s="11">
        <v>9.0</v>
      </c>
    </row>
    <row r="31" ht="16.5" customHeight="1">
      <c r="A31" s="4">
        <v>27.0</v>
      </c>
      <c r="B31" s="9" t="s">
        <v>45</v>
      </c>
      <c r="C31" s="4" t="s">
        <v>14</v>
      </c>
      <c r="D31" s="4">
        <v>25.0</v>
      </c>
      <c r="E31" s="4">
        <v>43.0</v>
      </c>
      <c r="F31" s="4">
        <v>27.5</v>
      </c>
      <c r="G31" s="4">
        <v>0.0</v>
      </c>
      <c r="H31" s="4">
        <v>60.0</v>
      </c>
      <c r="I31" s="4"/>
      <c r="J31" s="4"/>
      <c r="K31" s="4"/>
      <c r="L31" s="4">
        <f t="shared" si="1"/>
        <v>47.75</v>
      </c>
      <c r="M31" s="40">
        <f t="shared" si="2"/>
        <v>77.75</v>
      </c>
      <c r="N31" s="11">
        <f t="shared" si="3"/>
        <v>78</v>
      </c>
      <c r="O31" s="11">
        <f t="shared" si="4"/>
        <v>77.75</v>
      </c>
      <c r="Q31" s="11" t="s">
        <v>217</v>
      </c>
      <c r="R31" s="11">
        <v>9.0</v>
      </c>
    </row>
    <row r="32" ht="12.75" customHeight="1">
      <c r="A32" s="4">
        <v>115.0</v>
      </c>
      <c r="B32" s="9" t="s">
        <v>126</v>
      </c>
      <c r="C32" s="4" t="s">
        <v>118</v>
      </c>
      <c r="D32" s="4">
        <v>24.0</v>
      </c>
      <c r="E32" s="4">
        <v>45.5</v>
      </c>
      <c r="F32" s="4">
        <v>22.5</v>
      </c>
      <c r="G32" s="4">
        <v>0.0</v>
      </c>
      <c r="H32" s="4">
        <v>63.0</v>
      </c>
      <c r="I32" s="4"/>
      <c r="J32" s="4"/>
      <c r="K32" s="4"/>
      <c r="L32" s="4">
        <f t="shared" si="1"/>
        <v>46</v>
      </c>
      <c r="M32" s="40">
        <f t="shared" si="2"/>
        <v>77.5</v>
      </c>
      <c r="N32" s="11">
        <f t="shared" si="3"/>
        <v>78</v>
      </c>
      <c r="O32" s="11">
        <f t="shared" si="4"/>
        <v>77.5</v>
      </c>
      <c r="Q32" s="11" t="s">
        <v>217</v>
      </c>
      <c r="R32" s="11">
        <v>9.0</v>
      </c>
    </row>
    <row r="33" ht="12.75" customHeight="1">
      <c r="A33" s="4">
        <v>63.0</v>
      </c>
      <c r="B33" s="9" t="s">
        <v>79</v>
      </c>
      <c r="C33" s="4" t="s">
        <v>58</v>
      </c>
      <c r="D33" s="4">
        <v>25.0</v>
      </c>
      <c r="E33" s="4">
        <v>48.0</v>
      </c>
      <c r="F33" s="4">
        <v>19.0</v>
      </c>
      <c r="G33" s="4">
        <v>0.0</v>
      </c>
      <c r="H33" s="4">
        <v>62.0</v>
      </c>
      <c r="I33" s="4"/>
      <c r="J33" s="4"/>
      <c r="K33" s="4"/>
      <c r="L33" s="4">
        <f t="shared" si="1"/>
        <v>46</v>
      </c>
      <c r="M33" s="40">
        <f t="shared" si="2"/>
        <v>77</v>
      </c>
      <c r="N33" s="11">
        <f t="shared" si="3"/>
        <v>77</v>
      </c>
      <c r="O33" s="11">
        <f t="shared" si="4"/>
        <v>77</v>
      </c>
      <c r="Q33" s="11" t="s">
        <v>217</v>
      </c>
      <c r="R33" s="11">
        <v>9.0</v>
      </c>
    </row>
    <row r="34" ht="12.75" customHeight="1">
      <c r="A34" s="4">
        <v>158.0</v>
      </c>
      <c r="B34" s="9" t="s">
        <v>168</v>
      </c>
      <c r="C34" s="4" t="s">
        <v>149</v>
      </c>
      <c r="D34" s="4">
        <v>14.0</v>
      </c>
      <c r="E34" s="4">
        <v>39.0</v>
      </c>
      <c r="F34" s="4">
        <v>28.0</v>
      </c>
      <c r="G34" s="4">
        <v>2.0</v>
      </c>
      <c r="H34" s="4">
        <v>69.0</v>
      </c>
      <c r="I34" s="4"/>
      <c r="J34" s="4"/>
      <c r="K34" s="4"/>
      <c r="L34" s="4">
        <f t="shared" si="1"/>
        <v>42.5</v>
      </c>
      <c r="M34" s="40">
        <f t="shared" si="2"/>
        <v>77</v>
      </c>
      <c r="N34" s="11">
        <f t="shared" si="3"/>
        <v>77</v>
      </c>
      <c r="O34" s="11">
        <f t="shared" si="4"/>
        <v>77</v>
      </c>
      <c r="Q34" s="11" t="s">
        <v>217</v>
      </c>
      <c r="R34" s="11">
        <v>9.0</v>
      </c>
    </row>
    <row r="35" ht="12.75" customHeight="1">
      <c r="A35" s="4">
        <v>5.0</v>
      </c>
      <c r="B35" s="9" t="s">
        <v>20</v>
      </c>
      <c r="C35" s="4" t="s">
        <v>14</v>
      </c>
      <c r="D35" s="4">
        <v>26.0</v>
      </c>
      <c r="E35" s="4">
        <v>41.0</v>
      </c>
      <c r="F35" s="4">
        <v>21.5</v>
      </c>
      <c r="G35" s="4">
        <v>3.0</v>
      </c>
      <c r="H35" s="4">
        <v>58.0</v>
      </c>
      <c r="I35" s="4"/>
      <c r="J35" s="4"/>
      <c r="K35" s="5"/>
      <c r="L35" s="4">
        <f t="shared" si="1"/>
        <v>47.25</v>
      </c>
      <c r="M35" s="40">
        <f t="shared" si="2"/>
        <v>76.25</v>
      </c>
      <c r="N35" s="11">
        <f t="shared" si="3"/>
        <v>76</v>
      </c>
      <c r="O35" s="11">
        <f t="shared" si="4"/>
        <v>76.25</v>
      </c>
      <c r="Q35" s="11" t="s">
        <v>217</v>
      </c>
      <c r="R35" s="11">
        <v>9.0</v>
      </c>
    </row>
    <row r="36" ht="12.75" customHeight="1">
      <c r="A36" s="4">
        <v>65.0</v>
      </c>
      <c r="B36" s="9" t="s">
        <v>81</v>
      </c>
      <c r="C36" s="4" t="s">
        <v>58</v>
      </c>
      <c r="D36" s="4">
        <v>24.0</v>
      </c>
      <c r="E36" s="4">
        <v>30.0</v>
      </c>
      <c r="F36" s="4">
        <v>22.5</v>
      </c>
      <c r="G36" s="4">
        <v>0.0</v>
      </c>
      <c r="H36" s="4">
        <v>76.0</v>
      </c>
      <c r="I36" s="4"/>
      <c r="J36" s="4"/>
      <c r="K36" s="4"/>
      <c r="L36" s="4">
        <f t="shared" si="1"/>
        <v>38.25</v>
      </c>
      <c r="M36" s="40">
        <f t="shared" si="2"/>
        <v>76.25</v>
      </c>
      <c r="N36" s="11">
        <f t="shared" si="3"/>
        <v>76</v>
      </c>
      <c r="O36" s="11">
        <f t="shared" si="4"/>
        <v>76.25</v>
      </c>
      <c r="Q36" s="11" t="s">
        <v>217</v>
      </c>
      <c r="R36" s="11">
        <v>9.0</v>
      </c>
    </row>
    <row r="37" ht="12.75" customHeight="1">
      <c r="A37" s="4">
        <v>26.0</v>
      </c>
      <c r="B37" s="9" t="s">
        <v>44</v>
      </c>
      <c r="C37" s="4" t="s">
        <v>14</v>
      </c>
      <c r="D37" s="4">
        <v>24.0</v>
      </c>
      <c r="E37" s="4">
        <v>47.0</v>
      </c>
      <c r="F37" s="4">
        <v>21.5</v>
      </c>
      <c r="G37" s="4">
        <v>0.0</v>
      </c>
      <c r="H37" s="4">
        <v>59.0</v>
      </c>
      <c r="I37" s="4"/>
      <c r="J37" s="4"/>
      <c r="K37" s="4"/>
      <c r="L37" s="4">
        <f t="shared" si="1"/>
        <v>46.25</v>
      </c>
      <c r="M37" s="40">
        <f t="shared" si="2"/>
        <v>75.75</v>
      </c>
      <c r="N37" s="11">
        <f t="shared" si="3"/>
        <v>76</v>
      </c>
      <c r="O37" s="11">
        <f t="shared" si="4"/>
        <v>75.75</v>
      </c>
      <c r="Q37" s="11" t="s">
        <v>217</v>
      </c>
      <c r="R37" s="11">
        <v>9.0</v>
      </c>
    </row>
    <row r="38" ht="12.75" customHeight="1">
      <c r="A38" s="4">
        <v>155.0</v>
      </c>
      <c r="B38" s="9" t="s">
        <v>165</v>
      </c>
      <c r="C38" s="4" t="s">
        <v>149</v>
      </c>
      <c r="D38" s="4">
        <v>24.0</v>
      </c>
      <c r="E38" s="4">
        <v>41.0</v>
      </c>
      <c r="F38" s="4">
        <v>27.0</v>
      </c>
      <c r="G38" s="4">
        <v>1.0</v>
      </c>
      <c r="H38" s="4">
        <v>56.0</v>
      </c>
      <c r="I38" s="4"/>
      <c r="J38" s="4"/>
      <c r="K38" s="4"/>
      <c r="L38" s="4">
        <f t="shared" si="1"/>
        <v>47</v>
      </c>
      <c r="M38" s="40">
        <f t="shared" si="2"/>
        <v>75</v>
      </c>
      <c r="N38" s="11">
        <f t="shared" si="3"/>
        <v>75</v>
      </c>
      <c r="O38" s="11">
        <f t="shared" si="4"/>
        <v>75</v>
      </c>
      <c r="Q38" s="11" t="s">
        <v>217</v>
      </c>
      <c r="R38" s="11">
        <v>9.0</v>
      </c>
    </row>
    <row r="39" ht="12.75" customHeight="1">
      <c r="A39" s="4">
        <v>91.0</v>
      </c>
      <c r="B39" s="9" t="s">
        <v>106</v>
      </c>
      <c r="C39" s="4" t="s">
        <v>58</v>
      </c>
      <c r="D39" s="4">
        <v>23.0</v>
      </c>
      <c r="E39" s="4">
        <v>25.0</v>
      </c>
      <c r="F39" s="4">
        <v>36.0</v>
      </c>
      <c r="G39" s="4">
        <v>0.0</v>
      </c>
      <c r="H39" s="4">
        <v>64.0</v>
      </c>
      <c r="I39" s="4"/>
      <c r="J39" s="4"/>
      <c r="K39" s="4"/>
      <c r="L39" s="4">
        <f t="shared" si="1"/>
        <v>42</v>
      </c>
      <c r="M39" s="40">
        <f t="shared" si="2"/>
        <v>74</v>
      </c>
      <c r="N39" s="11">
        <f t="shared" si="3"/>
        <v>74</v>
      </c>
      <c r="O39" s="11">
        <f t="shared" si="4"/>
        <v>74</v>
      </c>
      <c r="Q39" s="11" t="s">
        <v>217</v>
      </c>
      <c r="R39" s="11">
        <v>9.0</v>
      </c>
    </row>
    <row r="40" ht="12.75" customHeight="1">
      <c r="A40" s="4">
        <v>106.0</v>
      </c>
      <c r="B40" s="9" t="s">
        <v>117</v>
      </c>
      <c r="C40" s="4" t="s">
        <v>118</v>
      </c>
      <c r="D40" s="4">
        <v>26.0</v>
      </c>
      <c r="E40" s="4">
        <v>49.0</v>
      </c>
      <c r="F40" s="4">
        <v>18.0</v>
      </c>
      <c r="G40" s="4">
        <v>0.0</v>
      </c>
      <c r="H40" s="4">
        <v>55.0</v>
      </c>
      <c r="I40" s="4"/>
      <c r="J40" s="4"/>
      <c r="K40" s="4"/>
      <c r="L40" s="4">
        <f t="shared" si="1"/>
        <v>46.5</v>
      </c>
      <c r="M40" s="40">
        <f t="shared" si="2"/>
        <v>74</v>
      </c>
      <c r="N40" s="11">
        <f t="shared" si="3"/>
        <v>74</v>
      </c>
      <c r="O40" s="11">
        <f t="shared" si="4"/>
        <v>74</v>
      </c>
      <c r="Q40" s="11" t="s">
        <v>217</v>
      </c>
      <c r="R40" s="11">
        <v>9.0</v>
      </c>
    </row>
    <row r="41" ht="12.75" customHeight="1">
      <c r="A41" s="4">
        <v>101.0</v>
      </c>
      <c r="B41" s="9" t="s">
        <v>114</v>
      </c>
      <c r="C41" s="4" t="s">
        <v>58</v>
      </c>
      <c r="D41" s="4">
        <v>24.0</v>
      </c>
      <c r="E41" s="4">
        <v>39.0</v>
      </c>
      <c r="F41" s="4">
        <v>24.0</v>
      </c>
      <c r="G41" s="4">
        <v>1.0</v>
      </c>
      <c r="H41" s="4">
        <v>58.0</v>
      </c>
      <c r="I41" s="4"/>
      <c r="J41" s="4"/>
      <c r="K41" s="4"/>
      <c r="L41" s="4">
        <f t="shared" si="1"/>
        <v>44.5</v>
      </c>
      <c r="M41" s="40">
        <f t="shared" si="2"/>
        <v>73.5</v>
      </c>
      <c r="N41" s="11">
        <f t="shared" si="3"/>
        <v>74</v>
      </c>
      <c r="O41" s="11">
        <f t="shared" si="4"/>
        <v>73.5</v>
      </c>
      <c r="Q41" s="11" t="s">
        <v>218</v>
      </c>
      <c r="R41" s="11">
        <v>8.0</v>
      </c>
    </row>
    <row r="42" ht="12.75" customHeight="1">
      <c r="A42" s="4">
        <v>103.0</v>
      </c>
      <c r="B42" s="9" t="s">
        <v>115</v>
      </c>
      <c r="C42" s="4" t="s">
        <v>58</v>
      </c>
      <c r="D42" s="4">
        <v>24.0</v>
      </c>
      <c r="E42" s="4">
        <v>48.0</v>
      </c>
      <c r="F42" s="4">
        <v>28.0</v>
      </c>
      <c r="G42" s="4">
        <v>0.0</v>
      </c>
      <c r="H42" s="4">
        <v>47.0</v>
      </c>
      <c r="I42" s="4"/>
      <c r="J42" s="4"/>
      <c r="K42" s="4"/>
      <c r="L42" s="4">
        <f t="shared" si="1"/>
        <v>50</v>
      </c>
      <c r="M42" s="40">
        <f t="shared" si="2"/>
        <v>73.5</v>
      </c>
      <c r="N42" s="11">
        <f t="shared" si="3"/>
        <v>74</v>
      </c>
      <c r="O42" s="11">
        <f t="shared" si="4"/>
        <v>73.5</v>
      </c>
      <c r="Q42" s="11" t="s">
        <v>218</v>
      </c>
      <c r="R42" s="11">
        <v>8.0</v>
      </c>
    </row>
    <row r="43" ht="12.75" customHeight="1">
      <c r="A43" s="4">
        <v>129.0</v>
      </c>
      <c r="B43" s="9" t="s">
        <v>140</v>
      </c>
      <c r="C43" s="4" t="s">
        <v>130</v>
      </c>
      <c r="D43" s="4">
        <v>23.0</v>
      </c>
      <c r="E43" s="4">
        <v>33.0</v>
      </c>
      <c r="F43" s="4">
        <v>25.0</v>
      </c>
      <c r="G43" s="4">
        <v>2.0</v>
      </c>
      <c r="H43" s="4">
        <v>62.0</v>
      </c>
      <c r="I43" s="4"/>
      <c r="J43" s="4"/>
      <c r="K43" s="4"/>
      <c r="L43" s="4">
        <f t="shared" si="1"/>
        <v>42.5</v>
      </c>
      <c r="M43" s="40">
        <f t="shared" si="2"/>
        <v>73.5</v>
      </c>
      <c r="N43" s="11">
        <f t="shared" si="3"/>
        <v>74</v>
      </c>
      <c r="O43" s="11">
        <f t="shared" si="4"/>
        <v>73.5</v>
      </c>
      <c r="Q43" s="11" t="s">
        <v>218</v>
      </c>
      <c r="R43" s="11">
        <v>8.0</v>
      </c>
    </row>
    <row r="44" ht="12.75" customHeight="1">
      <c r="A44" s="4">
        <v>138.0</v>
      </c>
      <c r="B44" s="9" t="s">
        <v>150</v>
      </c>
      <c r="C44" s="4" t="s">
        <v>149</v>
      </c>
      <c r="D44" s="4">
        <v>13.0</v>
      </c>
      <c r="E44" s="4">
        <v>33.0</v>
      </c>
      <c r="F44" s="4">
        <v>29.0</v>
      </c>
      <c r="G44" s="4">
        <v>2.0</v>
      </c>
      <c r="H44" s="4">
        <v>68.0</v>
      </c>
      <c r="I44" s="4"/>
      <c r="J44" s="4"/>
      <c r="K44" s="4"/>
      <c r="L44" s="4">
        <f t="shared" si="1"/>
        <v>39.5</v>
      </c>
      <c r="M44" s="40">
        <f t="shared" si="2"/>
        <v>73.5</v>
      </c>
      <c r="N44" s="11">
        <f t="shared" si="3"/>
        <v>74</v>
      </c>
      <c r="O44" s="11">
        <f t="shared" si="4"/>
        <v>73.5</v>
      </c>
      <c r="Q44" s="11" t="s">
        <v>218</v>
      </c>
      <c r="R44" s="11">
        <v>8.0</v>
      </c>
    </row>
    <row r="45" ht="12.75" customHeight="1">
      <c r="A45" s="4">
        <v>114.0</v>
      </c>
      <c r="B45" s="9" t="s">
        <v>125</v>
      </c>
      <c r="C45" s="4" t="s">
        <v>118</v>
      </c>
      <c r="D45" s="4">
        <v>23.0</v>
      </c>
      <c r="E45" s="4">
        <v>41.0</v>
      </c>
      <c r="F45" s="4">
        <v>30.5</v>
      </c>
      <c r="G45" s="4">
        <v>0.0</v>
      </c>
      <c r="H45" s="4">
        <v>52.0</v>
      </c>
      <c r="I45" s="4"/>
      <c r="J45" s="4"/>
      <c r="K45" s="4"/>
      <c r="L45" s="4">
        <f t="shared" si="1"/>
        <v>47.25</v>
      </c>
      <c r="M45" s="40">
        <f t="shared" si="2"/>
        <v>73.25</v>
      </c>
      <c r="N45" s="11">
        <f t="shared" si="3"/>
        <v>73</v>
      </c>
      <c r="O45" s="11">
        <f t="shared" si="4"/>
        <v>73.25</v>
      </c>
      <c r="Q45" s="11" t="s">
        <v>218</v>
      </c>
      <c r="R45" s="11">
        <v>8.0</v>
      </c>
    </row>
    <row r="46" ht="12.75" customHeight="1">
      <c r="A46" s="4">
        <v>113.0</v>
      </c>
      <c r="B46" s="9" t="s">
        <v>124</v>
      </c>
      <c r="C46" s="4" t="s">
        <v>118</v>
      </c>
      <c r="D46" s="4">
        <v>26.0</v>
      </c>
      <c r="E46" s="4">
        <v>51.5</v>
      </c>
      <c r="F46" s="4">
        <v>24.0</v>
      </c>
      <c r="G46" s="4">
        <v>0.0</v>
      </c>
      <c r="H46" s="4">
        <v>44.0</v>
      </c>
      <c r="I46" s="4"/>
      <c r="J46" s="4"/>
      <c r="K46" s="4"/>
      <c r="L46" s="4">
        <f t="shared" si="1"/>
        <v>50.75</v>
      </c>
      <c r="M46" s="40">
        <f t="shared" si="2"/>
        <v>72.75</v>
      </c>
      <c r="N46" s="11">
        <f t="shared" si="3"/>
        <v>73</v>
      </c>
      <c r="O46" s="11">
        <f t="shared" si="4"/>
        <v>72.75</v>
      </c>
      <c r="Q46" s="11" t="s">
        <v>218</v>
      </c>
      <c r="R46" s="11">
        <v>8.0</v>
      </c>
    </row>
    <row r="47" ht="12.75" customHeight="1">
      <c r="A47" s="4">
        <v>71.0</v>
      </c>
      <c r="B47" s="9" t="s">
        <v>87</v>
      </c>
      <c r="C47" s="4" t="s">
        <v>58</v>
      </c>
      <c r="D47" s="4">
        <v>24.0</v>
      </c>
      <c r="E47" s="4">
        <v>39.0</v>
      </c>
      <c r="F47" s="4">
        <v>28.0</v>
      </c>
      <c r="G47" s="4">
        <v>2.0</v>
      </c>
      <c r="H47" s="4">
        <v>50.0</v>
      </c>
      <c r="I47" s="4"/>
      <c r="J47" s="4"/>
      <c r="K47" s="4"/>
      <c r="L47" s="4">
        <f t="shared" si="1"/>
        <v>47.5</v>
      </c>
      <c r="M47" s="40">
        <f t="shared" si="2"/>
        <v>72.5</v>
      </c>
      <c r="N47" s="11">
        <f t="shared" si="3"/>
        <v>73</v>
      </c>
      <c r="O47" s="11">
        <f t="shared" si="4"/>
        <v>72.5</v>
      </c>
      <c r="Q47" s="11" t="s">
        <v>218</v>
      </c>
      <c r="R47" s="11">
        <v>8.0</v>
      </c>
    </row>
    <row r="48" ht="12.75" customHeight="1">
      <c r="A48" s="4">
        <v>126.0</v>
      </c>
      <c r="B48" s="9" t="s">
        <v>137</v>
      </c>
      <c r="C48" s="4" t="s">
        <v>130</v>
      </c>
      <c r="D48" s="4">
        <v>21.0</v>
      </c>
      <c r="E48" s="4">
        <v>36.0</v>
      </c>
      <c r="F48" s="4">
        <v>21.0</v>
      </c>
      <c r="G48" s="4">
        <v>0.0</v>
      </c>
      <c r="H48" s="4">
        <v>66.0</v>
      </c>
      <c r="I48" s="4"/>
      <c r="J48" s="4"/>
      <c r="K48" s="4"/>
      <c r="L48" s="4">
        <f t="shared" si="1"/>
        <v>39</v>
      </c>
      <c r="M48" s="40">
        <f t="shared" si="2"/>
        <v>72</v>
      </c>
      <c r="N48" s="11">
        <f t="shared" si="3"/>
        <v>72</v>
      </c>
      <c r="O48" s="11">
        <f t="shared" si="4"/>
        <v>72</v>
      </c>
      <c r="Q48" s="11" t="s">
        <v>218</v>
      </c>
      <c r="R48" s="11">
        <v>8.0</v>
      </c>
    </row>
    <row r="49" ht="12.75" customHeight="1">
      <c r="A49" s="4">
        <v>9.0</v>
      </c>
      <c r="B49" s="9" t="s">
        <v>27</v>
      </c>
      <c r="C49" s="4" t="s">
        <v>14</v>
      </c>
      <c r="D49" s="4">
        <v>24.0</v>
      </c>
      <c r="E49" s="4">
        <v>43.0</v>
      </c>
      <c r="F49" s="4">
        <v>13.0</v>
      </c>
      <c r="G49" s="4">
        <v>0.0</v>
      </c>
      <c r="H49" s="4">
        <v>62.0</v>
      </c>
      <c r="I49" s="4"/>
      <c r="J49" s="4"/>
      <c r="K49" s="4"/>
      <c r="L49" s="4">
        <f t="shared" si="1"/>
        <v>40</v>
      </c>
      <c r="M49" s="40">
        <f t="shared" si="2"/>
        <v>71</v>
      </c>
      <c r="N49" s="11">
        <f t="shared" si="3"/>
        <v>71</v>
      </c>
      <c r="O49" s="11">
        <f t="shared" si="4"/>
        <v>71</v>
      </c>
      <c r="Q49" s="11" t="s">
        <v>218</v>
      </c>
      <c r="R49" s="11">
        <v>8.0</v>
      </c>
    </row>
    <row r="50" ht="12.75" customHeight="1">
      <c r="A50" s="4">
        <v>118.0</v>
      </c>
      <c r="B50" s="9" t="s">
        <v>129</v>
      </c>
      <c r="C50" s="4" t="s">
        <v>130</v>
      </c>
      <c r="D50" s="4">
        <v>21.0</v>
      </c>
      <c r="E50" s="4">
        <v>46.0</v>
      </c>
      <c r="F50" s="4">
        <v>20.0</v>
      </c>
      <c r="G50" s="4">
        <v>0.0</v>
      </c>
      <c r="H50" s="4">
        <v>55.0</v>
      </c>
      <c r="I50" s="4"/>
      <c r="J50" s="4"/>
      <c r="K50" s="4"/>
      <c r="L50" s="4">
        <f t="shared" si="1"/>
        <v>43.5</v>
      </c>
      <c r="M50" s="40">
        <f t="shared" si="2"/>
        <v>71</v>
      </c>
      <c r="N50" s="11">
        <f t="shared" si="3"/>
        <v>71</v>
      </c>
      <c r="O50" s="11">
        <f t="shared" si="4"/>
        <v>71</v>
      </c>
      <c r="Q50" s="11" t="s">
        <v>218</v>
      </c>
      <c r="R50" s="11">
        <v>8.0</v>
      </c>
    </row>
    <row r="51" ht="12.75" customHeight="1">
      <c r="A51" s="4">
        <v>154.0</v>
      </c>
      <c r="B51" s="9" t="s">
        <v>164</v>
      </c>
      <c r="C51" s="4" t="s">
        <v>149</v>
      </c>
      <c r="D51" s="4">
        <v>19.0</v>
      </c>
      <c r="E51" s="4">
        <v>36.0</v>
      </c>
      <c r="F51" s="4">
        <v>28.0</v>
      </c>
      <c r="G51" s="4">
        <v>3.0</v>
      </c>
      <c r="H51" s="4">
        <v>53.0</v>
      </c>
      <c r="I51" s="4"/>
      <c r="J51" s="4"/>
      <c r="K51" s="4"/>
      <c r="L51" s="4">
        <f t="shared" si="1"/>
        <v>44.5</v>
      </c>
      <c r="M51" s="40">
        <f t="shared" si="2"/>
        <v>71</v>
      </c>
      <c r="N51" s="11">
        <f t="shared" si="3"/>
        <v>71</v>
      </c>
      <c r="O51" s="11">
        <f t="shared" si="4"/>
        <v>71</v>
      </c>
      <c r="Q51" s="11" t="s">
        <v>218</v>
      </c>
      <c r="R51" s="11">
        <v>8.0</v>
      </c>
    </row>
    <row r="52" ht="12.75" customHeight="1">
      <c r="A52" s="4">
        <v>48.0</v>
      </c>
      <c r="B52" s="9" t="s">
        <v>64</v>
      </c>
      <c r="C52" s="4" t="s">
        <v>58</v>
      </c>
      <c r="D52" s="4">
        <v>22.0</v>
      </c>
      <c r="E52" s="4">
        <v>44.0</v>
      </c>
      <c r="F52" s="4">
        <v>21.5</v>
      </c>
      <c r="G52" s="4">
        <v>1.0</v>
      </c>
      <c r="H52" s="4">
        <v>52.0</v>
      </c>
      <c r="I52" s="4"/>
      <c r="J52" s="4"/>
      <c r="K52" s="4"/>
      <c r="L52" s="4">
        <f t="shared" si="1"/>
        <v>44.75</v>
      </c>
      <c r="M52" s="40">
        <f t="shared" si="2"/>
        <v>70.75</v>
      </c>
      <c r="N52" s="11">
        <f t="shared" si="3"/>
        <v>71</v>
      </c>
      <c r="O52" s="11">
        <f t="shared" si="4"/>
        <v>70.75</v>
      </c>
      <c r="Q52" s="11" t="s">
        <v>218</v>
      </c>
      <c r="R52" s="11">
        <v>8.0</v>
      </c>
    </row>
    <row r="53" ht="12.75" customHeight="1">
      <c r="A53" s="4">
        <v>44.0</v>
      </c>
      <c r="B53" s="9" t="s">
        <v>60</v>
      </c>
      <c r="C53" s="4" t="s">
        <v>58</v>
      </c>
      <c r="D53" s="4">
        <v>19.0</v>
      </c>
      <c r="E53" s="4">
        <v>42.0</v>
      </c>
      <c r="F53" s="4">
        <v>19.0</v>
      </c>
      <c r="G53" s="4">
        <v>0.0</v>
      </c>
      <c r="H53" s="4">
        <v>60.0</v>
      </c>
      <c r="I53" s="4"/>
      <c r="J53" s="4"/>
      <c r="K53" s="4"/>
      <c r="L53" s="4">
        <f t="shared" si="1"/>
        <v>40</v>
      </c>
      <c r="M53" s="40">
        <f t="shared" si="2"/>
        <v>70</v>
      </c>
      <c r="N53" s="11">
        <f t="shared" si="3"/>
        <v>70</v>
      </c>
      <c r="O53" s="11">
        <f t="shared" si="4"/>
        <v>70</v>
      </c>
      <c r="Q53" s="11" t="s">
        <v>218</v>
      </c>
      <c r="R53" s="11">
        <v>8.0</v>
      </c>
    </row>
    <row r="54" ht="12.75" customHeight="1">
      <c r="A54" s="4">
        <v>60.0</v>
      </c>
      <c r="B54" s="9" t="s">
        <v>76</v>
      </c>
      <c r="C54" s="4" t="s">
        <v>58</v>
      </c>
      <c r="D54" s="4">
        <v>26.0</v>
      </c>
      <c r="E54" s="4">
        <v>43.0</v>
      </c>
      <c r="F54" s="4">
        <v>17.0</v>
      </c>
      <c r="G54" s="4">
        <v>0.0</v>
      </c>
      <c r="H54" s="4">
        <v>54.0</v>
      </c>
      <c r="I54" s="4"/>
      <c r="J54" s="4"/>
      <c r="K54" s="4"/>
      <c r="L54" s="4">
        <f t="shared" si="1"/>
        <v>43</v>
      </c>
      <c r="M54" s="40">
        <f t="shared" si="2"/>
        <v>70</v>
      </c>
      <c r="N54" s="11">
        <f t="shared" si="3"/>
        <v>70</v>
      </c>
      <c r="O54" s="11">
        <f t="shared" si="4"/>
        <v>70</v>
      </c>
      <c r="Q54" s="11" t="s">
        <v>218</v>
      </c>
      <c r="R54" s="11">
        <v>8.0</v>
      </c>
    </row>
    <row r="55" ht="12.75" customHeight="1">
      <c r="A55" s="4">
        <v>10.0</v>
      </c>
      <c r="B55" s="9" t="s">
        <v>28</v>
      </c>
      <c r="C55" s="4" t="s">
        <v>14</v>
      </c>
      <c r="D55" s="4">
        <v>26.0</v>
      </c>
      <c r="E55" s="4">
        <v>45.0</v>
      </c>
      <c r="F55" s="4">
        <v>10.0</v>
      </c>
      <c r="G55" s="4">
        <v>0.0</v>
      </c>
      <c r="H55" s="4">
        <v>58.0</v>
      </c>
      <c r="I55" s="4"/>
      <c r="J55" s="4"/>
      <c r="K55" s="4"/>
      <c r="L55" s="4">
        <f t="shared" si="1"/>
        <v>40.5</v>
      </c>
      <c r="M55" s="40">
        <f t="shared" si="2"/>
        <v>69.5</v>
      </c>
      <c r="N55" s="11">
        <f t="shared" si="3"/>
        <v>70</v>
      </c>
      <c r="O55" s="11">
        <f t="shared" si="4"/>
        <v>69.5</v>
      </c>
      <c r="Q55" s="11" t="s">
        <v>218</v>
      </c>
      <c r="R55" s="11">
        <v>8.0</v>
      </c>
    </row>
    <row r="56" ht="12.75" customHeight="1">
      <c r="A56" s="4">
        <v>50.0</v>
      </c>
      <c r="B56" s="9" t="s">
        <v>66</v>
      </c>
      <c r="C56" s="4" t="s">
        <v>58</v>
      </c>
      <c r="D56" s="4">
        <v>22.0</v>
      </c>
      <c r="E56" s="4">
        <v>27.0</v>
      </c>
      <c r="F56" s="4">
        <v>24.5</v>
      </c>
      <c r="G56" s="4">
        <v>3.0</v>
      </c>
      <c r="H56" s="4">
        <v>59.0</v>
      </c>
      <c r="I56" s="4"/>
      <c r="J56" s="4"/>
      <c r="K56" s="4"/>
      <c r="L56" s="4">
        <f t="shared" si="1"/>
        <v>39.75</v>
      </c>
      <c r="M56" s="40">
        <f t="shared" si="2"/>
        <v>69.25</v>
      </c>
      <c r="N56" s="11">
        <f t="shared" si="3"/>
        <v>69</v>
      </c>
      <c r="O56" s="11">
        <f t="shared" si="4"/>
        <v>69.25</v>
      </c>
      <c r="Q56" s="11" t="s">
        <v>218</v>
      </c>
      <c r="R56" s="11">
        <v>8.0</v>
      </c>
    </row>
    <row r="57" ht="12.75" customHeight="1">
      <c r="A57" s="4">
        <v>7.0</v>
      </c>
      <c r="B57" s="9" t="s">
        <v>24</v>
      </c>
      <c r="C57" s="4" t="s">
        <v>14</v>
      </c>
      <c r="D57" s="4">
        <v>18.0</v>
      </c>
      <c r="E57" s="4">
        <v>40.0</v>
      </c>
      <c r="F57" s="4">
        <v>26.0</v>
      </c>
      <c r="G57" s="4">
        <v>0.0</v>
      </c>
      <c r="H57" s="4">
        <v>54.0</v>
      </c>
      <c r="I57" s="4"/>
      <c r="J57" s="4"/>
      <c r="K57" s="5"/>
      <c r="L57" s="4">
        <f t="shared" si="1"/>
        <v>42</v>
      </c>
      <c r="M57" s="40">
        <f t="shared" si="2"/>
        <v>69</v>
      </c>
      <c r="N57" s="11">
        <f t="shared" si="3"/>
        <v>69</v>
      </c>
      <c r="O57" s="11">
        <f t="shared" si="4"/>
        <v>69</v>
      </c>
      <c r="Q57" s="11" t="s">
        <v>218</v>
      </c>
      <c r="R57" s="11">
        <v>8.0</v>
      </c>
    </row>
    <row r="58" ht="12.75" customHeight="1">
      <c r="A58" s="4">
        <v>54.0</v>
      </c>
      <c r="B58" s="9" t="s">
        <v>70</v>
      </c>
      <c r="C58" s="4" t="s">
        <v>58</v>
      </c>
      <c r="D58" s="4">
        <v>23.0</v>
      </c>
      <c r="E58" s="4">
        <v>36.5</v>
      </c>
      <c r="F58" s="4">
        <v>24.5</v>
      </c>
      <c r="G58" s="4">
        <v>2.5</v>
      </c>
      <c r="H58" s="4">
        <v>49.0</v>
      </c>
      <c r="I58" s="4"/>
      <c r="J58" s="4"/>
      <c r="K58" s="4"/>
      <c r="L58" s="4">
        <f t="shared" si="1"/>
        <v>44.5</v>
      </c>
      <c r="M58" s="40">
        <f t="shared" si="2"/>
        <v>69</v>
      </c>
      <c r="N58" s="11">
        <f t="shared" si="3"/>
        <v>69</v>
      </c>
      <c r="O58" s="11">
        <f t="shared" si="4"/>
        <v>69</v>
      </c>
      <c r="Q58" s="11" t="s">
        <v>218</v>
      </c>
      <c r="R58" s="11">
        <v>8.0</v>
      </c>
    </row>
    <row r="59" ht="12.75" customHeight="1">
      <c r="A59" s="4">
        <v>145.0</v>
      </c>
      <c r="B59" s="9" t="s">
        <v>156</v>
      </c>
      <c r="C59" s="4" t="s">
        <v>149</v>
      </c>
      <c r="D59" s="4">
        <v>15.0</v>
      </c>
      <c r="E59" s="4">
        <v>44.0</v>
      </c>
      <c r="F59" s="4">
        <v>22.0</v>
      </c>
      <c r="G59" s="4">
        <v>3.0</v>
      </c>
      <c r="H59" s="4">
        <v>51.0</v>
      </c>
      <c r="I59" s="4"/>
      <c r="J59" s="4"/>
      <c r="K59" s="4"/>
      <c r="L59" s="4">
        <f t="shared" si="1"/>
        <v>43.5</v>
      </c>
      <c r="M59" s="40">
        <f t="shared" si="2"/>
        <v>69</v>
      </c>
      <c r="N59" s="11">
        <f t="shared" si="3"/>
        <v>69</v>
      </c>
      <c r="O59" s="11">
        <f t="shared" si="4"/>
        <v>69</v>
      </c>
      <c r="Q59" s="11" t="s">
        <v>218</v>
      </c>
      <c r="R59" s="11">
        <v>8.0</v>
      </c>
    </row>
    <row r="60" ht="12.75" customHeight="1">
      <c r="A60" s="4">
        <v>57.0</v>
      </c>
      <c r="B60" s="9" t="s">
        <v>73</v>
      </c>
      <c r="C60" s="4" t="s">
        <v>58</v>
      </c>
      <c r="D60" s="4">
        <v>19.0</v>
      </c>
      <c r="E60" s="4">
        <v>38.0</v>
      </c>
      <c r="F60" s="4">
        <v>24.5</v>
      </c>
      <c r="G60" s="4">
        <v>0.0</v>
      </c>
      <c r="H60" s="4">
        <v>56.0</v>
      </c>
      <c r="I60" s="4"/>
      <c r="J60" s="4"/>
      <c r="K60" s="4"/>
      <c r="L60" s="4">
        <f t="shared" si="1"/>
        <v>40.75</v>
      </c>
      <c r="M60" s="40">
        <f t="shared" si="2"/>
        <v>68.75</v>
      </c>
      <c r="N60" s="11">
        <f t="shared" si="3"/>
        <v>69</v>
      </c>
      <c r="O60" s="11">
        <f t="shared" si="4"/>
        <v>68.75</v>
      </c>
      <c r="Q60" s="11" t="s">
        <v>218</v>
      </c>
      <c r="R60" s="11">
        <v>8.0</v>
      </c>
    </row>
    <row r="61" ht="12.75" customHeight="1">
      <c r="A61" s="4">
        <v>163.0</v>
      </c>
      <c r="B61" s="9" t="s">
        <v>173</v>
      </c>
      <c r="C61" s="4" t="s">
        <v>149</v>
      </c>
      <c r="D61" s="4">
        <v>20.0</v>
      </c>
      <c r="E61" s="4">
        <v>32.0</v>
      </c>
      <c r="F61" s="4">
        <v>32.0</v>
      </c>
      <c r="G61" s="4">
        <v>0.0</v>
      </c>
      <c r="H61" s="4">
        <v>52.0</v>
      </c>
      <c r="I61" s="4"/>
      <c r="J61" s="4"/>
      <c r="K61" s="4"/>
      <c r="L61" s="4">
        <f t="shared" si="1"/>
        <v>42</v>
      </c>
      <c r="M61" s="40">
        <f t="shared" si="2"/>
        <v>68</v>
      </c>
      <c r="N61" s="11">
        <f t="shared" si="3"/>
        <v>68</v>
      </c>
      <c r="O61" s="11">
        <f t="shared" si="4"/>
        <v>68</v>
      </c>
      <c r="Q61" s="11" t="s">
        <v>218</v>
      </c>
      <c r="R61" s="11">
        <v>8.0</v>
      </c>
    </row>
    <row r="62" ht="12.75" customHeight="1">
      <c r="A62" s="4">
        <v>37.0</v>
      </c>
      <c r="B62" s="9" t="s">
        <v>55</v>
      </c>
      <c r="C62" s="4" t="s">
        <v>14</v>
      </c>
      <c r="D62" s="4">
        <v>26.0</v>
      </c>
      <c r="E62" s="4">
        <v>48.0</v>
      </c>
      <c r="F62" s="4">
        <v>18.5</v>
      </c>
      <c r="G62" s="4">
        <v>0.0</v>
      </c>
      <c r="H62" s="4">
        <v>43.0</v>
      </c>
      <c r="I62" s="4"/>
      <c r="J62" s="4"/>
      <c r="K62" s="4"/>
      <c r="L62" s="4">
        <f t="shared" si="1"/>
        <v>46.25</v>
      </c>
      <c r="M62" s="40">
        <f t="shared" si="2"/>
        <v>67.75</v>
      </c>
      <c r="N62" s="11">
        <f t="shared" si="3"/>
        <v>68</v>
      </c>
      <c r="O62" s="11">
        <f t="shared" si="4"/>
        <v>67.75</v>
      </c>
      <c r="Q62" s="11" t="s">
        <v>218</v>
      </c>
      <c r="R62" s="11">
        <v>8.0</v>
      </c>
    </row>
    <row r="63" ht="12.75" customHeight="1">
      <c r="A63" s="4">
        <v>25.0</v>
      </c>
      <c r="B63" s="9" t="s">
        <v>43</v>
      </c>
      <c r="C63" s="4" t="s">
        <v>14</v>
      </c>
      <c r="D63" s="4">
        <v>20.0</v>
      </c>
      <c r="E63" s="4">
        <v>36.0</v>
      </c>
      <c r="F63" s="4">
        <v>12.0</v>
      </c>
      <c r="G63" s="4">
        <v>3.0</v>
      </c>
      <c r="H63" s="4">
        <v>61.0</v>
      </c>
      <c r="I63" s="4"/>
      <c r="J63" s="4"/>
      <c r="K63" s="4"/>
      <c r="L63" s="4">
        <f t="shared" si="1"/>
        <v>37</v>
      </c>
      <c r="M63" s="40">
        <f t="shared" si="2"/>
        <v>67.5</v>
      </c>
      <c r="N63" s="11">
        <f t="shared" si="3"/>
        <v>68</v>
      </c>
      <c r="O63" s="11">
        <f t="shared" si="4"/>
        <v>67.5</v>
      </c>
      <c r="Q63" s="11" t="s">
        <v>218</v>
      </c>
      <c r="R63" s="11">
        <v>8.0</v>
      </c>
    </row>
    <row r="64" ht="12.75" customHeight="1">
      <c r="A64" s="4">
        <v>134.0</v>
      </c>
      <c r="B64" s="9" t="s">
        <v>145</v>
      </c>
      <c r="C64" s="4" t="s">
        <v>130</v>
      </c>
      <c r="D64" s="4">
        <v>23.0</v>
      </c>
      <c r="E64" s="4">
        <v>37.0</v>
      </c>
      <c r="F64" s="4">
        <v>23.0</v>
      </c>
      <c r="G64" s="4">
        <v>0.0</v>
      </c>
      <c r="H64" s="4">
        <v>52.0</v>
      </c>
      <c r="I64" s="4"/>
      <c r="J64" s="4"/>
      <c r="K64" s="4"/>
      <c r="L64" s="4">
        <f t="shared" si="1"/>
        <v>41.5</v>
      </c>
      <c r="M64" s="40">
        <f t="shared" si="2"/>
        <v>67.5</v>
      </c>
      <c r="N64" s="11">
        <f t="shared" si="3"/>
        <v>68</v>
      </c>
      <c r="O64" s="11">
        <f t="shared" si="4"/>
        <v>67.5</v>
      </c>
      <c r="Q64" s="11" t="s">
        <v>218</v>
      </c>
      <c r="R64" s="11">
        <v>8.0</v>
      </c>
    </row>
    <row r="65" ht="12.75" customHeight="1">
      <c r="A65" s="4">
        <v>30.0</v>
      </c>
      <c r="B65" s="9" t="s">
        <v>48</v>
      </c>
      <c r="C65" s="4" t="s">
        <v>14</v>
      </c>
      <c r="D65" s="4">
        <v>24.0</v>
      </c>
      <c r="E65" s="4">
        <v>48.0</v>
      </c>
      <c r="F65" s="4">
        <v>18.0</v>
      </c>
      <c r="G65" s="4">
        <v>0.0</v>
      </c>
      <c r="H65" s="4">
        <v>44.0</v>
      </c>
      <c r="I65" s="4"/>
      <c r="J65" s="4"/>
      <c r="K65" s="4"/>
      <c r="L65" s="4">
        <f t="shared" si="1"/>
        <v>45</v>
      </c>
      <c r="M65" s="40">
        <f t="shared" si="2"/>
        <v>67</v>
      </c>
      <c r="N65" s="11">
        <f t="shared" si="3"/>
        <v>67</v>
      </c>
      <c r="O65" s="11">
        <f t="shared" si="4"/>
        <v>67</v>
      </c>
      <c r="Q65" s="11" t="s">
        <v>218</v>
      </c>
      <c r="R65" s="11">
        <v>8.0</v>
      </c>
    </row>
    <row r="66" ht="12.75" customHeight="1">
      <c r="A66" s="4">
        <v>84.0</v>
      </c>
      <c r="B66" s="9" t="s">
        <v>100</v>
      </c>
      <c r="C66" s="4" t="s">
        <v>58</v>
      </c>
      <c r="D66" s="4">
        <v>21.0</v>
      </c>
      <c r="E66" s="4">
        <v>34.0</v>
      </c>
      <c r="F66" s="4">
        <v>17.0</v>
      </c>
      <c r="G66" s="4">
        <v>0.0</v>
      </c>
      <c r="H66" s="4">
        <v>62.0</v>
      </c>
      <c r="I66" s="4"/>
      <c r="J66" s="4"/>
      <c r="K66" s="4"/>
      <c r="L66" s="4">
        <f t="shared" si="1"/>
        <v>36</v>
      </c>
      <c r="M66" s="40">
        <f t="shared" si="2"/>
        <v>67</v>
      </c>
      <c r="N66" s="11">
        <f t="shared" si="3"/>
        <v>67</v>
      </c>
      <c r="O66" s="11">
        <f t="shared" si="4"/>
        <v>67</v>
      </c>
      <c r="Q66" s="11" t="s">
        <v>218</v>
      </c>
      <c r="R66" s="11">
        <v>8.0</v>
      </c>
    </row>
    <row r="67" ht="12.75" customHeight="1">
      <c r="A67" s="4">
        <v>64.0</v>
      </c>
      <c r="B67" s="9" t="s">
        <v>80</v>
      </c>
      <c r="C67" s="4" t="s">
        <v>58</v>
      </c>
      <c r="D67" s="4">
        <v>15.0</v>
      </c>
      <c r="E67" s="4">
        <v>33.5</v>
      </c>
      <c r="F67" s="4">
        <v>33.0</v>
      </c>
      <c r="G67" s="4">
        <v>0.0</v>
      </c>
      <c r="H67" s="4">
        <v>52.0</v>
      </c>
      <c r="I67" s="4"/>
      <c r="J67" s="4"/>
      <c r="K67" s="4"/>
      <c r="L67" s="4">
        <f t="shared" si="1"/>
        <v>40.75</v>
      </c>
      <c r="M67" s="40">
        <f t="shared" si="2"/>
        <v>66.75</v>
      </c>
      <c r="N67" s="11">
        <f t="shared" si="3"/>
        <v>67</v>
      </c>
      <c r="O67" s="11">
        <f t="shared" si="4"/>
        <v>66.75</v>
      </c>
      <c r="Q67" s="11" t="s">
        <v>218</v>
      </c>
      <c r="R67" s="11">
        <v>8.0</v>
      </c>
    </row>
    <row r="68" ht="12.75" customHeight="1">
      <c r="A68" s="4">
        <v>31.0</v>
      </c>
      <c r="B68" s="9" t="s">
        <v>49</v>
      </c>
      <c r="C68" s="4" t="s">
        <v>14</v>
      </c>
      <c r="D68" s="4">
        <v>23.0</v>
      </c>
      <c r="E68" s="4">
        <v>28.0</v>
      </c>
      <c r="F68" s="4">
        <v>18.0</v>
      </c>
      <c r="G68" s="4">
        <v>0.0</v>
      </c>
      <c r="H68" s="4">
        <v>64.0</v>
      </c>
      <c r="I68" s="4"/>
      <c r="J68" s="4"/>
      <c r="K68" s="4"/>
      <c r="L68" s="4">
        <f t="shared" si="1"/>
        <v>34.5</v>
      </c>
      <c r="M68" s="40">
        <f t="shared" si="2"/>
        <v>66.5</v>
      </c>
      <c r="N68" s="11">
        <f t="shared" si="3"/>
        <v>67</v>
      </c>
      <c r="O68" s="11">
        <f t="shared" si="4"/>
        <v>66.5</v>
      </c>
      <c r="Q68" s="11" t="s">
        <v>218</v>
      </c>
      <c r="R68" s="11">
        <v>8.0</v>
      </c>
    </row>
    <row r="69" ht="12.75" customHeight="1">
      <c r="A69" s="4">
        <v>49.0</v>
      </c>
      <c r="B69" s="9" t="s">
        <v>65</v>
      </c>
      <c r="C69" s="4" t="s">
        <v>58</v>
      </c>
      <c r="D69" s="4">
        <v>24.0</v>
      </c>
      <c r="E69" s="4">
        <v>31.0</v>
      </c>
      <c r="F69" s="4">
        <v>18.0</v>
      </c>
      <c r="G69" s="4">
        <v>0.0</v>
      </c>
      <c r="H69" s="4">
        <v>60.0</v>
      </c>
      <c r="I69" s="4"/>
      <c r="J69" s="4"/>
      <c r="K69" s="4"/>
      <c r="L69" s="4">
        <f t="shared" si="1"/>
        <v>36.5</v>
      </c>
      <c r="M69" s="40">
        <f t="shared" si="2"/>
        <v>66.5</v>
      </c>
      <c r="N69" s="11">
        <f t="shared" si="3"/>
        <v>67</v>
      </c>
      <c r="O69" s="11">
        <f t="shared" si="4"/>
        <v>66.5</v>
      </c>
      <c r="Q69" s="11" t="s">
        <v>218</v>
      </c>
      <c r="R69" s="11">
        <v>8.0</v>
      </c>
    </row>
    <row r="70" ht="12.75" customHeight="1">
      <c r="A70" s="4">
        <v>181.0</v>
      </c>
      <c r="B70" s="9" t="s">
        <v>188</v>
      </c>
      <c r="C70" s="4" t="s">
        <v>14</v>
      </c>
      <c r="D70" s="4">
        <v>21.0</v>
      </c>
      <c r="E70" s="4">
        <v>40.0</v>
      </c>
      <c r="F70" s="4">
        <v>20.0</v>
      </c>
      <c r="G70" s="4">
        <v>0.0</v>
      </c>
      <c r="H70" s="4">
        <v>52.0</v>
      </c>
      <c r="I70" s="4"/>
      <c r="J70" s="4"/>
      <c r="K70" s="4"/>
      <c r="L70" s="4">
        <f t="shared" si="1"/>
        <v>40.5</v>
      </c>
      <c r="M70" s="40">
        <f t="shared" si="2"/>
        <v>66.5</v>
      </c>
      <c r="N70" s="11">
        <f t="shared" si="3"/>
        <v>67</v>
      </c>
      <c r="O70" s="11">
        <f t="shared" si="4"/>
        <v>66.5</v>
      </c>
      <c r="Q70" s="11" t="s">
        <v>218</v>
      </c>
      <c r="R70" s="11">
        <v>8.0</v>
      </c>
    </row>
    <row r="71" ht="12.75" customHeight="1">
      <c r="A71" s="4">
        <v>55.0</v>
      </c>
      <c r="B71" s="9" t="s">
        <v>71</v>
      </c>
      <c r="C71" s="4" t="s">
        <v>58</v>
      </c>
      <c r="D71" s="4">
        <v>20.0</v>
      </c>
      <c r="E71" s="4">
        <v>42.5</v>
      </c>
      <c r="F71" s="4">
        <v>22.0</v>
      </c>
      <c r="G71" s="4">
        <v>0.0</v>
      </c>
      <c r="H71" s="4">
        <v>48.0</v>
      </c>
      <c r="I71" s="4"/>
      <c r="J71" s="4"/>
      <c r="K71" s="4"/>
      <c r="L71" s="4">
        <f t="shared" si="1"/>
        <v>42.25</v>
      </c>
      <c r="M71" s="40">
        <f t="shared" si="2"/>
        <v>66.25</v>
      </c>
      <c r="N71" s="11">
        <f t="shared" si="3"/>
        <v>66</v>
      </c>
      <c r="O71" s="11">
        <f t="shared" si="4"/>
        <v>66.25</v>
      </c>
      <c r="Q71" s="11" t="s">
        <v>218</v>
      </c>
      <c r="R71" s="11">
        <v>8.0</v>
      </c>
    </row>
    <row r="72" ht="12.75" customHeight="1">
      <c r="A72" s="4">
        <v>104.0</v>
      </c>
      <c r="B72" s="9" t="s">
        <v>116</v>
      </c>
      <c r="C72" s="4" t="s">
        <v>58</v>
      </c>
      <c r="D72" s="4">
        <v>22.0</v>
      </c>
      <c r="E72" s="4">
        <v>37.0</v>
      </c>
      <c r="F72" s="4">
        <v>19.0</v>
      </c>
      <c r="G72" s="4">
        <v>2.0</v>
      </c>
      <c r="H72" s="4">
        <v>50.0</v>
      </c>
      <c r="I72" s="4"/>
      <c r="J72" s="4"/>
      <c r="K72" s="4"/>
      <c r="L72" s="4">
        <f t="shared" si="1"/>
        <v>41</v>
      </c>
      <c r="M72" s="40">
        <f t="shared" si="2"/>
        <v>66</v>
      </c>
      <c r="N72" s="11">
        <f t="shared" si="3"/>
        <v>66</v>
      </c>
      <c r="O72" s="11">
        <f t="shared" si="4"/>
        <v>66</v>
      </c>
      <c r="Q72" s="11" t="s">
        <v>218</v>
      </c>
      <c r="R72" s="11">
        <v>8.0</v>
      </c>
    </row>
    <row r="73" ht="12.75" customHeight="1">
      <c r="A73" s="4">
        <v>156.0</v>
      </c>
      <c r="B73" s="9" t="s">
        <v>166</v>
      </c>
      <c r="C73" s="4" t="s">
        <v>149</v>
      </c>
      <c r="D73" s="4">
        <v>15.0</v>
      </c>
      <c r="E73" s="4">
        <v>19.0</v>
      </c>
      <c r="F73" s="4">
        <v>22.0</v>
      </c>
      <c r="G73" s="4">
        <v>3.0</v>
      </c>
      <c r="H73" s="4">
        <v>70.0</v>
      </c>
      <c r="I73" s="4"/>
      <c r="J73" s="4"/>
      <c r="K73" s="4"/>
      <c r="L73" s="4">
        <f t="shared" si="1"/>
        <v>31</v>
      </c>
      <c r="M73" s="40">
        <f t="shared" si="2"/>
        <v>66</v>
      </c>
      <c r="N73" s="11">
        <f t="shared" si="3"/>
        <v>66</v>
      </c>
      <c r="O73" s="11">
        <f t="shared" si="4"/>
        <v>66</v>
      </c>
      <c r="Q73" s="11" t="s">
        <v>218</v>
      </c>
      <c r="R73" s="11">
        <v>8.0</v>
      </c>
    </row>
    <row r="74" ht="12.75" customHeight="1">
      <c r="A74" s="4">
        <v>73.0</v>
      </c>
      <c r="B74" s="9" t="s">
        <v>89</v>
      </c>
      <c r="C74" s="4" t="s">
        <v>58</v>
      </c>
      <c r="D74" s="4">
        <v>22.0</v>
      </c>
      <c r="E74" s="4">
        <v>37.0</v>
      </c>
      <c r="F74" s="4">
        <v>20.0</v>
      </c>
      <c r="G74" s="4">
        <v>0.0</v>
      </c>
      <c r="H74" s="4">
        <v>52.0</v>
      </c>
      <c r="I74" s="4"/>
      <c r="J74" s="4"/>
      <c r="K74" s="4"/>
      <c r="L74" s="4">
        <f t="shared" si="1"/>
        <v>39.5</v>
      </c>
      <c r="M74" s="40">
        <f t="shared" si="2"/>
        <v>65.5</v>
      </c>
      <c r="N74" s="11">
        <f t="shared" si="3"/>
        <v>66</v>
      </c>
      <c r="O74" s="11">
        <f t="shared" si="4"/>
        <v>65.5</v>
      </c>
      <c r="Q74" s="11" t="s">
        <v>218</v>
      </c>
      <c r="R74" s="11">
        <v>8.0</v>
      </c>
    </row>
    <row r="75" ht="12.75" customHeight="1">
      <c r="A75" s="4">
        <v>132.0</v>
      </c>
      <c r="B75" s="9" t="s">
        <v>143</v>
      </c>
      <c r="C75" s="4" t="s">
        <v>130</v>
      </c>
      <c r="D75" s="4">
        <v>15.0</v>
      </c>
      <c r="E75" s="4">
        <v>36.0</v>
      </c>
      <c r="F75" s="4">
        <v>29.0</v>
      </c>
      <c r="G75" s="4">
        <v>0.0</v>
      </c>
      <c r="H75" s="4">
        <v>51.0</v>
      </c>
      <c r="I75" s="4"/>
      <c r="J75" s="4"/>
      <c r="K75" s="4"/>
      <c r="L75" s="4">
        <f t="shared" si="1"/>
        <v>40</v>
      </c>
      <c r="M75" s="40">
        <f t="shared" si="2"/>
        <v>65.5</v>
      </c>
      <c r="N75" s="11">
        <f t="shared" si="3"/>
        <v>66</v>
      </c>
      <c r="O75" s="11">
        <f t="shared" si="4"/>
        <v>65.5</v>
      </c>
      <c r="Q75" s="11" t="s">
        <v>218</v>
      </c>
      <c r="R75" s="11">
        <v>8.0</v>
      </c>
    </row>
    <row r="76" ht="12.75" customHeight="1">
      <c r="A76" s="4">
        <v>74.0</v>
      </c>
      <c r="B76" s="9" t="s">
        <v>90</v>
      </c>
      <c r="C76" s="4" t="s">
        <v>58</v>
      </c>
      <c r="D76" s="4">
        <v>24.0</v>
      </c>
      <c r="E76" s="4">
        <v>49.0</v>
      </c>
      <c r="F76" s="4">
        <v>21.0</v>
      </c>
      <c r="G76" s="4">
        <v>0.0</v>
      </c>
      <c r="H76" s="4">
        <v>36.0</v>
      </c>
      <c r="I76" s="4"/>
      <c r="J76" s="4"/>
      <c r="K76" s="4"/>
      <c r="L76" s="4">
        <f t="shared" si="1"/>
        <v>47</v>
      </c>
      <c r="M76" s="40">
        <f t="shared" si="2"/>
        <v>65</v>
      </c>
      <c r="N76" s="11">
        <f t="shared" si="3"/>
        <v>65</v>
      </c>
      <c r="O76" s="11">
        <f t="shared" si="4"/>
        <v>65</v>
      </c>
      <c r="Q76" s="11" t="s">
        <v>218</v>
      </c>
      <c r="R76" s="11">
        <v>8.0</v>
      </c>
    </row>
    <row r="77" ht="12.75" customHeight="1">
      <c r="A77" s="4">
        <v>162.0</v>
      </c>
      <c r="B77" s="9" t="s">
        <v>172</v>
      </c>
      <c r="C77" s="4" t="s">
        <v>149</v>
      </c>
      <c r="D77" s="4">
        <v>22.0</v>
      </c>
      <c r="E77" s="4">
        <v>30.0</v>
      </c>
      <c r="F77" s="4">
        <v>28.0</v>
      </c>
      <c r="G77" s="4">
        <v>3.0</v>
      </c>
      <c r="H77" s="4">
        <v>44.0</v>
      </c>
      <c r="I77" s="4"/>
      <c r="J77" s="4"/>
      <c r="K77" s="4"/>
      <c r="L77" s="4">
        <f t="shared" si="1"/>
        <v>43</v>
      </c>
      <c r="M77" s="40">
        <f t="shared" si="2"/>
        <v>65</v>
      </c>
      <c r="N77" s="11">
        <f t="shared" si="3"/>
        <v>65</v>
      </c>
      <c r="O77" s="11">
        <f t="shared" si="4"/>
        <v>65</v>
      </c>
      <c r="Q77" s="11" t="s">
        <v>218</v>
      </c>
      <c r="R77" s="11">
        <v>8.0</v>
      </c>
    </row>
    <row r="78" ht="12.75" customHeight="1">
      <c r="A78" s="4">
        <v>58.0</v>
      </c>
      <c r="B78" s="9" t="s">
        <v>74</v>
      </c>
      <c r="C78" s="4" t="s">
        <v>58</v>
      </c>
      <c r="D78" s="4">
        <v>16.0</v>
      </c>
      <c r="E78" s="4">
        <v>23.0</v>
      </c>
      <c r="F78" s="4">
        <v>25.0</v>
      </c>
      <c r="G78" s="4">
        <v>0.0</v>
      </c>
      <c r="H78" s="4">
        <v>64.0</v>
      </c>
      <c r="I78" s="4"/>
      <c r="J78" s="4"/>
      <c r="K78" s="4"/>
      <c r="L78" s="4">
        <f t="shared" si="1"/>
        <v>32</v>
      </c>
      <c r="M78" s="40">
        <f t="shared" si="2"/>
        <v>64</v>
      </c>
      <c r="N78" s="11">
        <f t="shared" si="3"/>
        <v>64</v>
      </c>
      <c r="O78" s="11">
        <f t="shared" si="4"/>
        <v>64</v>
      </c>
      <c r="Q78" s="11" t="s">
        <v>218</v>
      </c>
      <c r="R78" s="11">
        <v>8.0</v>
      </c>
    </row>
    <row r="79" ht="12.75" customHeight="1">
      <c r="A79" s="4">
        <v>70.0</v>
      </c>
      <c r="B79" s="9" t="s">
        <v>86</v>
      </c>
      <c r="C79" s="4" t="s">
        <v>58</v>
      </c>
      <c r="D79" s="4">
        <v>17.0</v>
      </c>
      <c r="E79" s="4">
        <v>42.0</v>
      </c>
      <c r="F79" s="4">
        <v>14.5</v>
      </c>
      <c r="G79" s="4">
        <v>0.0</v>
      </c>
      <c r="H79" s="4">
        <v>52.0</v>
      </c>
      <c r="I79" s="4"/>
      <c r="J79" s="4"/>
      <c r="K79" s="4"/>
      <c r="L79" s="4">
        <f t="shared" si="1"/>
        <v>36.75</v>
      </c>
      <c r="M79" s="40">
        <f t="shared" si="2"/>
        <v>62.75</v>
      </c>
      <c r="N79" s="11">
        <f t="shared" si="3"/>
        <v>63</v>
      </c>
      <c r="O79" s="11">
        <f t="shared" si="4"/>
        <v>62.75</v>
      </c>
      <c r="Q79" s="11" t="s">
        <v>218</v>
      </c>
      <c r="R79" s="11">
        <v>8.0</v>
      </c>
    </row>
    <row r="80" ht="12.75" customHeight="1">
      <c r="A80" s="4">
        <v>82.0</v>
      </c>
      <c r="B80" s="9" t="s">
        <v>98</v>
      </c>
      <c r="C80" s="4" t="s">
        <v>58</v>
      </c>
      <c r="D80" s="4">
        <v>24.0</v>
      </c>
      <c r="E80" s="4">
        <v>30.0</v>
      </c>
      <c r="F80" s="4">
        <v>33.0</v>
      </c>
      <c r="G80" s="4">
        <v>0.0</v>
      </c>
      <c r="H80" s="4">
        <v>38.0</v>
      </c>
      <c r="I80" s="4"/>
      <c r="J80" s="4"/>
      <c r="K80" s="4"/>
      <c r="L80" s="4">
        <f t="shared" si="1"/>
        <v>43.5</v>
      </c>
      <c r="M80" s="40">
        <f t="shared" si="2"/>
        <v>62.5</v>
      </c>
      <c r="N80" s="11">
        <f t="shared" si="3"/>
        <v>63</v>
      </c>
      <c r="O80" s="11">
        <f t="shared" si="4"/>
        <v>62.5</v>
      </c>
      <c r="Q80" s="11" t="s">
        <v>218</v>
      </c>
      <c r="R80" s="11">
        <v>8.0</v>
      </c>
    </row>
    <row r="81" ht="12.75" customHeight="1">
      <c r="A81" s="4">
        <v>23.0</v>
      </c>
      <c r="B81" s="9" t="s">
        <v>41</v>
      </c>
      <c r="C81" s="4" t="s">
        <v>14</v>
      </c>
      <c r="D81" s="4">
        <v>23.0</v>
      </c>
      <c r="E81" s="4">
        <v>29.0</v>
      </c>
      <c r="F81" s="4">
        <v>24.5</v>
      </c>
      <c r="G81" s="4">
        <v>0.0</v>
      </c>
      <c r="H81" s="4">
        <v>48.0</v>
      </c>
      <c r="I81" s="4"/>
      <c r="J81" s="4"/>
      <c r="K81" s="4"/>
      <c r="L81" s="4">
        <f t="shared" si="1"/>
        <v>38.25</v>
      </c>
      <c r="M81" s="40">
        <f t="shared" si="2"/>
        <v>62.25</v>
      </c>
      <c r="N81" s="11">
        <f t="shared" si="3"/>
        <v>62</v>
      </c>
      <c r="O81" s="11">
        <f t="shared" si="4"/>
        <v>62.25</v>
      </c>
      <c r="Q81" s="11" t="s">
        <v>218</v>
      </c>
      <c r="R81" s="11">
        <v>8.0</v>
      </c>
    </row>
    <row r="82" ht="12.75" customHeight="1">
      <c r="A82" s="4">
        <v>8.0</v>
      </c>
      <c r="B82" s="9" t="s">
        <v>26</v>
      </c>
      <c r="C82" s="4" t="s">
        <v>14</v>
      </c>
      <c r="D82" s="4">
        <v>23.0</v>
      </c>
      <c r="E82" s="4">
        <v>48.0</v>
      </c>
      <c r="F82" s="4">
        <v>14.0</v>
      </c>
      <c r="G82" s="4">
        <v>0.0</v>
      </c>
      <c r="H82" s="4">
        <v>39.0</v>
      </c>
      <c r="I82" s="4"/>
      <c r="J82" s="4"/>
      <c r="K82" s="4"/>
      <c r="L82" s="4">
        <f t="shared" si="1"/>
        <v>42.5</v>
      </c>
      <c r="M82" s="40">
        <f t="shared" si="2"/>
        <v>62</v>
      </c>
      <c r="N82" s="11">
        <f t="shared" si="3"/>
        <v>62</v>
      </c>
      <c r="O82" s="11">
        <f t="shared" si="4"/>
        <v>62</v>
      </c>
      <c r="Q82" s="11" t="s">
        <v>218</v>
      </c>
      <c r="R82" s="11">
        <v>8.0</v>
      </c>
    </row>
    <row r="83" ht="12.75" customHeight="1">
      <c r="A83" s="4">
        <v>170.0</v>
      </c>
      <c r="B83" s="9" t="s">
        <v>180</v>
      </c>
      <c r="C83" s="4" t="s">
        <v>14</v>
      </c>
      <c r="D83" s="4">
        <v>14.0</v>
      </c>
      <c r="E83" s="4">
        <v>35.0</v>
      </c>
      <c r="F83" s="4">
        <v>19.0</v>
      </c>
      <c r="G83" s="4">
        <v>1.0</v>
      </c>
      <c r="H83" s="4">
        <v>54.0</v>
      </c>
      <c r="I83" s="4"/>
      <c r="J83" s="4"/>
      <c r="K83" s="4"/>
      <c r="L83" s="4">
        <f t="shared" si="1"/>
        <v>35</v>
      </c>
      <c r="M83" s="40">
        <f t="shared" si="2"/>
        <v>62</v>
      </c>
      <c r="N83" s="11">
        <f t="shared" si="3"/>
        <v>62</v>
      </c>
      <c r="O83" s="11">
        <f t="shared" si="4"/>
        <v>62</v>
      </c>
      <c r="Q83" s="11" t="s">
        <v>218</v>
      </c>
      <c r="R83" s="11">
        <v>8.0</v>
      </c>
    </row>
    <row r="84" ht="12.75" customHeight="1">
      <c r="A84" s="4">
        <v>51.0</v>
      </c>
      <c r="B84" s="9" t="s">
        <v>67</v>
      </c>
      <c r="C84" s="4" t="s">
        <v>58</v>
      </c>
      <c r="D84" s="4">
        <v>24.0</v>
      </c>
      <c r="E84" s="4">
        <v>36.0</v>
      </c>
      <c r="F84" s="4">
        <v>13.5</v>
      </c>
      <c r="G84" s="4">
        <v>0.0</v>
      </c>
      <c r="H84" s="4">
        <v>50.0</v>
      </c>
      <c r="I84" s="4"/>
      <c r="J84" s="4"/>
      <c r="K84" s="4"/>
      <c r="L84" s="4">
        <f t="shared" si="1"/>
        <v>36.75</v>
      </c>
      <c r="M84" s="40">
        <f t="shared" si="2"/>
        <v>61.75</v>
      </c>
      <c r="N84" s="11">
        <f t="shared" si="3"/>
        <v>62</v>
      </c>
      <c r="O84" s="11">
        <f t="shared" si="4"/>
        <v>61.75</v>
      </c>
      <c r="Q84" s="11" t="s">
        <v>218</v>
      </c>
      <c r="R84" s="11">
        <v>8.0</v>
      </c>
    </row>
    <row r="85" ht="12.75" customHeight="1">
      <c r="A85" s="4">
        <v>147.0</v>
      </c>
      <c r="B85" s="9" t="s">
        <v>158</v>
      </c>
      <c r="C85" s="4" t="s">
        <v>149</v>
      </c>
      <c r="D85" s="4">
        <v>18.0</v>
      </c>
      <c r="E85" s="4">
        <v>34.0</v>
      </c>
      <c r="F85" s="4">
        <v>22.0</v>
      </c>
      <c r="G85" s="4">
        <v>0.0</v>
      </c>
      <c r="H85" s="4">
        <v>48.0</v>
      </c>
      <c r="I85" s="4"/>
      <c r="J85" s="4"/>
      <c r="K85" s="4"/>
      <c r="L85" s="4">
        <f t="shared" si="1"/>
        <v>37</v>
      </c>
      <c r="M85" s="40">
        <f t="shared" si="2"/>
        <v>61</v>
      </c>
      <c r="N85" s="11">
        <f t="shared" si="3"/>
        <v>61</v>
      </c>
      <c r="O85" s="11">
        <f t="shared" si="4"/>
        <v>61</v>
      </c>
      <c r="Q85" s="11" t="s">
        <v>218</v>
      </c>
      <c r="R85" s="11">
        <v>8.0</v>
      </c>
    </row>
    <row r="86" ht="12.75" customHeight="1">
      <c r="A86" s="4">
        <v>168.0</v>
      </c>
      <c r="B86" s="9" t="s">
        <v>178</v>
      </c>
      <c r="C86" s="4" t="s">
        <v>14</v>
      </c>
      <c r="D86" s="4">
        <v>9.0</v>
      </c>
      <c r="E86" s="4">
        <v>28.0</v>
      </c>
      <c r="F86" s="4">
        <v>32.0</v>
      </c>
      <c r="G86" s="4">
        <v>1.0</v>
      </c>
      <c r="H86" s="4">
        <v>51.0</v>
      </c>
      <c r="I86" s="4"/>
      <c r="J86" s="4"/>
      <c r="K86" s="4"/>
      <c r="L86" s="4">
        <f t="shared" si="1"/>
        <v>35.5</v>
      </c>
      <c r="M86" s="40">
        <f t="shared" si="2"/>
        <v>61</v>
      </c>
      <c r="N86" s="11">
        <f t="shared" si="3"/>
        <v>61</v>
      </c>
      <c r="O86" s="11">
        <f t="shared" si="4"/>
        <v>61</v>
      </c>
      <c r="Q86" s="11" t="s">
        <v>218</v>
      </c>
      <c r="R86" s="11">
        <v>8.0</v>
      </c>
    </row>
    <row r="87" ht="12.75" customHeight="1">
      <c r="A87" s="4">
        <v>32.0</v>
      </c>
      <c r="B87" s="9" t="s">
        <v>50</v>
      </c>
      <c r="C87" s="4" t="s">
        <v>14</v>
      </c>
      <c r="D87" s="4">
        <v>18.0</v>
      </c>
      <c r="E87" s="4">
        <v>41.0</v>
      </c>
      <c r="F87" s="4">
        <v>12.5</v>
      </c>
      <c r="G87" s="4">
        <v>0.0</v>
      </c>
      <c r="H87" s="4">
        <v>50.0</v>
      </c>
      <c r="I87" s="4"/>
      <c r="J87" s="4"/>
      <c r="K87" s="4"/>
      <c r="L87" s="4">
        <f t="shared" si="1"/>
        <v>35.75</v>
      </c>
      <c r="M87" s="40">
        <f t="shared" si="2"/>
        <v>60.75</v>
      </c>
      <c r="N87" s="11">
        <f t="shared" si="3"/>
        <v>61</v>
      </c>
      <c r="O87" s="11">
        <f t="shared" si="4"/>
        <v>60.75</v>
      </c>
      <c r="Q87" s="11" t="s">
        <v>218</v>
      </c>
      <c r="R87" s="11">
        <v>8.0</v>
      </c>
    </row>
    <row r="88" ht="12.75" customHeight="1">
      <c r="A88" s="4">
        <v>46.0</v>
      </c>
      <c r="B88" s="9" t="s">
        <v>62</v>
      </c>
      <c r="C88" s="4" t="s">
        <v>58</v>
      </c>
      <c r="D88" s="4">
        <v>26.0</v>
      </c>
      <c r="E88" s="4">
        <v>49.0</v>
      </c>
      <c r="F88" s="4">
        <v>17.5</v>
      </c>
      <c r="G88" s="4">
        <v>1.0</v>
      </c>
      <c r="H88" s="4">
        <v>26.0</v>
      </c>
      <c r="I88" s="4"/>
      <c r="J88" s="4"/>
      <c r="K88" s="4"/>
      <c r="L88" s="4">
        <f t="shared" si="1"/>
        <v>47.25</v>
      </c>
      <c r="M88" s="40">
        <f t="shared" si="2"/>
        <v>60.25</v>
      </c>
      <c r="N88" s="11">
        <f t="shared" si="3"/>
        <v>60</v>
      </c>
      <c r="O88" s="11">
        <f t="shared" si="4"/>
        <v>60.25</v>
      </c>
      <c r="Q88" s="11" t="s">
        <v>219</v>
      </c>
      <c r="R88" s="11">
        <v>7.0</v>
      </c>
    </row>
    <row r="89" ht="15.0" customHeight="1">
      <c r="A89" s="4">
        <v>77.0</v>
      </c>
      <c r="B89" s="9" t="s">
        <v>93</v>
      </c>
      <c r="C89" s="4" t="s">
        <v>58</v>
      </c>
      <c r="D89" s="4">
        <v>13.0</v>
      </c>
      <c r="E89" s="4">
        <v>45.0</v>
      </c>
      <c r="F89" s="4">
        <v>15.0</v>
      </c>
      <c r="G89" s="4">
        <v>0.0</v>
      </c>
      <c r="H89" s="4">
        <v>46.0</v>
      </c>
      <c r="I89" s="4"/>
      <c r="J89" s="4"/>
      <c r="K89" s="4"/>
      <c r="L89" s="4">
        <f t="shared" si="1"/>
        <v>36.5</v>
      </c>
      <c r="M89" s="40">
        <f t="shared" si="2"/>
        <v>59.5</v>
      </c>
      <c r="N89" s="11">
        <f t="shared" si="3"/>
        <v>60</v>
      </c>
      <c r="O89" s="11">
        <f t="shared" si="4"/>
        <v>59.5</v>
      </c>
      <c r="Q89" s="11" t="s">
        <v>219</v>
      </c>
      <c r="R89" s="11">
        <v>7.0</v>
      </c>
    </row>
    <row r="90" ht="12.75" customHeight="1">
      <c r="A90" s="4">
        <v>149.0</v>
      </c>
      <c r="B90" s="9" t="s">
        <v>160</v>
      </c>
      <c r="C90" s="4" t="s">
        <v>149</v>
      </c>
      <c r="D90" s="4">
        <v>10.0</v>
      </c>
      <c r="E90" s="4">
        <v>29.0</v>
      </c>
      <c r="F90" s="4">
        <v>28.0</v>
      </c>
      <c r="G90" s="4">
        <v>2.0</v>
      </c>
      <c r="H90" s="4">
        <v>48.0</v>
      </c>
      <c r="I90" s="4"/>
      <c r="J90" s="4"/>
      <c r="K90" s="4"/>
      <c r="L90" s="4">
        <f t="shared" si="1"/>
        <v>35.5</v>
      </c>
      <c r="M90" s="40">
        <f t="shared" si="2"/>
        <v>59.5</v>
      </c>
      <c r="N90" s="11">
        <f t="shared" si="3"/>
        <v>60</v>
      </c>
      <c r="O90" s="11">
        <f t="shared" si="4"/>
        <v>59.5</v>
      </c>
      <c r="Q90" s="11" t="s">
        <v>219</v>
      </c>
      <c r="R90" s="11">
        <v>7.0</v>
      </c>
    </row>
    <row r="91" ht="12.75" customHeight="1">
      <c r="A91" s="4">
        <v>153.0</v>
      </c>
      <c r="B91" s="9" t="s">
        <v>163</v>
      </c>
      <c r="C91" s="4" t="s">
        <v>149</v>
      </c>
      <c r="D91" s="4">
        <v>13.0</v>
      </c>
      <c r="E91" s="4">
        <v>24.0</v>
      </c>
      <c r="F91" s="4">
        <v>24.0</v>
      </c>
      <c r="G91" s="4">
        <v>3.0</v>
      </c>
      <c r="H91" s="4">
        <v>52.0</v>
      </c>
      <c r="I91" s="4"/>
      <c r="J91" s="4"/>
      <c r="K91" s="4"/>
      <c r="L91" s="4">
        <f t="shared" si="1"/>
        <v>33.5</v>
      </c>
      <c r="M91" s="40">
        <f t="shared" si="2"/>
        <v>59.5</v>
      </c>
      <c r="N91" s="11">
        <f t="shared" si="3"/>
        <v>60</v>
      </c>
      <c r="O91" s="11">
        <f t="shared" si="4"/>
        <v>59.5</v>
      </c>
      <c r="Q91" s="11" t="s">
        <v>219</v>
      </c>
      <c r="R91" s="11">
        <v>7.0</v>
      </c>
    </row>
    <row r="92" ht="12.75" customHeight="1">
      <c r="A92" s="4">
        <v>180.0</v>
      </c>
      <c r="B92" s="9" t="s">
        <v>187</v>
      </c>
      <c r="C92" s="4" t="s">
        <v>14</v>
      </c>
      <c r="D92" s="4">
        <v>23.0</v>
      </c>
      <c r="E92" s="4">
        <v>37.0</v>
      </c>
      <c r="F92" s="4">
        <v>16.5</v>
      </c>
      <c r="G92" s="4">
        <v>0.0</v>
      </c>
      <c r="H92" s="4">
        <v>41.0</v>
      </c>
      <c r="I92" s="4"/>
      <c r="J92" s="4"/>
      <c r="K92" s="4"/>
      <c r="L92" s="4">
        <f t="shared" si="1"/>
        <v>38.25</v>
      </c>
      <c r="M92" s="40">
        <f t="shared" si="2"/>
        <v>58.75</v>
      </c>
      <c r="N92" s="11">
        <f t="shared" si="3"/>
        <v>59</v>
      </c>
      <c r="O92" s="11">
        <f t="shared" si="4"/>
        <v>58.75</v>
      </c>
      <c r="Q92" s="11" t="s">
        <v>219</v>
      </c>
      <c r="R92" s="11">
        <v>7.0</v>
      </c>
    </row>
    <row r="93" ht="12.75" customHeight="1">
      <c r="A93" s="4">
        <v>81.0</v>
      </c>
      <c r="B93" s="9" t="s">
        <v>97</v>
      </c>
      <c r="C93" s="4" t="s">
        <v>58</v>
      </c>
      <c r="D93" s="4">
        <v>25.0</v>
      </c>
      <c r="E93" s="4">
        <v>37.0</v>
      </c>
      <c r="F93" s="4">
        <v>9.0</v>
      </c>
      <c r="G93" s="4">
        <v>0.0</v>
      </c>
      <c r="H93" s="4">
        <v>46.0</v>
      </c>
      <c r="I93" s="4"/>
      <c r="J93" s="4"/>
      <c r="K93" s="4"/>
      <c r="L93" s="4">
        <f t="shared" si="1"/>
        <v>35.5</v>
      </c>
      <c r="M93" s="40">
        <f t="shared" si="2"/>
        <v>58.5</v>
      </c>
      <c r="N93" s="11">
        <f t="shared" si="3"/>
        <v>59</v>
      </c>
      <c r="O93" s="11">
        <f t="shared" si="4"/>
        <v>58.5</v>
      </c>
      <c r="Q93" s="11" t="s">
        <v>219</v>
      </c>
      <c r="R93" s="11">
        <v>7.0</v>
      </c>
    </row>
    <row r="94" ht="12.75" customHeight="1">
      <c r="A94" s="4">
        <v>21.0</v>
      </c>
      <c r="B94" s="9" t="s">
        <v>39</v>
      </c>
      <c r="C94" s="4" t="s">
        <v>14</v>
      </c>
      <c r="D94" s="4">
        <v>20.0</v>
      </c>
      <c r="E94" s="4">
        <v>34.0</v>
      </c>
      <c r="F94" s="4">
        <v>15.5</v>
      </c>
      <c r="G94" s="4">
        <v>0.0</v>
      </c>
      <c r="H94" s="4">
        <v>47.0</v>
      </c>
      <c r="I94" s="4"/>
      <c r="J94" s="4"/>
      <c r="K94" s="4"/>
      <c r="L94" s="4">
        <f t="shared" si="1"/>
        <v>34.75</v>
      </c>
      <c r="M94" s="40">
        <f t="shared" si="2"/>
        <v>58.25</v>
      </c>
      <c r="N94" s="11">
        <f t="shared" si="3"/>
        <v>58</v>
      </c>
      <c r="O94" s="11">
        <f t="shared" si="4"/>
        <v>58.25</v>
      </c>
      <c r="Q94" s="11" t="s">
        <v>219</v>
      </c>
      <c r="R94" s="11">
        <v>7.0</v>
      </c>
    </row>
    <row r="95" ht="12.75" customHeight="1">
      <c r="A95" s="4">
        <v>85.0</v>
      </c>
      <c r="B95" s="9" t="s">
        <v>101</v>
      </c>
      <c r="C95" s="4" t="s">
        <v>58</v>
      </c>
      <c r="D95" s="4">
        <v>24.0</v>
      </c>
      <c r="E95" s="4">
        <v>32.0</v>
      </c>
      <c r="F95" s="4">
        <v>15.5</v>
      </c>
      <c r="G95" s="4">
        <v>0.0</v>
      </c>
      <c r="H95" s="4">
        <v>45.0</v>
      </c>
      <c r="I95" s="4"/>
      <c r="J95" s="4"/>
      <c r="K95" s="4"/>
      <c r="L95" s="4">
        <f t="shared" si="1"/>
        <v>35.75</v>
      </c>
      <c r="M95" s="40">
        <f t="shared" si="2"/>
        <v>58.25</v>
      </c>
      <c r="N95" s="11">
        <f t="shared" si="3"/>
        <v>58</v>
      </c>
      <c r="O95" s="11">
        <f t="shared" si="4"/>
        <v>58.25</v>
      </c>
      <c r="Q95" s="11" t="s">
        <v>219</v>
      </c>
      <c r="R95" s="11">
        <v>7.0</v>
      </c>
    </row>
    <row r="96" ht="12.75" customHeight="1">
      <c r="A96" s="4">
        <v>139.0</v>
      </c>
      <c r="B96" s="9" t="s">
        <v>151</v>
      </c>
      <c r="C96" s="4" t="s">
        <v>149</v>
      </c>
      <c r="D96" s="4">
        <v>18.0</v>
      </c>
      <c r="E96" s="4">
        <v>28.0</v>
      </c>
      <c r="F96" s="4">
        <v>28.0</v>
      </c>
      <c r="G96" s="4">
        <v>0.0</v>
      </c>
      <c r="H96" s="4">
        <v>42.0</v>
      </c>
      <c r="I96" s="4"/>
      <c r="J96" s="4"/>
      <c r="K96" s="4"/>
      <c r="L96" s="4">
        <f t="shared" si="1"/>
        <v>37</v>
      </c>
      <c r="M96" s="40">
        <f t="shared" si="2"/>
        <v>58</v>
      </c>
      <c r="N96" s="11">
        <f t="shared" si="3"/>
        <v>58</v>
      </c>
      <c r="O96" s="11">
        <f t="shared" si="4"/>
        <v>58</v>
      </c>
      <c r="Q96" s="11" t="s">
        <v>219</v>
      </c>
      <c r="R96" s="11">
        <v>7.0</v>
      </c>
    </row>
    <row r="97" ht="12.75" customHeight="1">
      <c r="A97" s="4">
        <v>137.0</v>
      </c>
      <c r="B97" s="9" t="s">
        <v>148</v>
      </c>
      <c r="C97" s="4" t="s">
        <v>149</v>
      </c>
      <c r="D97" s="4">
        <v>14.0</v>
      </c>
      <c r="E97" s="4">
        <v>33.0</v>
      </c>
      <c r="F97" s="4">
        <v>27.0</v>
      </c>
      <c r="G97" s="4">
        <v>1.5</v>
      </c>
      <c r="H97" s="4">
        <v>38.0</v>
      </c>
      <c r="I97" s="4"/>
      <c r="J97" s="4"/>
      <c r="K97" s="4"/>
      <c r="L97" s="4">
        <f t="shared" si="1"/>
        <v>38.5</v>
      </c>
      <c r="M97" s="40">
        <f t="shared" si="2"/>
        <v>57.5</v>
      </c>
      <c r="N97" s="11">
        <f t="shared" si="3"/>
        <v>58</v>
      </c>
      <c r="O97" s="11">
        <f t="shared" si="4"/>
        <v>57.5</v>
      </c>
      <c r="Q97" s="11" t="s">
        <v>219</v>
      </c>
      <c r="R97" s="11">
        <v>7.0</v>
      </c>
    </row>
    <row r="98" ht="12.75" customHeight="1">
      <c r="A98" s="4">
        <v>14.0</v>
      </c>
      <c r="B98" s="9" t="s">
        <v>32</v>
      </c>
      <c r="C98" s="4" t="s">
        <v>14</v>
      </c>
      <c r="D98" s="4">
        <v>17.0</v>
      </c>
      <c r="E98" s="4">
        <v>37.0</v>
      </c>
      <c r="F98" s="4">
        <v>11.0</v>
      </c>
      <c r="G98" s="4">
        <v>0.0</v>
      </c>
      <c r="H98" s="4">
        <v>48.0</v>
      </c>
      <c r="I98" s="4"/>
      <c r="J98" s="4"/>
      <c r="K98" s="4"/>
      <c r="L98" s="4">
        <f t="shared" si="1"/>
        <v>32.5</v>
      </c>
      <c r="M98" s="40">
        <f t="shared" si="2"/>
        <v>56.5</v>
      </c>
      <c r="N98" s="11">
        <f t="shared" si="3"/>
        <v>57</v>
      </c>
      <c r="O98" s="11">
        <f t="shared" si="4"/>
        <v>56.5</v>
      </c>
      <c r="Q98" s="11" t="s">
        <v>219</v>
      </c>
      <c r="R98" s="11">
        <v>7.0</v>
      </c>
    </row>
    <row r="99" ht="12.75" customHeight="1">
      <c r="A99" s="4">
        <v>66.0</v>
      </c>
      <c r="B99" s="9" t="s">
        <v>82</v>
      </c>
      <c r="C99" s="4" t="s">
        <v>58</v>
      </c>
      <c r="D99" s="4">
        <v>18.0</v>
      </c>
      <c r="E99" s="4">
        <v>29.0</v>
      </c>
      <c r="F99" s="4">
        <v>22.0</v>
      </c>
      <c r="G99" s="4">
        <v>0.0</v>
      </c>
      <c r="H99" s="4">
        <v>44.0</v>
      </c>
      <c r="I99" s="4"/>
      <c r="J99" s="4"/>
      <c r="K99" s="4"/>
      <c r="L99" s="4">
        <f t="shared" si="1"/>
        <v>34.5</v>
      </c>
      <c r="M99" s="40">
        <f t="shared" si="2"/>
        <v>56.5</v>
      </c>
      <c r="N99" s="11">
        <f t="shared" si="3"/>
        <v>57</v>
      </c>
      <c r="O99" s="11">
        <f t="shared" si="4"/>
        <v>56.5</v>
      </c>
      <c r="Q99" s="11" t="s">
        <v>219</v>
      </c>
      <c r="R99" s="11">
        <v>7.0</v>
      </c>
    </row>
    <row r="100" ht="12.75" customHeight="1">
      <c r="A100" s="4">
        <v>16.0</v>
      </c>
      <c r="B100" s="9" t="s">
        <v>34</v>
      </c>
      <c r="C100" s="4" t="s">
        <v>14</v>
      </c>
      <c r="D100" s="4">
        <v>22.0</v>
      </c>
      <c r="E100" s="4">
        <v>32.0</v>
      </c>
      <c r="F100" s="4">
        <v>12.0</v>
      </c>
      <c r="G100" s="4">
        <v>1.75</v>
      </c>
      <c r="H100" s="4">
        <v>43.0</v>
      </c>
      <c r="I100" s="4"/>
      <c r="J100" s="4"/>
      <c r="K100" s="4"/>
      <c r="L100" s="4">
        <f t="shared" si="1"/>
        <v>34.75</v>
      </c>
      <c r="M100" s="40">
        <f t="shared" si="2"/>
        <v>56.25</v>
      </c>
      <c r="N100" s="11">
        <f t="shared" si="3"/>
        <v>56</v>
      </c>
      <c r="O100" s="11">
        <f t="shared" si="4"/>
        <v>56.25</v>
      </c>
      <c r="Q100" s="11" t="s">
        <v>219</v>
      </c>
      <c r="R100" s="11">
        <v>7.0</v>
      </c>
    </row>
    <row r="101" ht="12.75" customHeight="1">
      <c r="A101" s="4">
        <v>165.0</v>
      </c>
      <c r="B101" s="9" t="s">
        <v>175</v>
      </c>
      <c r="C101" s="4" t="s">
        <v>14</v>
      </c>
      <c r="D101" s="4">
        <v>14.0</v>
      </c>
      <c r="E101" s="4">
        <v>21.0</v>
      </c>
      <c r="F101" s="4">
        <v>27.0</v>
      </c>
      <c r="G101" s="4">
        <v>3.0</v>
      </c>
      <c r="H101" s="4">
        <v>44.0</v>
      </c>
      <c r="I101" s="4"/>
      <c r="J101" s="4"/>
      <c r="K101" s="4"/>
      <c r="L101" s="4">
        <f t="shared" si="1"/>
        <v>34</v>
      </c>
      <c r="M101" s="40">
        <f t="shared" si="2"/>
        <v>56</v>
      </c>
      <c r="N101" s="11">
        <f t="shared" si="3"/>
        <v>56</v>
      </c>
      <c r="O101" s="11">
        <f t="shared" si="4"/>
        <v>56</v>
      </c>
      <c r="Q101" s="11" t="s">
        <v>219</v>
      </c>
      <c r="R101" s="11">
        <v>7.0</v>
      </c>
    </row>
    <row r="102" ht="12.75" customHeight="1">
      <c r="A102" s="4">
        <v>160.0</v>
      </c>
      <c r="B102" s="9" t="s">
        <v>170</v>
      </c>
      <c r="C102" s="4" t="s">
        <v>149</v>
      </c>
      <c r="D102" s="4">
        <v>19.0</v>
      </c>
      <c r="E102" s="4">
        <v>21.0</v>
      </c>
      <c r="F102" s="4">
        <v>22.0</v>
      </c>
      <c r="G102" s="4">
        <v>2.0</v>
      </c>
      <c r="H102" s="4">
        <v>45.0</v>
      </c>
      <c r="I102" s="4"/>
      <c r="J102" s="4"/>
      <c r="K102" s="4"/>
      <c r="L102" s="4">
        <f t="shared" si="1"/>
        <v>33</v>
      </c>
      <c r="M102" s="40">
        <f t="shared" si="2"/>
        <v>55.5</v>
      </c>
      <c r="N102" s="11">
        <f t="shared" si="3"/>
        <v>56</v>
      </c>
      <c r="O102" s="11">
        <f t="shared" si="4"/>
        <v>55.5</v>
      </c>
      <c r="Q102" s="11" t="s">
        <v>219</v>
      </c>
      <c r="R102" s="11">
        <v>7.0</v>
      </c>
    </row>
    <row r="103" ht="12.75" customHeight="1">
      <c r="A103" s="4">
        <v>127.0</v>
      </c>
      <c r="B103" s="9" t="s">
        <v>138</v>
      </c>
      <c r="C103" s="4" t="s">
        <v>130</v>
      </c>
      <c r="D103" s="4">
        <v>11.0</v>
      </c>
      <c r="E103" s="4">
        <v>28.0</v>
      </c>
      <c r="F103" s="4">
        <v>21.0</v>
      </c>
      <c r="G103" s="4">
        <v>0.0</v>
      </c>
      <c r="H103" s="4">
        <v>49.0</v>
      </c>
      <c r="I103" s="4"/>
      <c r="J103" s="4"/>
      <c r="K103" s="4"/>
      <c r="L103" s="4">
        <f t="shared" si="1"/>
        <v>30</v>
      </c>
      <c r="M103" s="40">
        <f t="shared" si="2"/>
        <v>54.5</v>
      </c>
      <c r="N103" s="11">
        <f t="shared" si="3"/>
        <v>55</v>
      </c>
      <c r="O103" s="11">
        <f t="shared" si="4"/>
        <v>54.5</v>
      </c>
      <c r="Q103" s="11" t="s">
        <v>219</v>
      </c>
      <c r="R103" s="11">
        <v>7.0</v>
      </c>
    </row>
    <row r="104" ht="12.75" customHeight="1">
      <c r="A104" s="4">
        <v>76.0</v>
      </c>
      <c r="B104" s="9" t="s">
        <v>92</v>
      </c>
      <c r="C104" s="4" t="s">
        <v>58</v>
      </c>
      <c r="D104" s="4">
        <v>19.0</v>
      </c>
      <c r="E104" s="4">
        <v>49.5</v>
      </c>
      <c r="F104" s="4">
        <v>24.0</v>
      </c>
      <c r="G104" s="4">
        <v>0.0</v>
      </c>
      <c r="H104" s="4">
        <v>16.0</v>
      </c>
      <c r="I104" s="4"/>
      <c r="J104" s="4"/>
      <c r="K104" s="4"/>
      <c r="L104" s="4">
        <f t="shared" si="1"/>
        <v>46.25</v>
      </c>
      <c r="M104" s="40">
        <f t="shared" si="2"/>
        <v>54.25</v>
      </c>
      <c r="N104" s="11">
        <f t="shared" si="3"/>
        <v>54</v>
      </c>
      <c r="O104" s="11">
        <f t="shared" si="4"/>
        <v>54.25</v>
      </c>
      <c r="Q104" s="11" t="s">
        <v>219</v>
      </c>
      <c r="R104" s="11">
        <v>7.0</v>
      </c>
    </row>
    <row r="105" ht="12.75" customHeight="1">
      <c r="A105" s="4">
        <v>29.0</v>
      </c>
      <c r="B105" s="9" t="s">
        <v>47</v>
      </c>
      <c r="C105" s="4" t="s">
        <v>14</v>
      </c>
      <c r="D105" s="4">
        <v>22.0</v>
      </c>
      <c r="E105" s="4">
        <v>21.0</v>
      </c>
      <c r="F105" s="4">
        <v>13.0</v>
      </c>
      <c r="G105" s="4">
        <v>0.0</v>
      </c>
      <c r="H105" s="4">
        <v>52.0</v>
      </c>
      <c r="I105" s="4"/>
      <c r="J105" s="4"/>
      <c r="K105" s="4"/>
      <c r="L105" s="4">
        <f t="shared" si="1"/>
        <v>28</v>
      </c>
      <c r="M105" s="40">
        <f t="shared" si="2"/>
        <v>54</v>
      </c>
      <c r="N105" s="11">
        <f t="shared" si="3"/>
        <v>54</v>
      </c>
      <c r="O105" s="11">
        <f t="shared" si="4"/>
        <v>54</v>
      </c>
      <c r="Q105" s="11" t="s">
        <v>219</v>
      </c>
      <c r="R105" s="11">
        <v>7.0</v>
      </c>
    </row>
    <row r="106" ht="12.75" customHeight="1">
      <c r="A106" s="4">
        <v>159.0</v>
      </c>
      <c r="B106" s="9" t="s">
        <v>169</v>
      </c>
      <c r="C106" s="4" t="s">
        <v>149</v>
      </c>
      <c r="D106" s="4">
        <v>13.0</v>
      </c>
      <c r="E106" s="4">
        <v>24.0</v>
      </c>
      <c r="F106" s="4">
        <v>24.0</v>
      </c>
      <c r="G106" s="4">
        <v>1.0</v>
      </c>
      <c r="H106" s="4">
        <v>44.0</v>
      </c>
      <c r="I106" s="4"/>
      <c r="J106" s="4"/>
      <c r="K106" s="4"/>
      <c r="L106" s="4">
        <f t="shared" si="1"/>
        <v>31.5</v>
      </c>
      <c r="M106" s="40">
        <f t="shared" si="2"/>
        <v>53.5</v>
      </c>
      <c r="N106" s="11">
        <f t="shared" si="3"/>
        <v>54</v>
      </c>
      <c r="O106" s="11">
        <f t="shared" si="4"/>
        <v>53.5</v>
      </c>
      <c r="Q106" s="11" t="s">
        <v>219</v>
      </c>
      <c r="R106" s="11">
        <v>7.0</v>
      </c>
    </row>
    <row r="107" ht="12.75" customHeight="1">
      <c r="A107" s="4">
        <v>43.0</v>
      </c>
      <c r="B107" s="9" t="s">
        <v>59</v>
      </c>
      <c r="C107" s="4" t="s">
        <v>58</v>
      </c>
      <c r="D107" s="4">
        <v>17.0</v>
      </c>
      <c r="E107" s="4">
        <v>40.0</v>
      </c>
      <c r="F107" s="4">
        <v>15.5</v>
      </c>
      <c r="G107" s="4">
        <v>0.0</v>
      </c>
      <c r="H107" s="4">
        <v>34.0</v>
      </c>
      <c r="I107" s="4"/>
      <c r="J107" s="4"/>
      <c r="K107" s="4"/>
      <c r="L107" s="4">
        <f t="shared" si="1"/>
        <v>36.25</v>
      </c>
      <c r="M107" s="40">
        <f t="shared" si="2"/>
        <v>53.25</v>
      </c>
      <c r="N107" s="11">
        <f t="shared" si="3"/>
        <v>53</v>
      </c>
      <c r="O107" s="11">
        <f t="shared" si="4"/>
        <v>53.25</v>
      </c>
      <c r="Q107" s="11" t="s">
        <v>219</v>
      </c>
      <c r="R107" s="11">
        <v>7.0</v>
      </c>
    </row>
    <row r="108" ht="12.75" customHeight="1">
      <c r="A108" s="4">
        <v>128.0</v>
      </c>
      <c r="B108" s="9" t="s">
        <v>139</v>
      </c>
      <c r="C108" s="4" t="s">
        <v>130</v>
      </c>
      <c r="D108" s="4">
        <v>19.0</v>
      </c>
      <c r="E108" s="4">
        <v>23.0</v>
      </c>
      <c r="F108" s="4">
        <v>22.0</v>
      </c>
      <c r="G108" s="4">
        <v>0.0</v>
      </c>
      <c r="H108" s="4">
        <v>41.0</v>
      </c>
      <c r="I108" s="4"/>
      <c r="J108" s="4"/>
      <c r="K108" s="4"/>
      <c r="L108" s="4">
        <f t="shared" si="1"/>
        <v>32</v>
      </c>
      <c r="M108" s="40">
        <f t="shared" si="2"/>
        <v>52.5</v>
      </c>
      <c r="N108" s="11">
        <f t="shared" si="3"/>
        <v>53</v>
      </c>
      <c r="O108" s="11">
        <f t="shared" si="4"/>
        <v>52.5</v>
      </c>
      <c r="Q108" s="11" t="s">
        <v>219</v>
      </c>
      <c r="R108" s="11">
        <v>7.0</v>
      </c>
    </row>
    <row r="109" ht="12.75" customHeight="1">
      <c r="A109" s="4">
        <v>28.0</v>
      </c>
      <c r="B109" s="9" t="s">
        <v>46</v>
      </c>
      <c r="C109" s="4" t="s">
        <v>14</v>
      </c>
      <c r="D109" s="4">
        <v>21.0</v>
      </c>
      <c r="E109" s="4">
        <v>35.0</v>
      </c>
      <c r="F109" s="4">
        <v>11.0</v>
      </c>
      <c r="G109" s="4">
        <v>0.0</v>
      </c>
      <c r="H109" s="4">
        <v>37.0</v>
      </c>
      <c r="I109" s="4"/>
      <c r="J109" s="4"/>
      <c r="K109" s="4"/>
      <c r="L109" s="4">
        <f t="shared" si="1"/>
        <v>33.5</v>
      </c>
      <c r="M109" s="40">
        <f t="shared" si="2"/>
        <v>52</v>
      </c>
      <c r="N109" s="11">
        <f t="shared" si="3"/>
        <v>52</v>
      </c>
      <c r="O109" s="11">
        <f t="shared" si="4"/>
        <v>52</v>
      </c>
      <c r="Q109" s="11" t="s">
        <v>219</v>
      </c>
      <c r="R109" s="11">
        <v>7.0</v>
      </c>
    </row>
    <row r="110" ht="12.75" customHeight="1">
      <c r="A110" s="4">
        <v>151.0</v>
      </c>
      <c r="B110" s="9" t="s">
        <v>162</v>
      </c>
      <c r="C110" s="4" t="s">
        <v>149</v>
      </c>
      <c r="D110" s="4">
        <v>20.0</v>
      </c>
      <c r="E110" s="4">
        <v>22.0</v>
      </c>
      <c r="F110" s="4">
        <v>19.0</v>
      </c>
      <c r="G110" s="4">
        <v>0.0</v>
      </c>
      <c r="H110" s="4">
        <v>41.0</v>
      </c>
      <c r="I110" s="4"/>
      <c r="J110" s="4"/>
      <c r="K110" s="4"/>
      <c r="L110" s="4">
        <f t="shared" si="1"/>
        <v>30.5</v>
      </c>
      <c r="M110" s="40">
        <f t="shared" si="2"/>
        <v>51</v>
      </c>
      <c r="N110" s="11">
        <f t="shared" si="3"/>
        <v>51</v>
      </c>
      <c r="O110" s="11">
        <f t="shared" si="4"/>
        <v>51</v>
      </c>
      <c r="Q110" s="11" t="s">
        <v>219</v>
      </c>
      <c r="R110" s="11">
        <v>7.0</v>
      </c>
    </row>
    <row r="111" ht="12.75" customHeight="1">
      <c r="A111" s="4">
        <v>130.0</v>
      </c>
      <c r="B111" s="9" t="s">
        <v>141</v>
      </c>
      <c r="C111" s="4" t="s">
        <v>130</v>
      </c>
      <c r="D111" s="4">
        <v>19.0</v>
      </c>
      <c r="E111" s="4">
        <v>20.0</v>
      </c>
      <c r="F111" s="4">
        <v>22.0</v>
      </c>
      <c r="G111" s="4">
        <v>1.0</v>
      </c>
      <c r="H111" s="4">
        <v>38.0</v>
      </c>
      <c r="I111" s="4"/>
      <c r="J111" s="4"/>
      <c r="K111" s="4"/>
      <c r="L111" s="4">
        <f t="shared" si="1"/>
        <v>31.5</v>
      </c>
      <c r="M111" s="40">
        <f t="shared" si="2"/>
        <v>50.5</v>
      </c>
      <c r="N111" s="11">
        <f t="shared" si="3"/>
        <v>51</v>
      </c>
      <c r="O111" s="11">
        <f t="shared" si="4"/>
        <v>50.5</v>
      </c>
      <c r="Q111" s="11" t="s">
        <v>219</v>
      </c>
      <c r="R111" s="11">
        <v>7.0</v>
      </c>
    </row>
    <row r="112" ht="12.75" customHeight="1">
      <c r="A112" s="4">
        <v>108.0</v>
      </c>
      <c r="B112" s="9" t="s">
        <v>120</v>
      </c>
      <c r="C112" s="4" t="s">
        <v>118</v>
      </c>
      <c r="D112" s="4">
        <v>16.0</v>
      </c>
      <c r="E112" s="4">
        <v>37.0</v>
      </c>
      <c r="F112" s="4">
        <v>9.5</v>
      </c>
      <c r="G112" s="4">
        <v>0.0</v>
      </c>
      <c r="H112" s="4">
        <v>38.0</v>
      </c>
      <c r="I112" s="4"/>
      <c r="J112" s="4"/>
      <c r="K112" s="4"/>
      <c r="L112" s="4">
        <f t="shared" si="1"/>
        <v>31.25</v>
      </c>
      <c r="M112" s="40">
        <f t="shared" si="2"/>
        <v>50.25</v>
      </c>
      <c r="N112" s="11">
        <f t="shared" si="3"/>
        <v>50</v>
      </c>
      <c r="O112" s="11">
        <f t="shared" si="4"/>
        <v>50.25</v>
      </c>
      <c r="Q112" s="11" t="s">
        <v>219</v>
      </c>
      <c r="R112" s="11">
        <v>7.0</v>
      </c>
    </row>
    <row r="113" ht="12.75" customHeight="1">
      <c r="A113" s="4">
        <v>144.0</v>
      </c>
      <c r="B113" s="9" t="s">
        <v>155</v>
      </c>
      <c r="C113" s="4" t="s">
        <v>149</v>
      </c>
      <c r="D113" s="4">
        <v>13.0</v>
      </c>
      <c r="E113" s="4">
        <v>19.0</v>
      </c>
      <c r="F113" s="4">
        <v>18.0</v>
      </c>
      <c r="G113" s="4">
        <v>3.0</v>
      </c>
      <c r="H113" s="4">
        <v>44.0</v>
      </c>
      <c r="I113" s="4"/>
      <c r="J113" s="4"/>
      <c r="K113" s="4"/>
      <c r="L113" s="4">
        <f t="shared" si="1"/>
        <v>28</v>
      </c>
      <c r="M113" s="40">
        <f t="shared" si="2"/>
        <v>50</v>
      </c>
      <c r="N113" s="11">
        <f t="shared" si="3"/>
        <v>50</v>
      </c>
      <c r="O113" s="11">
        <f t="shared" si="4"/>
        <v>50</v>
      </c>
      <c r="Q113" s="11" t="s">
        <v>219</v>
      </c>
      <c r="R113" s="11">
        <v>7.0</v>
      </c>
    </row>
    <row r="114" ht="12.75" customHeight="1">
      <c r="A114" s="4">
        <v>94.0</v>
      </c>
      <c r="B114" s="9" t="s">
        <v>108</v>
      </c>
      <c r="C114" s="4" t="s">
        <v>58</v>
      </c>
      <c r="D114" s="4">
        <v>20.0</v>
      </c>
      <c r="E114" s="4">
        <v>39.0</v>
      </c>
      <c r="F114" s="4">
        <v>15.5</v>
      </c>
      <c r="G114" s="4">
        <v>0.0</v>
      </c>
      <c r="H114" s="4">
        <v>24.0</v>
      </c>
      <c r="I114" s="4"/>
      <c r="J114" s="4"/>
      <c r="K114" s="4"/>
      <c r="L114" s="4">
        <f t="shared" si="1"/>
        <v>37.25</v>
      </c>
      <c r="M114" s="40">
        <f t="shared" si="2"/>
        <v>49.25</v>
      </c>
      <c r="N114" s="11">
        <f t="shared" si="3"/>
        <v>49</v>
      </c>
      <c r="O114" s="11">
        <f t="shared" si="4"/>
        <v>49.25</v>
      </c>
      <c r="Q114" s="11" t="s">
        <v>219</v>
      </c>
      <c r="R114" s="11">
        <v>7.0</v>
      </c>
    </row>
    <row r="115" ht="12.75" customHeight="1">
      <c r="A115" s="4">
        <v>166.0</v>
      </c>
      <c r="B115" s="9" t="s">
        <v>176</v>
      </c>
      <c r="C115" s="4" t="s">
        <v>14</v>
      </c>
      <c r="D115" s="4">
        <v>13.0</v>
      </c>
      <c r="E115" s="4">
        <v>17.0</v>
      </c>
      <c r="F115" s="4">
        <v>8.0</v>
      </c>
      <c r="G115" s="4">
        <v>2.0</v>
      </c>
      <c r="H115" s="4">
        <v>56.0</v>
      </c>
      <c r="I115" s="4"/>
      <c r="J115" s="4"/>
      <c r="K115" s="4"/>
      <c r="L115" s="4">
        <f t="shared" si="1"/>
        <v>21</v>
      </c>
      <c r="M115" s="40">
        <f t="shared" si="2"/>
        <v>49</v>
      </c>
      <c r="N115" s="11">
        <f t="shared" si="3"/>
        <v>49</v>
      </c>
      <c r="O115" s="11">
        <f t="shared" si="4"/>
        <v>49</v>
      </c>
      <c r="Q115" s="11" t="s">
        <v>219</v>
      </c>
      <c r="R115" s="11">
        <v>7.0</v>
      </c>
    </row>
    <row r="116" ht="12.75" customHeight="1">
      <c r="A116" s="4">
        <v>53.0</v>
      </c>
      <c r="B116" s="9" t="s">
        <v>69</v>
      </c>
      <c r="C116" s="4" t="s">
        <v>58</v>
      </c>
      <c r="D116" s="4">
        <v>23.0</v>
      </c>
      <c r="E116" s="4">
        <v>20.5</v>
      </c>
      <c r="F116" s="4">
        <v>18.0</v>
      </c>
      <c r="G116" s="4">
        <v>0.0</v>
      </c>
      <c r="H116" s="4">
        <v>36.0</v>
      </c>
      <c r="I116" s="4"/>
      <c r="J116" s="4"/>
      <c r="K116" s="4"/>
      <c r="L116" s="4">
        <f t="shared" si="1"/>
        <v>30.75</v>
      </c>
      <c r="M116" s="40">
        <f t="shared" si="2"/>
        <v>48.75</v>
      </c>
      <c r="N116" s="11">
        <f t="shared" si="3"/>
        <v>49</v>
      </c>
      <c r="O116" s="11">
        <f t="shared" si="4"/>
        <v>48.75</v>
      </c>
      <c r="Q116" s="11" t="s">
        <v>219</v>
      </c>
      <c r="R116" s="11">
        <v>7.0</v>
      </c>
    </row>
    <row r="117" ht="12.75" customHeight="1">
      <c r="A117" s="4">
        <v>83.0</v>
      </c>
      <c r="B117" s="9" t="s">
        <v>99</v>
      </c>
      <c r="C117" s="4" t="s">
        <v>58</v>
      </c>
      <c r="D117" s="4">
        <v>25.0</v>
      </c>
      <c r="E117" s="4">
        <v>33.0</v>
      </c>
      <c r="F117" s="4">
        <v>7.0</v>
      </c>
      <c r="G117" s="4">
        <v>1.0</v>
      </c>
      <c r="H117" s="4">
        <v>30.0</v>
      </c>
      <c r="I117" s="4"/>
      <c r="J117" s="4"/>
      <c r="K117" s="4"/>
      <c r="L117" s="4">
        <f t="shared" si="1"/>
        <v>33.5</v>
      </c>
      <c r="M117" s="40">
        <f t="shared" si="2"/>
        <v>48.5</v>
      </c>
      <c r="N117" s="11">
        <f t="shared" si="3"/>
        <v>49</v>
      </c>
      <c r="O117" s="11">
        <f t="shared" si="4"/>
        <v>48.5</v>
      </c>
      <c r="Q117" s="11" t="s">
        <v>219</v>
      </c>
      <c r="R117" s="11">
        <v>7.0</v>
      </c>
    </row>
    <row r="118" ht="12.75" customHeight="1">
      <c r="A118" s="4">
        <v>174.0</v>
      </c>
      <c r="B118" s="9" t="s">
        <v>181</v>
      </c>
      <c r="C118" s="4" t="s">
        <v>14</v>
      </c>
      <c r="D118" s="4">
        <v>14.5</v>
      </c>
      <c r="E118" s="4">
        <v>25.0</v>
      </c>
      <c r="F118" s="4">
        <v>19.0</v>
      </c>
      <c r="G118" s="4">
        <v>1.0</v>
      </c>
      <c r="H118" s="4">
        <v>35.0</v>
      </c>
      <c r="I118" s="4"/>
      <c r="J118" s="4"/>
      <c r="K118" s="4"/>
      <c r="L118" s="4">
        <f t="shared" si="1"/>
        <v>30.25</v>
      </c>
      <c r="M118" s="40">
        <f t="shared" si="2"/>
        <v>47.75</v>
      </c>
      <c r="N118" s="11">
        <f t="shared" si="3"/>
        <v>48</v>
      </c>
      <c r="O118" s="11">
        <f t="shared" si="4"/>
        <v>47.75</v>
      </c>
      <c r="Q118" s="11" t="s">
        <v>219</v>
      </c>
      <c r="R118" s="11">
        <v>7.0</v>
      </c>
    </row>
    <row r="119" ht="12.75" customHeight="1">
      <c r="A119" s="4">
        <v>135.0</v>
      </c>
      <c r="B119" s="9" t="s">
        <v>146</v>
      </c>
      <c r="C119" s="4" t="s">
        <v>130</v>
      </c>
      <c r="D119" s="4">
        <v>16.0</v>
      </c>
      <c r="E119" s="4">
        <v>19.0</v>
      </c>
      <c r="F119" s="4">
        <v>22.0</v>
      </c>
      <c r="G119" s="4">
        <v>1.75</v>
      </c>
      <c r="H119" s="4">
        <v>34.0</v>
      </c>
      <c r="I119" s="4"/>
      <c r="J119" s="4"/>
      <c r="K119" s="4"/>
      <c r="L119" s="4">
        <f t="shared" si="1"/>
        <v>30.25</v>
      </c>
      <c r="M119" s="40">
        <f t="shared" si="2"/>
        <v>47.25</v>
      </c>
      <c r="N119" s="11">
        <f t="shared" si="3"/>
        <v>47</v>
      </c>
      <c r="O119" s="11">
        <f t="shared" si="4"/>
        <v>47.25</v>
      </c>
      <c r="Q119" s="11" t="s">
        <v>219</v>
      </c>
      <c r="R119" s="11">
        <v>7.0</v>
      </c>
    </row>
    <row r="120" ht="12.75" customHeight="1">
      <c r="A120" s="4">
        <v>34.0</v>
      </c>
      <c r="B120" s="9" t="s">
        <v>52</v>
      </c>
      <c r="C120" s="4" t="s">
        <v>14</v>
      </c>
      <c r="D120" s="4">
        <v>10.0</v>
      </c>
      <c r="E120" s="4">
        <v>34.0</v>
      </c>
      <c r="F120" s="4">
        <v>0.0</v>
      </c>
      <c r="G120" s="4">
        <v>0.0</v>
      </c>
      <c r="H120" s="4">
        <v>50.0</v>
      </c>
      <c r="I120" s="4"/>
      <c r="J120" s="4"/>
      <c r="K120" s="4"/>
      <c r="L120" s="4">
        <f t="shared" si="1"/>
        <v>22</v>
      </c>
      <c r="M120" s="40">
        <f t="shared" si="2"/>
        <v>47</v>
      </c>
      <c r="N120" s="11">
        <f t="shared" si="3"/>
        <v>47</v>
      </c>
      <c r="O120" s="11">
        <f t="shared" si="4"/>
        <v>47</v>
      </c>
      <c r="Q120" s="11" t="s">
        <v>219</v>
      </c>
      <c r="R120" s="11">
        <v>7.0</v>
      </c>
    </row>
    <row r="121" ht="12.75" customHeight="1">
      <c r="A121" s="4">
        <v>109.0</v>
      </c>
      <c r="B121" s="9" t="s">
        <v>121</v>
      </c>
      <c r="C121" s="4" t="s">
        <v>118</v>
      </c>
      <c r="D121" s="4">
        <v>20.0</v>
      </c>
      <c r="E121" s="4">
        <v>35.0</v>
      </c>
      <c r="F121" s="4">
        <v>9.0</v>
      </c>
      <c r="G121" s="4">
        <v>0.0</v>
      </c>
      <c r="H121" s="4">
        <v>30.0</v>
      </c>
      <c r="I121" s="4"/>
      <c r="J121" s="4"/>
      <c r="K121" s="4"/>
      <c r="L121" s="4">
        <f t="shared" si="1"/>
        <v>32</v>
      </c>
      <c r="M121" s="40">
        <f t="shared" si="2"/>
        <v>47</v>
      </c>
      <c r="N121" s="11">
        <f t="shared" si="3"/>
        <v>47</v>
      </c>
      <c r="O121" s="11">
        <f t="shared" si="4"/>
        <v>47</v>
      </c>
      <c r="Q121" s="11" t="s">
        <v>219</v>
      </c>
      <c r="R121" s="11">
        <v>7.0</v>
      </c>
    </row>
    <row r="122" ht="12.75" customHeight="1">
      <c r="A122" s="4">
        <v>179.0</v>
      </c>
      <c r="B122" s="9" t="s">
        <v>186</v>
      </c>
      <c r="C122" s="4" t="s">
        <v>14</v>
      </c>
      <c r="D122" s="4">
        <v>14.0</v>
      </c>
      <c r="E122" s="4">
        <v>26.0</v>
      </c>
      <c r="F122" s="4">
        <v>11.5</v>
      </c>
      <c r="G122" s="4">
        <v>1.5</v>
      </c>
      <c r="H122" s="4">
        <v>38.0</v>
      </c>
      <c r="I122" s="4"/>
      <c r="J122" s="4"/>
      <c r="K122" s="4"/>
      <c r="L122" s="4">
        <f t="shared" si="1"/>
        <v>27.25</v>
      </c>
      <c r="M122" s="40">
        <f t="shared" si="2"/>
        <v>46.25</v>
      </c>
      <c r="N122" s="11">
        <f t="shared" si="3"/>
        <v>46</v>
      </c>
      <c r="O122" s="11">
        <f t="shared" si="4"/>
        <v>46.25</v>
      </c>
      <c r="Q122" s="11" t="s">
        <v>219</v>
      </c>
      <c r="R122" s="11">
        <v>7.0</v>
      </c>
    </row>
    <row r="123" ht="12.75" customHeight="1">
      <c r="A123" s="4">
        <v>20.0</v>
      </c>
      <c r="B123" s="9" t="s">
        <v>38</v>
      </c>
      <c r="C123" s="4" t="s">
        <v>14</v>
      </c>
      <c r="D123" s="4">
        <v>21.0</v>
      </c>
      <c r="E123" s="4">
        <v>32.0</v>
      </c>
      <c r="F123" s="4">
        <v>13.0</v>
      </c>
      <c r="G123" s="4">
        <v>0.0</v>
      </c>
      <c r="H123" s="4">
        <v>26.0</v>
      </c>
      <c r="I123" s="4"/>
      <c r="J123" s="4"/>
      <c r="K123" s="4"/>
      <c r="L123" s="4">
        <f t="shared" si="1"/>
        <v>33</v>
      </c>
      <c r="M123" s="40">
        <f t="shared" si="2"/>
        <v>46</v>
      </c>
      <c r="N123" s="11">
        <f t="shared" si="3"/>
        <v>46</v>
      </c>
      <c r="O123" s="11">
        <f t="shared" si="4"/>
        <v>46</v>
      </c>
      <c r="Q123" s="11" t="s">
        <v>219</v>
      </c>
      <c r="R123" s="11">
        <v>7.0</v>
      </c>
    </row>
    <row r="124" ht="12.75" customHeight="1">
      <c r="A124" s="4">
        <v>169.0</v>
      </c>
      <c r="B124" s="9" t="s">
        <v>179</v>
      </c>
      <c r="C124" s="4" t="s">
        <v>14</v>
      </c>
      <c r="D124" s="4">
        <v>16.0</v>
      </c>
      <c r="E124" s="4">
        <v>22.0</v>
      </c>
      <c r="F124" s="4">
        <v>24.0</v>
      </c>
      <c r="G124" s="4">
        <v>0.0</v>
      </c>
      <c r="H124" s="4">
        <v>28.0</v>
      </c>
      <c r="I124" s="4"/>
      <c r="J124" s="4"/>
      <c r="K124" s="4"/>
      <c r="L124" s="4">
        <f t="shared" si="1"/>
        <v>31</v>
      </c>
      <c r="M124" s="40">
        <f t="shared" si="2"/>
        <v>45</v>
      </c>
      <c r="N124" s="11">
        <f t="shared" si="3"/>
        <v>45</v>
      </c>
      <c r="O124" s="11">
        <f t="shared" si="4"/>
        <v>45</v>
      </c>
      <c r="Q124" s="11" t="s">
        <v>220</v>
      </c>
      <c r="R124" s="11">
        <v>6.0</v>
      </c>
    </row>
    <row r="125" ht="12.75" customHeight="1">
      <c r="A125" s="4">
        <v>176.0</v>
      </c>
      <c r="B125" s="9" t="s">
        <v>183</v>
      </c>
      <c r="C125" s="4" t="s">
        <v>14</v>
      </c>
      <c r="D125" s="4">
        <v>13.0</v>
      </c>
      <c r="E125" s="4">
        <v>18.0</v>
      </c>
      <c r="F125" s="4">
        <v>13.0</v>
      </c>
      <c r="G125" s="4">
        <v>2.0</v>
      </c>
      <c r="H125" s="4">
        <v>42.0</v>
      </c>
      <c r="I125" s="4"/>
      <c r="J125" s="4"/>
      <c r="K125" s="4"/>
      <c r="L125" s="4">
        <f t="shared" si="1"/>
        <v>24</v>
      </c>
      <c r="M125" s="40">
        <f t="shared" si="2"/>
        <v>45</v>
      </c>
      <c r="N125" s="11">
        <f t="shared" si="3"/>
        <v>45</v>
      </c>
      <c r="O125" s="11">
        <f t="shared" si="4"/>
        <v>45</v>
      </c>
      <c r="Q125" s="11" t="s">
        <v>220</v>
      </c>
      <c r="R125" s="11">
        <v>6.0</v>
      </c>
    </row>
    <row r="126" ht="12.75" customHeight="1">
      <c r="A126" s="4">
        <v>2.0</v>
      </c>
      <c r="B126" s="9" t="s">
        <v>16</v>
      </c>
      <c r="C126" s="4" t="s">
        <v>14</v>
      </c>
      <c r="D126" s="4">
        <v>0.0</v>
      </c>
      <c r="E126" s="4">
        <v>40.0</v>
      </c>
      <c r="F126" s="4">
        <v>17.5</v>
      </c>
      <c r="G126" s="4">
        <v>0.0</v>
      </c>
      <c r="H126" s="4">
        <v>30.0</v>
      </c>
      <c r="I126" s="4"/>
      <c r="J126" s="4"/>
      <c r="K126" s="5"/>
      <c r="L126" s="4">
        <f t="shared" si="1"/>
        <v>28.75</v>
      </c>
      <c r="M126" s="40">
        <f t="shared" si="2"/>
        <v>43.75</v>
      </c>
      <c r="N126" s="11">
        <f t="shared" si="3"/>
        <v>44</v>
      </c>
      <c r="O126" s="11">
        <f t="shared" si="4"/>
        <v>43.75</v>
      </c>
      <c r="Q126" s="11" t="s">
        <v>220</v>
      </c>
      <c r="R126" s="11">
        <v>6.0</v>
      </c>
    </row>
    <row r="127" ht="12.75" customHeight="1">
      <c r="A127" s="4">
        <v>61.0</v>
      </c>
      <c r="B127" s="9" t="s">
        <v>77</v>
      </c>
      <c r="C127" s="4" t="s">
        <v>58</v>
      </c>
      <c r="D127" s="4">
        <v>13.0</v>
      </c>
      <c r="E127" s="4">
        <v>21.0</v>
      </c>
      <c r="F127" s="4">
        <v>23.5</v>
      </c>
      <c r="G127" s="4">
        <v>1.0</v>
      </c>
      <c r="H127" s="4">
        <v>28.0</v>
      </c>
      <c r="I127" s="4"/>
      <c r="J127" s="4"/>
      <c r="K127" s="4"/>
      <c r="L127" s="4">
        <f t="shared" si="1"/>
        <v>29.75</v>
      </c>
      <c r="M127" s="40">
        <f t="shared" si="2"/>
        <v>43.75</v>
      </c>
      <c r="N127" s="11">
        <f t="shared" si="3"/>
        <v>44</v>
      </c>
      <c r="O127" s="11">
        <f t="shared" si="4"/>
        <v>43.75</v>
      </c>
      <c r="Q127" s="11" t="s">
        <v>220</v>
      </c>
      <c r="R127" s="11">
        <v>6.0</v>
      </c>
    </row>
    <row r="128" ht="12.75" customHeight="1">
      <c r="A128" s="4">
        <v>33.0</v>
      </c>
      <c r="B128" s="9" t="s">
        <v>51</v>
      </c>
      <c r="C128" s="4" t="s">
        <v>14</v>
      </c>
      <c r="D128" s="4">
        <v>24.0</v>
      </c>
      <c r="E128" s="4">
        <v>26.0</v>
      </c>
      <c r="F128" s="4">
        <v>11.0</v>
      </c>
      <c r="G128" s="4">
        <v>0.0</v>
      </c>
      <c r="H128" s="4">
        <v>26.0</v>
      </c>
      <c r="I128" s="4"/>
      <c r="J128" s="4"/>
      <c r="K128" s="4"/>
      <c r="L128" s="4">
        <f t="shared" si="1"/>
        <v>30.5</v>
      </c>
      <c r="M128" s="40">
        <f t="shared" si="2"/>
        <v>43.5</v>
      </c>
      <c r="N128" s="11">
        <f t="shared" si="3"/>
        <v>44</v>
      </c>
      <c r="O128" s="11">
        <f t="shared" si="4"/>
        <v>43.5</v>
      </c>
      <c r="Q128" s="11" t="s">
        <v>220</v>
      </c>
      <c r="R128" s="11">
        <v>6.0</v>
      </c>
    </row>
    <row r="129" ht="12.75" customHeight="1">
      <c r="A129" s="4">
        <v>18.0</v>
      </c>
      <c r="B129" s="9" t="s">
        <v>36</v>
      </c>
      <c r="C129" s="4" t="s">
        <v>14</v>
      </c>
      <c r="D129" s="4">
        <v>18.0</v>
      </c>
      <c r="E129" s="4">
        <v>33.0</v>
      </c>
      <c r="F129" s="4">
        <v>11.5</v>
      </c>
      <c r="G129" s="4">
        <v>0.0</v>
      </c>
      <c r="H129" s="4">
        <v>24.0</v>
      </c>
      <c r="I129" s="4"/>
      <c r="J129" s="4"/>
      <c r="K129" s="4"/>
      <c r="L129" s="4">
        <f t="shared" si="1"/>
        <v>31.25</v>
      </c>
      <c r="M129" s="40">
        <f t="shared" si="2"/>
        <v>43.25</v>
      </c>
      <c r="N129" s="11">
        <f t="shared" si="3"/>
        <v>43</v>
      </c>
      <c r="O129" s="11">
        <f t="shared" si="4"/>
        <v>43.25</v>
      </c>
      <c r="Q129" s="11" t="s">
        <v>220</v>
      </c>
      <c r="R129" s="11">
        <v>6.0</v>
      </c>
    </row>
    <row r="130" ht="12.75" customHeight="1">
      <c r="A130" s="4">
        <v>96.0</v>
      </c>
      <c r="B130" s="9" t="s">
        <v>110</v>
      </c>
      <c r="C130" s="4" t="s">
        <v>58</v>
      </c>
      <c r="D130" s="4">
        <v>16.0</v>
      </c>
      <c r="E130" s="4">
        <v>17.0</v>
      </c>
      <c r="F130" s="4">
        <v>22.5</v>
      </c>
      <c r="G130" s="4">
        <v>0.0</v>
      </c>
      <c r="H130" s="4">
        <v>30.0</v>
      </c>
      <c r="I130" s="4"/>
      <c r="J130" s="4"/>
      <c r="K130" s="4"/>
      <c r="L130" s="4">
        <f t="shared" si="1"/>
        <v>27.75</v>
      </c>
      <c r="M130" s="40">
        <f t="shared" si="2"/>
        <v>42.75</v>
      </c>
      <c r="N130" s="11">
        <f t="shared" si="3"/>
        <v>43</v>
      </c>
      <c r="O130" s="11">
        <f t="shared" si="4"/>
        <v>42.75</v>
      </c>
      <c r="Q130" s="11" t="s">
        <v>220</v>
      </c>
      <c r="R130" s="11">
        <v>6.0</v>
      </c>
    </row>
    <row r="131" ht="12.75" customHeight="1">
      <c r="A131" s="4">
        <v>13.0</v>
      </c>
      <c r="B131" s="9" t="s">
        <v>31</v>
      </c>
      <c r="C131" s="4" t="s">
        <v>14</v>
      </c>
      <c r="D131" s="4">
        <v>16.0</v>
      </c>
      <c r="E131" s="4">
        <v>29.0</v>
      </c>
      <c r="F131" s="4">
        <v>10.0</v>
      </c>
      <c r="G131" s="4">
        <v>0.0</v>
      </c>
      <c r="H131" s="4">
        <v>30.0</v>
      </c>
      <c r="I131" s="4"/>
      <c r="J131" s="4"/>
      <c r="K131" s="4"/>
      <c r="L131" s="4">
        <f t="shared" si="1"/>
        <v>27.5</v>
      </c>
      <c r="M131" s="40">
        <f t="shared" si="2"/>
        <v>42.5</v>
      </c>
      <c r="N131" s="11">
        <f t="shared" si="3"/>
        <v>43</v>
      </c>
      <c r="O131" s="11">
        <f t="shared" si="4"/>
        <v>42.5</v>
      </c>
      <c r="Q131" s="11" t="s">
        <v>220</v>
      </c>
      <c r="R131" s="11">
        <v>6.0</v>
      </c>
    </row>
    <row r="132" ht="12.75" customHeight="1">
      <c r="A132" s="4">
        <v>90.0</v>
      </c>
      <c r="B132" s="9" t="s">
        <v>105</v>
      </c>
      <c r="C132" s="4" t="s">
        <v>58</v>
      </c>
      <c r="D132" s="4">
        <v>15.0</v>
      </c>
      <c r="E132" s="4">
        <v>24.0</v>
      </c>
      <c r="F132" s="4">
        <v>10.0</v>
      </c>
      <c r="G132" s="4">
        <v>0.0</v>
      </c>
      <c r="H132" s="4">
        <v>36.0</v>
      </c>
      <c r="I132" s="4"/>
      <c r="J132" s="4"/>
      <c r="K132" s="4"/>
      <c r="L132" s="4">
        <f t="shared" si="1"/>
        <v>24.5</v>
      </c>
      <c r="M132" s="40">
        <f t="shared" si="2"/>
        <v>42.5</v>
      </c>
      <c r="N132" s="11">
        <f t="shared" si="3"/>
        <v>43</v>
      </c>
      <c r="O132" s="11">
        <f t="shared" si="4"/>
        <v>42.5</v>
      </c>
      <c r="Q132" s="11" t="s">
        <v>220</v>
      </c>
      <c r="R132" s="11">
        <v>6.0</v>
      </c>
    </row>
    <row r="133" ht="12.75" customHeight="1">
      <c r="A133" s="4">
        <v>6.0</v>
      </c>
      <c r="B133" s="9" t="s">
        <v>22</v>
      </c>
      <c r="C133" s="4" t="s">
        <v>14</v>
      </c>
      <c r="D133" s="4">
        <v>9.0</v>
      </c>
      <c r="E133" s="4">
        <v>27.0</v>
      </c>
      <c r="F133" s="4">
        <v>12.5</v>
      </c>
      <c r="G133" s="4">
        <v>0.0</v>
      </c>
      <c r="H133" s="4">
        <v>36.0</v>
      </c>
      <c r="I133" s="4"/>
      <c r="J133" s="4"/>
      <c r="K133" s="5"/>
      <c r="L133" s="4">
        <f t="shared" si="1"/>
        <v>24.25</v>
      </c>
      <c r="M133" s="40">
        <f t="shared" si="2"/>
        <v>42.25</v>
      </c>
      <c r="N133" s="11">
        <f t="shared" si="3"/>
        <v>42</v>
      </c>
      <c r="O133" s="11">
        <f t="shared" si="4"/>
        <v>42.25</v>
      </c>
      <c r="Q133" s="11" t="s">
        <v>220</v>
      </c>
      <c r="R133" s="11">
        <v>6.0</v>
      </c>
    </row>
    <row r="134" ht="12.75" customHeight="1">
      <c r="A134" s="4">
        <v>56.0</v>
      </c>
      <c r="B134" s="9" t="s">
        <v>72</v>
      </c>
      <c r="C134" s="4" t="s">
        <v>58</v>
      </c>
      <c r="D134" s="4">
        <v>22.0</v>
      </c>
      <c r="E134" s="4">
        <v>23.0</v>
      </c>
      <c r="F134" s="4">
        <v>11.5</v>
      </c>
      <c r="G134" s="4">
        <v>0.0</v>
      </c>
      <c r="H134" s="4">
        <v>28.0</v>
      </c>
      <c r="I134" s="4"/>
      <c r="J134" s="4"/>
      <c r="K134" s="4"/>
      <c r="L134" s="4">
        <f t="shared" si="1"/>
        <v>28.25</v>
      </c>
      <c r="M134" s="40">
        <f t="shared" si="2"/>
        <v>42.25</v>
      </c>
      <c r="N134" s="11">
        <f t="shared" si="3"/>
        <v>42</v>
      </c>
      <c r="O134" s="11">
        <f t="shared" si="4"/>
        <v>42.25</v>
      </c>
      <c r="Q134" s="11" t="s">
        <v>220</v>
      </c>
      <c r="R134" s="11">
        <v>6.0</v>
      </c>
    </row>
    <row r="135" ht="12.75" customHeight="1">
      <c r="A135" s="4">
        <v>67.0</v>
      </c>
      <c r="B135" s="9" t="s">
        <v>83</v>
      </c>
      <c r="C135" s="4" t="s">
        <v>58</v>
      </c>
      <c r="D135" s="4">
        <v>13.0</v>
      </c>
      <c r="E135" s="4">
        <v>23.0</v>
      </c>
      <c r="F135" s="4">
        <v>13.0</v>
      </c>
      <c r="G135" s="4">
        <v>0.0</v>
      </c>
      <c r="H135" s="4">
        <v>35.0</v>
      </c>
      <c r="I135" s="4"/>
      <c r="J135" s="4"/>
      <c r="K135" s="4"/>
      <c r="L135" s="4">
        <f t="shared" si="1"/>
        <v>24.5</v>
      </c>
      <c r="M135" s="40">
        <f t="shared" si="2"/>
        <v>42</v>
      </c>
      <c r="N135" s="11">
        <f t="shared" si="3"/>
        <v>42</v>
      </c>
      <c r="O135" s="11">
        <f t="shared" si="4"/>
        <v>42</v>
      </c>
      <c r="Q135" s="11" t="s">
        <v>220</v>
      </c>
      <c r="R135" s="11">
        <v>6.0</v>
      </c>
    </row>
    <row r="136" ht="12.75" customHeight="1">
      <c r="A136" s="4">
        <v>24.0</v>
      </c>
      <c r="B136" s="9" t="s">
        <v>42</v>
      </c>
      <c r="C136" s="4" t="s">
        <v>14</v>
      </c>
      <c r="D136" s="4">
        <v>18.0</v>
      </c>
      <c r="E136" s="4">
        <v>21.0</v>
      </c>
      <c r="F136" s="4">
        <v>13.0</v>
      </c>
      <c r="G136" s="4">
        <v>0.0</v>
      </c>
      <c r="H136" s="4">
        <v>31.0</v>
      </c>
      <c r="I136" s="4"/>
      <c r="J136" s="4"/>
      <c r="K136" s="4"/>
      <c r="L136" s="4">
        <f t="shared" si="1"/>
        <v>26</v>
      </c>
      <c r="M136" s="40">
        <f t="shared" si="2"/>
        <v>41.5</v>
      </c>
      <c r="N136" s="11">
        <f t="shared" si="3"/>
        <v>42</v>
      </c>
      <c r="O136" s="11">
        <f t="shared" si="4"/>
        <v>41.5</v>
      </c>
      <c r="Q136" s="11" t="s">
        <v>220</v>
      </c>
      <c r="R136" s="11">
        <v>6.0</v>
      </c>
    </row>
    <row r="137" ht="12.75" customHeight="1">
      <c r="A137" s="4">
        <v>98.0</v>
      </c>
      <c r="B137" s="9" t="s">
        <v>112</v>
      </c>
      <c r="C137" s="4" t="s">
        <v>58</v>
      </c>
      <c r="D137" s="4">
        <v>13.0</v>
      </c>
      <c r="E137" s="4">
        <v>23.0</v>
      </c>
      <c r="F137" s="4">
        <v>8.0</v>
      </c>
      <c r="G137" s="4">
        <v>0.0</v>
      </c>
      <c r="H137" s="4">
        <v>39.0</v>
      </c>
      <c r="I137" s="4"/>
      <c r="J137" s="4"/>
      <c r="K137" s="4"/>
      <c r="L137" s="4">
        <f t="shared" si="1"/>
        <v>22</v>
      </c>
      <c r="M137" s="40">
        <f t="shared" si="2"/>
        <v>41.5</v>
      </c>
      <c r="N137" s="11">
        <f t="shared" si="3"/>
        <v>42</v>
      </c>
      <c r="O137" s="11">
        <f t="shared" si="4"/>
        <v>41.5</v>
      </c>
      <c r="Q137" s="11" t="s">
        <v>220</v>
      </c>
      <c r="R137" s="11">
        <v>6.0</v>
      </c>
    </row>
    <row r="138" ht="12.75" customHeight="1">
      <c r="A138" s="4">
        <v>1.0</v>
      </c>
      <c r="B138" s="9" t="s">
        <v>13</v>
      </c>
      <c r="C138" s="4" t="s">
        <v>14</v>
      </c>
      <c r="D138" s="4">
        <v>13.0</v>
      </c>
      <c r="E138" s="4">
        <v>24.0</v>
      </c>
      <c r="F138" s="4">
        <v>8.5</v>
      </c>
      <c r="G138" s="4">
        <v>0.0</v>
      </c>
      <c r="H138" s="4">
        <v>36.0</v>
      </c>
      <c r="I138" s="4"/>
      <c r="J138" s="4"/>
      <c r="K138" s="5"/>
      <c r="L138" s="4">
        <f t="shared" si="1"/>
        <v>22.75</v>
      </c>
      <c r="M138" s="40">
        <f t="shared" si="2"/>
        <v>40.75</v>
      </c>
      <c r="N138" s="11">
        <f t="shared" si="3"/>
        <v>41</v>
      </c>
      <c r="O138" s="11">
        <f t="shared" si="4"/>
        <v>40.75</v>
      </c>
      <c r="Q138" s="11" t="s">
        <v>220</v>
      </c>
      <c r="R138" s="11">
        <v>6.0</v>
      </c>
    </row>
    <row r="139" ht="12.75" customHeight="1">
      <c r="A139" s="4">
        <v>120.0</v>
      </c>
      <c r="B139" s="9" t="s">
        <v>132</v>
      </c>
      <c r="C139" s="4" t="s">
        <v>130</v>
      </c>
      <c r="D139" s="4">
        <v>19.0</v>
      </c>
      <c r="E139" s="4">
        <v>28.0</v>
      </c>
      <c r="F139" s="4">
        <v>6.5</v>
      </c>
      <c r="G139" s="4">
        <v>0.0</v>
      </c>
      <c r="H139" s="4">
        <v>28.0</v>
      </c>
      <c r="I139" s="4"/>
      <c r="J139" s="4"/>
      <c r="K139" s="4"/>
      <c r="L139" s="4">
        <f t="shared" si="1"/>
        <v>26.75</v>
      </c>
      <c r="M139" s="40">
        <f t="shared" si="2"/>
        <v>40.75</v>
      </c>
      <c r="N139" s="11">
        <f t="shared" si="3"/>
        <v>41</v>
      </c>
      <c r="O139" s="11">
        <f t="shared" si="4"/>
        <v>40.75</v>
      </c>
      <c r="Q139" s="11" t="s">
        <v>220</v>
      </c>
      <c r="R139" s="11">
        <v>6.0</v>
      </c>
    </row>
    <row r="140" ht="12.75" customHeight="1">
      <c r="A140" s="4">
        <v>161.0</v>
      </c>
      <c r="B140" s="9" t="s">
        <v>171</v>
      </c>
      <c r="C140" s="4" t="s">
        <v>149</v>
      </c>
      <c r="D140" s="4">
        <v>19.0</v>
      </c>
      <c r="E140" s="4">
        <v>17.0</v>
      </c>
      <c r="F140" s="4">
        <v>8.0</v>
      </c>
      <c r="G140" s="4">
        <v>0.0</v>
      </c>
      <c r="H140" s="4">
        <v>36.0</v>
      </c>
      <c r="I140" s="4"/>
      <c r="J140" s="4"/>
      <c r="K140" s="4"/>
      <c r="L140" s="4">
        <f t="shared" si="1"/>
        <v>22</v>
      </c>
      <c r="M140" s="40">
        <f t="shared" si="2"/>
        <v>40</v>
      </c>
      <c r="N140" s="11">
        <f t="shared" si="3"/>
        <v>40</v>
      </c>
      <c r="O140" s="11">
        <f t="shared" si="4"/>
        <v>40</v>
      </c>
      <c r="Q140" s="11" t="s">
        <v>220</v>
      </c>
      <c r="R140" s="11">
        <v>6.0</v>
      </c>
    </row>
    <row r="141" ht="12.75" customHeight="1">
      <c r="A141" s="4">
        <v>97.0</v>
      </c>
      <c r="B141" s="9" t="s">
        <v>111</v>
      </c>
      <c r="C141" s="4" t="s">
        <v>58</v>
      </c>
      <c r="D141" s="4">
        <v>13.0</v>
      </c>
      <c r="E141" s="4">
        <v>28.0</v>
      </c>
      <c r="F141" s="4">
        <v>3.0</v>
      </c>
      <c r="G141" s="4">
        <v>0.0</v>
      </c>
      <c r="H141" s="4">
        <v>34.0</v>
      </c>
      <c r="I141" s="4"/>
      <c r="J141" s="4"/>
      <c r="K141" s="4"/>
      <c r="L141" s="4">
        <f t="shared" si="1"/>
        <v>22</v>
      </c>
      <c r="M141" s="40">
        <f t="shared" si="2"/>
        <v>39</v>
      </c>
      <c r="N141" s="11">
        <f t="shared" si="3"/>
        <v>39</v>
      </c>
      <c r="O141" s="11">
        <f t="shared" si="4"/>
        <v>39</v>
      </c>
      <c r="Q141" s="11" t="s">
        <v>220</v>
      </c>
      <c r="R141" s="11">
        <v>6.0</v>
      </c>
    </row>
    <row r="142" ht="12.75" customHeight="1">
      <c r="A142" s="4">
        <v>164.0</v>
      </c>
      <c r="B142" s="9" t="s">
        <v>174</v>
      </c>
      <c r="C142" s="4" t="s">
        <v>149</v>
      </c>
      <c r="D142" s="4">
        <v>24.0</v>
      </c>
      <c r="E142" s="4">
        <v>15.0</v>
      </c>
      <c r="F142" s="4">
        <v>9.0</v>
      </c>
      <c r="G142" s="4">
        <v>3.0</v>
      </c>
      <c r="H142" s="4">
        <v>24.0</v>
      </c>
      <c r="I142" s="4"/>
      <c r="J142" s="4"/>
      <c r="K142" s="4"/>
      <c r="L142" s="4">
        <f t="shared" si="1"/>
        <v>27</v>
      </c>
      <c r="M142" s="40">
        <f t="shared" si="2"/>
        <v>39</v>
      </c>
      <c r="N142" s="11">
        <f t="shared" si="3"/>
        <v>39</v>
      </c>
      <c r="O142" s="11">
        <f t="shared" si="4"/>
        <v>39</v>
      </c>
      <c r="Q142" s="11" t="s">
        <v>220</v>
      </c>
      <c r="R142" s="11">
        <v>6.0</v>
      </c>
    </row>
    <row r="143" ht="12.75" customHeight="1">
      <c r="A143" s="4">
        <v>45.0</v>
      </c>
      <c r="B143" s="9" t="s">
        <v>61</v>
      </c>
      <c r="C143" s="4" t="s">
        <v>58</v>
      </c>
      <c r="D143" s="4">
        <v>13.0</v>
      </c>
      <c r="E143" s="4">
        <v>29.0</v>
      </c>
      <c r="F143" s="4">
        <v>9.0</v>
      </c>
      <c r="G143" s="4">
        <v>0.0</v>
      </c>
      <c r="H143" s="4">
        <v>26.0</v>
      </c>
      <c r="I143" s="4"/>
      <c r="J143" s="4"/>
      <c r="K143" s="4"/>
      <c r="L143" s="4">
        <f t="shared" si="1"/>
        <v>25.5</v>
      </c>
      <c r="M143" s="40">
        <f t="shared" si="2"/>
        <v>38.5</v>
      </c>
      <c r="N143" s="11">
        <f t="shared" si="3"/>
        <v>39</v>
      </c>
      <c r="O143" s="11">
        <f t="shared" si="4"/>
        <v>38.5</v>
      </c>
      <c r="Q143" s="11" t="s">
        <v>220</v>
      </c>
      <c r="R143" s="11">
        <v>6.0</v>
      </c>
    </row>
    <row r="144" ht="12.75" customHeight="1">
      <c r="A144" s="4">
        <v>69.0</v>
      </c>
      <c r="B144" s="9" t="s">
        <v>85</v>
      </c>
      <c r="C144" s="4" t="s">
        <v>58</v>
      </c>
      <c r="D144" s="4">
        <v>22.0</v>
      </c>
      <c r="E144" s="4">
        <v>20.0</v>
      </c>
      <c r="F144" s="4">
        <v>0.0</v>
      </c>
      <c r="G144" s="4">
        <v>1.0</v>
      </c>
      <c r="H144" s="4">
        <v>32.0</v>
      </c>
      <c r="I144" s="4"/>
      <c r="J144" s="4"/>
      <c r="K144" s="4"/>
      <c r="L144" s="4">
        <f t="shared" si="1"/>
        <v>22</v>
      </c>
      <c r="M144" s="40">
        <f t="shared" si="2"/>
        <v>38</v>
      </c>
      <c r="N144" s="11">
        <f t="shared" si="3"/>
        <v>38</v>
      </c>
      <c r="O144" s="11">
        <f t="shared" si="4"/>
        <v>38</v>
      </c>
      <c r="Q144" s="11" t="s">
        <v>220</v>
      </c>
      <c r="R144" s="11">
        <v>6.0</v>
      </c>
    </row>
    <row r="145" ht="12.75" customHeight="1">
      <c r="A145" s="4">
        <v>78.0</v>
      </c>
      <c r="B145" s="9" t="s">
        <v>94</v>
      </c>
      <c r="C145" s="4" t="s">
        <v>58</v>
      </c>
      <c r="D145" s="4">
        <v>17.0</v>
      </c>
      <c r="E145" s="4">
        <v>24.0</v>
      </c>
      <c r="F145" s="4">
        <v>11.0</v>
      </c>
      <c r="G145" s="4">
        <v>0.0</v>
      </c>
      <c r="H145" s="4">
        <v>22.0</v>
      </c>
      <c r="I145" s="4"/>
      <c r="J145" s="4"/>
      <c r="K145" s="4"/>
      <c r="L145" s="4">
        <f t="shared" si="1"/>
        <v>26</v>
      </c>
      <c r="M145" s="40">
        <f t="shared" si="2"/>
        <v>37</v>
      </c>
      <c r="N145" s="11">
        <f t="shared" si="3"/>
        <v>37</v>
      </c>
      <c r="O145" s="11">
        <f t="shared" si="4"/>
        <v>37</v>
      </c>
      <c r="Q145" s="11" t="s">
        <v>220</v>
      </c>
      <c r="R145" s="11">
        <v>6.0</v>
      </c>
    </row>
    <row r="146" ht="12.75" customHeight="1">
      <c r="A146" s="4">
        <v>52.0</v>
      </c>
      <c r="B146" s="9" t="s">
        <v>68</v>
      </c>
      <c r="C146" s="4" t="s">
        <v>58</v>
      </c>
      <c r="D146" s="4">
        <v>17.0</v>
      </c>
      <c r="E146" s="4">
        <v>27.0</v>
      </c>
      <c r="F146" s="4">
        <v>2.0</v>
      </c>
      <c r="G146" s="4">
        <v>0.0</v>
      </c>
      <c r="H146" s="4">
        <v>26.0</v>
      </c>
      <c r="I146" s="4"/>
      <c r="J146" s="4"/>
      <c r="K146" s="4"/>
      <c r="L146" s="4">
        <f t="shared" si="1"/>
        <v>23</v>
      </c>
      <c r="M146" s="40">
        <f t="shared" si="2"/>
        <v>36</v>
      </c>
      <c r="N146" s="11">
        <f t="shared" si="3"/>
        <v>36</v>
      </c>
      <c r="O146" s="11">
        <f t="shared" si="4"/>
        <v>36</v>
      </c>
      <c r="Q146" s="11" t="s">
        <v>221</v>
      </c>
      <c r="R146" s="11">
        <v>5.0</v>
      </c>
    </row>
    <row r="147" ht="12.75" customHeight="1">
      <c r="A147" s="4">
        <v>72.0</v>
      </c>
      <c r="B147" s="9" t="s">
        <v>88</v>
      </c>
      <c r="C147" s="4" t="s">
        <v>58</v>
      </c>
      <c r="D147" s="4">
        <v>11.0</v>
      </c>
      <c r="E147" s="4">
        <v>23.0</v>
      </c>
      <c r="F147" s="4">
        <v>13.0</v>
      </c>
      <c r="G147" s="4">
        <v>0.0</v>
      </c>
      <c r="H147" s="4">
        <v>25.0</v>
      </c>
      <c r="I147" s="4"/>
      <c r="J147" s="4"/>
      <c r="K147" s="4"/>
      <c r="L147" s="4">
        <f t="shared" si="1"/>
        <v>23.5</v>
      </c>
      <c r="M147" s="40">
        <f t="shared" si="2"/>
        <v>36</v>
      </c>
      <c r="N147" s="11">
        <f t="shared" si="3"/>
        <v>36</v>
      </c>
      <c r="O147" s="11">
        <f t="shared" si="4"/>
        <v>36</v>
      </c>
      <c r="Q147" s="11" t="s">
        <v>221</v>
      </c>
      <c r="R147" s="11">
        <v>5.0</v>
      </c>
    </row>
    <row r="148" ht="12.75" customHeight="1">
      <c r="A148" s="4">
        <v>125.0</v>
      </c>
      <c r="B148" s="9" t="s">
        <v>136</v>
      </c>
      <c r="C148" s="4" t="s">
        <v>130</v>
      </c>
      <c r="D148" s="4">
        <v>22.0</v>
      </c>
      <c r="E148" s="4">
        <v>26.0</v>
      </c>
      <c r="F148" s="4">
        <v>0.0</v>
      </c>
      <c r="G148" s="4">
        <v>0.0</v>
      </c>
      <c r="H148" s="4">
        <v>24.0</v>
      </c>
      <c r="I148" s="4"/>
      <c r="J148" s="4"/>
      <c r="K148" s="4"/>
      <c r="L148" s="4">
        <f t="shared" si="1"/>
        <v>24</v>
      </c>
      <c r="M148" s="40">
        <f t="shared" si="2"/>
        <v>36</v>
      </c>
      <c r="N148" s="11">
        <f t="shared" si="3"/>
        <v>36</v>
      </c>
      <c r="O148" s="11">
        <f t="shared" si="4"/>
        <v>36</v>
      </c>
      <c r="Q148" s="11" t="s">
        <v>221</v>
      </c>
      <c r="R148" s="11">
        <v>5.0</v>
      </c>
    </row>
    <row r="149" ht="12.75" customHeight="1">
      <c r="A149" s="4">
        <v>175.0</v>
      </c>
      <c r="B149" s="9" t="s">
        <v>182</v>
      </c>
      <c r="C149" s="4" t="s">
        <v>14</v>
      </c>
      <c r="D149" s="4">
        <v>15.0</v>
      </c>
      <c r="E149" s="4">
        <v>17.0</v>
      </c>
      <c r="F149" s="4">
        <v>16.0</v>
      </c>
      <c r="G149" s="4">
        <v>1.0</v>
      </c>
      <c r="H149" s="4">
        <v>22.0</v>
      </c>
      <c r="I149" s="4"/>
      <c r="J149" s="4"/>
      <c r="K149" s="4"/>
      <c r="L149" s="4">
        <f t="shared" si="1"/>
        <v>25</v>
      </c>
      <c r="M149" s="40">
        <f t="shared" si="2"/>
        <v>36</v>
      </c>
      <c r="N149" s="11">
        <f t="shared" si="3"/>
        <v>36</v>
      </c>
      <c r="O149" s="11">
        <f t="shared" si="4"/>
        <v>36</v>
      </c>
      <c r="Q149" s="11" t="s">
        <v>221</v>
      </c>
      <c r="R149" s="11">
        <v>5.0</v>
      </c>
    </row>
    <row r="150" ht="12.75" customHeight="1">
      <c r="A150" s="4">
        <v>80.0</v>
      </c>
      <c r="B150" s="9" t="s">
        <v>96</v>
      </c>
      <c r="C150" s="4" t="s">
        <v>58</v>
      </c>
      <c r="D150" s="4">
        <v>24.0</v>
      </c>
      <c r="E150" s="4">
        <v>27.0</v>
      </c>
      <c r="F150" s="4">
        <v>0.0</v>
      </c>
      <c r="G150" s="4">
        <v>0.0</v>
      </c>
      <c r="H150" s="4">
        <v>20.0</v>
      </c>
      <c r="I150" s="4"/>
      <c r="J150" s="4"/>
      <c r="K150" s="4"/>
      <c r="L150" s="4">
        <f t="shared" si="1"/>
        <v>25.5</v>
      </c>
      <c r="M150" s="40">
        <f t="shared" si="2"/>
        <v>35.5</v>
      </c>
      <c r="N150" s="11">
        <f t="shared" si="3"/>
        <v>36</v>
      </c>
      <c r="O150" s="11">
        <f t="shared" si="4"/>
        <v>35.5</v>
      </c>
      <c r="Q150" s="11" t="s">
        <v>221</v>
      </c>
      <c r="R150" s="11">
        <v>5.0</v>
      </c>
    </row>
    <row r="151" ht="12.75" customHeight="1">
      <c r="A151" s="4">
        <v>95.0</v>
      </c>
      <c r="B151" s="9" t="s">
        <v>109</v>
      </c>
      <c r="C151" s="4" t="s">
        <v>58</v>
      </c>
      <c r="D151" s="4">
        <v>9.0</v>
      </c>
      <c r="E151" s="4">
        <v>21.0</v>
      </c>
      <c r="F151" s="4">
        <v>9.5</v>
      </c>
      <c r="G151" s="4">
        <v>0.0</v>
      </c>
      <c r="H151" s="4">
        <v>30.0</v>
      </c>
      <c r="I151" s="4"/>
      <c r="J151" s="4"/>
      <c r="K151" s="4"/>
      <c r="L151" s="4">
        <f t="shared" si="1"/>
        <v>19.75</v>
      </c>
      <c r="M151" s="40">
        <f t="shared" si="2"/>
        <v>34.75</v>
      </c>
      <c r="N151" s="11">
        <f t="shared" si="3"/>
        <v>35</v>
      </c>
      <c r="O151" s="11">
        <f t="shared" si="4"/>
        <v>34.75</v>
      </c>
      <c r="Q151" s="11" t="s">
        <v>221</v>
      </c>
      <c r="R151" s="11">
        <v>5.0</v>
      </c>
    </row>
    <row r="152" ht="12.75" customHeight="1">
      <c r="A152" s="4">
        <v>167.0</v>
      </c>
      <c r="B152" s="9" t="s">
        <v>177</v>
      </c>
      <c r="C152" s="4" t="s">
        <v>14</v>
      </c>
      <c r="D152" s="4">
        <v>11.0</v>
      </c>
      <c r="E152" s="4">
        <v>8.0</v>
      </c>
      <c r="F152" s="4">
        <v>11.0</v>
      </c>
      <c r="G152" s="4">
        <v>1.0</v>
      </c>
      <c r="H152" s="4">
        <v>36.0</v>
      </c>
      <c r="I152" s="4"/>
      <c r="J152" s="4"/>
      <c r="K152" s="4"/>
      <c r="L152" s="4">
        <f t="shared" si="1"/>
        <v>16</v>
      </c>
      <c r="M152" s="40">
        <f t="shared" si="2"/>
        <v>34</v>
      </c>
      <c r="N152" s="11">
        <f t="shared" si="3"/>
        <v>34</v>
      </c>
      <c r="O152" s="11">
        <f t="shared" si="4"/>
        <v>34</v>
      </c>
      <c r="Q152" s="11" t="s">
        <v>221</v>
      </c>
      <c r="R152" s="11">
        <v>5.0</v>
      </c>
    </row>
    <row r="153" ht="12.75" customHeight="1">
      <c r="A153" s="4">
        <v>136.0</v>
      </c>
      <c r="B153" s="9" t="s">
        <v>147</v>
      </c>
      <c r="C153" s="4" t="s">
        <v>130</v>
      </c>
      <c r="D153" s="4">
        <v>11.0</v>
      </c>
      <c r="E153" s="4">
        <v>27.0</v>
      </c>
      <c r="F153" s="4">
        <v>7.5</v>
      </c>
      <c r="G153" s="4">
        <v>0.0</v>
      </c>
      <c r="H153" s="4">
        <v>22.0</v>
      </c>
      <c r="I153" s="4"/>
      <c r="J153" s="4"/>
      <c r="K153" s="4"/>
      <c r="L153" s="4">
        <f t="shared" si="1"/>
        <v>22.75</v>
      </c>
      <c r="M153" s="40">
        <f t="shared" si="2"/>
        <v>33.75</v>
      </c>
      <c r="N153" s="11">
        <f t="shared" si="3"/>
        <v>34</v>
      </c>
      <c r="O153" s="11">
        <f t="shared" si="4"/>
        <v>33.75</v>
      </c>
      <c r="Q153" s="11" t="s">
        <v>221</v>
      </c>
      <c r="R153" s="11">
        <v>5.0</v>
      </c>
    </row>
    <row r="154" ht="12.75" customHeight="1">
      <c r="A154" s="4">
        <v>140.0</v>
      </c>
      <c r="B154" s="9" t="s">
        <v>152</v>
      </c>
      <c r="C154" s="4" t="s">
        <v>149</v>
      </c>
      <c r="D154" s="4">
        <v>9.0</v>
      </c>
      <c r="E154" s="4">
        <v>22.0</v>
      </c>
      <c r="F154" s="4">
        <v>11.0</v>
      </c>
      <c r="G154" s="4">
        <v>0.0</v>
      </c>
      <c r="H154" s="4">
        <v>23.0</v>
      </c>
      <c r="I154" s="4"/>
      <c r="J154" s="4"/>
      <c r="K154" s="4"/>
      <c r="L154" s="4">
        <f t="shared" si="1"/>
        <v>21</v>
      </c>
      <c r="M154" s="40">
        <f t="shared" si="2"/>
        <v>32.5</v>
      </c>
      <c r="N154" s="11">
        <f t="shared" si="3"/>
        <v>33</v>
      </c>
      <c r="O154" s="11">
        <f t="shared" si="4"/>
        <v>32.5</v>
      </c>
      <c r="Q154" s="11" t="s">
        <v>130</v>
      </c>
      <c r="R154" s="11">
        <v>4.0</v>
      </c>
    </row>
    <row r="155" ht="12.75" customHeight="1">
      <c r="A155" s="4">
        <v>178.0</v>
      </c>
      <c r="B155" s="9" t="s">
        <v>185</v>
      </c>
      <c r="C155" s="4" t="s">
        <v>14</v>
      </c>
      <c r="D155" s="4">
        <v>14.0</v>
      </c>
      <c r="E155" s="4">
        <v>25.0</v>
      </c>
      <c r="F155" s="4">
        <v>2.0</v>
      </c>
      <c r="G155" s="4">
        <v>3.0</v>
      </c>
      <c r="H155" s="4">
        <v>18.0</v>
      </c>
      <c r="I155" s="4"/>
      <c r="J155" s="4"/>
      <c r="K155" s="4"/>
      <c r="L155" s="4">
        <f t="shared" si="1"/>
        <v>23.5</v>
      </c>
      <c r="M155" s="40">
        <f t="shared" si="2"/>
        <v>32.5</v>
      </c>
      <c r="N155" s="11">
        <f t="shared" si="3"/>
        <v>33</v>
      </c>
      <c r="O155" s="11">
        <f t="shared" si="4"/>
        <v>32.5</v>
      </c>
      <c r="Q155" s="11" t="s">
        <v>130</v>
      </c>
      <c r="R155" s="11">
        <v>4.0</v>
      </c>
    </row>
    <row r="156" ht="12.75" customHeight="1">
      <c r="A156" s="4">
        <v>22.0</v>
      </c>
      <c r="B156" s="9" t="s">
        <v>40</v>
      </c>
      <c r="C156" s="4" t="s">
        <v>14</v>
      </c>
      <c r="D156" s="4">
        <v>9.0</v>
      </c>
      <c r="E156" s="4">
        <v>17.0</v>
      </c>
      <c r="F156" s="4">
        <v>11.5</v>
      </c>
      <c r="G156" s="4">
        <v>0.0</v>
      </c>
      <c r="H156" s="4">
        <v>24.0</v>
      </c>
      <c r="I156" s="4"/>
      <c r="J156" s="4"/>
      <c r="K156" s="4"/>
      <c r="L156" s="4">
        <f t="shared" si="1"/>
        <v>18.75</v>
      </c>
      <c r="M156" s="40">
        <f t="shared" si="2"/>
        <v>30.75</v>
      </c>
      <c r="N156" s="11">
        <f t="shared" si="3"/>
        <v>31</v>
      </c>
      <c r="O156" s="11">
        <f t="shared" si="4"/>
        <v>30.75</v>
      </c>
      <c r="Q156" s="11" t="s">
        <v>130</v>
      </c>
      <c r="R156" s="11">
        <v>4.0</v>
      </c>
    </row>
    <row r="157" ht="12.75" customHeight="1">
      <c r="A157" s="4">
        <v>19.0</v>
      </c>
      <c r="B157" s="9" t="s">
        <v>37</v>
      </c>
      <c r="C157" s="4" t="s">
        <v>14</v>
      </c>
      <c r="D157" s="4">
        <v>15.0</v>
      </c>
      <c r="E157" s="4">
        <v>22.0</v>
      </c>
      <c r="F157" s="4">
        <v>9.5</v>
      </c>
      <c r="G157" s="4">
        <v>0.0</v>
      </c>
      <c r="H157" s="4">
        <v>14.0</v>
      </c>
      <c r="I157" s="4"/>
      <c r="J157" s="4"/>
      <c r="K157" s="4"/>
      <c r="L157" s="4">
        <f t="shared" si="1"/>
        <v>23.25</v>
      </c>
      <c r="M157" s="40">
        <f t="shared" si="2"/>
        <v>30.25</v>
      </c>
      <c r="N157" s="11">
        <f t="shared" si="3"/>
        <v>30</v>
      </c>
      <c r="O157" s="11">
        <f t="shared" si="4"/>
        <v>30.25</v>
      </c>
      <c r="Q157" s="11" t="s">
        <v>130</v>
      </c>
      <c r="R157" s="11">
        <v>4.0</v>
      </c>
    </row>
    <row r="158" ht="12.75" customHeight="1">
      <c r="A158" s="4">
        <v>123.0</v>
      </c>
      <c r="B158" s="9" t="s">
        <v>134</v>
      </c>
      <c r="C158" s="4" t="s">
        <v>130</v>
      </c>
      <c r="D158" s="4">
        <v>20.0</v>
      </c>
      <c r="E158" s="4">
        <v>32.0</v>
      </c>
      <c r="F158" s="4">
        <v>0.0</v>
      </c>
      <c r="G158" s="4">
        <v>0.0</v>
      </c>
      <c r="H158" s="4">
        <v>8.0</v>
      </c>
      <c r="I158" s="4"/>
      <c r="J158" s="4"/>
      <c r="K158" s="4"/>
      <c r="L158" s="4">
        <f t="shared" si="1"/>
        <v>26</v>
      </c>
      <c r="M158" s="40">
        <f t="shared" si="2"/>
        <v>30</v>
      </c>
      <c r="N158" s="11">
        <f t="shared" si="3"/>
        <v>30</v>
      </c>
      <c r="O158" s="11">
        <f t="shared" si="4"/>
        <v>30</v>
      </c>
      <c r="Q158" s="11" t="s">
        <v>130</v>
      </c>
      <c r="R158" s="11">
        <v>4.0</v>
      </c>
    </row>
    <row r="159" ht="12.75" customHeight="1">
      <c r="A159" s="4">
        <v>131.0</v>
      </c>
      <c r="B159" s="9" t="s">
        <v>142</v>
      </c>
      <c r="C159" s="4" t="s">
        <v>130</v>
      </c>
      <c r="D159" s="4">
        <v>13.0</v>
      </c>
      <c r="E159" s="4">
        <v>4.0</v>
      </c>
      <c r="F159" s="4">
        <v>12.0</v>
      </c>
      <c r="G159" s="4">
        <v>2.0</v>
      </c>
      <c r="H159" s="4">
        <v>27.0</v>
      </c>
      <c r="I159" s="4"/>
      <c r="J159" s="4"/>
      <c r="K159" s="4"/>
      <c r="L159" s="4">
        <f t="shared" si="1"/>
        <v>16.5</v>
      </c>
      <c r="M159" s="40">
        <f t="shared" si="2"/>
        <v>30</v>
      </c>
      <c r="N159" s="11">
        <f t="shared" si="3"/>
        <v>30</v>
      </c>
      <c r="O159" s="11">
        <f t="shared" si="4"/>
        <v>30</v>
      </c>
      <c r="Q159" s="11" t="s">
        <v>130</v>
      </c>
      <c r="R159" s="11">
        <v>4.0</v>
      </c>
    </row>
    <row r="160" ht="12.75" customHeight="1">
      <c r="A160" s="4">
        <v>133.0</v>
      </c>
      <c r="B160" s="9" t="s">
        <v>144</v>
      </c>
      <c r="C160" s="4" t="s">
        <v>130</v>
      </c>
      <c r="D160" s="4">
        <v>10.0</v>
      </c>
      <c r="E160" s="4">
        <v>21.0</v>
      </c>
      <c r="F160" s="4">
        <v>7.0</v>
      </c>
      <c r="G160" s="4">
        <v>0.0</v>
      </c>
      <c r="H160" s="4">
        <v>22.0</v>
      </c>
      <c r="I160" s="4"/>
      <c r="J160" s="4"/>
      <c r="K160" s="4"/>
      <c r="L160" s="4">
        <f t="shared" si="1"/>
        <v>19</v>
      </c>
      <c r="M160" s="40">
        <f t="shared" si="2"/>
        <v>30</v>
      </c>
      <c r="N160" s="11">
        <f t="shared" si="3"/>
        <v>30</v>
      </c>
      <c r="O160" s="11">
        <f t="shared" si="4"/>
        <v>30</v>
      </c>
      <c r="Q160" s="11" t="s">
        <v>130</v>
      </c>
      <c r="R160" s="11">
        <v>4.0</v>
      </c>
    </row>
    <row r="161" ht="12.75" customHeight="1">
      <c r="A161" s="4">
        <v>62.0</v>
      </c>
      <c r="B161" s="9" t="s">
        <v>78</v>
      </c>
      <c r="C161" s="4" t="s">
        <v>58</v>
      </c>
      <c r="D161" s="4">
        <v>15.0</v>
      </c>
      <c r="E161" s="4">
        <v>17.0</v>
      </c>
      <c r="F161" s="4">
        <v>1.0</v>
      </c>
      <c r="G161" s="4">
        <v>0.0</v>
      </c>
      <c r="H161" s="4">
        <v>24.0</v>
      </c>
      <c r="I161" s="4"/>
      <c r="J161" s="4"/>
      <c r="K161" s="4"/>
      <c r="L161" s="4">
        <f t="shared" si="1"/>
        <v>16.5</v>
      </c>
      <c r="M161" s="40">
        <f t="shared" si="2"/>
        <v>28.5</v>
      </c>
      <c r="N161" s="11">
        <f t="shared" si="3"/>
        <v>29</v>
      </c>
      <c r="O161" s="11">
        <f t="shared" si="4"/>
        <v>28.5</v>
      </c>
      <c r="Q161" s="11" t="s">
        <v>222</v>
      </c>
      <c r="R161" s="11">
        <v>0.0</v>
      </c>
    </row>
    <row r="162" ht="12.75" customHeight="1">
      <c r="A162" s="4">
        <v>41.0</v>
      </c>
      <c r="B162" s="9" t="s">
        <v>57</v>
      </c>
      <c r="C162" s="4" t="s">
        <v>58</v>
      </c>
      <c r="D162" s="4">
        <v>14.0</v>
      </c>
      <c r="E162" s="4">
        <v>15.0</v>
      </c>
      <c r="F162" s="4">
        <v>10.5</v>
      </c>
      <c r="G162" s="4">
        <v>0.0</v>
      </c>
      <c r="H162" s="4">
        <v>16.0</v>
      </c>
      <c r="I162" s="4"/>
      <c r="J162" s="4"/>
      <c r="K162" s="4"/>
      <c r="L162" s="4">
        <f t="shared" si="1"/>
        <v>19.75</v>
      </c>
      <c r="M162" s="40">
        <f t="shared" si="2"/>
        <v>27.75</v>
      </c>
      <c r="N162" s="11">
        <f t="shared" si="3"/>
        <v>28</v>
      </c>
      <c r="O162" s="11">
        <f t="shared" si="4"/>
        <v>27.75</v>
      </c>
      <c r="Q162" s="11" t="s">
        <v>222</v>
      </c>
      <c r="R162" s="11">
        <v>0.0</v>
      </c>
    </row>
    <row r="163" ht="12.75" customHeight="1">
      <c r="A163" s="4">
        <v>122.0</v>
      </c>
      <c r="B163" s="9" t="s">
        <v>133</v>
      </c>
      <c r="C163" s="4" t="s">
        <v>130</v>
      </c>
      <c r="D163" s="4">
        <v>20.0</v>
      </c>
      <c r="E163" s="4">
        <v>21.0</v>
      </c>
      <c r="F163" s="4">
        <v>0.0</v>
      </c>
      <c r="G163" s="4">
        <v>0.0</v>
      </c>
      <c r="H163" s="4">
        <v>12.0</v>
      </c>
      <c r="I163" s="4"/>
      <c r="J163" s="4"/>
      <c r="K163" s="4"/>
      <c r="L163" s="4">
        <f t="shared" si="1"/>
        <v>20.5</v>
      </c>
      <c r="M163" s="40">
        <f t="shared" si="2"/>
        <v>26.5</v>
      </c>
      <c r="N163" s="11">
        <f t="shared" si="3"/>
        <v>27</v>
      </c>
      <c r="O163" s="11">
        <f t="shared" si="4"/>
        <v>26.5</v>
      </c>
      <c r="Q163" s="11" t="s">
        <v>222</v>
      </c>
      <c r="R163" s="11">
        <v>0.0</v>
      </c>
    </row>
    <row r="164" ht="12.75" customHeight="1">
      <c r="A164" s="4">
        <v>100.0</v>
      </c>
      <c r="B164" s="9" t="s">
        <v>113</v>
      </c>
      <c r="C164" s="4" t="s">
        <v>58</v>
      </c>
      <c r="D164" s="4">
        <v>8.0</v>
      </c>
      <c r="E164" s="4">
        <v>24.0</v>
      </c>
      <c r="F164" s="4">
        <v>12.0</v>
      </c>
      <c r="G164" s="4">
        <v>0.0</v>
      </c>
      <c r="H164" s="4">
        <v>8.0</v>
      </c>
      <c r="I164" s="4"/>
      <c r="J164" s="4"/>
      <c r="K164" s="4"/>
      <c r="L164" s="4">
        <f t="shared" si="1"/>
        <v>22</v>
      </c>
      <c r="M164" s="40">
        <f t="shared" si="2"/>
        <v>26</v>
      </c>
      <c r="N164" s="11">
        <f t="shared" si="3"/>
        <v>26</v>
      </c>
      <c r="O164" s="11">
        <f t="shared" si="4"/>
        <v>26</v>
      </c>
      <c r="Q164" s="11" t="s">
        <v>222</v>
      </c>
      <c r="R164" s="11">
        <v>0.0</v>
      </c>
    </row>
    <row r="165" ht="12.75" customHeight="1">
      <c r="A165" s="4">
        <v>124.0</v>
      </c>
      <c r="B165" s="9" t="s">
        <v>135</v>
      </c>
      <c r="C165" s="4" t="s">
        <v>130</v>
      </c>
      <c r="D165" s="4">
        <v>18.0</v>
      </c>
      <c r="E165" s="4">
        <v>20.0</v>
      </c>
      <c r="F165" s="4">
        <v>0.0</v>
      </c>
      <c r="G165" s="4">
        <v>0.0</v>
      </c>
      <c r="H165" s="4">
        <v>14.0</v>
      </c>
      <c r="I165" s="4"/>
      <c r="J165" s="4"/>
      <c r="K165" s="4"/>
      <c r="L165" s="4">
        <f t="shared" si="1"/>
        <v>19</v>
      </c>
      <c r="M165" s="40">
        <f t="shared" si="2"/>
        <v>26</v>
      </c>
      <c r="N165" s="11">
        <f t="shared" si="3"/>
        <v>26</v>
      </c>
      <c r="O165" s="11">
        <f t="shared" si="4"/>
        <v>26</v>
      </c>
      <c r="Q165" s="11" t="s">
        <v>222</v>
      </c>
      <c r="R165" s="11">
        <v>0.0</v>
      </c>
    </row>
    <row r="166" ht="12.75" customHeight="1">
      <c r="A166" s="4">
        <v>182.0</v>
      </c>
      <c r="B166" s="9" t="s">
        <v>189</v>
      </c>
      <c r="C166" s="4" t="s">
        <v>14</v>
      </c>
      <c r="D166" s="4">
        <v>7.0</v>
      </c>
      <c r="E166" s="4">
        <v>15.5</v>
      </c>
      <c r="F166" s="4">
        <v>2.0</v>
      </c>
      <c r="G166" s="4">
        <v>0.0</v>
      </c>
      <c r="H166" s="4">
        <v>18.0</v>
      </c>
      <c r="I166" s="4"/>
      <c r="J166" s="4"/>
      <c r="K166" s="4"/>
      <c r="L166" s="4">
        <f t="shared" si="1"/>
        <v>12.25</v>
      </c>
      <c r="M166" s="40">
        <f t="shared" si="2"/>
        <v>21.25</v>
      </c>
      <c r="N166" s="11">
        <f t="shared" si="3"/>
        <v>21</v>
      </c>
      <c r="O166" s="11">
        <f t="shared" si="4"/>
        <v>21.25</v>
      </c>
      <c r="Q166" s="11" t="s">
        <v>222</v>
      </c>
      <c r="R166" s="11">
        <v>0.0</v>
      </c>
    </row>
    <row r="167" ht="12.75" customHeight="1">
      <c r="A167" s="4">
        <v>38.0</v>
      </c>
      <c r="B167" s="9" t="s">
        <v>56</v>
      </c>
      <c r="C167" s="4" t="s">
        <v>14</v>
      </c>
      <c r="D167" s="4">
        <v>12.0</v>
      </c>
      <c r="E167" s="4">
        <v>16.0</v>
      </c>
      <c r="F167" s="4">
        <v>0.0</v>
      </c>
      <c r="G167" s="4">
        <v>0.0</v>
      </c>
      <c r="H167" s="4">
        <v>13.0</v>
      </c>
      <c r="I167" s="4"/>
      <c r="J167" s="4"/>
      <c r="K167" s="4"/>
      <c r="L167" s="4">
        <f t="shared" si="1"/>
        <v>14</v>
      </c>
      <c r="M167" s="40">
        <f t="shared" si="2"/>
        <v>20.5</v>
      </c>
      <c r="N167" s="11">
        <f t="shared" si="3"/>
        <v>21</v>
      </c>
      <c r="O167" s="11">
        <f t="shared" si="4"/>
        <v>20.5</v>
      </c>
      <c r="Q167" s="11" t="s">
        <v>222</v>
      </c>
      <c r="R167" s="11">
        <v>0.0</v>
      </c>
    </row>
    <row r="168" ht="12.75" customHeight="1">
      <c r="A168" s="4">
        <v>183.0</v>
      </c>
      <c r="B168" s="9" t="s">
        <v>190</v>
      </c>
      <c r="C168" s="4" t="s">
        <v>14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/>
      <c r="J168" s="4"/>
      <c r="K168" s="4"/>
      <c r="L168" s="4">
        <f t="shared" si="1"/>
        <v>16.25</v>
      </c>
      <c r="M168" s="40">
        <f t="shared" si="2"/>
        <v>19.25</v>
      </c>
      <c r="N168" s="11">
        <f t="shared" si="3"/>
        <v>19</v>
      </c>
      <c r="O168" s="11">
        <f t="shared" si="4"/>
        <v>19.25</v>
      </c>
      <c r="Q168" s="11" t="s">
        <v>222</v>
      </c>
      <c r="R168" s="11">
        <v>0.0</v>
      </c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1"/>
      <c r="N169" s="11"/>
      <c r="O169" s="11"/>
      <c r="Q169" s="11"/>
      <c r="R169" s="11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1"/>
      <c r="N170" s="11"/>
      <c r="O170" s="11"/>
      <c r="Q170" s="11"/>
      <c r="R170" s="11"/>
    </row>
    <row r="171" ht="12.75" customHeight="1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1"/>
      <c r="N171" s="11"/>
      <c r="O171" s="11"/>
      <c r="Q171" s="11"/>
      <c r="R171" s="11"/>
    </row>
    <row r="172" ht="12.75" customHeight="1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1"/>
      <c r="N172" s="11"/>
      <c r="O172" s="11"/>
      <c r="Q172" s="11"/>
      <c r="R172" s="11"/>
    </row>
    <row r="173" ht="12.75" customHeight="1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1"/>
      <c r="N173" s="11"/>
      <c r="O173" s="11"/>
      <c r="Q173" s="11"/>
      <c r="R173" s="11"/>
    </row>
    <row r="174" ht="12.75" customHeight="1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1"/>
      <c r="N174" s="11"/>
      <c r="O174" s="11"/>
      <c r="Q174" s="11"/>
      <c r="R174" s="11"/>
    </row>
    <row r="175" ht="12.75" customHeight="1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1"/>
      <c r="N175" s="11"/>
      <c r="O175" s="11"/>
      <c r="Q175" s="11"/>
      <c r="R175" s="11"/>
    </row>
    <row r="176" ht="12.75" customHeight="1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1"/>
      <c r="N176" s="11"/>
      <c r="O176" s="11"/>
      <c r="Q176" s="11"/>
      <c r="R176" s="11"/>
    </row>
    <row r="177" ht="12.75" customHeight="1">
      <c r="A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1"/>
      <c r="N177" s="11"/>
      <c r="O177" s="11"/>
      <c r="Q177" s="11"/>
      <c r="R177" s="11"/>
    </row>
    <row r="178" ht="12.75" customHeight="1">
      <c r="A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1"/>
      <c r="N178" s="11"/>
      <c r="O178" s="11"/>
      <c r="Q178" s="11"/>
      <c r="R178" s="11"/>
    </row>
    <row r="179" ht="12.75" customHeight="1">
      <c r="A179" s="4"/>
      <c r="B179" s="1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1"/>
      <c r="N179" s="11"/>
      <c r="O179" s="11"/>
      <c r="Q179" s="11"/>
      <c r="R179" s="11"/>
    </row>
    <row r="180" ht="12.75" customHeight="1">
      <c r="A180" s="4"/>
      <c r="B180" s="1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1"/>
      <c r="N180" s="11"/>
      <c r="O180" s="11"/>
      <c r="Q180" s="11"/>
      <c r="R180" s="11"/>
    </row>
    <row r="181" ht="12.75" customHeight="1">
      <c r="A181" s="4"/>
      <c r="B181" s="1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1"/>
      <c r="N181" s="11"/>
      <c r="O181" s="11"/>
      <c r="Q181" s="11"/>
      <c r="R181" s="11"/>
    </row>
    <row r="182" ht="12.75" customHeight="1">
      <c r="A182" s="4"/>
      <c r="B182" s="1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1"/>
      <c r="N182" s="11"/>
      <c r="O182" s="11"/>
      <c r="Q182" s="11"/>
      <c r="R182" s="11"/>
    </row>
    <row r="183" ht="12.75" customHeight="1">
      <c r="A183" s="4"/>
      <c r="B183" s="1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1"/>
      <c r="N183" s="11"/>
      <c r="O183" s="11"/>
      <c r="Q183" s="11"/>
      <c r="R183" s="11"/>
    </row>
    <row r="184" ht="12.75" customHeight="1">
      <c r="A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1"/>
      <c r="N184" s="11"/>
      <c r="O184" s="11"/>
      <c r="Q184" s="11"/>
      <c r="R184" s="11"/>
    </row>
    <row r="185" ht="12.75" customHeight="1">
      <c r="A185" s="1" t="s">
        <v>223</v>
      </c>
      <c r="C185" s="4"/>
      <c r="D185" s="1" t="s">
        <v>224</v>
      </c>
      <c r="E185" s="1" t="s">
        <v>225</v>
      </c>
      <c r="F185" s="1" t="s">
        <v>226</v>
      </c>
      <c r="G185" s="4"/>
      <c r="H185" s="4"/>
      <c r="I185" s="4"/>
      <c r="J185" s="4"/>
      <c r="K185" s="4"/>
      <c r="L185" s="4"/>
      <c r="M185" s="11"/>
      <c r="N185" s="11"/>
      <c r="O185" s="11"/>
      <c r="Q185" s="11"/>
      <c r="R185" s="11"/>
    </row>
    <row r="186" ht="12.75" customHeight="1">
      <c r="A186" s="4"/>
      <c r="B186" s="9" t="s">
        <v>227</v>
      </c>
      <c r="C186" s="4"/>
      <c r="D186" s="4">
        <v>31.0</v>
      </c>
      <c r="E186" s="4">
        <v>29.0</v>
      </c>
      <c r="F186" s="4">
        <v>107.0</v>
      </c>
      <c r="G186" s="4"/>
      <c r="H186" s="4"/>
      <c r="I186" s="4"/>
      <c r="J186" s="4"/>
      <c r="K186" s="4"/>
      <c r="L186" s="4"/>
      <c r="M186" s="11"/>
      <c r="N186" s="11"/>
      <c r="O186" s="11"/>
      <c r="Q186" s="11"/>
      <c r="R186" s="11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1"/>
      <c r="N187" s="11"/>
      <c r="O187" s="11"/>
      <c r="Q187" s="11"/>
      <c r="R187" s="11"/>
    </row>
    <row r="188" ht="12.75" customHeight="1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1"/>
      <c r="N188" s="11"/>
      <c r="O188" s="11"/>
      <c r="Q188" s="11"/>
      <c r="R188" s="11"/>
    </row>
    <row r="189" ht="12.75" customHeight="1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1"/>
      <c r="N189" s="11"/>
      <c r="O189" s="11"/>
      <c r="Q189" s="11"/>
      <c r="R189" s="11"/>
    </row>
    <row r="190" ht="12.75" customHeight="1">
      <c r="A190" s="4"/>
      <c r="C190" s="4"/>
      <c r="D190" s="4"/>
      <c r="E190" s="4"/>
      <c r="F190" s="4"/>
      <c r="G190" s="4"/>
      <c r="H190" s="4"/>
      <c r="I190" s="21"/>
      <c r="J190" s="4"/>
      <c r="K190" s="4"/>
      <c r="L190" s="4"/>
      <c r="M190" s="11"/>
      <c r="N190" s="11"/>
      <c r="O190" s="11"/>
      <c r="Q190" s="11"/>
      <c r="R190" s="11"/>
    </row>
    <row r="191" ht="12.75" customHeight="1">
      <c r="A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1"/>
      <c r="N191" s="11"/>
      <c r="O191" s="11"/>
      <c r="Q191" s="11"/>
      <c r="R191" s="11"/>
    </row>
    <row r="192" ht="12.75" customHeight="1">
      <c r="A192" s="1" t="s">
        <v>228</v>
      </c>
      <c r="B192" s="9" t="s">
        <v>229</v>
      </c>
      <c r="C192" s="1" t="s">
        <v>214</v>
      </c>
      <c r="D192" s="1" t="s">
        <v>230</v>
      </c>
      <c r="E192" s="4"/>
      <c r="F192" s="4"/>
      <c r="G192" s="4"/>
      <c r="H192" s="4"/>
      <c r="I192" s="4"/>
      <c r="J192" s="4"/>
      <c r="K192" s="4"/>
      <c r="L192" s="4"/>
      <c r="M192" s="11"/>
      <c r="N192" s="11"/>
      <c r="O192" s="11"/>
      <c r="Q192" s="11"/>
      <c r="R192" s="11"/>
    </row>
    <row r="193" ht="12.75" customHeight="1">
      <c r="A193" s="4"/>
      <c r="B193" s="9"/>
      <c r="C193" s="4"/>
      <c r="D193" s="4"/>
      <c r="E193" s="4" t="s">
        <v>231</v>
      </c>
      <c r="F193" s="4"/>
      <c r="G193" s="4"/>
      <c r="H193" s="4"/>
      <c r="I193" s="4"/>
      <c r="J193" s="4"/>
      <c r="K193" s="4"/>
      <c r="L193" s="4"/>
      <c r="M193" s="11"/>
      <c r="N193" s="11"/>
      <c r="O193" s="11"/>
      <c r="Q193" s="11"/>
      <c r="R193" s="11"/>
    </row>
    <row r="194" ht="12.75" customHeight="1">
      <c r="A194" s="4"/>
      <c r="C194" s="1" t="s">
        <v>216</v>
      </c>
      <c r="D194" s="4">
        <f>COUNTIF(Q2:Q16,"AA")</f>
        <v>15</v>
      </c>
      <c r="E194" s="41" t="s">
        <v>232</v>
      </c>
      <c r="F194" s="4"/>
      <c r="G194" s="4"/>
      <c r="H194" s="4"/>
      <c r="I194" s="4"/>
      <c r="J194" s="4"/>
      <c r="K194" s="4"/>
      <c r="L194" s="4"/>
      <c r="M194" s="11"/>
      <c r="N194" s="11"/>
      <c r="O194" s="11"/>
      <c r="Q194" s="11"/>
      <c r="R194" s="11"/>
    </row>
    <row r="195" ht="12.75" customHeight="1">
      <c r="A195" s="4"/>
      <c r="C195" s="1" t="s">
        <v>217</v>
      </c>
      <c r="D195" s="4">
        <f>COUNTIF(Q17:Q40,"AB")</f>
        <v>24</v>
      </c>
      <c r="E195" s="4" t="s">
        <v>233</v>
      </c>
      <c r="F195" s="4"/>
      <c r="G195" s="4"/>
      <c r="H195" s="4"/>
      <c r="I195" s="4"/>
      <c r="J195" s="4"/>
      <c r="K195" s="4"/>
      <c r="L195" s="4"/>
      <c r="M195" s="11"/>
      <c r="N195" s="11"/>
      <c r="O195" s="11"/>
      <c r="Q195" s="11"/>
      <c r="R195" s="11"/>
    </row>
    <row r="196" ht="12.75" customHeight="1">
      <c r="A196" s="4"/>
      <c r="C196" s="1" t="s">
        <v>218</v>
      </c>
      <c r="D196" s="4">
        <f>COUNTIF(Q41:Q87,"BB")</f>
        <v>47</v>
      </c>
      <c r="E196" s="4" t="s">
        <v>234</v>
      </c>
      <c r="F196" s="4"/>
      <c r="G196" s="4"/>
      <c r="H196" s="4"/>
      <c r="I196" s="4"/>
      <c r="J196" s="4"/>
      <c r="K196" s="4"/>
      <c r="L196" s="4"/>
      <c r="M196" s="11"/>
      <c r="N196" s="11"/>
      <c r="O196" s="11"/>
      <c r="Q196" s="11"/>
      <c r="R196" s="11"/>
    </row>
    <row r="197" ht="12.75" customHeight="1">
      <c r="A197" s="4"/>
      <c r="C197" s="1" t="s">
        <v>219</v>
      </c>
      <c r="D197" s="4">
        <f>COUNTIF(Q88:Q123,"BC")</f>
        <v>36</v>
      </c>
      <c r="E197" s="4" t="s">
        <v>235</v>
      </c>
      <c r="F197" s="4"/>
      <c r="G197" s="4"/>
      <c r="H197" s="4"/>
      <c r="I197" s="4"/>
      <c r="J197" s="4"/>
      <c r="K197" s="4"/>
      <c r="L197" s="4"/>
      <c r="M197" s="11"/>
      <c r="N197" s="11"/>
      <c r="O197" s="11"/>
      <c r="Q197" s="11"/>
      <c r="R197" s="11"/>
    </row>
    <row r="198" ht="12.75" customHeight="1">
      <c r="A198" s="4"/>
      <c r="C198" s="1" t="s">
        <v>220</v>
      </c>
      <c r="D198" s="4">
        <f>COUNTIF(Q124:Q145,"CC")</f>
        <v>22</v>
      </c>
      <c r="E198" s="4" t="s">
        <v>236</v>
      </c>
      <c r="F198" s="4"/>
      <c r="G198" s="4"/>
      <c r="H198" s="4"/>
      <c r="I198" s="4"/>
      <c r="J198" s="4"/>
      <c r="K198" s="4"/>
      <c r="L198" s="4"/>
      <c r="M198" s="11"/>
      <c r="N198" s="11"/>
      <c r="O198" s="11"/>
      <c r="Q198" s="11"/>
      <c r="R198" s="11"/>
    </row>
    <row r="199" ht="12.75" customHeight="1">
      <c r="A199" s="4"/>
      <c r="C199" s="1" t="s">
        <v>221</v>
      </c>
      <c r="D199" s="4">
        <f>COUNTIF(Q146:Q160,"CD")</f>
        <v>8</v>
      </c>
      <c r="E199" s="4" t="s">
        <v>237</v>
      </c>
      <c r="F199" s="4"/>
      <c r="G199" s="4"/>
      <c r="H199" s="4"/>
      <c r="I199" s="4"/>
      <c r="J199" s="4"/>
      <c r="K199" s="4"/>
      <c r="L199" s="4"/>
      <c r="M199" s="11"/>
      <c r="N199" s="11"/>
      <c r="O199" s="11"/>
      <c r="Q199" s="11"/>
      <c r="R199" s="11"/>
    </row>
    <row r="200" ht="12.75" customHeight="1">
      <c r="A200" s="4"/>
      <c r="C200" s="1" t="s">
        <v>130</v>
      </c>
      <c r="D200" s="4">
        <f>COUNTIF(Q154:Q160,"DD")</f>
        <v>7</v>
      </c>
      <c r="E200" s="4" t="s">
        <v>238</v>
      </c>
      <c r="F200" s="4"/>
      <c r="G200" s="4"/>
      <c r="H200" s="4"/>
      <c r="I200" s="4"/>
      <c r="J200" s="4"/>
      <c r="K200" s="4"/>
      <c r="L200" s="4"/>
      <c r="M200" s="11"/>
      <c r="N200" s="11"/>
      <c r="O200" s="11"/>
      <c r="Q200" s="11"/>
      <c r="R200" s="11"/>
    </row>
    <row r="201" ht="12.75" customHeight="1">
      <c r="A201" s="4"/>
      <c r="B201" s="9"/>
      <c r="C201" s="1" t="s">
        <v>222</v>
      </c>
      <c r="D201" s="4">
        <f>COUNTIF(Q161:Q168,"FR")</f>
        <v>8</v>
      </c>
      <c r="E201" s="4" t="s">
        <v>239</v>
      </c>
      <c r="F201" s="4"/>
      <c r="G201" s="4"/>
      <c r="H201" s="4"/>
      <c r="I201" s="4"/>
      <c r="J201" s="4"/>
      <c r="K201" s="4"/>
      <c r="L201" s="4"/>
      <c r="M201" s="11"/>
      <c r="N201" s="11"/>
      <c r="O201" s="11"/>
      <c r="Q201" s="11"/>
      <c r="R201" s="11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1"/>
      <c r="N202" s="11"/>
      <c r="O202" s="11"/>
      <c r="Q202" s="11"/>
      <c r="R202" s="11"/>
    </row>
    <row r="203" ht="12.75" customHeight="1">
      <c r="A203" s="4"/>
      <c r="C203" s="1" t="s">
        <v>240</v>
      </c>
      <c r="D203" s="1">
        <f>((10*15)+(9*24)+(8*47)+(7*36)+(22*6)+(5*8)+(4*7))/167</f>
        <v>7.149700599</v>
      </c>
      <c r="E203" s="4"/>
      <c r="F203" s="4"/>
      <c r="G203" s="4"/>
      <c r="H203" s="4"/>
      <c r="I203" s="4"/>
      <c r="J203" s="4"/>
      <c r="K203" s="4"/>
      <c r="L203" s="4"/>
      <c r="M203" s="11"/>
      <c r="N203" s="11"/>
      <c r="O203" s="11"/>
      <c r="Q203" s="11"/>
      <c r="R203" s="11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1"/>
      <c r="N204" s="11"/>
      <c r="O204" s="11"/>
      <c r="Q204" s="11"/>
      <c r="R204" s="11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1"/>
      <c r="N205" s="11"/>
      <c r="O205" s="11"/>
      <c r="Q205" s="11"/>
      <c r="R205" s="11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1"/>
      <c r="N206" s="11"/>
      <c r="O206" s="11"/>
      <c r="Q206" s="11"/>
      <c r="R206" s="11"/>
    </row>
    <row r="207" ht="12.75" customHeight="1">
      <c r="A207" s="1" t="s">
        <v>241</v>
      </c>
      <c r="C207" s="1" t="s">
        <v>2</v>
      </c>
      <c r="D207" s="4"/>
      <c r="E207" s="1" t="s">
        <v>242</v>
      </c>
      <c r="F207" s="4"/>
      <c r="G207" s="4"/>
      <c r="H207" s="4"/>
      <c r="I207" s="4"/>
      <c r="J207" s="4"/>
      <c r="K207" s="4"/>
      <c r="L207" s="4"/>
      <c r="M207" s="11"/>
      <c r="N207" s="11"/>
      <c r="O207" s="11"/>
      <c r="Q207" s="11"/>
      <c r="R207" s="11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1"/>
      <c r="N208" s="11"/>
      <c r="O208" s="11"/>
      <c r="Q208" s="11"/>
      <c r="R208" s="11"/>
    </row>
    <row r="209" ht="12.75" customHeight="1">
      <c r="A209" s="4"/>
      <c r="C209" s="1" t="s">
        <v>243</v>
      </c>
      <c r="D209" s="4"/>
      <c r="E209" s="4">
        <f>AVERAGEIF(C2:C168,"BTech",R2:R168)</f>
        <v>7.152542373</v>
      </c>
      <c r="F209" s="4"/>
      <c r="G209" s="4"/>
      <c r="H209" s="4"/>
      <c r="I209" s="4"/>
      <c r="J209" s="4"/>
      <c r="K209" s="4"/>
      <c r="L209" s="4"/>
      <c r="M209" s="11"/>
      <c r="N209" s="11"/>
      <c r="O209" s="11"/>
      <c r="Q209" s="11"/>
      <c r="R209" s="11"/>
    </row>
    <row r="210" ht="12.75" customHeight="1">
      <c r="A210" s="4"/>
      <c r="C210" s="1" t="s">
        <v>244</v>
      </c>
      <c r="D210" s="4"/>
      <c r="E210" s="4">
        <f>AVERAGEIF(C3:C169,"MTech",R3:R169)</f>
        <v>6.943396226</v>
      </c>
      <c r="F210" s="4"/>
      <c r="G210" s="4"/>
      <c r="H210" s="4"/>
      <c r="I210" s="4"/>
      <c r="J210" s="4"/>
      <c r="K210" s="4"/>
      <c r="L210" s="4"/>
      <c r="M210" s="11"/>
      <c r="N210" s="11"/>
      <c r="O210" s="11"/>
      <c r="Q210" s="11"/>
      <c r="R210" s="11"/>
    </row>
    <row r="211" ht="12.75" customHeight="1">
      <c r="A211" s="4"/>
      <c r="C211" s="1" t="s">
        <v>245</v>
      </c>
      <c r="D211" s="4"/>
      <c r="E211" s="4">
        <f>AVERAGEIF(C4:C170,"PhD",R4:R170)</f>
        <v>8.6</v>
      </c>
      <c r="F211" s="4"/>
      <c r="G211" s="4"/>
      <c r="H211" s="4"/>
      <c r="I211" s="4"/>
      <c r="J211" s="4"/>
      <c r="K211" s="4"/>
      <c r="L211" s="4"/>
      <c r="M211" s="11"/>
      <c r="N211" s="11"/>
      <c r="O211" s="11"/>
      <c r="Q211" s="11"/>
      <c r="R211" s="11"/>
    </row>
    <row r="212" ht="12.75" customHeight="1">
      <c r="A212" s="4"/>
      <c r="C212" s="1" t="s">
        <v>246</v>
      </c>
      <c r="D212" s="4"/>
      <c r="E212" s="4">
        <f>AVERAGEIF(C5:C171,"MSc",R5:R171)</f>
        <v>7.807692308</v>
      </c>
      <c r="F212" s="4"/>
      <c r="G212" s="4"/>
      <c r="H212" s="4"/>
      <c r="I212" s="4"/>
      <c r="J212" s="4"/>
      <c r="K212" s="4"/>
      <c r="L212" s="4"/>
      <c r="M212" s="11"/>
      <c r="N212" s="11"/>
      <c r="O212" s="11"/>
      <c r="Q212" s="11"/>
      <c r="R212" s="11"/>
    </row>
    <row r="213" ht="12.75" customHeight="1">
      <c r="A213" s="4"/>
      <c r="C213" s="1" t="s">
        <v>247</v>
      </c>
      <c r="D213" s="4"/>
      <c r="E213" s="4">
        <f>AVERAGEIF(C6:C172,"DD",R6:R172)</f>
        <v>5.833333333</v>
      </c>
      <c r="F213" s="4"/>
      <c r="G213" s="4"/>
      <c r="H213" s="4"/>
      <c r="I213" s="4"/>
      <c r="J213" s="4"/>
      <c r="K213" s="4"/>
      <c r="L213" s="4"/>
      <c r="M213" s="11"/>
      <c r="N213" s="11"/>
      <c r="O213" s="11"/>
      <c r="Q213" s="11"/>
      <c r="R213" s="11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1"/>
      <c r="N214" s="11"/>
      <c r="O214" s="11"/>
      <c r="Q214" s="11"/>
      <c r="R214" s="11"/>
    </row>
    <row r="215" ht="12.75" customHeight="1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1"/>
      <c r="N215" s="11"/>
      <c r="O215" s="11"/>
      <c r="Q215" s="11"/>
      <c r="R215" s="11"/>
    </row>
    <row r="216" ht="12.75" customHeight="1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1"/>
      <c r="N216" s="11"/>
      <c r="O216" s="11"/>
      <c r="Q216" s="11"/>
      <c r="R216" s="11"/>
    </row>
    <row r="217" ht="12.75" customHeight="1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1"/>
      <c r="N217" s="11"/>
      <c r="O217" s="11"/>
      <c r="Q217" s="11"/>
      <c r="R217" s="11"/>
    </row>
    <row r="218" ht="12.75" customHeight="1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1"/>
      <c r="N218" s="11"/>
      <c r="O218" s="11"/>
      <c r="Q218" s="11"/>
      <c r="R218" s="11"/>
    </row>
    <row r="219" ht="12.75" customHeight="1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11"/>
      <c r="N219" s="11"/>
      <c r="O219" s="11"/>
      <c r="Q219" s="11"/>
      <c r="R219" s="11"/>
    </row>
    <row r="220" ht="12.75" customHeight="1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11"/>
      <c r="N220" s="11"/>
      <c r="O220" s="11"/>
      <c r="Q220" s="11"/>
      <c r="R220" s="11"/>
    </row>
    <row r="221" ht="12.75" customHeight="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11"/>
      <c r="N221" s="11"/>
      <c r="O221" s="11"/>
      <c r="Q221" s="11"/>
      <c r="R221" s="11"/>
    </row>
    <row r="222" ht="12.75" customHeight="1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1"/>
      <c r="N222" s="11"/>
      <c r="O222" s="11"/>
      <c r="Q222" s="11"/>
      <c r="R222" s="11"/>
    </row>
    <row r="223" ht="12.75" customHeight="1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11"/>
      <c r="N223" s="11"/>
      <c r="O223" s="11"/>
      <c r="Q223" s="11"/>
      <c r="R223" s="11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11"/>
      <c r="N224" s="11"/>
      <c r="O224" s="11"/>
      <c r="Q224" s="11"/>
      <c r="R224" s="11"/>
    </row>
    <row r="225" ht="12.75" customHeight="1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1"/>
      <c r="N225" s="11"/>
      <c r="O225" s="11"/>
      <c r="Q225" s="11"/>
      <c r="R225" s="11"/>
    </row>
    <row r="226" ht="12.75" customHeight="1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1"/>
      <c r="N226" s="11"/>
      <c r="O226" s="11"/>
      <c r="Q226" s="11"/>
      <c r="R226" s="11"/>
    </row>
    <row r="227" ht="12.75" customHeight="1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11"/>
      <c r="N227" s="11"/>
      <c r="O227" s="11"/>
      <c r="Q227" s="11"/>
      <c r="R227" s="11"/>
    </row>
    <row r="228" ht="12.75" customHeight="1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1"/>
      <c r="N228" s="11"/>
      <c r="O228" s="11"/>
      <c r="Q228" s="11"/>
      <c r="R228" s="11"/>
    </row>
    <row r="229" ht="12.75" customHeight="1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11"/>
      <c r="N229" s="11"/>
      <c r="O229" s="11"/>
      <c r="Q229" s="11"/>
      <c r="R229" s="11"/>
    </row>
    <row r="230" ht="12.75" customHeight="1">
      <c r="A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11"/>
      <c r="N230" s="11"/>
      <c r="O230" s="11"/>
      <c r="Q230" s="11"/>
      <c r="R230" s="11"/>
    </row>
    <row r="231" ht="12.75" customHeight="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11"/>
      <c r="N231" s="11"/>
      <c r="O231" s="11"/>
      <c r="Q231" s="11"/>
      <c r="R231" s="11"/>
    </row>
    <row r="232" ht="12.75" customHeight="1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1"/>
      <c r="N232" s="11"/>
      <c r="O232" s="11"/>
      <c r="Q232" s="11"/>
      <c r="R232" s="11"/>
    </row>
    <row r="233" ht="12.75" customHeight="1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1"/>
      <c r="N233" s="11"/>
      <c r="O233" s="11"/>
      <c r="Q233" s="11"/>
      <c r="R233" s="11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11"/>
      <c r="N234" s="11"/>
      <c r="O234" s="11"/>
      <c r="Q234" s="11"/>
      <c r="R234" s="11"/>
    </row>
    <row r="235" ht="12.75" customHeight="1">
      <c r="A235" s="1"/>
      <c r="C235" s="31"/>
      <c r="D235" s="31"/>
      <c r="E235" s="4"/>
      <c r="F235" s="4"/>
      <c r="G235" s="4"/>
      <c r="H235" s="4"/>
      <c r="I235" s="4"/>
      <c r="J235" s="4"/>
      <c r="K235" s="4"/>
      <c r="L235" s="4"/>
      <c r="M235" s="11"/>
      <c r="N235" s="11"/>
      <c r="O235" s="11"/>
      <c r="Q235" s="11"/>
      <c r="R235" s="11"/>
    </row>
    <row r="236" ht="12.75" customHeight="1">
      <c r="A236" s="4"/>
      <c r="C236" s="20"/>
      <c r="D236" s="20"/>
      <c r="E236" s="4"/>
      <c r="F236" s="4"/>
      <c r="G236" s="4"/>
      <c r="H236" s="4"/>
      <c r="I236" s="4"/>
      <c r="J236" s="4"/>
      <c r="K236" s="4"/>
      <c r="L236" s="4"/>
      <c r="M236" s="11"/>
      <c r="N236" s="11"/>
      <c r="O236" s="11"/>
      <c r="Q236" s="11"/>
      <c r="R236" s="11"/>
    </row>
    <row r="237" ht="12.75" customHeight="1">
      <c r="A237" s="4"/>
      <c r="C237" s="31"/>
      <c r="D237" s="42"/>
      <c r="E237" s="4"/>
      <c r="F237" s="4"/>
      <c r="G237" s="4"/>
      <c r="H237" s="4"/>
      <c r="I237" s="4"/>
      <c r="J237" s="4"/>
      <c r="K237" s="4"/>
      <c r="L237" s="4"/>
      <c r="M237" s="11"/>
      <c r="N237" s="11"/>
      <c r="O237" s="11"/>
      <c r="Q237" s="11"/>
      <c r="R237" s="11"/>
    </row>
    <row r="238" ht="12.75" customHeight="1">
      <c r="A238" s="4"/>
      <c r="B238" s="15" t="s">
        <v>248</v>
      </c>
      <c r="C238" s="31"/>
      <c r="D238" s="42"/>
      <c r="E238" s="4"/>
      <c r="F238" s="4"/>
      <c r="G238" s="4"/>
      <c r="H238" s="4"/>
      <c r="I238" s="4"/>
      <c r="J238" s="4"/>
      <c r="K238" s="4"/>
      <c r="L238" s="4"/>
      <c r="M238" s="11"/>
      <c r="N238" s="11"/>
      <c r="O238" s="11"/>
      <c r="Q238" s="11"/>
      <c r="R238" s="11"/>
    </row>
    <row r="239" ht="12.75" customHeight="1">
      <c r="A239" s="4"/>
      <c r="B239" s="15"/>
      <c r="C239" s="31"/>
      <c r="D239" s="42"/>
      <c r="E239" s="4"/>
      <c r="F239" s="4"/>
      <c r="G239" s="4"/>
      <c r="H239" s="4"/>
      <c r="I239" s="4"/>
      <c r="J239" s="4"/>
      <c r="K239" s="4"/>
      <c r="L239" s="4"/>
      <c r="M239" s="11"/>
      <c r="N239" s="11"/>
      <c r="O239" s="11"/>
      <c r="Q239" s="11"/>
      <c r="R239" s="11"/>
    </row>
    <row r="240" ht="12.75" customHeight="1">
      <c r="A240" s="4"/>
      <c r="B240" s="31"/>
      <c r="C240" s="31"/>
      <c r="D240" s="42"/>
      <c r="E240" s="4"/>
      <c r="F240" s="4"/>
      <c r="G240" s="4"/>
      <c r="H240" s="4"/>
      <c r="I240" s="4"/>
      <c r="J240" s="4"/>
      <c r="K240" s="4"/>
      <c r="L240" s="4"/>
      <c r="M240" s="11"/>
      <c r="N240" s="11"/>
      <c r="O240" s="11"/>
      <c r="Q240" s="11"/>
      <c r="R240" s="11"/>
    </row>
    <row r="241" ht="12.75" customHeight="1">
      <c r="A241" s="4"/>
      <c r="B241" s="31"/>
      <c r="C241" s="31"/>
      <c r="D241" s="42"/>
      <c r="E241" s="4"/>
      <c r="F241" s="4"/>
      <c r="G241" s="4"/>
      <c r="H241" s="4"/>
      <c r="I241" s="4"/>
      <c r="J241" s="4"/>
      <c r="K241" s="4"/>
      <c r="L241" s="4"/>
      <c r="M241" s="11"/>
      <c r="N241" s="11"/>
      <c r="O241" s="11"/>
      <c r="Q241" s="11"/>
      <c r="R241" s="11"/>
    </row>
    <row r="242" ht="12.75" customHeight="1">
      <c r="A242" s="4"/>
      <c r="B242" s="31"/>
      <c r="C242" s="31"/>
      <c r="D242" s="42"/>
      <c r="E242" s="4"/>
      <c r="F242" s="4"/>
      <c r="G242" s="4"/>
      <c r="H242" s="4"/>
      <c r="I242" s="4"/>
      <c r="J242" s="4"/>
      <c r="K242" s="4"/>
      <c r="L242" s="4"/>
      <c r="M242" s="11"/>
      <c r="N242" s="11"/>
      <c r="O242" s="11"/>
      <c r="Q242" s="11"/>
      <c r="R242" s="11"/>
    </row>
    <row r="243" ht="12.75" customHeight="1">
      <c r="A243" s="4"/>
      <c r="B243" s="31"/>
      <c r="C243" s="31"/>
      <c r="D243" s="42"/>
      <c r="E243" s="4"/>
      <c r="F243" s="4"/>
      <c r="G243" s="4"/>
      <c r="H243" s="4"/>
      <c r="I243" s="4"/>
      <c r="J243" s="4"/>
      <c r="K243" s="4"/>
      <c r="L243" s="4"/>
      <c r="M243" s="11"/>
      <c r="N243" s="11"/>
      <c r="O243" s="11"/>
      <c r="Q243" s="11"/>
      <c r="R243" s="11"/>
    </row>
    <row r="244" ht="12.75" customHeight="1">
      <c r="A244" s="4"/>
      <c r="B244" s="31"/>
      <c r="C244" s="20"/>
      <c r="D244" s="42"/>
      <c r="E244" s="4"/>
      <c r="F244" s="4"/>
      <c r="G244" s="4"/>
      <c r="H244" s="4"/>
      <c r="I244" s="4"/>
      <c r="J244" s="4"/>
      <c r="K244" s="4"/>
      <c r="L244" s="4"/>
      <c r="M244" s="11"/>
      <c r="N244" s="11"/>
      <c r="O244" s="11"/>
      <c r="Q244" s="11"/>
      <c r="R244" s="11"/>
    </row>
    <row r="245" ht="12.75" customHeight="1">
      <c r="A245" s="4"/>
      <c r="B245" s="31"/>
      <c r="C245" s="43"/>
      <c r="D245" s="43"/>
      <c r="E245" s="4"/>
      <c r="F245" s="4"/>
      <c r="G245" s="4"/>
      <c r="H245" s="4"/>
      <c r="I245" s="4"/>
      <c r="J245" s="4"/>
      <c r="K245" s="4"/>
      <c r="L245" s="4"/>
      <c r="M245" s="11"/>
      <c r="N245" s="11"/>
      <c r="O245" s="11"/>
      <c r="Q245" s="11"/>
      <c r="R245" s="11"/>
    </row>
    <row r="246" ht="12.75" customHeight="1">
      <c r="A246" s="4"/>
      <c r="B246" s="31"/>
      <c r="C246" s="43"/>
      <c r="D246" s="43"/>
      <c r="E246" s="4"/>
      <c r="F246" s="4"/>
      <c r="G246" s="4"/>
      <c r="H246" s="4"/>
      <c r="I246" s="4"/>
      <c r="J246" s="4"/>
      <c r="K246" s="4"/>
      <c r="L246" s="4"/>
      <c r="M246" s="11"/>
      <c r="N246" s="11"/>
      <c r="O246" s="11"/>
      <c r="Q246" s="11"/>
      <c r="R246" s="11"/>
    </row>
    <row r="247" ht="12.75" customHeight="1">
      <c r="A247" s="4"/>
      <c r="B247" s="20"/>
      <c r="C247" s="43"/>
      <c r="D247" s="43"/>
      <c r="E247" s="4"/>
      <c r="F247" s="4"/>
      <c r="G247" s="4"/>
      <c r="H247" s="4"/>
      <c r="I247" s="4"/>
      <c r="J247" s="4"/>
      <c r="K247" s="4"/>
      <c r="L247" s="4"/>
      <c r="M247" s="11"/>
      <c r="N247" s="11"/>
      <c r="O247" s="11"/>
      <c r="Q247" s="11"/>
      <c r="R247" s="11"/>
    </row>
    <row r="248" ht="12.75" customHeight="1">
      <c r="A248" s="4"/>
      <c r="C248" s="44" t="s">
        <v>249</v>
      </c>
      <c r="D248" s="43"/>
      <c r="E248" s="4"/>
      <c r="F248" s="4"/>
      <c r="G248" s="4"/>
      <c r="H248" s="4"/>
      <c r="I248" s="4"/>
      <c r="J248" s="4"/>
      <c r="K248" s="4"/>
      <c r="L248" s="4"/>
      <c r="M248" s="11"/>
      <c r="N248" s="11"/>
      <c r="O248" s="11"/>
      <c r="Q248" s="11"/>
      <c r="R248" s="11"/>
    </row>
    <row r="249" ht="12.75" customHeight="1">
      <c r="A249" s="4"/>
      <c r="C249" s="20"/>
      <c r="D249" s="43"/>
      <c r="E249" s="4"/>
      <c r="F249" s="4"/>
      <c r="G249" s="4"/>
      <c r="H249" s="4"/>
      <c r="I249" s="4"/>
      <c r="J249" s="4"/>
      <c r="K249" s="4"/>
      <c r="L249" s="4"/>
      <c r="M249" s="11"/>
      <c r="N249" s="11"/>
      <c r="O249" s="11"/>
      <c r="Q249" s="11"/>
      <c r="R249" s="11"/>
    </row>
    <row r="250" ht="12.75" customHeight="1">
      <c r="A250" s="4"/>
      <c r="D250" s="43"/>
      <c r="E250" s="4"/>
      <c r="F250" s="4"/>
      <c r="G250" s="4"/>
      <c r="H250" s="4"/>
      <c r="I250" s="4"/>
      <c r="J250" s="4"/>
      <c r="K250" s="4"/>
      <c r="L250" s="4"/>
      <c r="M250" s="11"/>
      <c r="N250" s="11"/>
      <c r="O250" s="11"/>
      <c r="Q250" s="11"/>
      <c r="R250" s="11"/>
    </row>
    <row r="251" ht="12.75" customHeight="1">
      <c r="A251" s="4"/>
      <c r="D251" s="43"/>
      <c r="E251" s="4"/>
      <c r="F251" s="4"/>
      <c r="G251" s="4"/>
      <c r="H251" s="4"/>
      <c r="I251" s="4"/>
      <c r="J251" s="4"/>
      <c r="K251" s="4"/>
      <c r="L251" s="4"/>
      <c r="M251" s="11"/>
      <c r="N251" s="11"/>
      <c r="O251" s="11"/>
      <c r="Q251" s="11"/>
      <c r="R251" s="11"/>
    </row>
    <row r="252" ht="12.75" customHeight="1">
      <c r="A252" s="4"/>
      <c r="D252" s="43"/>
      <c r="E252" s="4"/>
      <c r="F252" s="4"/>
      <c r="G252" s="4"/>
      <c r="H252" s="4"/>
      <c r="I252" s="4"/>
      <c r="J252" s="4"/>
      <c r="K252" s="4"/>
      <c r="L252" s="4"/>
      <c r="M252" s="11"/>
      <c r="N252" s="11"/>
      <c r="O252" s="11"/>
      <c r="Q252" s="11"/>
      <c r="R252" s="11"/>
    </row>
    <row r="253" ht="12.75" customHeight="1">
      <c r="A253" s="4"/>
      <c r="E253" s="4"/>
      <c r="F253" s="4"/>
      <c r="G253" s="4"/>
      <c r="H253" s="4"/>
      <c r="I253" s="4"/>
      <c r="J253" s="4"/>
      <c r="K253" s="4"/>
      <c r="L253" s="4"/>
      <c r="M253" s="11"/>
      <c r="N253" s="11"/>
      <c r="O253" s="11"/>
      <c r="Q253" s="11"/>
      <c r="R253" s="11"/>
    </row>
    <row r="254" ht="12.75" customHeight="1">
      <c r="A254" s="4"/>
      <c r="E254" s="4"/>
      <c r="F254" s="4"/>
      <c r="G254" s="4"/>
      <c r="H254" s="4"/>
      <c r="I254" s="4"/>
      <c r="J254" s="4"/>
      <c r="K254" s="4"/>
      <c r="L254" s="4"/>
      <c r="M254" s="11"/>
      <c r="N254" s="11"/>
      <c r="O254" s="11"/>
      <c r="Q254" s="11"/>
      <c r="R254" s="11"/>
    </row>
    <row r="255" ht="12.75" customHeight="1">
      <c r="A255" s="1"/>
      <c r="E255" s="4"/>
      <c r="F255" s="4"/>
      <c r="G255" s="4"/>
      <c r="H255" s="4"/>
      <c r="I255" s="4"/>
      <c r="J255" s="4"/>
      <c r="K255" s="4"/>
      <c r="L255" s="4"/>
      <c r="M255" s="11"/>
      <c r="N255" s="11"/>
      <c r="O255" s="11"/>
      <c r="Q255" s="11"/>
      <c r="R255" s="11"/>
    </row>
    <row r="256" ht="12.75" customHeight="1">
      <c r="A256" s="4"/>
      <c r="C256" s="31"/>
      <c r="E256" s="1"/>
      <c r="F256" s="4"/>
      <c r="G256" s="4"/>
      <c r="H256" s="4"/>
      <c r="I256" s="4"/>
      <c r="J256" s="4"/>
      <c r="K256" s="4"/>
      <c r="L256" s="4"/>
      <c r="M256" s="11"/>
      <c r="N256" s="11"/>
      <c r="O256" s="11"/>
      <c r="Q256" s="11"/>
      <c r="R256" s="11"/>
    </row>
    <row r="257" ht="12.75" customHeight="1">
      <c r="A257" s="4"/>
      <c r="C257" s="20"/>
      <c r="D257" s="15"/>
      <c r="E257" s="4"/>
      <c r="F257" s="4"/>
      <c r="G257" s="4"/>
      <c r="H257" s="4"/>
      <c r="I257" s="4"/>
      <c r="J257" s="4"/>
      <c r="K257" s="4"/>
      <c r="L257" s="4"/>
      <c r="M257" s="11"/>
      <c r="N257" s="11"/>
      <c r="O257" s="11"/>
      <c r="Q257" s="11"/>
      <c r="R257" s="11"/>
    </row>
    <row r="258" ht="12.75" customHeight="1">
      <c r="A258" s="4"/>
      <c r="C258" s="20"/>
      <c r="D258" s="15"/>
      <c r="E258" s="4"/>
      <c r="F258" s="4"/>
      <c r="G258" s="4"/>
      <c r="H258" s="4"/>
      <c r="I258" s="4"/>
      <c r="J258" s="4"/>
      <c r="K258" s="4"/>
      <c r="L258" s="4"/>
      <c r="M258" s="11"/>
      <c r="N258" s="11"/>
      <c r="O258" s="11"/>
      <c r="Q258" s="11"/>
      <c r="R258" s="11"/>
    </row>
    <row r="259" ht="12.75" customHeight="1">
      <c r="A259" s="4"/>
      <c r="C259" s="20"/>
      <c r="D259" s="15"/>
      <c r="E259" s="4"/>
      <c r="F259" s="4"/>
      <c r="G259" s="4"/>
      <c r="H259" s="4"/>
      <c r="I259" s="4"/>
      <c r="J259" s="4"/>
      <c r="K259" s="4"/>
      <c r="L259" s="4"/>
      <c r="M259" s="11"/>
      <c r="N259" s="11"/>
      <c r="O259" s="11"/>
      <c r="Q259" s="11"/>
      <c r="R259" s="11"/>
    </row>
    <row r="260" ht="12.75" customHeight="1">
      <c r="A260" s="4"/>
      <c r="C260" s="20"/>
      <c r="D260" s="15"/>
      <c r="E260" s="4"/>
      <c r="F260" s="4"/>
      <c r="G260" s="4"/>
      <c r="H260" s="4"/>
      <c r="I260" s="4"/>
      <c r="J260" s="4"/>
      <c r="K260" s="4"/>
      <c r="L260" s="4"/>
      <c r="M260" s="11"/>
      <c r="N260" s="11"/>
      <c r="O260" s="11"/>
      <c r="Q260" s="11"/>
      <c r="R260" s="11"/>
    </row>
    <row r="261" ht="12.75" customHeight="1">
      <c r="A261" s="4"/>
      <c r="C261" s="20"/>
      <c r="D261" s="15"/>
      <c r="E261" s="4"/>
      <c r="F261" s="4"/>
      <c r="G261" s="4"/>
      <c r="H261" s="4"/>
      <c r="I261" s="4"/>
      <c r="J261" s="4"/>
      <c r="K261" s="4"/>
      <c r="L261" s="4"/>
      <c r="M261" s="11"/>
      <c r="N261" s="11"/>
      <c r="O261" s="11"/>
      <c r="Q261" s="11"/>
      <c r="R261" s="11"/>
    </row>
    <row r="262" ht="12.75" customHeight="1">
      <c r="A262" s="4"/>
      <c r="C262" s="20"/>
      <c r="D262" s="31"/>
      <c r="E262" s="4"/>
      <c r="F262" s="4"/>
      <c r="G262" s="4"/>
      <c r="H262" s="4"/>
      <c r="I262" s="4"/>
      <c r="J262" s="4"/>
      <c r="K262" s="4"/>
      <c r="L262" s="4"/>
      <c r="M262" s="11"/>
      <c r="N262" s="11"/>
      <c r="O262" s="11"/>
      <c r="Q262" s="11"/>
      <c r="R262" s="11"/>
    </row>
    <row r="263" ht="12.75" customHeight="1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11"/>
      <c r="N263" s="11"/>
      <c r="O263" s="11"/>
      <c r="Q263" s="11"/>
      <c r="R263" s="11"/>
    </row>
    <row r="264" ht="12.75" customHeight="1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11"/>
      <c r="N264" s="11"/>
      <c r="O264" s="11"/>
      <c r="Q264" s="11"/>
      <c r="R264" s="11"/>
    </row>
    <row r="265" ht="12.75" customHeight="1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11"/>
      <c r="N265" s="11"/>
      <c r="O265" s="11"/>
      <c r="Q265" s="11"/>
      <c r="R265" s="11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11"/>
      <c r="N266" s="11"/>
      <c r="O266" s="11"/>
      <c r="Q266" s="11"/>
      <c r="R266" s="11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11"/>
      <c r="N267" s="11"/>
      <c r="O267" s="11"/>
      <c r="Q267" s="11"/>
      <c r="R267" s="11"/>
    </row>
    <row r="268" ht="12.75" customHeight="1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11"/>
      <c r="N268" s="11"/>
      <c r="O268" s="11"/>
      <c r="Q268" s="11"/>
      <c r="R268" s="11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11"/>
      <c r="N269" s="11"/>
      <c r="O269" s="11"/>
      <c r="Q269" s="11"/>
      <c r="R269" s="11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11"/>
      <c r="N270" s="11"/>
      <c r="O270" s="11"/>
      <c r="Q270" s="11"/>
      <c r="R270" s="11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11"/>
      <c r="N271" s="11"/>
      <c r="O271" s="11"/>
      <c r="Q271" s="11"/>
      <c r="R271" s="11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11"/>
      <c r="N272" s="11"/>
      <c r="O272" s="11"/>
      <c r="Q272" s="11"/>
      <c r="R272" s="11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11"/>
      <c r="N273" s="11"/>
      <c r="O273" s="11"/>
      <c r="Q273" s="11"/>
      <c r="R273" s="11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11"/>
      <c r="N274" s="11"/>
      <c r="O274" s="11"/>
      <c r="Q274" s="11"/>
      <c r="R274" s="11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11"/>
      <c r="N275" s="11"/>
      <c r="O275" s="11"/>
      <c r="Q275" s="11"/>
      <c r="R275" s="11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11"/>
      <c r="N276" s="11"/>
      <c r="O276" s="11"/>
      <c r="Q276" s="11"/>
      <c r="R276" s="11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11"/>
      <c r="N277" s="11"/>
      <c r="O277" s="11"/>
      <c r="Q277" s="11"/>
      <c r="R277" s="11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11"/>
      <c r="N278" s="11"/>
      <c r="O278" s="11"/>
      <c r="Q278" s="11"/>
      <c r="R278" s="11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1"/>
      <c r="N279" s="11"/>
      <c r="O279" s="11"/>
      <c r="Q279" s="11"/>
      <c r="R279" s="11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11"/>
      <c r="N280" s="11"/>
      <c r="O280" s="11"/>
      <c r="Q280" s="11"/>
      <c r="R280" s="11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11"/>
      <c r="N281" s="11"/>
      <c r="O281" s="11"/>
      <c r="Q281" s="11"/>
      <c r="R281" s="11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11"/>
      <c r="N282" s="11"/>
      <c r="O282" s="11"/>
      <c r="Q282" s="11"/>
      <c r="R282" s="11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11"/>
      <c r="N283" s="11"/>
      <c r="O283" s="11"/>
      <c r="Q283" s="11"/>
      <c r="R283" s="11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11"/>
      <c r="N284" s="11"/>
      <c r="O284" s="11"/>
      <c r="Q284" s="11"/>
      <c r="R284" s="11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11"/>
      <c r="N285" s="11"/>
      <c r="O285" s="11"/>
      <c r="Q285" s="11"/>
      <c r="R285" s="11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11"/>
      <c r="N286" s="11"/>
      <c r="O286" s="11"/>
      <c r="Q286" s="11"/>
      <c r="R286" s="11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11"/>
      <c r="N287" s="11"/>
      <c r="O287" s="11"/>
      <c r="Q287" s="11"/>
      <c r="R287" s="11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11"/>
      <c r="N288" s="11"/>
      <c r="O288" s="11"/>
      <c r="Q288" s="11"/>
      <c r="R288" s="11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11"/>
      <c r="N289" s="11"/>
      <c r="O289" s="11"/>
      <c r="Q289" s="11"/>
      <c r="R289" s="11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11"/>
      <c r="N290" s="11"/>
      <c r="O290" s="11"/>
      <c r="Q290" s="11"/>
      <c r="R290" s="11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11"/>
      <c r="N291" s="11"/>
      <c r="O291" s="11"/>
      <c r="Q291" s="11"/>
      <c r="R291" s="11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11"/>
      <c r="N292" s="11"/>
      <c r="O292" s="11"/>
      <c r="Q292" s="11"/>
      <c r="R292" s="11"/>
    </row>
    <row r="293" ht="12.75" customHeight="1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11"/>
      <c r="N293" s="11"/>
      <c r="O293" s="11"/>
      <c r="Q293" s="11"/>
      <c r="R293" s="11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11"/>
      <c r="N294" s="11"/>
      <c r="O294" s="11"/>
      <c r="Q294" s="11"/>
      <c r="R294" s="11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11"/>
      <c r="N295" s="11"/>
      <c r="O295" s="11"/>
      <c r="Q295" s="11"/>
      <c r="R295" s="11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11"/>
      <c r="N296" s="11"/>
      <c r="O296" s="11"/>
      <c r="Q296" s="11"/>
      <c r="R296" s="11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11"/>
      <c r="N297" s="11"/>
      <c r="O297" s="11"/>
      <c r="Q297" s="11"/>
      <c r="R297" s="11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11"/>
      <c r="N298" s="11"/>
      <c r="O298" s="11"/>
      <c r="Q298" s="11"/>
      <c r="R298" s="11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11"/>
      <c r="N299" s="11"/>
      <c r="O299" s="11"/>
      <c r="Q299" s="11"/>
      <c r="R299" s="11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11"/>
      <c r="N300" s="11"/>
      <c r="O300" s="11"/>
      <c r="Q300" s="11"/>
      <c r="R300" s="11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11"/>
      <c r="N301" s="11"/>
      <c r="O301" s="11"/>
      <c r="Q301" s="11"/>
      <c r="R301" s="11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11"/>
      <c r="N302" s="11"/>
      <c r="O302" s="11"/>
      <c r="Q302" s="11"/>
      <c r="R302" s="11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11"/>
      <c r="N303" s="11"/>
      <c r="O303" s="11"/>
      <c r="Q303" s="11"/>
      <c r="R303" s="11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11"/>
      <c r="N304" s="11"/>
      <c r="O304" s="11"/>
      <c r="Q304" s="11"/>
      <c r="R304" s="11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11"/>
      <c r="N305" s="11"/>
      <c r="O305" s="11"/>
      <c r="Q305" s="11"/>
      <c r="R305" s="11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11"/>
      <c r="N306" s="11"/>
      <c r="O306" s="11"/>
      <c r="Q306" s="11"/>
      <c r="R306" s="11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11"/>
      <c r="N307" s="11"/>
      <c r="O307" s="11"/>
      <c r="Q307" s="11"/>
      <c r="R307" s="11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11"/>
      <c r="N308" s="11"/>
      <c r="O308" s="11"/>
      <c r="Q308" s="11"/>
      <c r="R308" s="11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11"/>
      <c r="N309" s="11"/>
      <c r="O309" s="11"/>
      <c r="Q309" s="11"/>
      <c r="R309" s="11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11"/>
      <c r="N310" s="11"/>
      <c r="O310" s="11"/>
      <c r="Q310" s="11"/>
      <c r="R310" s="11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11"/>
      <c r="N311" s="11"/>
      <c r="O311" s="11"/>
      <c r="Q311" s="11"/>
      <c r="R311" s="11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11"/>
      <c r="N312" s="11"/>
      <c r="O312" s="11"/>
      <c r="Q312" s="11"/>
      <c r="R312" s="11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11"/>
      <c r="N313" s="11"/>
      <c r="O313" s="11"/>
      <c r="Q313" s="11"/>
      <c r="R313" s="11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11"/>
      <c r="N314" s="11"/>
      <c r="O314" s="11"/>
      <c r="Q314" s="11"/>
      <c r="R314" s="11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11"/>
      <c r="N315" s="11"/>
      <c r="O315" s="11"/>
      <c r="Q315" s="11"/>
      <c r="R315" s="11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11"/>
      <c r="N316" s="11"/>
      <c r="O316" s="11"/>
      <c r="Q316" s="11"/>
      <c r="R316" s="11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11"/>
      <c r="N317" s="11"/>
      <c r="O317" s="11"/>
      <c r="Q317" s="11"/>
      <c r="R317" s="11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11"/>
      <c r="N318" s="11"/>
      <c r="O318" s="11"/>
      <c r="Q318" s="11"/>
      <c r="R318" s="11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11"/>
      <c r="N319" s="11"/>
      <c r="O319" s="11"/>
      <c r="Q319" s="11"/>
      <c r="R319" s="11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11"/>
      <c r="N320" s="11"/>
      <c r="O320" s="11"/>
      <c r="Q320" s="11"/>
      <c r="R320" s="11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11"/>
      <c r="N321" s="11"/>
      <c r="O321" s="11"/>
      <c r="Q321" s="11"/>
      <c r="R321" s="11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11"/>
      <c r="N322" s="11"/>
      <c r="O322" s="11"/>
      <c r="Q322" s="11"/>
      <c r="R322" s="11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11"/>
      <c r="N323" s="11"/>
      <c r="O323" s="11"/>
      <c r="Q323" s="11"/>
      <c r="R323" s="11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11"/>
      <c r="N324" s="11"/>
      <c r="O324" s="11"/>
      <c r="Q324" s="11"/>
      <c r="R324" s="11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11"/>
      <c r="N325" s="11"/>
      <c r="O325" s="11"/>
      <c r="Q325" s="11"/>
      <c r="R325" s="11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11"/>
      <c r="N326" s="11"/>
      <c r="O326" s="11"/>
      <c r="Q326" s="11"/>
      <c r="R326" s="11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11"/>
      <c r="N327" s="11"/>
      <c r="O327" s="11"/>
      <c r="Q327" s="11"/>
      <c r="R327" s="11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11"/>
      <c r="N328" s="11"/>
      <c r="O328" s="11"/>
      <c r="Q328" s="11"/>
      <c r="R328" s="11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11"/>
      <c r="N329" s="11"/>
      <c r="O329" s="11"/>
      <c r="Q329" s="11"/>
      <c r="R329" s="11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11"/>
      <c r="N330" s="11"/>
      <c r="O330" s="11"/>
      <c r="Q330" s="11"/>
      <c r="R330" s="11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11"/>
      <c r="N331" s="11"/>
      <c r="O331" s="11"/>
      <c r="Q331" s="11"/>
      <c r="R331" s="11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11"/>
      <c r="N332" s="11"/>
      <c r="O332" s="11"/>
      <c r="Q332" s="11"/>
      <c r="R332" s="11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11"/>
      <c r="N333" s="11"/>
      <c r="O333" s="11"/>
      <c r="Q333" s="11"/>
      <c r="R333" s="11"/>
    </row>
    <row r="334" ht="12.75" customHeight="1">
      <c r="C334" s="4"/>
      <c r="D334" s="4"/>
      <c r="E334" s="4"/>
      <c r="F334" s="4"/>
      <c r="G334" s="4"/>
      <c r="H334" s="45"/>
      <c r="M334" s="11"/>
      <c r="N334" s="11"/>
      <c r="O334" s="11"/>
      <c r="Q334" s="11"/>
      <c r="R334" s="11"/>
    </row>
    <row r="335" ht="12.75" customHeight="1">
      <c r="C335" s="4"/>
      <c r="D335" s="4"/>
      <c r="E335" s="4"/>
      <c r="F335" s="4"/>
      <c r="G335" s="4"/>
      <c r="H335" s="45"/>
      <c r="M335" s="11"/>
      <c r="N335" s="11"/>
      <c r="O335" s="11"/>
      <c r="Q335" s="11"/>
      <c r="R335" s="11"/>
    </row>
    <row r="336" ht="12.75" customHeight="1">
      <c r="C336" s="4"/>
      <c r="D336" s="4"/>
      <c r="E336" s="4"/>
      <c r="F336" s="4"/>
      <c r="G336" s="4"/>
      <c r="H336" s="45"/>
      <c r="M336" s="11"/>
      <c r="N336" s="11"/>
      <c r="O336" s="11"/>
      <c r="Q336" s="11"/>
      <c r="R336" s="11"/>
    </row>
    <row r="337" ht="12.75" customHeight="1">
      <c r="C337" s="4"/>
      <c r="D337" s="4"/>
      <c r="E337" s="4"/>
      <c r="F337" s="4"/>
      <c r="G337" s="4"/>
      <c r="H337" s="45"/>
      <c r="M337" s="11"/>
      <c r="N337" s="11"/>
      <c r="O337" s="11"/>
      <c r="Q337" s="11"/>
      <c r="R337" s="11"/>
    </row>
    <row r="338" ht="12.75" customHeight="1">
      <c r="C338" s="4"/>
      <c r="D338" s="4"/>
      <c r="E338" s="4"/>
      <c r="F338" s="4"/>
      <c r="G338" s="4"/>
      <c r="H338" s="45"/>
      <c r="M338" s="11"/>
      <c r="N338" s="11"/>
      <c r="O338" s="11"/>
      <c r="Q338" s="11"/>
      <c r="R338" s="11"/>
    </row>
    <row r="339" ht="12.75" customHeight="1">
      <c r="C339" s="4"/>
      <c r="D339" s="4"/>
      <c r="E339" s="4"/>
      <c r="F339" s="4"/>
      <c r="G339" s="4"/>
      <c r="H339" s="45"/>
      <c r="M339" s="11"/>
      <c r="N339" s="11"/>
      <c r="O339" s="11"/>
      <c r="Q339" s="11"/>
      <c r="R339" s="11"/>
    </row>
    <row r="340" ht="12.75" customHeight="1">
      <c r="C340" s="4"/>
      <c r="D340" s="4"/>
      <c r="E340" s="4"/>
      <c r="F340" s="4"/>
      <c r="G340" s="4"/>
      <c r="H340" s="45"/>
      <c r="M340" s="11"/>
      <c r="N340" s="11"/>
      <c r="O340" s="11"/>
      <c r="Q340" s="11"/>
      <c r="R340" s="11"/>
    </row>
    <row r="341" ht="12.75" customHeight="1">
      <c r="C341" s="4"/>
      <c r="D341" s="4"/>
      <c r="E341" s="4"/>
      <c r="F341" s="4"/>
      <c r="G341" s="4"/>
      <c r="H341" s="45"/>
      <c r="M341" s="11"/>
      <c r="N341" s="11"/>
      <c r="O341" s="11"/>
      <c r="Q341" s="11"/>
      <c r="R341" s="11"/>
    </row>
    <row r="342" ht="12.75" customHeight="1">
      <c r="C342" s="4"/>
      <c r="D342" s="4"/>
      <c r="E342" s="4"/>
      <c r="F342" s="4"/>
      <c r="G342" s="4"/>
      <c r="H342" s="45"/>
      <c r="M342" s="11"/>
      <c r="N342" s="11"/>
      <c r="O342" s="11"/>
      <c r="Q342" s="11"/>
      <c r="R342" s="11"/>
    </row>
    <row r="343" ht="12.75" customHeight="1">
      <c r="C343" s="4"/>
      <c r="D343" s="4"/>
      <c r="E343" s="4"/>
      <c r="F343" s="4"/>
      <c r="G343" s="4"/>
      <c r="H343" s="45"/>
      <c r="M343" s="11"/>
      <c r="N343" s="11"/>
      <c r="O343" s="11"/>
      <c r="Q343" s="11"/>
      <c r="R343" s="11"/>
    </row>
    <row r="344" ht="12.75" customHeight="1">
      <c r="C344" s="4"/>
      <c r="D344" s="4"/>
      <c r="E344" s="4"/>
      <c r="F344" s="4"/>
      <c r="G344" s="4"/>
      <c r="H344" s="45"/>
      <c r="M344" s="11"/>
      <c r="N344" s="11"/>
      <c r="O344" s="11"/>
      <c r="Q344" s="11"/>
      <c r="R344" s="11"/>
    </row>
    <row r="345" ht="12.75" customHeight="1">
      <c r="C345" s="4"/>
      <c r="D345" s="4"/>
      <c r="E345" s="4"/>
      <c r="F345" s="4"/>
      <c r="G345" s="4"/>
      <c r="H345" s="45"/>
      <c r="M345" s="11"/>
      <c r="N345" s="11"/>
      <c r="O345" s="11"/>
      <c r="Q345" s="11"/>
      <c r="R345" s="11"/>
    </row>
    <row r="346" ht="12.75" customHeight="1">
      <c r="C346" s="4"/>
      <c r="D346" s="4"/>
      <c r="E346" s="4"/>
      <c r="F346" s="4"/>
      <c r="G346" s="4"/>
      <c r="H346" s="45"/>
      <c r="M346" s="11"/>
      <c r="N346" s="11"/>
      <c r="O346" s="11"/>
      <c r="Q346" s="11"/>
      <c r="R346" s="11"/>
    </row>
    <row r="347" ht="12.75" customHeight="1">
      <c r="C347" s="4"/>
      <c r="D347" s="4"/>
      <c r="E347" s="4"/>
      <c r="F347" s="4"/>
      <c r="G347" s="4"/>
      <c r="H347" s="45"/>
      <c r="M347" s="11"/>
      <c r="N347" s="11"/>
      <c r="O347" s="11"/>
      <c r="Q347" s="11"/>
      <c r="R347" s="11"/>
    </row>
    <row r="348" ht="12.75" customHeight="1">
      <c r="C348" s="4"/>
      <c r="D348" s="4"/>
      <c r="E348" s="4"/>
      <c r="F348" s="4"/>
      <c r="G348" s="4"/>
      <c r="H348" s="45"/>
      <c r="M348" s="11"/>
      <c r="N348" s="11"/>
      <c r="O348" s="11"/>
      <c r="Q348" s="11"/>
      <c r="R348" s="11"/>
    </row>
    <row r="349" ht="12.75" customHeight="1">
      <c r="C349" s="4"/>
      <c r="D349" s="4"/>
      <c r="E349" s="4"/>
      <c r="F349" s="4"/>
      <c r="G349" s="4"/>
      <c r="H349" s="45"/>
      <c r="M349" s="11"/>
      <c r="N349" s="11"/>
      <c r="O349" s="11"/>
      <c r="Q349" s="11"/>
      <c r="R349" s="11"/>
    </row>
    <row r="350" ht="12.75" customHeight="1">
      <c r="C350" s="4"/>
      <c r="D350" s="4"/>
      <c r="E350" s="4"/>
      <c r="F350" s="4"/>
      <c r="G350" s="4"/>
      <c r="H350" s="45"/>
      <c r="M350" s="11"/>
      <c r="N350" s="11"/>
      <c r="O350" s="11"/>
      <c r="Q350" s="11"/>
      <c r="R350" s="11"/>
    </row>
    <row r="351" ht="12.75" customHeight="1">
      <c r="C351" s="4"/>
      <c r="D351" s="4"/>
      <c r="E351" s="4"/>
      <c r="F351" s="4"/>
      <c r="G351" s="4"/>
      <c r="H351" s="45"/>
      <c r="M351" s="11"/>
      <c r="N351" s="11"/>
      <c r="O351" s="11"/>
      <c r="Q351" s="11"/>
      <c r="R351" s="11"/>
    </row>
    <row r="352" ht="12.75" customHeight="1">
      <c r="C352" s="4"/>
      <c r="D352" s="4"/>
      <c r="E352" s="4"/>
      <c r="F352" s="4"/>
      <c r="G352" s="4"/>
      <c r="H352" s="45"/>
      <c r="M352" s="11"/>
      <c r="N352" s="11"/>
      <c r="O352" s="11"/>
      <c r="Q352" s="11"/>
      <c r="R352" s="11"/>
    </row>
    <row r="353" ht="12.75" customHeight="1">
      <c r="C353" s="4"/>
      <c r="D353" s="4"/>
      <c r="E353" s="4"/>
      <c r="F353" s="4"/>
      <c r="G353" s="4"/>
      <c r="H353" s="45"/>
      <c r="M353" s="11"/>
      <c r="N353" s="11"/>
      <c r="O353" s="11"/>
      <c r="Q353" s="11"/>
      <c r="R353" s="11"/>
    </row>
    <row r="354" ht="12.75" customHeight="1">
      <c r="C354" s="4"/>
      <c r="D354" s="4"/>
      <c r="E354" s="4"/>
      <c r="F354" s="4"/>
      <c r="G354" s="4"/>
      <c r="H354" s="45"/>
      <c r="M354" s="11"/>
      <c r="N354" s="11"/>
      <c r="O354" s="11"/>
      <c r="Q354" s="11"/>
      <c r="R354" s="11"/>
    </row>
    <row r="355" ht="12.75" customHeight="1">
      <c r="C355" s="4"/>
      <c r="D355" s="4"/>
      <c r="E355" s="4"/>
      <c r="F355" s="4"/>
      <c r="G355" s="4"/>
      <c r="H355" s="45"/>
      <c r="M355" s="11"/>
      <c r="N355" s="11"/>
      <c r="O355" s="11"/>
      <c r="Q355" s="11"/>
      <c r="R355" s="11"/>
    </row>
    <row r="356" ht="12.75" customHeight="1">
      <c r="C356" s="4"/>
      <c r="D356" s="4"/>
      <c r="E356" s="4"/>
      <c r="F356" s="4"/>
      <c r="G356" s="4"/>
      <c r="H356" s="45"/>
      <c r="M356" s="11"/>
      <c r="N356" s="11"/>
      <c r="O356" s="11"/>
      <c r="Q356" s="11"/>
      <c r="R356" s="11"/>
    </row>
    <row r="357" ht="12.75" customHeight="1">
      <c r="C357" s="4"/>
      <c r="D357" s="4"/>
      <c r="E357" s="4"/>
      <c r="F357" s="4"/>
      <c r="G357" s="4"/>
      <c r="H357" s="45"/>
      <c r="M357" s="11"/>
      <c r="N357" s="11"/>
      <c r="O357" s="11"/>
      <c r="Q357" s="11"/>
      <c r="R357" s="11"/>
    </row>
    <row r="358" ht="12.75" customHeight="1">
      <c r="C358" s="4"/>
      <c r="D358" s="4"/>
      <c r="E358" s="4"/>
      <c r="F358" s="4"/>
      <c r="G358" s="4"/>
      <c r="H358" s="45"/>
      <c r="M358" s="11"/>
      <c r="N358" s="11"/>
      <c r="O358" s="11"/>
      <c r="Q358" s="11"/>
      <c r="R358" s="11"/>
    </row>
    <row r="359" ht="12.75" customHeight="1">
      <c r="C359" s="4"/>
      <c r="D359" s="4"/>
      <c r="E359" s="4"/>
      <c r="F359" s="4"/>
      <c r="G359" s="4"/>
      <c r="H359" s="45"/>
      <c r="M359" s="11"/>
      <c r="N359" s="11"/>
      <c r="O359" s="11"/>
      <c r="Q359" s="11"/>
      <c r="R359" s="11"/>
    </row>
    <row r="360" ht="12.75" customHeight="1">
      <c r="C360" s="4"/>
      <c r="D360" s="4"/>
      <c r="E360" s="4"/>
      <c r="F360" s="4"/>
      <c r="G360" s="4"/>
      <c r="H360" s="45"/>
      <c r="M360" s="11"/>
      <c r="N360" s="11"/>
      <c r="O360" s="11"/>
      <c r="Q360" s="11"/>
      <c r="R360" s="11"/>
    </row>
    <row r="361" ht="12.75" customHeight="1">
      <c r="C361" s="4"/>
      <c r="D361" s="4"/>
      <c r="E361" s="4"/>
      <c r="F361" s="4"/>
      <c r="G361" s="4"/>
      <c r="H361" s="45"/>
      <c r="M361" s="11"/>
      <c r="N361" s="11"/>
      <c r="O361" s="11"/>
      <c r="Q361" s="11"/>
      <c r="R361" s="11"/>
    </row>
    <row r="362" ht="12.75" customHeight="1">
      <c r="C362" s="4"/>
      <c r="D362" s="4"/>
      <c r="E362" s="4"/>
      <c r="F362" s="4"/>
      <c r="G362" s="4"/>
      <c r="H362" s="45"/>
      <c r="M362" s="11"/>
      <c r="N362" s="11"/>
      <c r="O362" s="11"/>
      <c r="Q362" s="11"/>
      <c r="R362" s="11"/>
    </row>
    <row r="363" ht="12.75" customHeight="1">
      <c r="C363" s="4"/>
      <c r="D363" s="4"/>
      <c r="E363" s="4"/>
      <c r="F363" s="4"/>
      <c r="G363" s="4"/>
      <c r="H363" s="45"/>
      <c r="M363" s="11"/>
      <c r="N363" s="11"/>
      <c r="O363" s="11"/>
      <c r="Q363" s="11"/>
      <c r="R363" s="11"/>
    </row>
    <row r="364" ht="12.75" customHeight="1">
      <c r="C364" s="4"/>
      <c r="D364" s="4"/>
      <c r="E364" s="4"/>
      <c r="F364" s="4"/>
      <c r="G364" s="4"/>
      <c r="H364" s="45"/>
      <c r="M364" s="11"/>
      <c r="N364" s="11"/>
      <c r="O364" s="11"/>
      <c r="Q364" s="11"/>
      <c r="R364" s="11"/>
    </row>
    <row r="365" ht="12.75" customHeight="1">
      <c r="C365" s="4"/>
      <c r="D365" s="4"/>
      <c r="E365" s="4"/>
      <c r="F365" s="4"/>
      <c r="G365" s="4"/>
      <c r="H365" s="45"/>
      <c r="M365" s="11"/>
      <c r="N365" s="11"/>
      <c r="O365" s="11"/>
      <c r="Q365" s="11"/>
      <c r="R365" s="11"/>
    </row>
    <row r="366" ht="12.75" customHeight="1">
      <c r="C366" s="4"/>
      <c r="D366" s="4"/>
      <c r="E366" s="4"/>
      <c r="F366" s="4"/>
      <c r="G366" s="4"/>
      <c r="H366" s="45"/>
      <c r="M366" s="11"/>
      <c r="N366" s="11"/>
      <c r="O366" s="11"/>
      <c r="Q366" s="11"/>
      <c r="R366" s="11"/>
    </row>
    <row r="367" ht="12.75" customHeight="1">
      <c r="C367" s="4"/>
      <c r="D367" s="4"/>
      <c r="E367" s="4"/>
      <c r="F367" s="4"/>
      <c r="G367" s="4"/>
      <c r="H367" s="45"/>
      <c r="M367" s="11"/>
      <c r="N367" s="11"/>
      <c r="O367" s="11"/>
      <c r="Q367" s="11"/>
      <c r="R367" s="11"/>
    </row>
    <row r="368" ht="12.75" customHeight="1">
      <c r="C368" s="4"/>
      <c r="D368" s="4"/>
      <c r="E368" s="4"/>
      <c r="F368" s="4"/>
      <c r="G368" s="4"/>
      <c r="H368" s="45"/>
      <c r="M368" s="11"/>
      <c r="N368" s="11"/>
      <c r="O368" s="11"/>
      <c r="Q368" s="11"/>
      <c r="R368" s="11"/>
    </row>
    <row r="369" ht="12.75" customHeight="1">
      <c r="C369" s="4"/>
      <c r="D369" s="4"/>
      <c r="E369" s="4"/>
      <c r="F369" s="4"/>
      <c r="G369" s="4"/>
      <c r="H369" s="45"/>
      <c r="M369" s="11"/>
      <c r="N369" s="11"/>
      <c r="O369" s="11"/>
      <c r="Q369" s="11"/>
      <c r="R369" s="11"/>
    </row>
    <row r="370" ht="12.75" customHeight="1">
      <c r="C370" s="4"/>
      <c r="D370" s="4"/>
      <c r="E370" s="4"/>
      <c r="F370" s="4"/>
      <c r="G370" s="4"/>
      <c r="H370" s="45"/>
      <c r="M370" s="11"/>
      <c r="N370" s="11"/>
      <c r="O370" s="11"/>
      <c r="Q370" s="11"/>
      <c r="R370" s="11"/>
    </row>
    <row r="371" ht="12.75" customHeight="1">
      <c r="C371" s="4"/>
      <c r="D371" s="4"/>
      <c r="E371" s="4"/>
      <c r="F371" s="4"/>
      <c r="G371" s="4"/>
      <c r="H371" s="45"/>
      <c r="M371" s="11"/>
      <c r="N371" s="11"/>
      <c r="O371" s="11"/>
      <c r="Q371" s="11"/>
      <c r="R371" s="11"/>
    </row>
    <row r="372" ht="12.75" customHeight="1">
      <c r="C372" s="4"/>
      <c r="D372" s="4"/>
      <c r="E372" s="4"/>
      <c r="F372" s="4"/>
      <c r="G372" s="4"/>
      <c r="H372" s="45"/>
      <c r="M372" s="11"/>
      <c r="N372" s="11"/>
      <c r="O372" s="11"/>
      <c r="Q372" s="11"/>
      <c r="R372" s="11"/>
    </row>
    <row r="373" ht="12.75" customHeight="1">
      <c r="C373" s="4"/>
      <c r="D373" s="4"/>
      <c r="E373" s="4"/>
      <c r="F373" s="4"/>
      <c r="G373" s="4"/>
      <c r="H373" s="45"/>
      <c r="M373" s="11"/>
      <c r="N373" s="11"/>
      <c r="O373" s="11"/>
      <c r="Q373" s="11"/>
      <c r="R373" s="11"/>
    </row>
    <row r="374" ht="12.75" customHeight="1">
      <c r="C374" s="4"/>
      <c r="D374" s="4"/>
      <c r="E374" s="4"/>
      <c r="F374" s="4"/>
      <c r="G374" s="4"/>
      <c r="H374" s="45"/>
      <c r="M374" s="11"/>
      <c r="N374" s="11"/>
      <c r="O374" s="11"/>
      <c r="Q374" s="11"/>
      <c r="R374" s="11"/>
    </row>
    <row r="375" ht="12.75" customHeight="1">
      <c r="C375" s="4"/>
      <c r="D375" s="4"/>
      <c r="E375" s="4"/>
      <c r="F375" s="4"/>
      <c r="G375" s="4"/>
      <c r="H375" s="45"/>
      <c r="M375" s="11"/>
      <c r="N375" s="11"/>
      <c r="O375" s="11"/>
      <c r="Q375" s="11"/>
      <c r="R375" s="11"/>
    </row>
    <row r="376" ht="12.75" customHeight="1">
      <c r="C376" s="4"/>
      <c r="D376" s="4"/>
      <c r="E376" s="4"/>
      <c r="F376" s="4"/>
      <c r="G376" s="4"/>
      <c r="H376" s="45"/>
      <c r="M376" s="11"/>
      <c r="N376" s="11"/>
      <c r="O376" s="11"/>
      <c r="Q376" s="11"/>
      <c r="R376" s="11"/>
    </row>
    <row r="377" ht="12.75" customHeight="1">
      <c r="C377" s="4"/>
      <c r="D377" s="4"/>
      <c r="E377" s="4"/>
      <c r="F377" s="4"/>
      <c r="G377" s="4"/>
      <c r="H377" s="45"/>
      <c r="M377" s="11"/>
      <c r="N377" s="11"/>
      <c r="O377" s="11"/>
      <c r="Q377" s="11"/>
      <c r="R377" s="11"/>
    </row>
    <row r="378" ht="12.75" customHeight="1">
      <c r="C378" s="4"/>
      <c r="D378" s="4"/>
      <c r="E378" s="4"/>
      <c r="F378" s="4"/>
      <c r="G378" s="4"/>
      <c r="H378" s="45"/>
      <c r="M378" s="11"/>
      <c r="N378" s="11"/>
      <c r="O378" s="11"/>
      <c r="Q378" s="11"/>
      <c r="R378" s="11"/>
    </row>
    <row r="379" ht="12.75" customHeight="1">
      <c r="C379" s="4"/>
      <c r="D379" s="4"/>
      <c r="E379" s="4"/>
      <c r="F379" s="4"/>
      <c r="G379" s="4"/>
      <c r="H379" s="45"/>
      <c r="M379" s="11"/>
      <c r="N379" s="11"/>
      <c r="O379" s="11"/>
      <c r="Q379" s="11"/>
      <c r="R379" s="11"/>
    </row>
    <row r="380" ht="12.75" customHeight="1">
      <c r="C380" s="4"/>
      <c r="D380" s="4"/>
      <c r="E380" s="4"/>
      <c r="F380" s="4"/>
      <c r="G380" s="4"/>
      <c r="H380" s="45"/>
      <c r="M380" s="11"/>
      <c r="N380" s="11"/>
      <c r="O380" s="11"/>
      <c r="Q380" s="11"/>
      <c r="R380" s="11"/>
    </row>
    <row r="381" ht="12.75" customHeight="1">
      <c r="C381" s="4"/>
      <c r="D381" s="4"/>
      <c r="E381" s="4"/>
      <c r="F381" s="4"/>
      <c r="G381" s="4"/>
      <c r="H381" s="45"/>
      <c r="M381" s="11"/>
      <c r="N381" s="11"/>
      <c r="O381" s="11"/>
      <c r="Q381" s="11"/>
      <c r="R381" s="11"/>
    </row>
    <row r="382" ht="12.75" customHeight="1">
      <c r="C382" s="4"/>
      <c r="D382" s="4"/>
      <c r="E382" s="4"/>
      <c r="F382" s="4"/>
      <c r="G382" s="4"/>
      <c r="H382" s="45"/>
      <c r="M382" s="11"/>
      <c r="N382" s="11"/>
      <c r="O382" s="11"/>
      <c r="Q382" s="11"/>
      <c r="R382" s="11"/>
    </row>
    <row r="383" ht="12.75" customHeight="1">
      <c r="C383" s="4"/>
      <c r="D383" s="4"/>
      <c r="E383" s="4"/>
      <c r="F383" s="4"/>
      <c r="G383" s="4"/>
      <c r="H383" s="45"/>
      <c r="M383" s="11"/>
      <c r="N383" s="11"/>
      <c r="O383" s="11"/>
      <c r="Q383" s="11"/>
      <c r="R383" s="11"/>
    </row>
    <row r="384" ht="12.75" customHeight="1">
      <c r="C384" s="4"/>
      <c r="D384" s="4"/>
      <c r="E384" s="4"/>
      <c r="F384" s="4"/>
      <c r="G384" s="4"/>
      <c r="H384" s="45"/>
      <c r="M384" s="11"/>
      <c r="N384" s="11"/>
      <c r="O384" s="11"/>
      <c r="Q384" s="11"/>
      <c r="R384" s="11"/>
    </row>
    <row r="385" ht="12.75" customHeight="1">
      <c r="C385" s="4"/>
      <c r="D385" s="4"/>
      <c r="E385" s="4"/>
      <c r="F385" s="4"/>
      <c r="G385" s="4"/>
      <c r="H385" s="45"/>
      <c r="M385" s="11"/>
      <c r="N385" s="11"/>
      <c r="O385" s="11"/>
      <c r="Q385" s="11"/>
      <c r="R385" s="11"/>
    </row>
    <row r="386" ht="12.75" customHeight="1">
      <c r="C386" s="4"/>
      <c r="D386" s="4"/>
      <c r="E386" s="4"/>
      <c r="F386" s="4"/>
      <c r="G386" s="4"/>
      <c r="H386" s="45"/>
      <c r="M386" s="11"/>
      <c r="N386" s="11"/>
      <c r="O386" s="11"/>
      <c r="Q386" s="11"/>
      <c r="R386" s="11"/>
    </row>
    <row r="387" ht="12.75" customHeight="1">
      <c r="C387" s="4"/>
      <c r="D387" s="4"/>
      <c r="E387" s="4"/>
      <c r="F387" s="4"/>
      <c r="G387" s="4"/>
      <c r="H387" s="45"/>
      <c r="M387" s="11"/>
      <c r="N387" s="11"/>
      <c r="O387" s="11"/>
      <c r="Q387" s="11"/>
      <c r="R387" s="11"/>
    </row>
    <row r="388" ht="12.75" customHeight="1">
      <c r="C388" s="4"/>
      <c r="D388" s="4"/>
      <c r="E388" s="4"/>
      <c r="F388" s="4"/>
      <c r="G388" s="4"/>
      <c r="H388" s="45"/>
      <c r="M388" s="11"/>
      <c r="N388" s="11"/>
      <c r="O388" s="11"/>
      <c r="Q388" s="11"/>
      <c r="R388" s="11"/>
    </row>
    <row r="389" ht="12.75" customHeight="1">
      <c r="C389" s="4"/>
      <c r="D389" s="4"/>
      <c r="E389" s="4"/>
      <c r="F389" s="4"/>
      <c r="G389" s="4"/>
      <c r="H389" s="45"/>
      <c r="M389" s="11"/>
      <c r="N389" s="11"/>
      <c r="O389" s="11"/>
      <c r="Q389" s="11"/>
      <c r="R389" s="11"/>
    </row>
    <row r="390" ht="12.75" customHeight="1">
      <c r="C390" s="4"/>
      <c r="D390" s="4"/>
      <c r="E390" s="4"/>
      <c r="F390" s="4"/>
      <c r="G390" s="4"/>
      <c r="H390" s="45"/>
      <c r="M390" s="11"/>
      <c r="N390" s="11"/>
      <c r="O390" s="11"/>
      <c r="Q390" s="11"/>
      <c r="R390" s="11"/>
    </row>
    <row r="391" ht="12.75" customHeight="1">
      <c r="C391" s="4"/>
      <c r="D391" s="4"/>
      <c r="E391" s="4"/>
      <c r="F391" s="4"/>
      <c r="G391" s="4"/>
      <c r="H391" s="45"/>
      <c r="M391" s="11"/>
      <c r="N391" s="11"/>
      <c r="O391" s="11"/>
      <c r="Q391" s="11"/>
      <c r="R391" s="11"/>
    </row>
    <row r="392" ht="12.75" customHeight="1">
      <c r="C392" s="4"/>
      <c r="D392" s="4"/>
      <c r="E392" s="4"/>
      <c r="F392" s="4"/>
      <c r="G392" s="4"/>
      <c r="H392" s="45"/>
      <c r="M392" s="11"/>
      <c r="N392" s="11"/>
      <c r="O392" s="11"/>
      <c r="Q392" s="11"/>
      <c r="R392" s="11"/>
    </row>
    <row r="393" ht="12.75" customHeight="1">
      <c r="C393" s="4"/>
      <c r="D393" s="4"/>
      <c r="E393" s="4"/>
      <c r="F393" s="4"/>
      <c r="G393" s="4"/>
      <c r="H393" s="45"/>
      <c r="M393" s="11"/>
      <c r="N393" s="11"/>
      <c r="O393" s="11"/>
      <c r="Q393" s="11"/>
      <c r="R393" s="11"/>
    </row>
    <row r="394" ht="12.75" customHeight="1">
      <c r="C394" s="4"/>
      <c r="D394" s="4"/>
      <c r="E394" s="4"/>
      <c r="F394" s="4"/>
      <c r="G394" s="4"/>
      <c r="H394" s="45"/>
      <c r="M394" s="11"/>
      <c r="N394" s="11"/>
      <c r="O394" s="11"/>
      <c r="Q394" s="11"/>
      <c r="R394" s="11"/>
    </row>
    <row r="395" ht="12.75" customHeight="1">
      <c r="C395" s="4"/>
      <c r="D395" s="4"/>
      <c r="E395" s="4"/>
      <c r="F395" s="4"/>
      <c r="G395" s="4"/>
      <c r="H395" s="45"/>
      <c r="M395" s="11"/>
      <c r="N395" s="11"/>
      <c r="O395" s="11"/>
      <c r="Q395" s="11"/>
      <c r="R395" s="11"/>
    </row>
    <row r="396" ht="12.75" customHeight="1">
      <c r="C396" s="4"/>
      <c r="D396" s="4"/>
      <c r="E396" s="4"/>
      <c r="F396" s="4"/>
      <c r="G396" s="4"/>
      <c r="H396" s="45"/>
      <c r="M396" s="11"/>
      <c r="N396" s="11"/>
      <c r="O396" s="11"/>
      <c r="Q396" s="11"/>
      <c r="R396" s="11"/>
    </row>
    <row r="397" ht="12.75" customHeight="1">
      <c r="C397" s="4"/>
      <c r="D397" s="4"/>
      <c r="E397" s="4"/>
      <c r="F397" s="4"/>
      <c r="G397" s="4"/>
      <c r="H397" s="45"/>
      <c r="M397" s="11"/>
      <c r="N397" s="11"/>
      <c r="O397" s="11"/>
      <c r="Q397" s="11"/>
      <c r="R397" s="11"/>
    </row>
    <row r="398" ht="12.75" customHeight="1">
      <c r="C398" s="4"/>
      <c r="D398" s="4"/>
      <c r="E398" s="4"/>
      <c r="F398" s="4"/>
      <c r="G398" s="4"/>
      <c r="H398" s="45"/>
      <c r="M398" s="11"/>
      <c r="N398" s="11"/>
      <c r="O398" s="11"/>
      <c r="Q398" s="11"/>
      <c r="R398" s="11"/>
    </row>
    <row r="399" ht="12.75" customHeight="1">
      <c r="C399" s="4"/>
      <c r="D399" s="4"/>
      <c r="E399" s="4"/>
      <c r="F399" s="4"/>
      <c r="G399" s="4"/>
      <c r="H399" s="45"/>
      <c r="M399" s="11"/>
      <c r="N399" s="11"/>
      <c r="O399" s="11"/>
      <c r="Q399" s="11"/>
      <c r="R399" s="11"/>
    </row>
    <row r="400" ht="12.75" customHeight="1">
      <c r="C400" s="4"/>
      <c r="D400" s="4"/>
      <c r="E400" s="4"/>
      <c r="F400" s="4"/>
      <c r="G400" s="4"/>
      <c r="H400" s="45"/>
      <c r="M400" s="11"/>
      <c r="N400" s="11"/>
      <c r="O400" s="11"/>
      <c r="Q400" s="11"/>
      <c r="R400" s="11"/>
    </row>
    <row r="401" ht="12.75" customHeight="1">
      <c r="C401" s="4"/>
      <c r="D401" s="4"/>
      <c r="E401" s="4"/>
      <c r="F401" s="4"/>
      <c r="G401" s="4"/>
      <c r="H401" s="45"/>
      <c r="M401" s="11"/>
      <c r="N401" s="11"/>
      <c r="O401" s="11"/>
      <c r="Q401" s="11"/>
      <c r="R401" s="11"/>
    </row>
    <row r="402" ht="12.75" customHeight="1">
      <c r="C402" s="4"/>
      <c r="D402" s="4"/>
      <c r="E402" s="4"/>
      <c r="F402" s="4"/>
      <c r="G402" s="4"/>
      <c r="H402" s="45"/>
      <c r="M402" s="11"/>
      <c r="N402" s="11"/>
      <c r="O402" s="11"/>
      <c r="Q402" s="11"/>
      <c r="R402" s="11"/>
    </row>
    <row r="403" ht="12.75" customHeight="1">
      <c r="C403" s="4"/>
      <c r="D403" s="4"/>
      <c r="E403" s="4"/>
      <c r="F403" s="4"/>
      <c r="G403" s="4"/>
      <c r="H403" s="45"/>
      <c r="M403" s="11"/>
      <c r="N403" s="11"/>
      <c r="O403" s="11"/>
      <c r="Q403" s="11"/>
      <c r="R403" s="11"/>
    </row>
    <row r="404" ht="12.75" customHeight="1">
      <c r="C404" s="4"/>
      <c r="D404" s="4"/>
      <c r="E404" s="4"/>
      <c r="F404" s="4"/>
      <c r="G404" s="4"/>
      <c r="H404" s="45"/>
      <c r="M404" s="11"/>
      <c r="N404" s="11"/>
      <c r="O404" s="11"/>
      <c r="Q404" s="11"/>
      <c r="R404" s="11"/>
    </row>
    <row r="405" ht="12.75" customHeight="1">
      <c r="C405" s="4"/>
      <c r="D405" s="4"/>
      <c r="E405" s="4"/>
      <c r="F405" s="4"/>
      <c r="G405" s="4"/>
      <c r="H405" s="45"/>
      <c r="M405" s="11"/>
      <c r="N405" s="11"/>
      <c r="O405" s="11"/>
      <c r="Q405" s="11"/>
      <c r="R405" s="11"/>
    </row>
    <row r="406" ht="12.75" customHeight="1">
      <c r="C406" s="4"/>
      <c r="D406" s="4"/>
      <c r="E406" s="4"/>
      <c r="F406" s="4"/>
      <c r="G406" s="4"/>
      <c r="H406" s="45"/>
      <c r="M406" s="11"/>
      <c r="N406" s="11"/>
      <c r="O406" s="11"/>
      <c r="Q406" s="11"/>
      <c r="R406" s="11"/>
    </row>
    <row r="407" ht="12.75" customHeight="1">
      <c r="C407" s="4"/>
      <c r="D407" s="4"/>
      <c r="E407" s="4"/>
      <c r="F407" s="4"/>
      <c r="G407" s="4"/>
      <c r="H407" s="45"/>
      <c r="M407" s="11"/>
      <c r="N407" s="11"/>
      <c r="O407" s="11"/>
      <c r="Q407" s="11"/>
      <c r="R407" s="11"/>
    </row>
    <row r="408" ht="15.75" customHeight="1">
      <c r="E408" s="45"/>
      <c r="H408" s="45"/>
      <c r="M408" s="11"/>
      <c r="N408" s="11"/>
      <c r="O408" s="11"/>
      <c r="Q408" s="11"/>
      <c r="R408" s="11"/>
    </row>
    <row r="409" ht="15.75" customHeight="1">
      <c r="E409" s="45"/>
      <c r="H409" s="45"/>
      <c r="M409" s="11"/>
      <c r="N409" s="11"/>
      <c r="O409" s="11"/>
      <c r="Q409" s="11"/>
      <c r="R409" s="11"/>
    </row>
    <row r="410" ht="15.75" customHeight="1">
      <c r="E410" s="45"/>
      <c r="H410" s="45"/>
      <c r="M410" s="11"/>
      <c r="N410" s="11"/>
      <c r="O410" s="11"/>
      <c r="Q410" s="11"/>
      <c r="R410" s="11"/>
    </row>
    <row r="411" ht="15.75" customHeight="1">
      <c r="E411" s="45"/>
      <c r="H411" s="45"/>
      <c r="M411" s="11"/>
      <c r="N411" s="11"/>
      <c r="O411" s="11"/>
      <c r="Q411" s="11"/>
      <c r="R411" s="11"/>
    </row>
    <row r="412" ht="15.75" customHeight="1">
      <c r="E412" s="45"/>
      <c r="H412" s="45"/>
      <c r="M412" s="11"/>
      <c r="N412" s="11"/>
      <c r="O412" s="11"/>
      <c r="Q412" s="11"/>
      <c r="R412" s="11"/>
    </row>
    <row r="413" ht="15.75" customHeight="1">
      <c r="E413" s="45"/>
      <c r="H413" s="45"/>
      <c r="M413" s="11"/>
      <c r="N413" s="11"/>
      <c r="O413" s="11"/>
      <c r="Q413" s="11"/>
      <c r="R413" s="11"/>
    </row>
    <row r="414" ht="15.75" customHeight="1">
      <c r="E414" s="45"/>
      <c r="H414" s="45"/>
      <c r="M414" s="11"/>
      <c r="N414" s="11"/>
      <c r="O414" s="11"/>
      <c r="Q414" s="11"/>
      <c r="R414" s="11"/>
    </row>
    <row r="415" ht="15.75" customHeight="1">
      <c r="E415" s="45"/>
      <c r="H415" s="45"/>
      <c r="M415" s="11"/>
      <c r="N415" s="11"/>
      <c r="O415" s="11"/>
      <c r="Q415" s="11"/>
      <c r="R415" s="11"/>
    </row>
    <row r="416" ht="15.75" customHeight="1">
      <c r="E416" s="45"/>
      <c r="H416" s="45"/>
      <c r="M416" s="11"/>
      <c r="N416" s="11"/>
      <c r="O416" s="11"/>
      <c r="Q416" s="11"/>
      <c r="R416" s="11"/>
    </row>
    <row r="417" ht="15.75" customHeight="1">
      <c r="E417" s="45"/>
      <c r="H417" s="45"/>
      <c r="M417" s="11"/>
      <c r="N417" s="11"/>
      <c r="O417" s="11"/>
      <c r="Q417" s="11"/>
      <c r="R417" s="11"/>
    </row>
    <row r="418" ht="15.75" customHeight="1">
      <c r="E418" s="45"/>
      <c r="H418" s="45"/>
      <c r="M418" s="11"/>
      <c r="N418" s="11"/>
      <c r="O418" s="11"/>
      <c r="Q418" s="11"/>
      <c r="R418" s="11"/>
    </row>
    <row r="419" ht="15.75" customHeight="1">
      <c r="E419" s="45"/>
      <c r="H419" s="45"/>
      <c r="M419" s="11"/>
      <c r="N419" s="11"/>
      <c r="O419" s="11"/>
      <c r="Q419" s="11"/>
      <c r="R419" s="11"/>
    </row>
    <row r="420" ht="15.75" customHeight="1">
      <c r="E420" s="45"/>
      <c r="H420" s="45"/>
      <c r="M420" s="11"/>
      <c r="N420" s="11"/>
      <c r="O420" s="11"/>
      <c r="Q420" s="11"/>
      <c r="R420" s="11"/>
    </row>
    <row r="421" ht="15.75" customHeight="1">
      <c r="E421" s="45"/>
      <c r="H421" s="45"/>
      <c r="M421" s="11"/>
      <c r="N421" s="11"/>
      <c r="O421" s="11"/>
      <c r="Q421" s="11"/>
      <c r="R421" s="11"/>
    </row>
    <row r="422" ht="15.75" customHeight="1">
      <c r="E422" s="45"/>
      <c r="H422" s="45"/>
      <c r="M422" s="11"/>
      <c r="N422" s="11"/>
      <c r="O422" s="11"/>
      <c r="Q422" s="11"/>
      <c r="R422" s="11"/>
    </row>
    <row r="423" ht="15.75" customHeight="1">
      <c r="E423" s="45"/>
      <c r="H423" s="45"/>
      <c r="M423" s="11"/>
      <c r="N423" s="11"/>
      <c r="O423" s="11"/>
      <c r="Q423" s="11"/>
      <c r="R423" s="11"/>
    </row>
    <row r="424" ht="15.75" customHeight="1">
      <c r="E424" s="45"/>
      <c r="H424" s="45"/>
      <c r="M424" s="11"/>
      <c r="N424" s="11"/>
      <c r="O424" s="11"/>
      <c r="Q424" s="11"/>
      <c r="R424" s="11"/>
    </row>
    <row r="425" ht="15.75" customHeight="1">
      <c r="E425" s="45"/>
      <c r="H425" s="45"/>
      <c r="M425" s="11"/>
      <c r="N425" s="11"/>
      <c r="O425" s="11"/>
      <c r="Q425" s="11"/>
      <c r="R425" s="11"/>
    </row>
    <row r="426" ht="15.75" customHeight="1">
      <c r="E426" s="45"/>
      <c r="H426" s="45"/>
      <c r="M426" s="11"/>
      <c r="N426" s="11"/>
      <c r="O426" s="11"/>
      <c r="Q426" s="11"/>
      <c r="R426" s="11"/>
    </row>
    <row r="427" ht="15.75" customHeight="1">
      <c r="E427" s="45"/>
      <c r="H427" s="45"/>
      <c r="M427" s="11"/>
      <c r="N427" s="11"/>
      <c r="O427" s="11"/>
      <c r="Q427" s="11"/>
      <c r="R427" s="11"/>
    </row>
    <row r="428" ht="15.75" customHeight="1">
      <c r="E428" s="45"/>
      <c r="H428" s="45"/>
      <c r="M428" s="11"/>
      <c r="N428" s="11"/>
      <c r="O428" s="11"/>
      <c r="Q428" s="11"/>
      <c r="R428" s="11"/>
    </row>
    <row r="429" ht="15.75" customHeight="1">
      <c r="E429" s="45"/>
      <c r="H429" s="45"/>
      <c r="M429" s="11"/>
      <c r="N429" s="11"/>
      <c r="O429" s="11"/>
      <c r="Q429" s="11"/>
      <c r="R429" s="11"/>
    </row>
    <row r="430" ht="15.75" customHeight="1">
      <c r="E430" s="45"/>
      <c r="H430" s="45"/>
      <c r="M430" s="11"/>
      <c r="N430" s="11"/>
      <c r="O430" s="11"/>
      <c r="Q430" s="11"/>
      <c r="R430" s="11"/>
    </row>
    <row r="431" ht="15.75" customHeight="1">
      <c r="E431" s="45"/>
      <c r="H431" s="45"/>
      <c r="M431" s="11"/>
      <c r="N431" s="11"/>
      <c r="O431" s="11"/>
      <c r="Q431" s="11"/>
      <c r="R431" s="11"/>
    </row>
    <row r="432" ht="15.75" customHeight="1">
      <c r="E432" s="45"/>
      <c r="H432" s="45"/>
      <c r="M432" s="11"/>
      <c r="N432" s="11"/>
      <c r="O432" s="11"/>
      <c r="Q432" s="11"/>
      <c r="R432" s="11"/>
    </row>
    <row r="433" ht="15.75" customHeight="1">
      <c r="E433" s="45"/>
      <c r="H433" s="45"/>
      <c r="M433" s="11"/>
      <c r="N433" s="11"/>
      <c r="O433" s="11"/>
      <c r="Q433" s="11"/>
      <c r="R433" s="11"/>
    </row>
    <row r="434" ht="15.75" customHeight="1">
      <c r="E434" s="45"/>
      <c r="H434" s="45"/>
      <c r="M434" s="11"/>
      <c r="N434" s="11"/>
      <c r="O434" s="11"/>
      <c r="Q434" s="11"/>
      <c r="R434" s="11"/>
    </row>
    <row r="435" ht="15.75" customHeight="1">
      <c r="E435" s="45"/>
      <c r="H435" s="45"/>
      <c r="M435" s="11"/>
      <c r="N435" s="11"/>
      <c r="O435" s="11"/>
      <c r="Q435" s="11"/>
      <c r="R435" s="11"/>
    </row>
    <row r="436" ht="15.75" customHeight="1">
      <c r="E436" s="45"/>
      <c r="H436" s="45"/>
      <c r="M436" s="11"/>
      <c r="N436" s="11"/>
      <c r="O436" s="11"/>
      <c r="Q436" s="11"/>
      <c r="R436" s="11"/>
    </row>
    <row r="437" ht="15.75" customHeight="1">
      <c r="E437" s="45"/>
      <c r="H437" s="45"/>
      <c r="M437" s="11"/>
      <c r="N437" s="11"/>
      <c r="O437" s="11"/>
      <c r="Q437" s="11"/>
      <c r="R437" s="11"/>
    </row>
    <row r="438" ht="15.75" customHeight="1">
      <c r="E438" s="45"/>
      <c r="H438" s="45"/>
      <c r="M438" s="11"/>
      <c r="N438" s="11"/>
      <c r="O438" s="11"/>
      <c r="Q438" s="11"/>
      <c r="R438" s="11"/>
    </row>
    <row r="439" ht="15.75" customHeight="1">
      <c r="E439" s="45"/>
      <c r="H439" s="45"/>
      <c r="M439" s="11"/>
      <c r="N439" s="11"/>
      <c r="O439" s="11"/>
      <c r="Q439" s="11"/>
      <c r="R439" s="11"/>
    </row>
    <row r="440" ht="15.75" customHeight="1">
      <c r="E440" s="45"/>
      <c r="H440" s="45"/>
      <c r="M440" s="11"/>
      <c r="N440" s="11"/>
      <c r="O440" s="11"/>
      <c r="Q440" s="11"/>
      <c r="R440" s="11"/>
    </row>
    <row r="441" ht="15.75" customHeight="1">
      <c r="E441" s="45"/>
      <c r="H441" s="45"/>
      <c r="M441" s="11"/>
      <c r="N441" s="11"/>
      <c r="O441" s="11"/>
      <c r="Q441" s="11"/>
      <c r="R441" s="11"/>
    </row>
    <row r="442" ht="15.75" customHeight="1">
      <c r="E442" s="45"/>
      <c r="H442" s="45"/>
      <c r="M442" s="11"/>
      <c r="N442" s="11"/>
      <c r="O442" s="11"/>
      <c r="Q442" s="11"/>
      <c r="R442" s="11"/>
    </row>
    <row r="443" ht="15.75" customHeight="1">
      <c r="E443" s="45"/>
      <c r="H443" s="45"/>
      <c r="M443" s="11"/>
      <c r="N443" s="11"/>
      <c r="O443" s="11"/>
      <c r="Q443" s="11"/>
      <c r="R443" s="11"/>
    </row>
    <row r="444" ht="15.75" customHeight="1">
      <c r="E444" s="45"/>
      <c r="H444" s="45"/>
      <c r="M444" s="11"/>
      <c r="N444" s="11"/>
      <c r="O444" s="11"/>
      <c r="Q444" s="11"/>
      <c r="R444" s="11"/>
    </row>
    <row r="445" ht="15.75" customHeight="1">
      <c r="E445" s="45"/>
      <c r="H445" s="45"/>
      <c r="M445" s="11"/>
      <c r="N445" s="11"/>
      <c r="O445" s="11"/>
      <c r="Q445" s="11"/>
      <c r="R445" s="11"/>
    </row>
    <row r="446" ht="15.75" customHeight="1">
      <c r="E446" s="45"/>
      <c r="H446" s="45"/>
      <c r="M446" s="11"/>
      <c r="N446" s="11"/>
      <c r="O446" s="11"/>
      <c r="Q446" s="11"/>
      <c r="R446" s="11"/>
    </row>
    <row r="447" ht="15.75" customHeight="1">
      <c r="E447" s="45"/>
      <c r="H447" s="45"/>
      <c r="M447" s="11"/>
      <c r="N447" s="11"/>
      <c r="O447" s="11"/>
      <c r="Q447" s="11"/>
      <c r="R447" s="11"/>
    </row>
    <row r="448" ht="15.75" customHeight="1">
      <c r="E448" s="45"/>
      <c r="H448" s="45"/>
      <c r="M448" s="11"/>
      <c r="N448" s="11"/>
      <c r="O448" s="11"/>
      <c r="Q448" s="11"/>
      <c r="R448" s="11"/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00000000000001" right="0.7500000000000001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12.5"/>
    <col customWidth="1" min="4" max="4" width="14.38"/>
    <col customWidth="1" min="5" max="5" width="17.5"/>
    <col customWidth="1" min="6" max="6" width="14.38"/>
    <col customWidth="1" min="7" max="7" width="16.0"/>
    <col customWidth="1" min="8" max="9" width="14.38"/>
    <col customWidth="1" min="10" max="10" width="15.75"/>
    <col customWidth="1" min="11" max="11" width="14.38"/>
    <col customWidth="1" min="12" max="12" width="13.75"/>
    <col customWidth="1" min="13" max="13" width="10.38"/>
    <col customWidth="1" min="14" max="14" width="14.75"/>
    <col customWidth="1" min="15" max="15" width="10.75"/>
    <col customWidth="1" min="18" max="18" width="16.88"/>
    <col customWidth="1" min="19" max="19" width="15.88"/>
    <col customWidth="1" min="20" max="20" width="16.5"/>
    <col customWidth="1" min="21" max="21" width="19.25"/>
    <col customWidth="1" min="22" max="22" width="16.25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4" t="s">
        <v>8</v>
      </c>
      <c r="K1" s="5">
        <v>0.13</v>
      </c>
      <c r="L1" s="1" t="s">
        <v>9</v>
      </c>
      <c r="M1" s="46" t="s">
        <v>10</v>
      </c>
      <c r="N1" s="47" t="s">
        <v>11</v>
      </c>
      <c r="O1" s="47" t="s">
        <v>12</v>
      </c>
      <c r="P1" s="22" t="s">
        <v>250</v>
      </c>
      <c r="Q1" s="22" t="s">
        <v>251</v>
      </c>
      <c r="R1" s="48" t="s">
        <v>252</v>
      </c>
      <c r="S1" s="48" t="s">
        <v>253</v>
      </c>
      <c r="T1" s="22" t="s">
        <v>254</v>
      </c>
      <c r="U1" s="49" t="s">
        <v>255</v>
      </c>
      <c r="V1" s="48" t="s">
        <v>256</v>
      </c>
      <c r="W1" s="13"/>
    </row>
    <row r="2" ht="12.75" customHeight="1">
      <c r="A2" s="4">
        <v>1.0</v>
      </c>
      <c r="B2" s="9" t="s">
        <v>13</v>
      </c>
      <c r="C2" s="4" t="s">
        <v>14</v>
      </c>
      <c r="D2" s="4">
        <v>13.0</v>
      </c>
      <c r="E2" s="10">
        <v>24.0</v>
      </c>
      <c r="F2" s="4">
        <v>8.5</v>
      </c>
      <c r="G2" s="4">
        <v>0.0</v>
      </c>
      <c r="H2" s="10">
        <v>36.0</v>
      </c>
      <c r="I2" s="4"/>
      <c r="J2" s="4" t="s">
        <v>15</v>
      </c>
      <c r="K2" s="5">
        <v>0.26</v>
      </c>
      <c r="L2" s="4">
        <f t="shared" ref="L2:L168" si="1">((D2+E2+F2)/2+G2)</f>
        <v>22.75</v>
      </c>
      <c r="M2" s="4">
        <f t="shared" ref="M2:M168" si="2">((D2+E2+F2+H2)/2+G2)</f>
        <v>40.75</v>
      </c>
      <c r="N2" s="11">
        <f t="shared" ref="N2:N168" si="3">ROUND(M2,0)</f>
        <v>41</v>
      </c>
      <c r="O2" s="11">
        <f t="shared" ref="O2:O168" si="4">((D2+E2+F2+H2)/2+G2)</f>
        <v>40.75</v>
      </c>
      <c r="P2" s="50">
        <f t="shared" ref="P2:P168" si="5">((D2*13)+(E2*26))/(13+26)</f>
        <v>20.33333333</v>
      </c>
      <c r="Q2" s="50">
        <f t="shared" ref="Q2:Q168" si="6">((F2*18)+(H2*40))/(18+40)</f>
        <v>27.46551724</v>
      </c>
      <c r="R2" s="13" t="str">
        <f t="shared" ref="R2:R168" si="7">if(P1&gt;Q2,"Improvement")</f>
        <v>Improvement</v>
      </c>
      <c r="S2" s="13" t="b">
        <f t="shared" ref="S2:S168" si="8">if(P1&lt;Q2,"No Improvement")</f>
        <v>0</v>
      </c>
      <c r="T2" s="50" t="b">
        <f t="shared" ref="T2:T168" si="9">if(P1=Q2,"Same perform")</f>
        <v>0</v>
      </c>
      <c r="U2" s="50">
        <f t="shared" ref="U2:U168" si="10">(D2*13+E2*26+F2*18+G2*3)/60</f>
        <v>15.76666667</v>
      </c>
      <c r="V2" s="13" t="str">
        <f t="shared" ref="V2:V168" si="11">if(L2&lt;H2,"Improvement","No Improvement")</f>
        <v>Improvement</v>
      </c>
      <c r="W2" s="13"/>
    </row>
    <row r="3" ht="12.75" customHeight="1">
      <c r="A3" s="4">
        <v>2.0</v>
      </c>
      <c r="B3" s="9" t="s">
        <v>16</v>
      </c>
      <c r="C3" s="4" t="s">
        <v>14</v>
      </c>
      <c r="D3" s="4">
        <v>0.0</v>
      </c>
      <c r="E3" s="10">
        <v>40.0</v>
      </c>
      <c r="F3" s="4">
        <v>17.5</v>
      </c>
      <c r="G3" s="4">
        <v>0.0</v>
      </c>
      <c r="H3" s="10">
        <v>30.0</v>
      </c>
      <c r="I3" s="4"/>
      <c r="J3" s="4" t="s">
        <v>17</v>
      </c>
      <c r="K3" s="5">
        <v>0.18</v>
      </c>
      <c r="L3" s="4">
        <f t="shared" si="1"/>
        <v>28.75</v>
      </c>
      <c r="M3" s="4">
        <f t="shared" si="2"/>
        <v>43.75</v>
      </c>
      <c r="N3" s="11">
        <f t="shared" si="3"/>
        <v>44</v>
      </c>
      <c r="O3" s="11">
        <f t="shared" si="4"/>
        <v>43.75</v>
      </c>
      <c r="P3" s="50">
        <f t="shared" si="5"/>
        <v>26.66666667</v>
      </c>
      <c r="Q3" s="50">
        <f t="shared" si="6"/>
        <v>26.12068966</v>
      </c>
      <c r="R3" s="13" t="b">
        <f t="shared" si="7"/>
        <v>0</v>
      </c>
      <c r="S3" s="13" t="str">
        <f t="shared" si="8"/>
        <v>No Improvement</v>
      </c>
      <c r="T3" s="50" t="b">
        <f t="shared" si="9"/>
        <v>0</v>
      </c>
      <c r="U3" s="50">
        <f t="shared" si="10"/>
        <v>22.58333333</v>
      </c>
      <c r="V3" s="13" t="str">
        <f t="shared" si="11"/>
        <v>Improvement</v>
      </c>
      <c r="W3" s="13"/>
    </row>
    <row r="4" ht="12.75" customHeight="1">
      <c r="A4" s="4">
        <v>3.0</v>
      </c>
      <c r="B4" s="9" t="s">
        <v>18</v>
      </c>
      <c r="C4" s="4" t="s">
        <v>14</v>
      </c>
      <c r="D4" s="4">
        <v>23.0</v>
      </c>
      <c r="E4" s="10">
        <v>48.0</v>
      </c>
      <c r="F4" s="4">
        <v>27.0</v>
      </c>
      <c r="G4" s="4">
        <v>0.0</v>
      </c>
      <c r="H4" s="10">
        <v>78.0</v>
      </c>
      <c r="I4" s="4"/>
      <c r="J4" s="4" t="s">
        <v>19</v>
      </c>
      <c r="K4" s="5">
        <v>0.03</v>
      </c>
      <c r="L4" s="4">
        <f t="shared" si="1"/>
        <v>49</v>
      </c>
      <c r="M4" s="4">
        <f t="shared" si="2"/>
        <v>88</v>
      </c>
      <c r="N4" s="11">
        <f t="shared" si="3"/>
        <v>88</v>
      </c>
      <c r="O4" s="11">
        <f t="shared" si="4"/>
        <v>88</v>
      </c>
      <c r="P4" s="50">
        <f t="shared" si="5"/>
        <v>39.66666667</v>
      </c>
      <c r="Q4" s="50">
        <f t="shared" si="6"/>
        <v>62.17241379</v>
      </c>
      <c r="R4" s="13" t="b">
        <f t="shared" si="7"/>
        <v>0</v>
      </c>
      <c r="S4" s="13" t="str">
        <f t="shared" si="8"/>
        <v>No Improvement</v>
      </c>
      <c r="T4" s="50" t="b">
        <f t="shared" si="9"/>
        <v>0</v>
      </c>
      <c r="U4" s="50">
        <f t="shared" si="10"/>
        <v>33.88333333</v>
      </c>
      <c r="V4" s="13" t="str">
        <f t="shared" si="11"/>
        <v>Improvement</v>
      </c>
      <c r="W4" s="13"/>
    </row>
    <row r="5" ht="12.75" customHeight="1">
      <c r="A5" s="4">
        <v>5.0</v>
      </c>
      <c r="B5" s="9" t="s">
        <v>20</v>
      </c>
      <c r="C5" s="4" t="s">
        <v>14</v>
      </c>
      <c r="D5" s="4">
        <v>26.0</v>
      </c>
      <c r="E5" s="10">
        <v>41.0</v>
      </c>
      <c r="F5" s="4">
        <v>21.5</v>
      </c>
      <c r="G5" s="4">
        <v>3.0</v>
      </c>
      <c r="H5" s="10">
        <v>58.0</v>
      </c>
      <c r="I5" s="4"/>
      <c r="J5" s="4" t="s">
        <v>21</v>
      </c>
      <c r="K5" s="5">
        <f>SUM(K1:K4)</f>
        <v>0.6</v>
      </c>
      <c r="L5" s="4">
        <f t="shared" si="1"/>
        <v>47.25</v>
      </c>
      <c r="M5" s="4">
        <f t="shared" si="2"/>
        <v>76.25</v>
      </c>
      <c r="N5" s="11">
        <f t="shared" si="3"/>
        <v>76</v>
      </c>
      <c r="O5" s="11">
        <f t="shared" si="4"/>
        <v>76.25</v>
      </c>
      <c r="P5" s="50">
        <f t="shared" si="5"/>
        <v>36</v>
      </c>
      <c r="Q5" s="50">
        <f t="shared" si="6"/>
        <v>46.67241379</v>
      </c>
      <c r="R5" s="13" t="b">
        <f t="shared" si="7"/>
        <v>0</v>
      </c>
      <c r="S5" s="13" t="str">
        <f t="shared" si="8"/>
        <v>No Improvement</v>
      </c>
      <c r="T5" s="50" t="b">
        <f t="shared" si="9"/>
        <v>0</v>
      </c>
      <c r="U5" s="50">
        <f t="shared" si="10"/>
        <v>30</v>
      </c>
      <c r="V5" s="13" t="str">
        <f t="shared" si="11"/>
        <v>Improvement</v>
      </c>
      <c r="W5" s="13"/>
    </row>
    <row r="6" ht="12.75" customHeight="1">
      <c r="A6" s="4">
        <v>6.0</v>
      </c>
      <c r="B6" s="9" t="s">
        <v>22</v>
      </c>
      <c r="C6" s="4" t="s">
        <v>14</v>
      </c>
      <c r="D6" s="4">
        <v>9.0</v>
      </c>
      <c r="E6" s="10">
        <v>27.0</v>
      </c>
      <c r="F6" s="4">
        <v>12.5</v>
      </c>
      <c r="G6" s="4">
        <v>0.0</v>
      </c>
      <c r="H6" s="10">
        <v>36.0</v>
      </c>
      <c r="I6" s="4"/>
      <c r="J6" s="4" t="s">
        <v>23</v>
      </c>
      <c r="K6" s="5">
        <v>0.4</v>
      </c>
      <c r="L6" s="4">
        <f t="shared" si="1"/>
        <v>24.25</v>
      </c>
      <c r="M6" s="4">
        <f t="shared" si="2"/>
        <v>42.25</v>
      </c>
      <c r="N6" s="11">
        <f t="shared" si="3"/>
        <v>42</v>
      </c>
      <c r="O6" s="11">
        <f t="shared" si="4"/>
        <v>42.25</v>
      </c>
      <c r="P6" s="50">
        <f t="shared" si="5"/>
        <v>21</v>
      </c>
      <c r="Q6" s="50">
        <f t="shared" si="6"/>
        <v>28.70689655</v>
      </c>
      <c r="R6" s="13" t="str">
        <f t="shared" si="7"/>
        <v>Improvement</v>
      </c>
      <c r="S6" s="13" t="b">
        <f t="shared" si="8"/>
        <v>0</v>
      </c>
      <c r="T6" s="50" t="b">
        <f t="shared" si="9"/>
        <v>0</v>
      </c>
      <c r="U6" s="50">
        <f t="shared" si="10"/>
        <v>17.4</v>
      </c>
      <c r="V6" s="13" t="str">
        <f t="shared" si="11"/>
        <v>Improvement</v>
      </c>
      <c r="W6" s="13"/>
    </row>
    <row r="7" ht="12.75" customHeight="1">
      <c r="A7" s="4">
        <v>7.0</v>
      </c>
      <c r="B7" s="9" t="s">
        <v>24</v>
      </c>
      <c r="C7" s="4" t="s">
        <v>14</v>
      </c>
      <c r="D7" s="4">
        <v>18.0</v>
      </c>
      <c r="E7" s="10">
        <v>40.0</v>
      </c>
      <c r="F7" s="4">
        <v>26.0</v>
      </c>
      <c r="G7" s="4">
        <v>0.0</v>
      </c>
      <c r="H7" s="10">
        <v>54.0</v>
      </c>
      <c r="I7" s="4"/>
      <c r="J7" s="4" t="s">
        <v>25</v>
      </c>
      <c r="K7" s="5">
        <f>K6+K5</f>
        <v>1</v>
      </c>
      <c r="L7" s="4">
        <f t="shared" si="1"/>
        <v>42</v>
      </c>
      <c r="M7" s="4">
        <f t="shared" si="2"/>
        <v>69</v>
      </c>
      <c r="N7" s="11">
        <f t="shared" si="3"/>
        <v>69</v>
      </c>
      <c r="O7" s="11">
        <f t="shared" si="4"/>
        <v>69</v>
      </c>
      <c r="P7" s="50">
        <f t="shared" si="5"/>
        <v>32.66666667</v>
      </c>
      <c r="Q7" s="50">
        <f t="shared" si="6"/>
        <v>45.31034483</v>
      </c>
      <c r="R7" s="13" t="b">
        <f t="shared" si="7"/>
        <v>0</v>
      </c>
      <c r="S7" s="13" t="str">
        <f t="shared" si="8"/>
        <v>No Improvement</v>
      </c>
      <c r="T7" s="50" t="b">
        <f t="shared" si="9"/>
        <v>0</v>
      </c>
      <c r="U7" s="50">
        <f t="shared" si="10"/>
        <v>29.03333333</v>
      </c>
      <c r="V7" s="13" t="str">
        <f t="shared" si="11"/>
        <v>Improvement</v>
      </c>
      <c r="W7" s="13"/>
    </row>
    <row r="8" ht="12.75" customHeight="1">
      <c r="A8" s="4">
        <v>8.0</v>
      </c>
      <c r="B8" s="9" t="s">
        <v>26</v>
      </c>
      <c r="C8" s="4" t="s">
        <v>14</v>
      </c>
      <c r="D8" s="4">
        <v>23.0</v>
      </c>
      <c r="E8" s="10">
        <v>48.0</v>
      </c>
      <c r="F8" s="4">
        <v>14.0</v>
      </c>
      <c r="G8" s="4">
        <v>0.0</v>
      </c>
      <c r="H8" s="10">
        <v>39.0</v>
      </c>
      <c r="I8" s="4"/>
      <c r="J8" s="4"/>
      <c r="K8" s="4"/>
      <c r="L8" s="4">
        <f t="shared" si="1"/>
        <v>42.5</v>
      </c>
      <c r="M8" s="4">
        <f t="shared" si="2"/>
        <v>62</v>
      </c>
      <c r="N8" s="11">
        <f t="shared" si="3"/>
        <v>62</v>
      </c>
      <c r="O8" s="11">
        <f t="shared" si="4"/>
        <v>62</v>
      </c>
      <c r="P8" s="50">
        <f t="shared" si="5"/>
        <v>39.66666667</v>
      </c>
      <c r="Q8" s="50">
        <f t="shared" si="6"/>
        <v>31.24137931</v>
      </c>
      <c r="R8" s="13" t="str">
        <f t="shared" si="7"/>
        <v>Improvement</v>
      </c>
      <c r="S8" s="13" t="b">
        <f t="shared" si="8"/>
        <v>0</v>
      </c>
      <c r="T8" s="50" t="b">
        <f t="shared" si="9"/>
        <v>0</v>
      </c>
      <c r="U8" s="50">
        <f t="shared" si="10"/>
        <v>29.98333333</v>
      </c>
      <c r="V8" s="13" t="str">
        <f t="shared" si="11"/>
        <v>No Improvement</v>
      </c>
      <c r="W8" s="13"/>
    </row>
    <row r="9" ht="12.75" customHeight="1">
      <c r="A9" s="4">
        <v>9.0</v>
      </c>
      <c r="B9" s="9" t="s">
        <v>27</v>
      </c>
      <c r="C9" s="4" t="s">
        <v>14</v>
      </c>
      <c r="D9" s="4">
        <v>24.0</v>
      </c>
      <c r="E9" s="10">
        <v>43.0</v>
      </c>
      <c r="F9" s="4">
        <v>13.0</v>
      </c>
      <c r="G9" s="4">
        <v>0.0</v>
      </c>
      <c r="H9" s="10">
        <v>62.0</v>
      </c>
      <c r="I9" s="4"/>
      <c r="J9" s="4"/>
      <c r="K9" s="4"/>
      <c r="L9" s="4">
        <f t="shared" si="1"/>
        <v>40</v>
      </c>
      <c r="M9" s="4">
        <f t="shared" si="2"/>
        <v>71</v>
      </c>
      <c r="N9" s="11">
        <f t="shared" si="3"/>
        <v>71</v>
      </c>
      <c r="O9" s="11">
        <f t="shared" si="4"/>
        <v>71</v>
      </c>
      <c r="P9" s="50">
        <f t="shared" si="5"/>
        <v>36.66666667</v>
      </c>
      <c r="Q9" s="50">
        <f t="shared" si="6"/>
        <v>46.79310345</v>
      </c>
      <c r="R9" s="13" t="b">
        <f t="shared" si="7"/>
        <v>0</v>
      </c>
      <c r="S9" s="13" t="str">
        <f t="shared" si="8"/>
        <v>No Improvement</v>
      </c>
      <c r="T9" s="50" t="b">
        <f t="shared" si="9"/>
        <v>0</v>
      </c>
      <c r="U9" s="50">
        <f t="shared" si="10"/>
        <v>27.73333333</v>
      </c>
      <c r="V9" s="13" t="str">
        <f t="shared" si="11"/>
        <v>Improvement</v>
      </c>
      <c r="W9" s="13"/>
    </row>
    <row r="10" ht="12.75" customHeight="1">
      <c r="A10" s="4">
        <v>10.0</v>
      </c>
      <c r="B10" s="9" t="s">
        <v>28</v>
      </c>
      <c r="C10" s="4" t="s">
        <v>14</v>
      </c>
      <c r="D10" s="4">
        <v>26.0</v>
      </c>
      <c r="E10" s="10">
        <v>45.0</v>
      </c>
      <c r="F10" s="4">
        <v>10.0</v>
      </c>
      <c r="G10" s="4">
        <v>0.0</v>
      </c>
      <c r="H10" s="10">
        <v>58.0</v>
      </c>
      <c r="I10" s="4"/>
      <c r="J10" s="4"/>
      <c r="K10" s="4"/>
      <c r="L10" s="4">
        <f t="shared" si="1"/>
        <v>40.5</v>
      </c>
      <c r="M10" s="4">
        <f t="shared" si="2"/>
        <v>69.5</v>
      </c>
      <c r="N10" s="11">
        <f t="shared" si="3"/>
        <v>70</v>
      </c>
      <c r="O10" s="11">
        <f t="shared" si="4"/>
        <v>69.5</v>
      </c>
      <c r="P10" s="50">
        <f t="shared" si="5"/>
        <v>38.66666667</v>
      </c>
      <c r="Q10" s="50">
        <f t="shared" si="6"/>
        <v>43.10344828</v>
      </c>
      <c r="R10" s="13" t="b">
        <f t="shared" si="7"/>
        <v>0</v>
      </c>
      <c r="S10" s="13" t="str">
        <f t="shared" si="8"/>
        <v>No Improvement</v>
      </c>
      <c r="T10" s="50" t="b">
        <f t="shared" si="9"/>
        <v>0</v>
      </c>
      <c r="U10" s="50">
        <f t="shared" si="10"/>
        <v>28.13333333</v>
      </c>
      <c r="V10" s="13" t="str">
        <f t="shared" si="11"/>
        <v>Improvement</v>
      </c>
      <c r="W10" s="13"/>
    </row>
    <row r="11" ht="12.75" customHeight="1">
      <c r="A11" s="4">
        <v>11.0</v>
      </c>
      <c r="B11" s="9" t="s">
        <v>29</v>
      </c>
      <c r="C11" s="4" t="s">
        <v>14</v>
      </c>
      <c r="D11" s="4">
        <v>25.0</v>
      </c>
      <c r="E11" s="10">
        <v>42.0</v>
      </c>
      <c r="F11" s="4">
        <v>30.0</v>
      </c>
      <c r="G11" s="4">
        <v>0.0</v>
      </c>
      <c r="H11" s="10">
        <v>68.0</v>
      </c>
      <c r="I11" s="4"/>
      <c r="J11" s="4"/>
      <c r="K11" s="4"/>
      <c r="L11" s="4">
        <f t="shared" si="1"/>
        <v>48.5</v>
      </c>
      <c r="M11" s="4">
        <f t="shared" si="2"/>
        <v>82.5</v>
      </c>
      <c r="N11" s="11">
        <f t="shared" si="3"/>
        <v>83</v>
      </c>
      <c r="O11" s="11">
        <f t="shared" si="4"/>
        <v>82.5</v>
      </c>
      <c r="P11" s="50">
        <f t="shared" si="5"/>
        <v>36.33333333</v>
      </c>
      <c r="Q11" s="50">
        <f t="shared" si="6"/>
        <v>56.20689655</v>
      </c>
      <c r="R11" s="13" t="b">
        <f t="shared" si="7"/>
        <v>0</v>
      </c>
      <c r="S11" s="13" t="str">
        <f t="shared" si="8"/>
        <v>No Improvement</v>
      </c>
      <c r="T11" s="50" t="b">
        <f t="shared" si="9"/>
        <v>0</v>
      </c>
      <c r="U11" s="50">
        <f t="shared" si="10"/>
        <v>32.61666667</v>
      </c>
      <c r="V11" s="13" t="str">
        <f t="shared" si="11"/>
        <v>Improvement</v>
      </c>
      <c r="W11" s="13"/>
    </row>
    <row r="12" ht="12.75" customHeight="1">
      <c r="A12" s="4">
        <v>12.0</v>
      </c>
      <c r="B12" s="9" t="s">
        <v>30</v>
      </c>
      <c r="C12" s="4" t="s">
        <v>14</v>
      </c>
      <c r="D12" s="4">
        <v>26.0</v>
      </c>
      <c r="E12" s="10">
        <v>54.0</v>
      </c>
      <c r="F12" s="4">
        <v>27.0</v>
      </c>
      <c r="G12" s="4">
        <v>0.0</v>
      </c>
      <c r="H12" s="10">
        <v>73.0</v>
      </c>
      <c r="I12" s="4"/>
      <c r="J12" s="4"/>
      <c r="K12" s="4"/>
      <c r="L12" s="4">
        <f t="shared" si="1"/>
        <v>53.5</v>
      </c>
      <c r="M12" s="4">
        <f t="shared" si="2"/>
        <v>90</v>
      </c>
      <c r="N12" s="11">
        <f t="shared" si="3"/>
        <v>90</v>
      </c>
      <c r="O12" s="11">
        <f t="shared" si="4"/>
        <v>90</v>
      </c>
      <c r="P12" s="50">
        <f t="shared" si="5"/>
        <v>44.66666667</v>
      </c>
      <c r="Q12" s="50">
        <f t="shared" si="6"/>
        <v>58.72413793</v>
      </c>
      <c r="R12" s="13" t="b">
        <f t="shared" si="7"/>
        <v>0</v>
      </c>
      <c r="S12" s="13" t="str">
        <f t="shared" si="8"/>
        <v>No Improvement</v>
      </c>
      <c r="T12" s="50" t="b">
        <f t="shared" si="9"/>
        <v>0</v>
      </c>
      <c r="U12" s="50">
        <f t="shared" si="10"/>
        <v>37.13333333</v>
      </c>
      <c r="V12" s="13" t="str">
        <f t="shared" si="11"/>
        <v>Improvement</v>
      </c>
      <c r="W12" s="13"/>
    </row>
    <row r="13" ht="12.75" customHeight="1">
      <c r="A13" s="4">
        <v>13.0</v>
      </c>
      <c r="B13" s="9" t="s">
        <v>31</v>
      </c>
      <c r="C13" s="4" t="s">
        <v>14</v>
      </c>
      <c r="D13" s="4">
        <v>16.0</v>
      </c>
      <c r="E13" s="10">
        <v>29.0</v>
      </c>
      <c r="F13" s="4">
        <v>10.0</v>
      </c>
      <c r="G13" s="4">
        <v>0.0</v>
      </c>
      <c r="H13" s="10">
        <v>30.0</v>
      </c>
      <c r="I13" s="4"/>
      <c r="J13" s="4"/>
      <c r="K13" s="4"/>
      <c r="L13" s="4">
        <f t="shared" si="1"/>
        <v>27.5</v>
      </c>
      <c r="M13" s="4">
        <f t="shared" si="2"/>
        <v>42.5</v>
      </c>
      <c r="N13" s="11">
        <f t="shared" si="3"/>
        <v>43</v>
      </c>
      <c r="O13" s="11">
        <f t="shared" si="4"/>
        <v>42.5</v>
      </c>
      <c r="P13" s="50">
        <f t="shared" si="5"/>
        <v>24.66666667</v>
      </c>
      <c r="Q13" s="50">
        <f t="shared" si="6"/>
        <v>23.79310345</v>
      </c>
      <c r="R13" s="13" t="str">
        <f t="shared" si="7"/>
        <v>Improvement</v>
      </c>
      <c r="S13" s="13" t="b">
        <f t="shared" si="8"/>
        <v>0</v>
      </c>
      <c r="T13" s="50" t="b">
        <f t="shared" si="9"/>
        <v>0</v>
      </c>
      <c r="U13" s="50">
        <f t="shared" si="10"/>
        <v>19.03333333</v>
      </c>
      <c r="V13" s="13" t="str">
        <f t="shared" si="11"/>
        <v>Improvement</v>
      </c>
      <c r="W13" s="13"/>
    </row>
    <row r="14" ht="12.75" customHeight="1">
      <c r="A14" s="4">
        <v>14.0</v>
      </c>
      <c r="B14" s="9" t="s">
        <v>32</v>
      </c>
      <c r="C14" s="4" t="s">
        <v>14</v>
      </c>
      <c r="D14" s="4">
        <v>17.0</v>
      </c>
      <c r="E14" s="10">
        <v>37.0</v>
      </c>
      <c r="F14" s="4">
        <v>11.0</v>
      </c>
      <c r="G14" s="4">
        <v>0.0</v>
      </c>
      <c r="H14" s="10">
        <v>48.0</v>
      </c>
      <c r="I14" s="4"/>
      <c r="J14" s="4"/>
      <c r="K14" s="4"/>
      <c r="L14" s="4">
        <f t="shared" si="1"/>
        <v>32.5</v>
      </c>
      <c r="M14" s="4">
        <f t="shared" si="2"/>
        <v>56.5</v>
      </c>
      <c r="N14" s="11">
        <f t="shared" si="3"/>
        <v>57</v>
      </c>
      <c r="O14" s="11">
        <f t="shared" si="4"/>
        <v>56.5</v>
      </c>
      <c r="P14" s="50">
        <f t="shared" si="5"/>
        <v>30.33333333</v>
      </c>
      <c r="Q14" s="50">
        <f t="shared" si="6"/>
        <v>36.51724138</v>
      </c>
      <c r="R14" s="13" t="b">
        <f t="shared" si="7"/>
        <v>0</v>
      </c>
      <c r="S14" s="13" t="str">
        <f t="shared" si="8"/>
        <v>No Improvement</v>
      </c>
      <c r="T14" s="50" t="b">
        <f t="shared" si="9"/>
        <v>0</v>
      </c>
      <c r="U14" s="50">
        <f t="shared" si="10"/>
        <v>23.01666667</v>
      </c>
      <c r="V14" s="13" t="str">
        <f t="shared" si="11"/>
        <v>Improvement</v>
      </c>
      <c r="W14" s="13"/>
    </row>
    <row r="15" ht="12.75" customHeight="1">
      <c r="A15" s="4">
        <v>15.0</v>
      </c>
      <c r="B15" s="9" t="s">
        <v>33</v>
      </c>
      <c r="C15" s="4" t="s">
        <v>14</v>
      </c>
      <c r="D15" s="4">
        <v>17.0</v>
      </c>
      <c r="E15" s="10">
        <v>42.0</v>
      </c>
      <c r="F15" s="4">
        <v>33.0</v>
      </c>
      <c r="G15" s="4">
        <v>3.0</v>
      </c>
      <c r="H15" s="10">
        <v>64.0</v>
      </c>
      <c r="I15" s="4"/>
      <c r="J15" s="4"/>
      <c r="K15" s="4"/>
      <c r="L15" s="4">
        <f t="shared" si="1"/>
        <v>49</v>
      </c>
      <c r="M15" s="4">
        <f t="shared" si="2"/>
        <v>81</v>
      </c>
      <c r="N15" s="11">
        <f t="shared" si="3"/>
        <v>81</v>
      </c>
      <c r="O15" s="11">
        <f t="shared" si="4"/>
        <v>81</v>
      </c>
      <c r="P15" s="50">
        <f t="shared" si="5"/>
        <v>33.66666667</v>
      </c>
      <c r="Q15" s="50">
        <f t="shared" si="6"/>
        <v>54.37931034</v>
      </c>
      <c r="R15" s="13" t="b">
        <f t="shared" si="7"/>
        <v>0</v>
      </c>
      <c r="S15" s="13" t="str">
        <f t="shared" si="8"/>
        <v>No Improvement</v>
      </c>
      <c r="T15" s="50" t="b">
        <f t="shared" si="9"/>
        <v>0</v>
      </c>
      <c r="U15" s="50">
        <f t="shared" si="10"/>
        <v>31.93333333</v>
      </c>
      <c r="V15" s="13" t="str">
        <f t="shared" si="11"/>
        <v>Improvement</v>
      </c>
      <c r="W15" s="13"/>
    </row>
    <row r="16" ht="12.75" customHeight="1">
      <c r="A16" s="4">
        <v>16.0</v>
      </c>
      <c r="B16" s="9" t="s">
        <v>34</v>
      </c>
      <c r="C16" s="4" t="s">
        <v>14</v>
      </c>
      <c r="D16" s="4">
        <v>22.0</v>
      </c>
      <c r="E16" s="10">
        <v>32.0</v>
      </c>
      <c r="F16" s="4">
        <v>12.0</v>
      </c>
      <c r="G16" s="4">
        <v>1.75</v>
      </c>
      <c r="H16" s="10">
        <v>43.0</v>
      </c>
      <c r="I16" s="4"/>
      <c r="J16" s="4"/>
      <c r="K16" s="4"/>
      <c r="L16" s="4">
        <f t="shared" si="1"/>
        <v>34.75</v>
      </c>
      <c r="M16" s="4">
        <f t="shared" si="2"/>
        <v>56.25</v>
      </c>
      <c r="N16" s="11">
        <f t="shared" si="3"/>
        <v>56</v>
      </c>
      <c r="O16" s="11">
        <f t="shared" si="4"/>
        <v>56.25</v>
      </c>
      <c r="P16" s="50">
        <f t="shared" si="5"/>
        <v>28.66666667</v>
      </c>
      <c r="Q16" s="50">
        <f t="shared" si="6"/>
        <v>33.37931034</v>
      </c>
      <c r="R16" s="13" t="str">
        <f t="shared" si="7"/>
        <v>Improvement</v>
      </c>
      <c r="S16" s="13" t="b">
        <f t="shared" si="8"/>
        <v>0</v>
      </c>
      <c r="T16" s="50" t="b">
        <f t="shared" si="9"/>
        <v>0</v>
      </c>
      <c r="U16" s="50">
        <f t="shared" si="10"/>
        <v>22.32083333</v>
      </c>
      <c r="V16" s="13" t="str">
        <f t="shared" si="11"/>
        <v>Improvement</v>
      </c>
      <c r="W16" s="13"/>
    </row>
    <row r="17" ht="12.75" customHeight="1">
      <c r="A17" s="4">
        <v>17.0</v>
      </c>
      <c r="B17" s="9" t="s">
        <v>35</v>
      </c>
      <c r="C17" s="4" t="s">
        <v>14</v>
      </c>
      <c r="D17" s="4">
        <v>22.0</v>
      </c>
      <c r="E17" s="10">
        <v>50.0</v>
      </c>
      <c r="F17" s="4">
        <v>25.5</v>
      </c>
      <c r="G17" s="4">
        <v>2.0</v>
      </c>
      <c r="H17" s="10">
        <v>68.0</v>
      </c>
      <c r="I17" s="4"/>
      <c r="J17" s="4"/>
      <c r="K17" s="4"/>
      <c r="L17" s="4">
        <f t="shared" si="1"/>
        <v>50.75</v>
      </c>
      <c r="M17" s="4">
        <f t="shared" si="2"/>
        <v>84.75</v>
      </c>
      <c r="N17" s="11">
        <f t="shared" si="3"/>
        <v>85</v>
      </c>
      <c r="O17" s="11">
        <f t="shared" si="4"/>
        <v>84.75</v>
      </c>
      <c r="P17" s="50">
        <f t="shared" si="5"/>
        <v>40.66666667</v>
      </c>
      <c r="Q17" s="50">
        <f t="shared" si="6"/>
        <v>54.81034483</v>
      </c>
      <c r="R17" s="13" t="b">
        <f t="shared" si="7"/>
        <v>0</v>
      </c>
      <c r="S17" s="13" t="str">
        <f t="shared" si="8"/>
        <v>No Improvement</v>
      </c>
      <c r="T17" s="50" t="b">
        <f t="shared" si="9"/>
        <v>0</v>
      </c>
      <c r="U17" s="50">
        <f t="shared" si="10"/>
        <v>34.18333333</v>
      </c>
      <c r="V17" s="13" t="str">
        <f t="shared" si="11"/>
        <v>Improvement</v>
      </c>
      <c r="W17" s="13"/>
    </row>
    <row r="18" ht="12.75" customHeight="1">
      <c r="A18" s="4">
        <v>18.0</v>
      </c>
      <c r="B18" s="9" t="s">
        <v>36</v>
      </c>
      <c r="C18" s="4" t="s">
        <v>14</v>
      </c>
      <c r="D18" s="4">
        <v>18.0</v>
      </c>
      <c r="E18" s="10">
        <v>33.0</v>
      </c>
      <c r="F18" s="4">
        <v>11.5</v>
      </c>
      <c r="G18" s="4">
        <v>0.0</v>
      </c>
      <c r="H18" s="10">
        <v>24.0</v>
      </c>
      <c r="I18" s="4"/>
      <c r="J18" s="4"/>
      <c r="K18" s="4"/>
      <c r="L18" s="4">
        <f t="shared" si="1"/>
        <v>31.25</v>
      </c>
      <c r="M18" s="4">
        <f t="shared" si="2"/>
        <v>43.25</v>
      </c>
      <c r="N18" s="11">
        <f t="shared" si="3"/>
        <v>43</v>
      </c>
      <c r="O18" s="11">
        <f t="shared" si="4"/>
        <v>43.25</v>
      </c>
      <c r="P18" s="50">
        <f t="shared" si="5"/>
        <v>28</v>
      </c>
      <c r="Q18" s="50">
        <f t="shared" si="6"/>
        <v>20.12068966</v>
      </c>
      <c r="R18" s="13" t="str">
        <f t="shared" si="7"/>
        <v>Improvement</v>
      </c>
      <c r="S18" s="13" t="b">
        <f t="shared" si="8"/>
        <v>0</v>
      </c>
      <c r="T18" s="50" t="b">
        <f t="shared" si="9"/>
        <v>0</v>
      </c>
      <c r="U18" s="50">
        <f t="shared" si="10"/>
        <v>21.65</v>
      </c>
      <c r="V18" s="13" t="str">
        <f t="shared" si="11"/>
        <v>No Improvement</v>
      </c>
      <c r="W18" s="13"/>
    </row>
    <row r="19" ht="12.75" customHeight="1">
      <c r="A19" s="4">
        <v>19.0</v>
      </c>
      <c r="B19" s="9" t="s">
        <v>37</v>
      </c>
      <c r="C19" s="4" t="s">
        <v>14</v>
      </c>
      <c r="D19" s="4">
        <v>15.0</v>
      </c>
      <c r="E19" s="10">
        <v>22.0</v>
      </c>
      <c r="F19" s="4">
        <v>9.5</v>
      </c>
      <c r="G19" s="4">
        <v>0.0</v>
      </c>
      <c r="H19" s="10">
        <v>14.0</v>
      </c>
      <c r="I19" s="4"/>
      <c r="J19" s="4"/>
      <c r="K19" s="4"/>
      <c r="L19" s="4">
        <f t="shared" si="1"/>
        <v>23.25</v>
      </c>
      <c r="M19" s="4">
        <f t="shared" si="2"/>
        <v>30.25</v>
      </c>
      <c r="N19" s="11">
        <f t="shared" si="3"/>
        <v>30</v>
      </c>
      <c r="O19" s="11">
        <f t="shared" si="4"/>
        <v>30.25</v>
      </c>
      <c r="P19" s="50">
        <f t="shared" si="5"/>
        <v>19.66666667</v>
      </c>
      <c r="Q19" s="50">
        <f t="shared" si="6"/>
        <v>12.60344828</v>
      </c>
      <c r="R19" s="13" t="str">
        <f t="shared" si="7"/>
        <v>Improvement</v>
      </c>
      <c r="S19" s="13" t="b">
        <f t="shared" si="8"/>
        <v>0</v>
      </c>
      <c r="T19" s="50" t="b">
        <f t="shared" si="9"/>
        <v>0</v>
      </c>
      <c r="U19" s="50">
        <f t="shared" si="10"/>
        <v>15.63333333</v>
      </c>
      <c r="V19" s="13" t="str">
        <f t="shared" si="11"/>
        <v>No Improvement</v>
      </c>
      <c r="W19" s="13"/>
    </row>
    <row r="20" ht="12.75" customHeight="1">
      <c r="A20" s="4">
        <v>20.0</v>
      </c>
      <c r="B20" s="9" t="s">
        <v>38</v>
      </c>
      <c r="C20" s="4" t="s">
        <v>14</v>
      </c>
      <c r="D20" s="4">
        <v>21.0</v>
      </c>
      <c r="E20" s="10">
        <v>32.0</v>
      </c>
      <c r="F20" s="4">
        <v>13.0</v>
      </c>
      <c r="G20" s="4">
        <v>0.0</v>
      </c>
      <c r="H20" s="10">
        <v>26.0</v>
      </c>
      <c r="I20" s="4"/>
      <c r="J20" s="4"/>
      <c r="K20" s="4"/>
      <c r="L20" s="4">
        <f t="shared" si="1"/>
        <v>33</v>
      </c>
      <c r="M20" s="4">
        <f t="shared" si="2"/>
        <v>46</v>
      </c>
      <c r="N20" s="11">
        <f t="shared" si="3"/>
        <v>46</v>
      </c>
      <c r="O20" s="11">
        <f t="shared" si="4"/>
        <v>46</v>
      </c>
      <c r="P20" s="50">
        <f t="shared" si="5"/>
        <v>28.33333333</v>
      </c>
      <c r="Q20" s="50">
        <f t="shared" si="6"/>
        <v>21.96551724</v>
      </c>
      <c r="R20" s="13" t="b">
        <f t="shared" si="7"/>
        <v>0</v>
      </c>
      <c r="S20" s="13" t="str">
        <f t="shared" si="8"/>
        <v>No Improvement</v>
      </c>
      <c r="T20" s="50" t="b">
        <f t="shared" si="9"/>
        <v>0</v>
      </c>
      <c r="U20" s="50">
        <f t="shared" si="10"/>
        <v>22.31666667</v>
      </c>
      <c r="V20" s="13" t="str">
        <f t="shared" si="11"/>
        <v>No Improvement</v>
      </c>
      <c r="W20" s="13"/>
    </row>
    <row r="21" ht="12.75" customHeight="1">
      <c r="A21" s="4">
        <v>21.0</v>
      </c>
      <c r="B21" s="9" t="s">
        <v>39</v>
      </c>
      <c r="C21" s="4" t="s">
        <v>14</v>
      </c>
      <c r="D21" s="4">
        <v>20.0</v>
      </c>
      <c r="E21" s="10">
        <v>34.0</v>
      </c>
      <c r="F21" s="4">
        <v>15.5</v>
      </c>
      <c r="G21" s="4">
        <v>0.0</v>
      </c>
      <c r="H21" s="10">
        <v>47.0</v>
      </c>
      <c r="I21" s="4"/>
      <c r="J21" s="4"/>
      <c r="K21" s="4"/>
      <c r="L21" s="4">
        <f t="shared" si="1"/>
        <v>34.75</v>
      </c>
      <c r="M21" s="4">
        <f t="shared" si="2"/>
        <v>58.25</v>
      </c>
      <c r="N21" s="11">
        <f t="shared" si="3"/>
        <v>58</v>
      </c>
      <c r="O21" s="11">
        <f t="shared" si="4"/>
        <v>58.25</v>
      </c>
      <c r="P21" s="50">
        <f t="shared" si="5"/>
        <v>29.33333333</v>
      </c>
      <c r="Q21" s="50">
        <f t="shared" si="6"/>
        <v>37.22413793</v>
      </c>
      <c r="R21" s="13" t="b">
        <f t="shared" si="7"/>
        <v>0</v>
      </c>
      <c r="S21" s="13" t="str">
        <f t="shared" si="8"/>
        <v>No Improvement</v>
      </c>
      <c r="T21" s="50" t="b">
        <f t="shared" si="9"/>
        <v>0</v>
      </c>
      <c r="U21" s="50">
        <f t="shared" si="10"/>
        <v>23.71666667</v>
      </c>
      <c r="V21" s="13" t="str">
        <f t="shared" si="11"/>
        <v>Improvement</v>
      </c>
      <c r="W21" s="13"/>
    </row>
    <row r="22" ht="12.75" customHeight="1">
      <c r="A22" s="4">
        <v>22.0</v>
      </c>
      <c r="B22" s="9" t="s">
        <v>40</v>
      </c>
      <c r="C22" s="4" t="s">
        <v>14</v>
      </c>
      <c r="D22" s="4">
        <v>9.0</v>
      </c>
      <c r="E22" s="10">
        <v>17.0</v>
      </c>
      <c r="F22" s="4">
        <v>11.5</v>
      </c>
      <c r="G22" s="4">
        <v>0.0</v>
      </c>
      <c r="H22" s="10">
        <v>24.0</v>
      </c>
      <c r="I22" s="4"/>
      <c r="J22" s="4"/>
      <c r="K22" s="4"/>
      <c r="L22" s="4">
        <f t="shared" si="1"/>
        <v>18.75</v>
      </c>
      <c r="M22" s="4">
        <f t="shared" si="2"/>
        <v>30.75</v>
      </c>
      <c r="N22" s="11">
        <f t="shared" si="3"/>
        <v>31</v>
      </c>
      <c r="O22" s="11">
        <f t="shared" si="4"/>
        <v>30.75</v>
      </c>
      <c r="P22" s="50">
        <f t="shared" si="5"/>
        <v>14.33333333</v>
      </c>
      <c r="Q22" s="50">
        <f t="shared" si="6"/>
        <v>20.12068966</v>
      </c>
      <c r="R22" s="13" t="str">
        <f t="shared" si="7"/>
        <v>Improvement</v>
      </c>
      <c r="S22" s="13" t="b">
        <f t="shared" si="8"/>
        <v>0</v>
      </c>
      <c r="T22" s="50" t="b">
        <f t="shared" si="9"/>
        <v>0</v>
      </c>
      <c r="U22" s="50">
        <f t="shared" si="10"/>
        <v>12.76666667</v>
      </c>
      <c r="V22" s="13" t="str">
        <f t="shared" si="11"/>
        <v>Improvement</v>
      </c>
      <c r="W22" s="13"/>
    </row>
    <row r="23" ht="12.75" customHeight="1">
      <c r="A23" s="4">
        <v>23.0</v>
      </c>
      <c r="B23" s="9" t="s">
        <v>41</v>
      </c>
      <c r="C23" s="4" t="s">
        <v>14</v>
      </c>
      <c r="D23" s="4">
        <v>23.0</v>
      </c>
      <c r="E23" s="10">
        <v>29.0</v>
      </c>
      <c r="F23" s="4">
        <v>24.5</v>
      </c>
      <c r="G23" s="4">
        <v>0.0</v>
      </c>
      <c r="H23" s="10">
        <v>48.0</v>
      </c>
      <c r="I23" s="4"/>
      <c r="J23" s="4"/>
      <c r="K23" s="4"/>
      <c r="L23" s="4">
        <f t="shared" si="1"/>
        <v>38.25</v>
      </c>
      <c r="M23" s="4">
        <f t="shared" si="2"/>
        <v>62.25</v>
      </c>
      <c r="N23" s="11">
        <f t="shared" si="3"/>
        <v>62</v>
      </c>
      <c r="O23" s="11">
        <f t="shared" si="4"/>
        <v>62.25</v>
      </c>
      <c r="P23" s="50">
        <f t="shared" si="5"/>
        <v>27</v>
      </c>
      <c r="Q23" s="50">
        <f t="shared" si="6"/>
        <v>40.70689655</v>
      </c>
      <c r="R23" s="13" t="b">
        <f t="shared" si="7"/>
        <v>0</v>
      </c>
      <c r="S23" s="13" t="str">
        <f t="shared" si="8"/>
        <v>No Improvement</v>
      </c>
      <c r="T23" s="50" t="b">
        <f t="shared" si="9"/>
        <v>0</v>
      </c>
      <c r="U23" s="50">
        <f t="shared" si="10"/>
        <v>24.9</v>
      </c>
      <c r="V23" s="13" t="str">
        <f t="shared" si="11"/>
        <v>Improvement</v>
      </c>
      <c r="W23" s="13"/>
    </row>
    <row r="24" ht="12.75" customHeight="1">
      <c r="A24" s="4">
        <v>24.0</v>
      </c>
      <c r="B24" s="9" t="s">
        <v>42</v>
      </c>
      <c r="C24" s="4" t="s">
        <v>14</v>
      </c>
      <c r="D24" s="4">
        <v>18.0</v>
      </c>
      <c r="E24" s="10">
        <v>21.0</v>
      </c>
      <c r="F24" s="4">
        <v>13.0</v>
      </c>
      <c r="G24" s="4">
        <v>0.0</v>
      </c>
      <c r="H24" s="10">
        <v>31.0</v>
      </c>
      <c r="I24" s="4"/>
      <c r="J24" s="4"/>
      <c r="K24" s="4"/>
      <c r="L24" s="4">
        <f t="shared" si="1"/>
        <v>26</v>
      </c>
      <c r="M24" s="4">
        <f t="shared" si="2"/>
        <v>41.5</v>
      </c>
      <c r="N24" s="11">
        <f t="shared" si="3"/>
        <v>42</v>
      </c>
      <c r="O24" s="11">
        <f t="shared" si="4"/>
        <v>41.5</v>
      </c>
      <c r="P24" s="50">
        <f t="shared" si="5"/>
        <v>20</v>
      </c>
      <c r="Q24" s="50">
        <f t="shared" si="6"/>
        <v>25.4137931</v>
      </c>
      <c r="R24" s="13" t="str">
        <f t="shared" si="7"/>
        <v>Improvement</v>
      </c>
      <c r="S24" s="13" t="b">
        <f t="shared" si="8"/>
        <v>0</v>
      </c>
      <c r="T24" s="50" t="b">
        <f t="shared" si="9"/>
        <v>0</v>
      </c>
      <c r="U24" s="50">
        <f t="shared" si="10"/>
        <v>16.9</v>
      </c>
      <c r="V24" s="13" t="str">
        <f t="shared" si="11"/>
        <v>Improvement</v>
      </c>
      <c r="W24" s="13"/>
    </row>
    <row r="25" ht="12.75" customHeight="1">
      <c r="A25" s="4">
        <v>25.0</v>
      </c>
      <c r="B25" s="9" t="s">
        <v>43</v>
      </c>
      <c r="C25" s="4" t="s">
        <v>14</v>
      </c>
      <c r="D25" s="4">
        <v>20.0</v>
      </c>
      <c r="E25" s="10">
        <v>36.0</v>
      </c>
      <c r="F25" s="4">
        <v>12.0</v>
      </c>
      <c r="G25" s="4">
        <v>3.0</v>
      </c>
      <c r="H25" s="10">
        <v>61.0</v>
      </c>
      <c r="I25" s="4"/>
      <c r="J25" s="4"/>
      <c r="K25" s="4"/>
      <c r="L25" s="4">
        <f t="shared" si="1"/>
        <v>37</v>
      </c>
      <c r="M25" s="4">
        <f t="shared" si="2"/>
        <v>67.5</v>
      </c>
      <c r="N25" s="11">
        <f t="shared" si="3"/>
        <v>68</v>
      </c>
      <c r="O25" s="11">
        <f t="shared" si="4"/>
        <v>67.5</v>
      </c>
      <c r="P25" s="50">
        <f t="shared" si="5"/>
        <v>30.66666667</v>
      </c>
      <c r="Q25" s="50">
        <f t="shared" si="6"/>
        <v>45.79310345</v>
      </c>
      <c r="R25" s="13" t="b">
        <f t="shared" si="7"/>
        <v>0</v>
      </c>
      <c r="S25" s="13" t="str">
        <f t="shared" si="8"/>
        <v>No Improvement</v>
      </c>
      <c r="T25" s="50" t="b">
        <f t="shared" si="9"/>
        <v>0</v>
      </c>
      <c r="U25" s="50">
        <f t="shared" si="10"/>
        <v>23.68333333</v>
      </c>
      <c r="V25" s="13" t="str">
        <f t="shared" si="11"/>
        <v>Improvement</v>
      </c>
      <c r="W25" s="13"/>
    </row>
    <row r="26" ht="12.75" customHeight="1">
      <c r="A26" s="4">
        <v>26.0</v>
      </c>
      <c r="B26" s="9" t="s">
        <v>44</v>
      </c>
      <c r="C26" s="4" t="s">
        <v>14</v>
      </c>
      <c r="D26" s="4">
        <v>24.0</v>
      </c>
      <c r="E26" s="10">
        <v>47.0</v>
      </c>
      <c r="F26" s="4">
        <v>21.5</v>
      </c>
      <c r="G26" s="4">
        <v>0.0</v>
      </c>
      <c r="H26" s="10">
        <v>59.0</v>
      </c>
      <c r="I26" s="4"/>
      <c r="J26" s="4"/>
      <c r="K26" s="4"/>
      <c r="L26" s="4">
        <f t="shared" si="1"/>
        <v>46.25</v>
      </c>
      <c r="M26" s="4">
        <f t="shared" si="2"/>
        <v>75.75</v>
      </c>
      <c r="N26" s="11">
        <f t="shared" si="3"/>
        <v>76</v>
      </c>
      <c r="O26" s="11">
        <f t="shared" si="4"/>
        <v>75.75</v>
      </c>
      <c r="P26" s="50">
        <f t="shared" si="5"/>
        <v>39.33333333</v>
      </c>
      <c r="Q26" s="50">
        <f t="shared" si="6"/>
        <v>47.36206897</v>
      </c>
      <c r="R26" s="13" t="b">
        <f t="shared" si="7"/>
        <v>0</v>
      </c>
      <c r="S26" s="13" t="str">
        <f t="shared" si="8"/>
        <v>No Improvement</v>
      </c>
      <c r="T26" s="50" t="b">
        <f t="shared" si="9"/>
        <v>0</v>
      </c>
      <c r="U26" s="50">
        <f t="shared" si="10"/>
        <v>32.01666667</v>
      </c>
      <c r="V26" s="13" t="str">
        <f t="shared" si="11"/>
        <v>Improvement</v>
      </c>
      <c r="W26" s="13"/>
    </row>
    <row r="27" ht="12.75" customHeight="1">
      <c r="A27" s="4">
        <v>27.0</v>
      </c>
      <c r="B27" s="9" t="s">
        <v>45</v>
      </c>
      <c r="C27" s="4" t="s">
        <v>14</v>
      </c>
      <c r="D27" s="4">
        <v>25.0</v>
      </c>
      <c r="E27" s="10">
        <v>43.0</v>
      </c>
      <c r="F27" s="4">
        <v>27.5</v>
      </c>
      <c r="G27" s="4">
        <v>0.0</v>
      </c>
      <c r="H27" s="10">
        <v>60.0</v>
      </c>
      <c r="I27" s="4"/>
      <c r="J27" s="4"/>
      <c r="K27" s="4"/>
      <c r="L27" s="4">
        <f t="shared" si="1"/>
        <v>47.75</v>
      </c>
      <c r="M27" s="4">
        <f t="shared" si="2"/>
        <v>77.75</v>
      </c>
      <c r="N27" s="11">
        <f t="shared" si="3"/>
        <v>78</v>
      </c>
      <c r="O27" s="11">
        <f t="shared" si="4"/>
        <v>77.75</v>
      </c>
      <c r="P27" s="50">
        <f t="shared" si="5"/>
        <v>37</v>
      </c>
      <c r="Q27" s="50">
        <f t="shared" si="6"/>
        <v>49.9137931</v>
      </c>
      <c r="R27" s="13" t="b">
        <f t="shared" si="7"/>
        <v>0</v>
      </c>
      <c r="S27" s="13" t="str">
        <f t="shared" si="8"/>
        <v>No Improvement</v>
      </c>
      <c r="T27" s="50" t="b">
        <f t="shared" si="9"/>
        <v>0</v>
      </c>
      <c r="U27" s="50">
        <f t="shared" si="10"/>
        <v>32.3</v>
      </c>
      <c r="V27" s="13" t="str">
        <f t="shared" si="11"/>
        <v>Improvement</v>
      </c>
      <c r="W27" s="13"/>
    </row>
    <row r="28" ht="12.75" customHeight="1">
      <c r="A28" s="4">
        <v>28.0</v>
      </c>
      <c r="B28" s="9" t="s">
        <v>46</v>
      </c>
      <c r="C28" s="4" t="s">
        <v>14</v>
      </c>
      <c r="D28" s="4">
        <v>21.0</v>
      </c>
      <c r="E28" s="10">
        <v>35.0</v>
      </c>
      <c r="F28" s="4">
        <v>11.0</v>
      </c>
      <c r="G28" s="4">
        <v>0.0</v>
      </c>
      <c r="H28" s="10">
        <v>37.0</v>
      </c>
      <c r="I28" s="4"/>
      <c r="J28" s="4"/>
      <c r="K28" s="4"/>
      <c r="L28" s="4">
        <f t="shared" si="1"/>
        <v>33.5</v>
      </c>
      <c r="M28" s="4">
        <f t="shared" si="2"/>
        <v>52</v>
      </c>
      <c r="N28" s="11">
        <f t="shared" si="3"/>
        <v>52</v>
      </c>
      <c r="O28" s="11">
        <f t="shared" si="4"/>
        <v>52</v>
      </c>
      <c r="P28" s="50">
        <f t="shared" si="5"/>
        <v>30.33333333</v>
      </c>
      <c r="Q28" s="50">
        <f t="shared" si="6"/>
        <v>28.93103448</v>
      </c>
      <c r="R28" s="13" t="str">
        <f t="shared" si="7"/>
        <v>Improvement</v>
      </c>
      <c r="S28" s="13" t="b">
        <f t="shared" si="8"/>
        <v>0</v>
      </c>
      <c r="T28" s="50" t="b">
        <f t="shared" si="9"/>
        <v>0</v>
      </c>
      <c r="U28" s="50">
        <f t="shared" si="10"/>
        <v>23.01666667</v>
      </c>
      <c r="V28" s="13" t="str">
        <f t="shared" si="11"/>
        <v>Improvement</v>
      </c>
      <c r="W28" s="13"/>
    </row>
    <row r="29" ht="12.75" customHeight="1">
      <c r="A29" s="4">
        <v>29.0</v>
      </c>
      <c r="B29" s="9" t="s">
        <v>47</v>
      </c>
      <c r="C29" s="4" t="s">
        <v>14</v>
      </c>
      <c r="D29" s="4">
        <v>22.0</v>
      </c>
      <c r="E29" s="10">
        <v>21.0</v>
      </c>
      <c r="F29" s="4">
        <v>13.0</v>
      </c>
      <c r="G29" s="4">
        <v>0.0</v>
      </c>
      <c r="H29" s="10">
        <v>52.0</v>
      </c>
      <c r="I29" s="4"/>
      <c r="J29" s="4"/>
      <c r="K29" s="4"/>
      <c r="L29" s="4">
        <f t="shared" si="1"/>
        <v>28</v>
      </c>
      <c r="M29" s="4">
        <f t="shared" si="2"/>
        <v>54</v>
      </c>
      <c r="N29" s="11">
        <f t="shared" si="3"/>
        <v>54</v>
      </c>
      <c r="O29" s="11">
        <f t="shared" si="4"/>
        <v>54</v>
      </c>
      <c r="P29" s="50">
        <f t="shared" si="5"/>
        <v>21.33333333</v>
      </c>
      <c r="Q29" s="50">
        <f t="shared" si="6"/>
        <v>39.89655172</v>
      </c>
      <c r="R29" s="13" t="b">
        <f t="shared" si="7"/>
        <v>0</v>
      </c>
      <c r="S29" s="13" t="str">
        <f t="shared" si="8"/>
        <v>No Improvement</v>
      </c>
      <c r="T29" s="50" t="b">
        <f t="shared" si="9"/>
        <v>0</v>
      </c>
      <c r="U29" s="50">
        <f t="shared" si="10"/>
        <v>17.76666667</v>
      </c>
      <c r="V29" s="13" t="str">
        <f t="shared" si="11"/>
        <v>Improvement</v>
      </c>
      <c r="W29" s="13"/>
    </row>
    <row r="30" ht="12.75" customHeight="1">
      <c r="A30" s="4">
        <v>30.0</v>
      </c>
      <c r="B30" s="9" t="s">
        <v>48</v>
      </c>
      <c r="C30" s="4" t="s">
        <v>14</v>
      </c>
      <c r="D30" s="4">
        <v>24.0</v>
      </c>
      <c r="E30" s="10">
        <v>48.0</v>
      </c>
      <c r="F30" s="4">
        <v>18.0</v>
      </c>
      <c r="G30" s="4">
        <v>0.0</v>
      </c>
      <c r="H30" s="10">
        <v>44.0</v>
      </c>
      <c r="I30" s="4"/>
      <c r="J30" s="4"/>
      <c r="K30" s="4"/>
      <c r="L30" s="4">
        <f t="shared" si="1"/>
        <v>45</v>
      </c>
      <c r="M30" s="4">
        <f t="shared" si="2"/>
        <v>67</v>
      </c>
      <c r="N30" s="11">
        <f t="shared" si="3"/>
        <v>67</v>
      </c>
      <c r="O30" s="11">
        <f t="shared" si="4"/>
        <v>67</v>
      </c>
      <c r="P30" s="50">
        <f t="shared" si="5"/>
        <v>40</v>
      </c>
      <c r="Q30" s="50">
        <f t="shared" si="6"/>
        <v>35.93103448</v>
      </c>
      <c r="R30" s="13" t="b">
        <f t="shared" si="7"/>
        <v>0</v>
      </c>
      <c r="S30" s="13" t="str">
        <f t="shared" si="8"/>
        <v>No Improvement</v>
      </c>
      <c r="T30" s="50" t="b">
        <f t="shared" si="9"/>
        <v>0</v>
      </c>
      <c r="U30" s="50">
        <f t="shared" si="10"/>
        <v>31.4</v>
      </c>
      <c r="V30" s="13" t="str">
        <f t="shared" si="11"/>
        <v>No Improvement</v>
      </c>
      <c r="W30" s="13"/>
    </row>
    <row r="31" ht="16.5" customHeight="1">
      <c r="A31" s="4">
        <v>31.0</v>
      </c>
      <c r="B31" s="9" t="s">
        <v>49</v>
      </c>
      <c r="C31" s="4" t="s">
        <v>14</v>
      </c>
      <c r="D31" s="4">
        <v>23.0</v>
      </c>
      <c r="E31" s="10">
        <v>28.0</v>
      </c>
      <c r="F31" s="4">
        <v>18.0</v>
      </c>
      <c r="G31" s="4">
        <v>0.0</v>
      </c>
      <c r="H31" s="10">
        <v>64.0</v>
      </c>
      <c r="I31" s="4"/>
      <c r="J31" s="4"/>
      <c r="K31" s="4"/>
      <c r="L31" s="4">
        <f t="shared" si="1"/>
        <v>34.5</v>
      </c>
      <c r="M31" s="4">
        <f t="shared" si="2"/>
        <v>66.5</v>
      </c>
      <c r="N31" s="11">
        <f t="shared" si="3"/>
        <v>67</v>
      </c>
      <c r="O31" s="11">
        <f t="shared" si="4"/>
        <v>66.5</v>
      </c>
      <c r="P31" s="50">
        <f t="shared" si="5"/>
        <v>26.33333333</v>
      </c>
      <c r="Q31" s="50">
        <f t="shared" si="6"/>
        <v>49.72413793</v>
      </c>
      <c r="R31" s="13" t="b">
        <f t="shared" si="7"/>
        <v>0</v>
      </c>
      <c r="S31" s="13" t="str">
        <f t="shared" si="8"/>
        <v>No Improvement</v>
      </c>
      <c r="T31" s="50" t="b">
        <f t="shared" si="9"/>
        <v>0</v>
      </c>
      <c r="U31" s="50">
        <f t="shared" si="10"/>
        <v>22.51666667</v>
      </c>
      <c r="V31" s="13" t="str">
        <f t="shared" si="11"/>
        <v>Improvement</v>
      </c>
      <c r="W31" s="13"/>
    </row>
    <row r="32" ht="12.75" customHeight="1">
      <c r="A32" s="4">
        <v>32.0</v>
      </c>
      <c r="B32" s="9" t="s">
        <v>50</v>
      </c>
      <c r="C32" s="4" t="s">
        <v>14</v>
      </c>
      <c r="D32" s="4">
        <v>18.0</v>
      </c>
      <c r="E32" s="10">
        <v>41.0</v>
      </c>
      <c r="F32" s="4">
        <v>12.5</v>
      </c>
      <c r="G32" s="4">
        <v>0.0</v>
      </c>
      <c r="H32" s="10">
        <v>50.0</v>
      </c>
      <c r="I32" s="4"/>
      <c r="J32" s="4"/>
      <c r="K32" s="4"/>
      <c r="L32" s="4">
        <f t="shared" si="1"/>
        <v>35.75</v>
      </c>
      <c r="M32" s="4">
        <f t="shared" si="2"/>
        <v>60.75</v>
      </c>
      <c r="N32" s="11">
        <f t="shared" si="3"/>
        <v>61</v>
      </c>
      <c r="O32" s="11">
        <f t="shared" si="4"/>
        <v>60.75</v>
      </c>
      <c r="P32" s="50">
        <f t="shared" si="5"/>
        <v>33.33333333</v>
      </c>
      <c r="Q32" s="50">
        <f t="shared" si="6"/>
        <v>38.36206897</v>
      </c>
      <c r="R32" s="13" t="b">
        <f t="shared" si="7"/>
        <v>0</v>
      </c>
      <c r="S32" s="13" t="str">
        <f t="shared" si="8"/>
        <v>No Improvement</v>
      </c>
      <c r="T32" s="50" t="b">
        <f t="shared" si="9"/>
        <v>0</v>
      </c>
      <c r="U32" s="50">
        <f t="shared" si="10"/>
        <v>25.41666667</v>
      </c>
      <c r="V32" s="13" t="str">
        <f t="shared" si="11"/>
        <v>Improvement</v>
      </c>
      <c r="W32" s="13"/>
    </row>
    <row r="33" ht="12.75" customHeight="1">
      <c r="A33" s="4">
        <v>33.0</v>
      </c>
      <c r="B33" s="9" t="s">
        <v>51</v>
      </c>
      <c r="C33" s="4" t="s">
        <v>14</v>
      </c>
      <c r="D33" s="4">
        <v>24.0</v>
      </c>
      <c r="E33" s="10">
        <v>26.0</v>
      </c>
      <c r="F33" s="4">
        <v>11.0</v>
      </c>
      <c r="G33" s="4">
        <v>0.0</v>
      </c>
      <c r="H33" s="10">
        <v>26.0</v>
      </c>
      <c r="I33" s="4"/>
      <c r="J33" s="4"/>
      <c r="K33" s="4"/>
      <c r="L33" s="4">
        <f t="shared" si="1"/>
        <v>30.5</v>
      </c>
      <c r="M33" s="4">
        <f t="shared" si="2"/>
        <v>43.5</v>
      </c>
      <c r="N33" s="11">
        <f t="shared" si="3"/>
        <v>44</v>
      </c>
      <c r="O33" s="11">
        <f t="shared" si="4"/>
        <v>43.5</v>
      </c>
      <c r="P33" s="50">
        <f t="shared" si="5"/>
        <v>25.33333333</v>
      </c>
      <c r="Q33" s="50">
        <f t="shared" si="6"/>
        <v>21.34482759</v>
      </c>
      <c r="R33" s="13" t="str">
        <f t="shared" si="7"/>
        <v>Improvement</v>
      </c>
      <c r="S33" s="13" t="b">
        <f t="shared" si="8"/>
        <v>0</v>
      </c>
      <c r="T33" s="50" t="b">
        <f t="shared" si="9"/>
        <v>0</v>
      </c>
      <c r="U33" s="50">
        <f t="shared" si="10"/>
        <v>19.76666667</v>
      </c>
      <c r="V33" s="13" t="str">
        <f t="shared" si="11"/>
        <v>No Improvement</v>
      </c>
      <c r="W33" s="13"/>
    </row>
    <row r="34" ht="12.75" customHeight="1">
      <c r="A34" s="4">
        <v>34.0</v>
      </c>
      <c r="B34" s="9" t="s">
        <v>52</v>
      </c>
      <c r="C34" s="4" t="s">
        <v>14</v>
      </c>
      <c r="D34" s="4">
        <v>10.0</v>
      </c>
      <c r="E34" s="10">
        <v>34.0</v>
      </c>
      <c r="F34" s="4">
        <v>0.0</v>
      </c>
      <c r="G34" s="4">
        <v>0.0</v>
      </c>
      <c r="H34" s="10">
        <v>50.0</v>
      </c>
      <c r="I34" s="4"/>
      <c r="J34" s="4"/>
      <c r="K34" s="4"/>
      <c r="L34" s="4">
        <f t="shared" si="1"/>
        <v>22</v>
      </c>
      <c r="M34" s="4">
        <f t="shared" si="2"/>
        <v>47</v>
      </c>
      <c r="N34" s="11">
        <f t="shared" si="3"/>
        <v>47</v>
      </c>
      <c r="O34" s="11">
        <f t="shared" si="4"/>
        <v>47</v>
      </c>
      <c r="P34" s="50">
        <f t="shared" si="5"/>
        <v>26</v>
      </c>
      <c r="Q34" s="50">
        <f t="shared" si="6"/>
        <v>34.48275862</v>
      </c>
      <c r="R34" s="13" t="b">
        <f t="shared" si="7"/>
        <v>0</v>
      </c>
      <c r="S34" s="13" t="str">
        <f t="shared" si="8"/>
        <v>No Improvement</v>
      </c>
      <c r="T34" s="50" t="b">
        <f t="shared" si="9"/>
        <v>0</v>
      </c>
      <c r="U34" s="50">
        <f t="shared" si="10"/>
        <v>16.9</v>
      </c>
      <c r="V34" s="13" t="str">
        <f t="shared" si="11"/>
        <v>Improvement</v>
      </c>
      <c r="W34" s="13"/>
    </row>
    <row r="35" ht="12.75" customHeight="1">
      <c r="A35" s="4">
        <v>35.0</v>
      </c>
      <c r="B35" s="9" t="s">
        <v>53</v>
      </c>
      <c r="C35" s="4" t="s">
        <v>14</v>
      </c>
      <c r="D35" s="4">
        <v>26.0</v>
      </c>
      <c r="E35" s="10">
        <v>51.0</v>
      </c>
      <c r="F35" s="4">
        <v>23.0</v>
      </c>
      <c r="G35" s="4">
        <v>0.0</v>
      </c>
      <c r="H35" s="10">
        <v>70.0</v>
      </c>
      <c r="I35" s="4"/>
      <c r="J35" s="4"/>
      <c r="K35" s="4"/>
      <c r="L35" s="4">
        <f t="shared" si="1"/>
        <v>50</v>
      </c>
      <c r="M35" s="4">
        <f t="shared" si="2"/>
        <v>85</v>
      </c>
      <c r="N35" s="11">
        <f t="shared" si="3"/>
        <v>85</v>
      </c>
      <c r="O35" s="11">
        <f t="shared" si="4"/>
        <v>85</v>
      </c>
      <c r="P35" s="50">
        <f t="shared" si="5"/>
        <v>42.66666667</v>
      </c>
      <c r="Q35" s="50">
        <f t="shared" si="6"/>
        <v>55.4137931</v>
      </c>
      <c r="R35" s="13" t="b">
        <f t="shared" si="7"/>
        <v>0</v>
      </c>
      <c r="S35" s="13" t="str">
        <f t="shared" si="8"/>
        <v>No Improvement</v>
      </c>
      <c r="T35" s="50" t="b">
        <f t="shared" si="9"/>
        <v>0</v>
      </c>
      <c r="U35" s="50">
        <f t="shared" si="10"/>
        <v>34.63333333</v>
      </c>
      <c r="V35" s="13" t="str">
        <f t="shared" si="11"/>
        <v>Improvement</v>
      </c>
      <c r="W35" s="13"/>
    </row>
    <row r="36" ht="12.75" customHeight="1">
      <c r="A36" s="4">
        <v>36.0</v>
      </c>
      <c r="B36" s="9" t="s">
        <v>54</v>
      </c>
      <c r="C36" s="4" t="s">
        <v>14</v>
      </c>
      <c r="D36" s="4">
        <v>24.0</v>
      </c>
      <c r="E36" s="10">
        <v>50.0</v>
      </c>
      <c r="F36" s="4">
        <v>36.0</v>
      </c>
      <c r="G36" s="4">
        <v>3.0</v>
      </c>
      <c r="H36" s="10">
        <v>80.0</v>
      </c>
      <c r="I36" s="4"/>
      <c r="J36" s="4"/>
      <c r="K36" s="4"/>
      <c r="L36" s="4">
        <f t="shared" si="1"/>
        <v>58</v>
      </c>
      <c r="M36" s="4">
        <f t="shared" si="2"/>
        <v>98</v>
      </c>
      <c r="N36" s="11">
        <f t="shared" si="3"/>
        <v>98</v>
      </c>
      <c r="O36" s="11">
        <f t="shared" si="4"/>
        <v>98</v>
      </c>
      <c r="P36" s="50">
        <f t="shared" si="5"/>
        <v>41.33333333</v>
      </c>
      <c r="Q36" s="50">
        <f t="shared" si="6"/>
        <v>66.34482759</v>
      </c>
      <c r="R36" s="13" t="b">
        <f t="shared" si="7"/>
        <v>0</v>
      </c>
      <c r="S36" s="13" t="str">
        <f t="shared" si="8"/>
        <v>No Improvement</v>
      </c>
      <c r="T36" s="50" t="b">
        <f t="shared" si="9"/>
        <v>0</v>
      </c>
      <c r="U36" s="50">
        <f t="shared" si="10"/>
        <v>37.81666667</v>
      </c>
      <c r="V36" s="13" t="str">
        <f t="shared" si="11"/>
        <v>Improvement</v>
      </c>
      <c r="W36" s="13"/>
    </row>
    <row r="37" ht="12.75" customHeight="1">
      <c r="A37" s="4">
        <v>37.0</v>
      </c>
      <c r="B37" s="9" t="s">
        <v>55</v>
      </c>
      <c r="C37" s="4" t="s">
        <v>14</v>
      </c>
      <c r="D37" s="4">
        <v>26.0</v>
      </c>
      <c r="E37" s="10">
        <v>48.0</v>
      </c>
      <c r="F37" s="4">
        <v>18.5</v>
      </c>
      <c r="G37" s="4">
        <v>0.0</v>
      </c>
      <c r="H37" s="10">
        <v>43.0</v>
      </c>
      <c r="I37" s="4"/>
      <c r="J37" s="4"/>
      <c r="K37" s="4"/>
      <c r="L37" s="4">
        <f t="shared" si="1"/>
        <v>46.25</v>
      </c>
      <c r="M37" s="4">
        <f t="shared" si="2"/>
        <v>67.75</v>
      </c>
      <c r="N37" s="11">
        <f t="shared" si="3"/>
        <v>68</v>
      </c>
      <c r="O37" s="11">
        <f t="shared" si="4"/>
        <v>67.75</v>
      </c>
      <c r="P37" s="50">
        <f t="shared" si="5"/>
        <v>40.66666667</v>
      </c>
      <c r="Q37" s="50">
        <f t="shared" si="6"/>
        <v>35.39655172</v>
      </c>
      <c r="R37" s="13" t="str">
        <f t="shared" si="7"/>
        <v>Improvement</v>
      </c>
      <c r="S37" s="13" t="b">
        <f t="shared" si="8"/>
        <v>0</v>
      </c>
      <c r="T37" s="50" t="b">
        <f t="shared" si="9"/>
        <v>0</v>
      </c>
      <c r="U37" s="50">
        <f t="shared" si="10"/>
        <v>31.98333333</v>
      </c>
      <c r="V37" s="13" t="str">
        <f t="shared" si="11"/>
        <v>No Improvement</v>
      </c>
      <c r="W37" s="13"/>
    </row>
    <row r="38" ht="12.75" customHeight="1">
      <c r="A38" s="4">
        <v>38.0</v>
      </c>
      <c r="B38" s="9" t="s">
        <v>56</v>
      </c>
      <c r="C38" s="4" t="s">
        <v>14</v>
      </c>
      <c r="D38" s="4">
        <v>12.0</v>
      </c>
      <c r="E38" s="10">
        <v>16.0</v>
      </c>
      <c r="F38" s="4">
        <v>0.0</v>
      </c>
      <c r="G38" s="4">
        <v>0.0</v>
      </c>
      <c r="H38" s="10">
        <v>13.0</v>
      </c>
      <c r="I38" s="4"/>
      <c r="J38" s="4"/>
      <c r="K38" s="4"/>
      <c r="L38" s="4">
        <f t="shared" si="1"/>
        <v>14</v>
      </c>
      <c r="M38" s="4">
        <f t="shared" si="2"/>
        <v>20.5</v>
      </c>
      <c r="N38" s="11">
        <f t="shared" si="3"/>
        <v>21</v>
      </c>
      <c r="O38" s="11">
        <f t="shared" si="4"/>
        <v>20.5</v>
      </c>
      <c r="P38" s="50">
        <f t="shared" si="5"/>
        <v>14.66666667</v>
      </c>
      <c r="Q38" s="50">
        <f t="shared" si="6"/>
        <v>8.965517241</v>
      </c>
      <c r="R38" s="13" t="str">
        <f t="shared" si="7"/>
        <v>Improvement</v>
      </c>
      <c r="S38" s="13" t="b">
        <f t="shared" si="8"/>
        <v>0</v>
      </c>
      <c r="T38" s="50" t="b">
        <f t="shared" si="9"/>
        <v>0</v>
      </c>
      <c r="U38" s="50">
        <f t="shared" si="10"/>
        <v>9.533333333</v>
      </c>
      <c r="V38" s="13" t="str">
        <f t="shared" si="11"/>
        <v>No Improvement</v>
      </c>
      <c r="W38" s="13"/>
    </row>
    <row r="39" ht="12.75" customHeight="1">
      <c r="A39" s="4">
        <v>41.0</v>
      </c>
      <c r="B39" s="9" t="s">
        <v>57</v>
      </c>
      <c r="C39" s="4" t="s">
        <v>58</v>
      </c>
      <c r="D39" s="4">
        <v>14.0</v>
      </c>
      <c r="E39" s="10">
        <v>15.0</v>
      </c>
      <c r="F39" s="4">
        <v>10.5</v>
      </c>
      <c r="G39" s="4">
        <v>0.0</v>
      </c>
      <c r="H39" s="10">
        <v>16.0</v>
      </c>
      <c r="I39" s="4"/>
      <c r="J39" s="4"/>
      <c r="K39" s="4"/>
      <c r="L39" s="4">
        <f t="shared" si="1"/>
        <v>19.75</v>
      </c>
      <c r="M39" s="4">
        <f t="shared" si="2"/>
        <v>27.75</v>
      </c>
      <c r="N39" s="11">
        <f t="shared" si="3"/>
        <v>28</v>
      </c>
      <c r="O39" s="11">
        <f t="shared" si="4"/>
        <v>27.75</v>
      </c>
      <c r="P39" s="50">
        <f t="shared" si="5"/>
        <v>14.66666667</v>
      </c>
      <c r="Q39" s="50">
        <f t="shared" si="6"/>
        <v>14.29310345</v>
      </c>
      <c r="R39" s="13" t="str">
        <f t="shared" si="7"/>
        <v>Improvement</v>
      </c>
      <c r="S39" s="13" t="b">
        <f t="shared" si="8"/>
        <v>0</v>
      </c>
      <c r="T39" s="50" t="b">
        <f t="shared" si="9"/>
        <v>0</v>
      </c>
      <c r="U39" s="50">
        <f t="shared" si="10"/>
        <v>12.68333333</v>
      </c>
      <c r="V39" s="13" t="str">
        <f t="shared" si="11"/>
        <v>No Improvement</v>
      </c>
      <c r="W39" s="13"/>
    </row>
    <row r="40" ht="12.75" customHeight="1">
      <c r="A40" s="4">
        <v>43.0</v>
      </c>
      <c r="B40" s="9" t="s">
        <v>59</v>
      </c>
      <c r="C40" s="4" t="s">
        <v>58</v>
      </c>
      <c r="D40" s="4">
        <v>17.0</v>
      </c>
      <c r="E40" s="10">
        <v>40.0</v>
      </c>
      <c r="F40" s="4">
        <v>15.5</v>
      </c>
      <c r="G40" s="4">
        <v>0.0</v>
      </c>
      <c r="H40" s="10">
        <v>34.0</v>
      </c>
      <c r="I40" s="4"/>
      <c r="J40" s="4"/>
      <c r="K40" s="4"/>
      <c r="L40" s="4">
        <f t="shared" si="1"/>
        <v>36.25</v>
      </c>
      <c r="M40" s="4">
        <f t="shared" si="2"/>
        <v>53.25</v>
      </c>
      <c r="N40" s="11">
        <f t="shared" si="3"/>
        <v>53</v>
      </c>
      <c r="O40" s="11">
        <f t="shared" si="4"/>
        <v>53.25</v>
      </c>
      <c r="P40" s="50">
        <f t="shared" si="5"/>
        <v>32.33333333</v>
      </c>
      <c r="Q40" s="50">
        <f t="shared" si="6"/>
        <v>28.25862069</v>
      </c>
      <c r="R40" s="13" t="b">
        <f t="shared" si="7"/>
        <v>0</v>
      </c>
      <c r="S40" s="13" t="str">
        <f t="shared" si="8"/>
        <v>No Improvement</v>
      </c>
      <c r="T40" s="50" t="b">
        <f t="shared" si="9"/>
        <v>0</v>
      </c>
      <c r="U40" s="50">
        <f t="shared" si="10"/>
        <v>25.66666667</v>
      </c>
      <c r="V40" s="13" t="str">
        <f t="shared" si="11"/>
        <v>No Improvement</v>
      </c>
      <c r="W40" s="13"/>
    </row>
    <row r="41" ht="12.75" customHeight="1">
      <c r="A41" s="4">
        <v>44.0</v>
      </c>
      <c r="B41" s="9" t="s">
        <v>60</v>
      </c>
      <c r="C41" s="4" t="s">
        <v>58</v>
      </c>
      <c r="D41" s="4">
        <v>19.0</v>
      </c>
      <c r="E41" s="10">
        <v>42.0</v>
      </c>
      <c r="F41" s="4">
        <v>19.0</v>
      </c>
      <c r="G41" s="4">
        <v>0.0</v>
      </c>
      <c r="H41" s="10">
        <v>60.0</v>
      </c>
      <c r="I41" s="4"/>
      <c r="J41" s="4"/>
      <c r="K41" s="4"/>
      <c r="L41" s="4">
        <f t="shared" si="1"/>
        <v>40</v>
      </c>
      <c r="M41" s="4">
        <f t="shared" si="2"/>
        <v>70</v>
      </c>
      <c r="N41" s="11">
        <f t="shared" si="3"/>
        <v>70</v>
      </c>
      <c r="O41" s="11">
        <f t="shared" si="4"/>
        <v>70</v>
      </c>
      <c r="P41" s="50">
        <f t="shared" si="5"/>
        <v>34.33333333</v>
      </c>
      <c r="Q41" s="50">
        <f t="shared" si="6"/>
        <v>47.27586207</v>
      </c>
      <c r="R41" s="13" t="b">
        <f t="shared" si="7"/>
        <v>0</v>
      </c>
      <c r="S41" s="13" t="str">
        <f t="shared" si="8"/>
        <v>No Improvement</v>
      </c>
      <c r="T41" s="50" t="b">
        <f t="shared" si="9"/>
        <v>0</v>
      </c>
      <c r="U41" s="50">
        <f t="shared" si="10"/>
        <v>28.01666667</v>
      </c>
      <c r="V41" s="13" t="str">
        <f t="shared" si="11"/>
        <v>Improvement</v>
      </c>
      <c r="W41" s="13"/>
    </row>
    <row r="42" ht="12.75" customHeight="1">
      <c r="A42" s="4">
        <v>45.0</v>
      </c>
      <c r="B42" s="9" t="s">
        <v>61</v>
      </c>
      <c r="C42" s="4" t="s">
        <v>58</v>
      </c>
      <c r="D42" s="4">
        <v>13.0</v>
      </c>
      <c r="E42" s="10">
        <v>29.0</v>
      </c>
      <c r="F42" s="4">
        <v>9.0</v>
      </c>
      <c r="G42" s="4">
        <v>0.0</v>
      </c>
      <c r="H42" s="10">
        <v>26.0</v>
      </c>
      <c r="I42" s="4"/>
      <c r="J42" s="4"/>
      <c r="K42" s="4"/>
      <c r="L42" s="4">
        <f t="shared" si="1"/>
        <v>25.5</v>
      </c>
      <c r="M42" s="4">
        <f t="shared" si="2"/>
        <v>38.5</v>
      </c>
      <c r="N42" s="11">
        <f t="shared" si="3"/>
        <v>39</v>
      </c>
      <c r="O42" s="11">
        <f t="shared" si="4"/>
        <v>38.5</v>
      </c>
      <c r="P42" s="50">
        <f t="shared" si="5"/>
        <v>23.66666667</v>
      </c>
      <c r="Q42" s="50">
        <f t="shared" si="6"/>
        <v>20.72413793</v>
      </c>
      <c r="R42" s="13" t="str">
        <f t="shared" si="7"/>
        <v>Improvement</v>
      </c>
      <c r="S42" s="13" t="b">
        <f t="shared" si="8"/>
        <v>0</v>
      </c>
      <c r="T42" s="50" t="b">
        <f t="shared" si="9"/>
        <v>0</v>
      </c>
      <c r="U42" s="50">
        <f t="shared" si="10"/>
        <v>18.08333333</v>
      </c>
      <c r="V42" s="13" t="str">
        <f t="shared" si="11"/>
        <v>Improvement</v>
      </c>
      <c r="W42" s="13"/>
    </row>
    <row r="43" ht="12.75" customHeight="1">
      <c r="A43" s="4">
        <v>46.0</v>
      </c>
      <c r="B43" s="9" t="s">
        <v>62</v>
      </c>
      <c r="C43" s="4" t="s">
        <v>58</v>
      </c>
      <c r="D43" s="4">
        <v>26.0</v>
      </c>
      <c r="E43" s="10">
        <v>49.0</v>
      </c>
      <c r="F43" s="4">
        <v>17.5</v>
      </c>
      <c r="G43" s="4">
        <v>1.0</v>
      </c>
      <c r="H43" s="10">
        <v>26.0</v>
      </c>
      <c r="I43" s="4"/>
      <c r="J43" s="4"/>
      <c r="K43" s="4"/>
      <c r="L43" s="4">
        <f t="shared" si="1"/>
        <v>47.25</v>
      </c>
      <c r="M43" s="4">
        <f t="shared" si="2"/>
        <v>60.25</v>
      </c>
      <c r="N43" s="11">
        <f t="shared" si="3"/>
        <v>60</v>
      </c>
      <c r="O43" s="11">
        <f t="shared" si="4"/>
        <v>60.25</v>
      </c>
      <c r="P43" s="50">
        <f t="shared" si="5"/>
        <v>41.33333333</v>
      </c>
      <c r="Q43" s="50">
        <f t="shared" si="6"/>
        <v>23.36206897</v>
      </c>
      <c r="R43" s="13" t="str">
        <f t="shared" si="7"/>
        <v>Improvement</v>
      </c>
      <c r="S43" s="13" t="b">
        <f t="shared" si="8"/>
        <v>0</v>
      </c>
      <c r="T43" s="50" t="b">
        <f t="shared" si="9"/>
        <v>0</v>
      </c>
      <c r="U43" s="50">
        <f t="shared" si="10"/>
        <v>32.16666667</v>
      </c>
      <c r="V43" s="13" t="str">
        <f t="shared" si="11"/>
        <v>No Improvement</v>
      </c>
      <c r="W43" s="13"/>
    </row>
    <row r="44" ht="12.75" customHeight="1">
      <c r="A44" s="4">
        <v>47.0</v>
      </c>
      <c r="B44" s="9" t="s">
        <v>63</v>
      </c>
      <c r="C44" s="4" t="s">
        <v>58</v>
      </c>
      <c r="D44" s="4">
        <v>24.0</v>
      </c>
      <c r="E44" s="10">
        <v>35.0</v>
      </c>
      <c r="F44" s="4">
        <v>30.0</v>
      </c>
      <c r="G44" s="4">
        <v>1.75</v>
      </c>
      <c r="H44" s="10">
        <v>68.0</v>
      </c>
      <c r="I44" s="4"/>
      <c r="J44" s="4"/>
      <c r="K44" s="4"/>
      <c r="L44" s="4">
        <f t="shared" si="1"/>
        <v>46.25</v>
      </c>
      <c r="M44" s="4">
        <f t="shared" si="2"/>
        <v>80.25</v>
      </c>
      <c r="N44" s="11">
        <f t="shared" si="3"/>
        <v>80</v>
      </c>
      <c r="O44" s="11">
        <f t="shared" si="4"/>
        <v>80.25</v>
      </c>
      <c r="P44" s="50">
        <f t="shared" si="5"/>
        <v>31.33333333</v>
      </c>
      <c r="Q44" s="50">
        <f t="shared" si="6"/>
        <v>56.20689655</v>
      </c>
      <c r="R44" s="13" t="b">
        <f t="shared" si="7"/>
        <v>0</v>
      </c>
      <c r="S44" s="13" t="str">
        <f t="shared" si="8"/>
        <v>No Improvement</v>
      </c>
      <c r="T44" s="50" t="b">
        <f t="shared" si="9"/>
        <v>0</v>
      </c>
      <c r="U44" s="50">
        <f t="shared" si="10"/>
        <v>29.45416667</v>
      </c>
      <c r="V44" s="13" t="str">
        <f t="shared" si="11"/>
        <v>Improvement</v>
      </c>
      <c r="W44" s="13"/>
    </row>
    <row r="45" ht="12.75" customHeight="1">
      <c r="A45" s="4">
        <v>48.0</v>
      </c>
      <c r="B45" s="9" t="s">
        <v>64</v>
      </c>
      <c r="C45" s="4" t="s">
        <v>58</v>
      </c>
      <c r="D45" s="4">
        <v>22.0</v>
      </c>
      <c r="E45" s="10">
        <v>44.0</v>
      </c>
      <c r="F45" s="4">
        <v>21.5</v>
      </c>
      <c r="G45" s="4">
        <v>1.0</v>
      </c>
      <c r="H45" s="10">
        <v>52.0</v>
      </c>
      <c r="I45" s="4"/>
      <c r="J45" s="4"/>
      <c r="K45" s="4"/>
      <c r="L45" s="4">
        <f t="shared" si="1"/>
        <v>44.75</v>
      </c>
      <c r="M45" s="4">
        <f t="shared" si="2"/>
        <v>70.75</v>
      </c>
      <c r="N45" s="11">
        <f t="shared" si="3"/>
        <v>71</v>
      </c>
      <c r="O45" s="11">
        <f t="shared" si="4"/>
        <v>70.75</v>
      </c>
      <c r="P45" s="50">
        <f t="shared" si="5"/>
        <v>36.66666667</v>
      </c>
      <c r="Q45" s="50">
        <f t="shared" si="6"/>
        <v>42.53448276</v>
      </c>
      <c r="R45" s="13" t="b">
        <f t="shared" si="7"/>
        <v>0</v>
      </c>
      <c r="S45" s="13" t="str">
        <f t="shared" si="8"/>
        <v>No Improvement</v>
      </c>
      <c r="T45" s="50" t="b">
        <f t="shared" si="9"/>
        <v>0</v>
      </c>
      <c r="U45" s="50">
        <f t="shared" si="10"/>
        <v>30.33333333</v>
      </c>
      <c r="V45" s="13" t="str">
        <f t="shared" si="11"/>
        <v>Improvement</v>
      </c>
      <c r="W45" s="13"/>
    </row>
    <row r="46" ht="12.75" customHeight="1">
      <c r="A46" s="4">
        <v>49.0</v>
      </c>
      <c r="B46" s="9" t="s">
        <v>65</v>
      </c>
      <c r="C46" s="4" t="s">
        <v>58</v>
      </c>
      <c r="D46" s="4">
        <v>24.0</v>
      </c>
      <c r="E46" s="10">
        <v>31.0</v>
      </c>
      <c r="F46" s="4">
        <v>18.0</v>
      </c>
      <c r="G46" s="4">
        <v>0.0</v>
      </c>
      <c r="H46" s="10">
        <v>60.0</v>
      </c>
      <c r="I46" s="4"/>
      <c r="J46" s="4"/>
      <c r="K46" s="4"/>
      <c r="L46" s="4">
        <f t="shared" si="1"/>
        <v>36.5</v>
      </c>
      <c r="M46" s="4">
        <f t="shared" si="2"/>
        <v>66.5</v>
      </c>
      <c r="N46" s="11">
        <f t="shared" si="3"/>
        <v>67</v>
      </c>
      <c r="O46" s="11">
        <f t="shared" si="4"/>
        <v>66.5</v>
      </c>
      <c r="P46" s="50">
        <f t="shared" si="5"/>
        <v>28.66666667</v>
      </c>
      <c r="Q46" s="50">
        <f t="shared" si="6"/>
        <v>46.96551724</v>
      </c>
      <c r="R46" s="13" t="b">
        <f t="shared" si="7"/>
        <v>0</v>
      </c>
      <c r="S46" s="13" t="str">
        <f t="shared" si="8"/>
        <v>No Improvement</v>
      </c>
      <c r="T46" s="50" t="b">
        <f t="shared" si="9"/>
        <v>0</v>
      </c>
      <c r="U46" s="50">
        <f t="shared" si="10"/>
        <v>24.03333333</v>
      </c>
      <c r="V46" s="13" t="str">
        <f t="shared" si="11"/>
        <v>Improvement</v>
      </c>
      <c r="W46" s="13"/>
    </row>
    <row r="47" ht="12.75" customHeight="1">
      <c r="A47" s="4">
        <v>50.0</v>
      </c>
      <c r="B47" s="9" t="s">
        <v>66</v>
      </c>
      <c r="C47" s="4" t="s">
        <v>58</v>
      </c>
      <c r="D47" s="4">
        <v>22.0</v>
      </c>
      <c r="E47" s="10">
        <v>27.0</v>
      </c>
      <c r="F47" s="4">
        <v>24.5</v>
      </c>
      <c r="G47" s="4">
        <v>3.0</v>
      </c>
      <c r="H47" s="10">
        <v>59.0</v>
      </c>
      <c r="I47" s="4"/>
      <c r="J47" s="4"/>
      <c r="K47" s="4"/>
      <c r="L47" s="4">
        <f t="shared" si="1"/>
        <v>39.75</v>
      </c>
      <c r="M47" s="4">
        <f t="shared" si="2"/>
        <v>69.25</v>
      </c>
      <c r="N47" s="11">
        <f t="shared" si="3"/>
        <v>69</v>
      </c>
      <c r="O47" s="11">
        <f t="shared" si="4"/>
        <v>69.25</v>
      </c>
      <c r="P47" s="50">
        <f t="shared" si="5"/>
        <v>25.33333333</v>
      </c>
      <c r="Q47" s="50">
        <f t="shared" si="6"/>
        <v>48.29310345</v>
      </c>
      <c r="R47" s="13" t="b">
        <f t="shared" si="7"/>
        <v>0</v>
      </c>
      <c r="S47" s="13" t="str">
        <f t="shared" si="8"/>
        <v>No Improvement</v>
      </c>
      <c r="T47" s="50" t="b">
        <f t="shared" si="9"/>
        <v>0</v>
      </c>
      <c r="U47" s="50">
        <f t="shared" si="10"/>
        <v>23.96666667</v>
      </c>
      <c r="V47" s="13" t="str">
        <f t="shared" si="11"/>
        <v>Improvement</v>
      </c>
      <c r="W47" s="13"/>
    </row>
    <row r="48" ht="12.75" customHeight="1">
      <c r="A48" s="4">
        <v>51.0</v>
      </c>
      <c r="B48" s="9" t="s">
        <v>67</v>
      </c>
      <c r="C48" s="4" t="s">
        <v>58</v>
      </c>
      <c r="D48" s="4">
        <v>24.0</v>
      </c>
      <c r="E48" s="10">
        <v>36.0</v>
      </c>
      <c r="F48" s="4">
        <v>13.5</v>
      </c>
      <c r="G48" s="4">
        <v>0.0</v>
      </c>
      <c r="H48" s="10">
        <v>50.0</v>
      </c>
      <c r="I48" s="4"/>
      <c r="J48" s="4"/>
      <c r="K48" s="4"/>
      <c r="L48" s="4">
        <f t="shared" si="1"/>
        <v>36.75</v>
      </c>
      <c r="M48" s="4">
        <f t="shared" si="2"/>
        <v>61.75</v>
      </c>
      <c r="N48" s="11">
        <f t="shared" si="3"/>
        <v>62</v>
      </c>
      <c r="O48" s="11">
        <f t="shared" si="4"/>
        <v>61.75</v>
      </c>
      <c r="P48" s="50">
        <f t="shared" si="5"/>
        <v>32</v>
      </c>
      <c r="Q48" s="50">
        <f t="shared" si="6"/>
        <v>38.67241379</v>
      </c>
      <c r="R48" s="13" t="b">
        <f t="shared" si="7"/>
        <v>0</v>
      </c>
      <c r="S48" s="13" t="str">
        <f t="shared" si="8"/>
        <v>No Improvement</v>
      </c>
      <c r="T48" s="50" t="b">
        <f t="shared" si="9"/>
        <v>0</v>
      </c>
      <c r="U48" s="50">
        <f t="shared" si="10"/>
        <v>24.85</v>
      </c>
      <c r="V48" s="13" t="str">
        <f t="shared" si="11"/>
        <v>Improvement</v>
      </c>
      <c r="W48" s="13"/>
    </row>
    <row r="49" ht="12.75" customHeight="1">
      <c r="A49" s="4">
        <v>52.0</v>
      </c>
      <c r="B49" s="9" t="s">
        <v>68</v>
      </c>
      <c r="C49" s="4" t="s">
        <v>58</v>
      </c>
      <c r="D49" s="4">
        <v>17.0</v>
      </c>
      <c r="E49" s="10">
        <v>27.0</v>
      </c>
      <c r="F49" s="4">
        <v>2.0</v>
      </c>
      <c r="G49" s="4">
        <v>0.0</v>
      </c>
      <c r="H49" s="10">
        <v>26.0</v>
      </c>
      <c r="I49" s="4"/>
      <c r="J49" s="4"/>
      <c r="K49" s="4"/>
      <c r="L49" s="4">
        <f t="shared" si="1"/>
        <v>23</v>
      </c>
      <c r="M49" s="4">
        <f t="shared" si="2"/>
        <v>36</v>
      </c>
      <c r="N49" s="11">
        <f t="shared" si="3"/>
        <v>36</v>
      </c>
      <c r="O49" s="11">
        <f t="shared" si="4"/>
        <v>36</v>
      </c>
      <c r="P49" s="50">
        <f t="shared" si="5"/>
        <v>23.66666667</v>
      </c>
      <c r="Q49" s="50">
        <f t="shared" si="6"/>
        <v>18.55172414</v>
      </c>
      <c r="R49" s="13" t="str">
        <f t="shared" si="7"/>
        <v>Improvement</v>
      </c>
      <c r="S49" s="13" t="b">
        <f t="shared" si="8"/>
        <v>0</v>
      </c>
      <c r="T49" s="50" t="b">
        <f t="shared" si="9"/>
        <v>0</v>
      </c>
      <c r="U49" s="50">
        <f t="shared" si="10"/>
        <v>15.98333333</v>
      </c>
      <c r="V49" s="13" t="str">
        <f t="shared" si="11"/>
        <v>Improvement</v>
      </c>
      <c r="W49" s="13"/>
    </row>
    <row r="50" ht="12.75" customHeight="1">
      <c r="A50" s="4">
        <v>53.0</v>
      </c>
      <c r="B50" s="9" t="s">
        <v>69</v>
      </c>
      <c r="C50" s="4" t="s">
        <v>58</v>
      </c>
      <c r="D50" s="4">
        <v>23.0</v>
      </c>
      <c r="E50" s="10">
        <v>20.5</v>
      </c>
      <c r="F50" s="4">
        <v>18.0</v>
      </c>
      <c r="G50" s="4">
        <v>0.0</v>
      </c>
      <c r="H50" s="10">
        <v>36.0</v>
      </c>
      <c r="I50" s="4"/>
      <c r="J50" s="4"/>
      <c r="K50" s="4"/>
      <c r="L50" s="4">
        <f t="shared" si="1"/>
        <v>30.75</v>
      </c>
      <c r="M50" s="4">
        <f t="shared" si="2"/>
        <v>48.75</v>
      </c>
      <c r="N50" s="11">
        <f t="shared" si="3"/>
        <v>49</v>
      </c>
      <c r="O50" s="11">
        <f t="shared" si="4"/>
        <v>48.75</v>
      </c>
      <c r="P50" s="50">
        <f t="shared" si="5"/>
        <v>21.33333333</v>
      </c>
      <c r="Q50" s="50">
        <f t="shared" si="6"/>
        <v>30.4137931</v>
      </c>
      <c r="R50" s="13" t="b">
        <f t="shared" si="7"/>
        <v>0</v>
      </c>
      <c r="S50" s="13" t="str">
        <f t="shared" si="8"/>
        <v>No Improvement</v>
      </c>
      <c r="T50" s="50" t="b">
        <f t="shared" si="9"/>
        <v>0</v>
      </c>
      <c r="U50" s="50">
        <f t="shared" si="10"/>
        <v>19.26666667</v>
      </c>
      <c r="V50" s="13" t="str">
        <f t="shared" si="11"/>
        <v>Improvement</v>
      </c>
      <c r="W50" s="13"/>
    </row>
    <row r="51" ht="12.75" customHeight="1">
      <c r="A51" s="4">
        <v>54.0</v>
      </c>
      <c r="B51" s="9" t="s">
        <v>70</v>
      </c>
      <c r="C51" s="4" t="s">
        <v>58</v>
      </c>
      <c r="D51" s="4">
        <v>23.0</v>
      </c>
      <c r="E51" s="10">
        <v>36.5</v>
      </c>
      <c r="F51" s="4">
        <v>24.5</v>
      </c>
      <c r="G51" s="4">
        <v>2.5</v>
      </c>
      <c r="H51" s="10">
        <v>49.0</v>
      </c>
      <c r="I51" s="4"/>
      <c r="J51" s="4"/>
      <c r="K51" s="4"/>
      <c r="L51" s="4">
        <f t="shared" si="1"/>
        <v>44.5</v>
      </c>
      <c r="M51" s="4">
        <f t="shared" si="2"/>
        <v>69</v>
      </c>
      <c r="N51" s="11">
        <f t="shared" si="3"/>
        <v>69</v>
      </c>
      <c r="O51" s="11">
        <f t="shared" si="4"/>
        <v>69</v>
      </c>
      <c r="P51" s="50">
        <f t="shared" si="5"/>
        <v>32</v>
      </c>
      <c r="Q51" s="50">
        <f t="shared" si="6"/>
        <v>41.39655172</v>
      </c>
      <c r="R51" s="13" t="b">
        <f t="shared" si="7"/>
        <v>0</v>
      </c>
      <c r="S51" s="13" t="str">
        <f t="shared" si="8"/>
        <v>No Improvement</v>
      </c>
      <c r="T51" s="50" t="b">
        <f t="shared" si="9"/>
        <v>0</v>
      </c>
      <c r="U51" s="50">
        <f t="shared" si="10"/>
        <v>28.275</v>
      </c>
      <c r="V51" s="13" t="str">
        <f t="shared" si="11"/>
        <v>Improvement</v>
      </c>
      <c r="W51" s="13"/>
    </row>
    <row r="52" ht="12.75" customHeight="1">
      <c r="A52" s="4">
        <v>55.0</v>
      </c>
      <c r="B52" s="9" t="s">
        <v>71</v>
      </c>
      <c r="C52" s="4" t="s">
        <v>58</v>
      </c>
      <c r="D52" s="4">
        <v>20.0</v>
      </c>
      <c r="E52" s="10">
        <v>42.5</v>
      </c>
      <c r="F52" s="4">
        <v>22.0</v>
      </c>
      <c r="G52" s="4">
        <v>0.0</v>
      </c>
      <c r="H52" s="10">
        <v>48.0</v>
      </c>
      <c r="I52" s="4"/>
      <c r="J52" s="4"/>
      <c r="K52" s="4"/>
      <c r="L52" s="4">
        <f t="shared" si="1"/>
        <v>42.25</v>
      </c>
      <c r="M52" s="4">
        <f t="shared" si="2"/>
        <v>66.25</v>
      </c>
      <c r="N52" s="11">
        <f t="shared" si="3"/>
        <v>66</v>
      </c>
      <c r="O52" s="11">
        <f t="shared" si="4"/>
        <v>66.25</v>
      </c>
      <c r="P52" s="50">
        <f t="shared" si="5"/>
        <v>35</v>
      </c>
      <c r="Q52" s="50">
        <f t="shared" si="6"/>
        <v>39.93103448</v>
      </c>
      <c r="R52" s="13" t="b">
        <f t="shared" si="7"/>
        <v>0</v>
      </c>
      <c r="S52" s="13" t="str">
        <f t="shared" si="8"/>
        <v>No Improvement</v>
      </c>
      <c r="T52" s="50" t="b">
        <f t="shared" si="9"/>
        <v>0</v>
      </c>
      <c r="U52" s="50">
        <f t="shared" si="10"/>
        <v>29.35</v>
      </c>
      <c r="V52" s="13" t="str">
        <f t="shared" si="11"/>
        <v>Improvement</v>
      </c>
      <c r="W52" s="13"/>
    </row>
    <row r="53" ht="12.75" customHeight="1">
      <c r="A53" s="4">
        <v>56.0</v>
      </c>
      <c r="B53" s="9" t="s">
        <v>72</v>
      </c>
      <c r="C53" s="4" t="s">
        <v>58</v>
      </c>
      <c r="D53" s="4">
        <v>22.0</v>
      </c>
      <c r="E53" s="10">
        <v>23.0</v>
      </c>
      <c r="F53" s="4">
        <v>11.5</v>
      </c>
      <c r="G53" s="4">
        <v>0.0</v>
      </c>
      <c r="H53" s="10">
        <v>28.0</v>
      </c>
      <c r="I53" s="4"/>
      <c r="J53" s="4"/>
      <c r="K53" s="4"/>
      <c r="L53" s="4">
        <f t="shared" si="1"/>
        <v>28.25</v>
      </c>
      <c r="M53" s="4">
        <f t="shared" si="2"/>
        <v>42.25</v>
      </c>
      <c r="N53" s="11">
        <f t="shared" si="3"/>
        <v>42</v>
      </c>
      <c r="O53" s="11">
        <f t="shared" si="4"/>
        <v>42.25</v>
      </c>
      <c r="P53" s="50">
        <f t="shared" si="5"/>
        <v>22.66666667</v>
      </c>
      <c r="Q53" s="50">
        <f t="shared" si="6"/>
        <v>22.87931034</v>
      </c>
      <c r="R53" s="13" t="str">
        <f t="shared" si="7"/>
        <v>Improvement</v>
      </c>
      <c r="S53" s="13" t="b">
        <f t="shared" si="8"/>
        <v>0</v>
      </c>
      <c r="T53" s="50" t="b">
        <f t="shared" si="9"/>
        <v>0</v>
      </c>
      <c r="U53" s="50">
        <f t="shared" si="10"/>
        <v>18.18333333</v>
      </c>
      <c r="V53" s="13" t="str">
        <f t="shared" si="11"/>
        <v>No Improvement</v>
      </c>
      <c r="W53" s="13"/>
    </row>
    <row r="54" ht="12.75" customHeight="1">
      <c r="A54" s="4">
        <v>57.0</v>
      </c>
      <c r="B54" s="9" t="s">
        <v>73</v>
      </c>
      <c r="C54" s="4" t="s">
        <v>58</v>
      </c>
      <c r="D54" s="4">
        <v>19.0</v>
      </c>
      <c r="E54" s="10">
        <v>38.0</v>
      </c>
      <c r="F54" s="4">
        <v>24.5</v>
      </c>
      <c r="G54" s="4">
        <v>0.0</v>
      </c>
      <c r="H54" s="10">
        <v>56.0</v>
      </c>
      <c r="I54" s="4"/>
      <c r="J54" s="4"/>
      <c r="K54" s="4"/>
      <c r="L54" s="4">
        <f t="shared" si="1"/>
        <v>40.75</v>
      </c>
      <c r="M54" s="4">
        <f t="shared" si="2"/>
        <v>68.75</v>
      </c>
      <c r="N54" s="11">
        <f t="shared" si="3"/>
        <v>69</v>
      </c>
      <c r="O54" s="11">
        <f t="shared" si="4"/>
        <v>68.75</v>
      </c>
      <c r="P54" s="50">
        <f t="shared" si="5"/>
        <v>31.66666667</v>
      </c>
      <c r="Q54" s="50">
        <f t="shared" si="6"/>
        <v>46.22413793</v>
      </c>
      <c r="R54" s="13" t="b">
        <f t="shared" si="7"/>
        <v>0</v>
      </c>
      <c r="S54" s="13" t="str">
        <f t="shared" si="8"/>
        <v>No Improvement</v>
      </c>
      <c r="T54" s="50" t="b">
        <f t="shared" si="9"/>
        <v>0</v>
      </c>
      <c r="U54" s="50">
        <f t="shared" si="10"/>
        <v>27.93333333</v>
      </c>
      <c r="V54" s="13" t="str">
        <f t="shared" si="11"/>
        <v>Improvement</v>
      </c>
      <c r="W54" s="13"/>
    </row>
    <row r="55" ht="12.75" customHeight="1">
      <c r="A55" s="4">
        <v>58.0</v>
      </c>
      <c r="B55" s="9" t="s">
        <v>74</v>
      </c>
      <c r="C55" s="4" t="s">
        <v>58</v>
      </c>
      <c r="D55" s="4">
        <v>16.0</v>
      </c>
      <c r="E55" s="10">
        <v>23.0</v>
      </c>
      <c r="F55" s="4">
        <v>25.0</v>
      </c>
      <c r="G55" s="4">
        <v>0.0</v>
      </c>
      <c r="H55" s="10">
        <v>64.0</v>
      </c>
      <c r="I55" s="4"/>
      <c r="J55" s="4"/>
      <c r="K55" s="4"/>
      <c r="L55" s="4">
        <f t="shared" si="1"/>
        <v>32</v>
      </c>
      <c r="M55" s="4">
        <f t="shared" si="2"/>
        <v>64</v>
      </c>
      <c r="N55" s="11">
        <f t="shared" si="3"/>
        <v>64</v>
      </c>
      <c r="O55" s="11">
        <f t="shared" si="4"/>
        <v>64</v>
      </c>
      <c r="P55" s="50">
        <f t="shared" si="5"/>
        <v>20.66666667</v>
      </c>
      <c r="Q55" s="50">
        <f t="shared" si="6"/>
        <v>51.89655172</v>
      </c>
      <c r="R55" s="13" t="b">
        <f t="shared" si="7"/>
        <v>0</v>
      </c>
      <c r="S55" s="13" t="str">
        <f t="shared" si="8"/>
        <v>No Improvement</v>
      </c>
      <c r="T55" s="50" t="b">
        <f t="shared" si="9"/>
        <v>0</v>
      </c>
      <c r="U55" s="50">
        <f t="shared" si="10"/>
        <v>20.93333333</v>
      </c>
      <c r="V55" s="13" t="str">
        <f t="shared" si="11"/>
        <v>Improvement</v>
      </c>
      <c r="W55" s="13"/>
    </row>
    <row r="56" ht="12.75" customHeight="1">
      <c r="A56" s="4">
        <v>59.0</v>
      </c>
      <c r="B56" s="9" t="s">
        <v>75</v>
      </c>
      <c r="C56" s="4" t="s">
        <v>58</v>
      </c>
      <c r="D56" s="4">
        <v>22.0</v>
      </c>
      <c r="E56" s="10">
        <v>41.0</v>
      </c>
      <c r="F56" s="4">
        <v>27.5</v>
      </c>
      <c r="G56" s="4">
        <v>3.0</v>
      </c>
      <c r="H56" s="10">
        <v>61.0</v>
      </c>
      <c r="I56" s="4"/>
      <c r="J56" s="4"/>
      <c r="K56" s="4"/>
      <c r="L56" s="4">
        <f t="shared" si="1"/>
        <v>48.25</v>
      </c>
      <c r="M56" s="4">
        <f t="shared" si="2"/>
        <v>78.75</v>
      </c>
      <c r="N56" s="11">
        <f t="shared" si="3"/>
        <v>79</v>
      </c>
      <c r="O56" s="11">
        <f t="shared" si="4"/>
        <v>78.75</v>
      </c>
      <c r="P56" s="50">
        <f t="shared" si="5"/>
        <v>34.66666667</v>
      </c>
      <c r="Q56" s="50">
        <f t="shared" si="6"/>
        <v>50.60344828</v>
      </c>
      <c r="R56" s="13" t="b">
        <f t="shared" si="7"/>
        <v>0</v>
      </c>
      <c r="S56" s="13" t="str">
        <f t="shared" si="8"/>
        <v>No Improvement</v>
      </c>
      <c r="T56" s="50" t="b">
        <f t="shared" si="9"/>
        <v>0</v>
      </c>
      <c r="U56" s="50">
        <f t="shared" si="10"/>
        <v>30.93333333</v>
      </c>
      <c r="V56" s="13" t="str">
        <f t="shared" si="11"/>
        <v>Improvement</v>
      </c>
      <c r="W56" s="13"/>
    </row>
    <row r="57" ht="12.75" customHeight="1">
      <c r="A57" s="4">
        <v>60.0</v>
      </c>
      <c r="B57" s="9" t="s">
        <v>76</v>
      </c>
      <c r="C57" s="4" t="s">
        <v>58</v>
      </c>
      <c r="D57" s="4">
        <v>26.0</v>
      </c>
      <c r="E57" s="10">
        <v>43.0</v>
      </c>
      <c r="F57" s="4">
        <v>17.0</v>
      </c>
      <c r="G57" s="4">
        <v>0.0</v>
      </c>
      <c r="H57" s="10">
        <v>54.0</v>
      </c>
      <c r="I57" s="4"/>
      <c r="J57" s="4"/>
      <c r="K57" s="4"/>
      <c r="L57" s="4">
        <f t="shared" si="1"/>
        <v>43</v>
      </c>
      <c r="M57" s="4">
        <f t="shared" si="2"/>
        <v>70</v>
      </c>
      <c r="N57" s="11">
        <f t="shared" si="3"/>
        <v>70</v>
      </c>
      <c r="O57" s="11">
        <f t="shared" si="4"/>
        <v>70</v>
      </c>
      <c r="P57" s="50">
        <f t="shared" si="5"/>
        <v>37.33333333</v>
      </c>
      <c r="Q57" s="50">
        <f t="shared" si="6"/>
        <v>42.51724138</v>
      </c>
      <c r="R57" s="13" t="b">
        <f t="shared" si="7"/>
        <v>0</v>
      </c>
      <c r="S57" s="13" t="str">
        <f t="shared" si="8"/>
        <v>No Improvement</v>
      </c>
      <c r="T57" s="50" t="b">
        <f t="shared" si="9"/>
        <v>0</v>
      </c>
      <c r="U57" s="50">
        <f t="shared" si="10"/>
        <v>29.36666667</v>
      </c>
      <c r="V57" s="13" t="str">
        <f t="shared" si="11"/>
        <v>Improvement</v>
      </c>
      <c r="W57" s="13"/>
    </row>
    <row r="58" ht="12.75" customHeight="1">
      <c r="A58" s="4">
        <v>61.0</v>
      </c>
      <c r="B58" s="9" t="s">
        <v>77</v>
      </c>
      <c r="C58" s="4" t="s">
        <v>58</v>
      </c>
      <c r="D58" s="4">
        <v>13.0</v>
      </c>
      <c r="E58" s="10">
        <v>21.0</v>
      </c>
      <c r="F58" s="4">
        <v>23.5</v>
      </c>
      <c r="G58" s="4">
        <v>1.0</v>
      </c>
      <c r="H58" s="10">
        <v>28.0</v>
      </c>
      <c r="I58" s="4"/>
      <c r="J58" s="4"/>
      <c r="K58" s="4"/>
      <c r="L58" s="4">
        <f t="shared" si="1"/>
        <v>29.75</v>
      </c>
      <c r="M58" s="4">
        <f t="shared" si="2"/>
        <v>43.75</v>
      </c>
      <c r="N58" s="11">
        <f t="shared" si="3"/>
        <v>44</v>
      </c>
      <c r="O58" s="11">
        <f t="shared" si="4"/>
        <v>43.75</v>
      </c>
      <c r="P58" s="50">
        <f t="shared" si="5"/>
        <v>18.33333333</v>
      </c>
      <c r="Q58" s="50">
        <f t="shared" si="6"/>
        <v>26.60344828</v>
      </c>
      <c r="R58" s="13" t="str">
        <f t="shared" si="7"/>
        <v>Improvement</v>
      </c>
      <c r="S58" s="13" t="b">
        <f t="shared" si="8"/>
        <v>0</v>
      </c>
      <c r="T58" s="50" t="b">
        <f t="shared" si="9"/>
        <v>0</v>
      </c>
      <c r="U58" s="50">
        <f t="shared" si="10"/>
        <v>19.01666667</v>
      </c>
      <c r="V58" s="13" t="str">
        <f t="shared" si="11"/>
        <v>No Improvement</v>
      </c>
      <c r="W58" s="13"/>
    </row>
    <row r="59" ht="12.75" customHeight="1">
      <c r="A59" s="4">
        <v>62.0</v>
      </c>
      <c r="B59" s="9" t="s">
        <v>78</v>
      </c>
      <c r="C59" s="4" t="s">
        <v>58</v>
      </c>
      <c r="D59" s="4">
        <v>15.0</v>
      </c>
      <c r="E59" s="10">
        <v>17.0</v>
      </c>
      <c r="F59" s="4">
        <v>1.0</v>
      </c>
      <c r="G59" s="4">
        <v>0.0</v>
      </c>
      <c r="H59" s="10">
        <v>24.0</v>
      </c>
      <c r="I59" s="4"/>
      <c r="J59" s="4"/>
      <c r="K59" s="4"/>
      <c r="L59" s="4">
        <f t="shared" si="1"/>
        <v>16.5</v>
      </c>
      <c r="M59" s="4">
        <f t="shared" si="2"/>
        <v>28.5</v>
      </c>
      <c r="N59" s="11">
        <f t="shared" si="3"/>
        <v>29</v>
      </c>
      <c r="O59" s="11">
        <f t="shared" si="4"/>
        <v>28.5</v>
      </c>
      <c r="P59" s="50">
        <f t="shared" si="5"/>
        <v>16.33333333</v>
      </c>
      <c r="Q59" s="50">
        <f t="shared" si="6"/>
        <v>16.86206897</v>
      </c>
      <c r="R59" s="13" t="str">
        <f t="shared" si="7"/>
        <v>Improvement</v>
      </c>
      <c r="S59" s="13" t="b">
        <f t="shared" si="8"/>
        <v>0</v>
      </c>
      <c r="T59" s="50" t="b">
        <f t="shared" si="9"/>
        <v>0</v>
      </c>
      <c r="U59" s="50">
        <f t="shared" si="10"/>
        <v>10.91666667</v>
      </c>
      <c r="V59" s="13" t="str">
        <f t="shared" si="11"/>
        <v>Improvement</v>
      </c>
      <c r="W59" s="13"/>
    </row>
    <row r="60" ht="12.75" customHeight="1">
      <c r="A60" s="4">
        <v>63.0</v>
      </c>
      <c r="B60" s="9" t="s">
        <v>79</v>
      </c>
      <c r="C60" s="4" t="s">
        <v>58</v>
      </c>
      <c r="D60" s="4">
        <v>25.0</v>
      </c>
      <c r="E60" s="10">
        <v>48.0</v>
      </c>
      <c r="F60" s="4">
        <v>19.0</v>
      </c>
      <c r="G60" s="4">
        <v>0.0</v>
      </c>
      <c r="H60" s="10">
        <v>62.0</v>
      </c>
      <c r="I60" s="4"/>
      <c r="J60" s="4"/>
      <c r="K60" s="4"/>
      <c r="L60" s="4">
        <f t="shared" si="1"/>
        <v>46</v>
      </c>
      <c r="M60" s="4">
        <f t="shared" si="2"/>
        <v>77</v>
      </c>
      <c r="N60" s="11">
        <f t="shared" si="3"/>
        <v>77</v>
      </c>
      <c r="O60" s="11">
        <f t="shared" si="4"/>
        <v>77</v>
      </c>
      <c r="P60" s="50">
        <f t="shared" si="5"/>
        <v>40.33333333</v>
      </c>
      <c r="Q60" s="50">
        <f t="shared" si="6"/>
        <v>48.65517241</v>
      </c>
      <c r="R60" s="13" t="b">
        <f t="shared" si="7"/>
        <v>0</v>
      </c>
      <c r="S60" s="13" t="str">
        <f t="shared" si="8"/>
        <v>No Improvement</v>
      </c>
      <c r="T60" s="50" t="b">
        <f t="shared" si="9"/>
        <v>0</v>
      </c>
      <c r="U60" s="50">
        <f t="shared" si="10"/>
        <v>31.91666667</v>
      </c>
      <c r="V60" s="13" t="str">
        <f t="shared" si="11"/>
        <v>Improvement</v>
      </c>
      <c r="W60" s="13"/>
    </row>
    <row r="61" ht="12.75" customHeight="1">
      <c r="A61" s="4">
        <v>64.0</v>
      </c>
      <c r="B61" s="9" t="s">
        <v>80</v>
      </c>
      <c r="C61" s="4" t="s">
        <v>58</v>
      </c>
      <c r="D61" s="4">
        <v>15.0</v>
      </c>
      <c r="E61" s="10">
        <v>33.5</v>
      </c>
      <c r="F61" s="4">
        <v>33.0</v>
      </c>
      <c r="G61" s="4">
        <v>0.0</v>
      </c>
      <c r="H61" s="10">
        <v>52.0</v>
      </c>
      <c r="I61" s="4"/>
      <c r="J61" s="4"/>
      <c r="K61" s="4"/>
      <c r="L61" s="4">
        <f t="shared" si="1"/>
        <v>40.75</v>
      </c>
      <c r="M61" s="4">
        <f t="shared" si="2"/>
        <v>66.75</v>
      </c>
      <c r="N61" s="11">
        <f t="shared" si="3"/>
        <v>67</v>
      </c>
      <c r="O61" s="11">
        <f t="shared" si="4"/>
        <v>66.75</v>
      </c>
      <c r="P61" s="50">
        <f t="shared" si="5"/>
        <v>27.33333333</v>
      </c>
      <c r="Q61" s="50">
        <f t="shared" si="6"/>
        <v>46.10344828</v>
      </c>
      <c r="R61" s="13" t="b">
        <f t="shared" si="7"/>
        <v>0</v>
      </c>
      <c r="S61" s="13" t="str">
        <f t="shared" si="8"/>
        <v>No Improvement</v>
      </c>
      <c r="T61" s="50" t="b">
        <f t="shared" si="9"/>
        <v>0</v>
      </c>
      <c r="U61" s="50">
        <f t="shared" si="10"/>
        <v>27.66666667</v>
      </c>
      <c r="V61" s="13" t="str">
        <f t="shared" si="11"/>
        <v>Improvement</v>
      </c>
      <c r="W61" s="13"/>
    </row>
    <row r="62" ht="12.75" customHeight="1">
      <c r="A62" s="4">
        <v>65.0</v>
      </c>
      <c r="B62" s="9" t="s">
        <v>81</v>
      </c>
      <c r="C62" s="4" t="s">
        <v>58</v>
      </c>
      <c r="D62" s="4">
        <v>24.0</v>
      </c>
      <c r="E62" s="10">
        <v>30.0</v>
      </c>
      <c r="F62" s="4">
        <v>22.5</v>
      </c>
      <c r="G62" s="4">
        <v>0.0</v>
      </c>
      <c r="H62" s="10">
        <v>76.0</v>
      </c>
      <c r="I62" s="4"/>
      <c r="J62" s="4"/>
      <c r="K62" s="4"/>
      <c r="L62" s="4">
        <f t="shared" si="1"/>
        <v>38.25</v>
      </c>
      <c r="M62" s="4">
        <f t="shared" si="2"/>
        <v>76.25</v>
      </c>
      <c r="N62" s="11">
        <f t="shared" si="3"/>
        <v>76</v>
      </c>
      <c r="O62" s="11">
        <f t="shared" si="4"/>
        <v>76.25</v>
      </c>
      <c r="P62" s="50">
        <f t="shared" si="5"/>
        <v>28</v>
      </c>
      <c r="Q62" s="50">
        <f t="shared" si="6"/>
        <v>59.39655172</v>
      </c>
      <c r="R62" s="13" t="b">
        <f t="shared" si="7"/>
        <v>0</v>
      </c>
      <c r="S62" s="13" t="str">
        <f t="shared" si="8"/>
        <v>No Improvement</v>
      </c>
      <c r="T62" s="50" t="b">
        <f t="shared" si="9"/>
        <v>0</v>
      </c>
      <c r="U62" s="50">
        <f t="shared" si="10"/>
        <v>24.95</v>
      </c>
      <c r="V62" s="13" t="str">
        <f t="shared" si="11"/>
        <v>Improvement</v>
      </c>
      <c r="W62" s="13"/>
    </row>
    <row r="63" ht="12.75" customHeight="1">
      <c r="A63" s="4">
        <v>66.0</v>
      </c>
      <c r="B63" s="9" t="s">
        <v>82</v>
      </c>
      <c r="C63" s="4" t="s">
        <v>58</v>
      </c>
      <c r="D63" s="4">
        <v>18.0</v>
      </c>
      <c r="E63" s="10">
        <v>29.0</v>
      </c>
      <c r="F63" s="4">
        <v>22.0</v>
      </c>
      <c r="G63" s="4">
        <v>0.0</v>
      </c>
      <c r="H63" s="10">
        <v>44.0</v>
      </c>
      <c r="I63" s="4"/>
      <c r="J63" s="4"/>
      <c r="K63" s="4"/>
      <c r="L63" s="4">
        <f t="shared" si="1"/>
        <v>34.5</v>
      </c>
      <c r="M63" s="4">
        <f t="shared" si="2"/>
        <v>56.5</v>
      </c>
      <c r="N63" s="11">
        <f t="shared" si="3"/>
        <v>57</v>
      </c>
      <c r="O63" s="11">
        <f t="shared" si="4"/>
        <v>56.5</v>
      </c>
      <c r="P63" s="50">
        <f t="shared" si="5"/>
        <v>25.33333333</v>
      </c>
      <c r="Q63" s="50">
        <f t="shared" si="6"/>
        <v>37.17241379</v>
      </c>
      <c r="R63" s="13" t="b">
        <f t="shared" si="7"/>
        <v>0</v>
      </c>
      <c r="S63" s="13" t="str">
        <f t="shared" si="8"/>
        <v>No Improvement</v>
      </c>
      <c r="T63" s="50" t="b">
        <f t="shared" si="9"/>
        <v>0</v>
      </c>
      <c r="U63" s="50">
        <f t="shared" si="10"/>
        <v>23.06666667</v>
      </c>
      <c r="V63" s="13" t="str">
        <f t="shared" si="11"/>
        <v>Improvement</v>
      </c>
      <c r="W63" s="13"/>
    </row>
    <row r="64" ht="12.75" customHeight="1">
      <c r="A64" s="4">
        <v>67.0</v>
      </c>
      <c r="B64" s="9" t="s">
        <v>83</v>
      </c>
      <c r="C64" s="4" t="s">
        <v>58</v>
      </c>
      <c r="D64" s="4">
        <v>13.0</v>
      </c>
      <c r="E64" s="10">
        <v>23.0</v>
      </c>
      <c r="F64" s="4">
        <v>13.0</v>
      </c>
      <c r="G64" s="4">
        <v>0.0</v>
      </c>
      <c r="H64" s="10">
        <v>35.0</v>
      </c>
      <c r="I64" s="4"/>
      <c r="J64" s="4"/>
      <c r="K64" s="4"/>
      <c r="L64" s="4">
        <f t="shared" si="1"/>
        <v>24.5</v>
      </c>
      <c r="M64" s="4">
        <f t="shared" si="2"/>
        <v>42</v>
      </c>
      <c r="N64" s="11">
        <f t="shared" si="3"/>
        <v>42</v>
      </c>
      <c r="O64" s="11">
        <f t="shared" si="4"/>
        <v>42</v>
      </c>
      <c r="P64" s="50">
        <f t="shared" si="5"/>
        <v>19.66666667</v>
      </c>
      <c r="Q64" s="50">
        <f t="shared" si="6"/>
        <v>28.17241379</v>
      </c>
      <c r="R64" s="13" t="b">
        <f t="shared" si="7"/>
        <v>0</v>
      </c>
      <c r="S64" s="13" t="str">
        <f t="shared" si="8"/>
        <v>No Improvement</v>
      </c>
      <c r="T64" s="50" t="b">
        <f t="shared" si="9"/>
        <v>0</v>
      </c>
      <c r="U64" s="50">
        <f t="shared" si="10"/>
        <v>16.68333333</v>
      </c>
      <c r="V64" s="13" t="str">
        <f t="shared" si="11"/>
        <v>Improvement</v>
      </c>
      <c r="W64" s="13"/>
    </row>
    <row r="65" ht="12.75" customHeight="1">
      <c r="A65" s="4">
        <v>68.0</v>
      </c>
      <c r="B65" s="9" t="s">
        <v>84</v>
      </c>
      <c r="C65" s="4" t="s">
        <v>58</v>
      </c>
      <c r="D65" s="4">
        <v>26.0</v>
      </c>
      <c r="E65" s="10">
        <v>52.0</v>
      </c>
      <c r="F65" s="4">
        <v>18.5</v>
      </c>
      <c r="G65" s="4">
        <v>0.0</v>
      </c>
      <c r="H65" s="10">
        <v>70.0</v>
      </c>
      <c r="I65" s="4"/>
      <c r="J65" s="4"/>
      <c r="K65" s="4"/>
      <c r="L65" s="4">
        <f t="shared" si="1"/>
        <v>48.25</v>
      </c>
      <c r="M65" s="4">
        <f t="shared" si="2"/>
        <v>83.25</v>
      </c>
      <c r="N65" s="11">
        <f t="shared" si="3"/>
        <v>83</v>
      </c>
      <c r="O65" s="11">
        <f t="shared" si="4"/>
        <v>83.25</v>
      </c>
      <c r="P65" s="50">
        <f t="shared" si="5"/>
        <v>43.33333333</v>
      </c>
      <c r="Q65" s="50">
        <f t="shared" si="6"/>
        <v>54.01724138</v>
      </c>
      <c r="R65" s="13" t="b">
        <f t="shared" si="7"/>
        <v>0</v>
      </c>
      <c r="S65" s="13" t="str">
        <f t="shared" si="8"/>
        <v>No Improvement</v>
      </c>
      <c r="T65" s="50" t="b">
        <f t="shared" si="9"/>
        <v>0</v>
      </c>
      <c r="U65" s="50">
        <f t="shared" si="10"/>
        <v>33.71666667</v>
      </c>
      <c r="V65" s="13" t="str">
        <f t="shared" si="11"/>
        <v>Improvement</v>
      </c>
      <c r="W65" s="13"/>
    </row>
    <row r="66" ht="12.75" customHeight="1">
      <c r="A66" s="4">
        <v>69.0</v>
      </c>
      <c r="B66" s="9" t="s">
        <v>85</v>
      </c>
      <c r="C66" s="4" t="s">
        <v>58</v>
      </c>
      <c r="D66" s="4">
        <v>22.0</v>
      </c>
      <c r="E66" s="10">
        <v>20.0</v>
      </c>
      <c r="F66" s="4">
        <v>0.0</v>
      </c>
      <c r="G66" s="4">
        <v>1.0</v>
      </c>
      <c r="H66" s="10">
        <v>32.0</v>
      </c>
      <c r="I66" s="4"/>
      <c r="J66" s="4"/>
      <c r="K66" s="4"/>
      <c r="L66" s="4">
        <f t="shared" si="1"/>
        <v>22</v>
      </c>
      <c r="M66" s="4">
        <f t="shared" si="2"/>
        <v>38</v>
      </c>
      <c r="N66" s="11">
        <f t="shared" si="3"/>
        <v>38</v>
      </c>
      <c r="O66" s="11">
        <f t="shared" si="4"/>
        <v>38</v>
      </c>
      <c r="P66" s="50">
        <f t="shared" si="5"/>
        <v>20.66666667</v>
      </c>
      <c r="Q66" s="50">
        <f t="shared" si="6"/>
        <v>22.06896552</v>
      </c>
      <c r="R66" s="13" t="str">
        <f t="shared" si="7"/>
        <v>Improvement</v>
      </c>
      <c r="S66" s="13" t="b">
        <f t="shared" si="8"/>
        <v>0</v>
      </c>
      <c r="T66" s="50" t="b">
        <f t="shared" si="9"/>
        <v>0</v>
      </c>
      <c r="U66" s="50">
        <f t="shared" si="10"/>
        <v>13.48333333</v>
      </c>
      <c r="V66" s="13" t="str">
        <f t="shared" si="11"/>
        <v>Improvement</v>
      </c>
      <c r="W66" s="13"/>
    </row>
    <row r="67" ht="12.75" customHeight="1">
      <c r="A67" s="4">
        <v>70.0</v>
      </c>
      <c r="B67" s="9" t="s">
        <v>86</v>
      </c>
      <c r="C67" s="4" t="s">
        <v>58</v>
      </c>
      <c r="D67" s="4">
        <v>17.0</v>
      </c>
      <c r="E67" s="10">
        <v>42.0</v>
      </c>
      <c r="F67" s="4">
        <v>14.5</v>
      </c>
      <c r="G67" s="4">
        <v>0.0</v>
      </c>
      <c r="H67" s="10">
        <v>52.0</v>
      </c>
      <c r="I67" s="4"/>
      <c r="J67" s="4"/>
      <c r="K67" s="4"/>
      <c r="L67" s="4">
        <f t="shared" si="1"/>
        <v>36.75</v>
      </c>
      <c r="M67" s="4">
        <f t="shared" si="2"/>
        <v>62.75</v>
      </c>
      <c r="N67" s="11">
        <f t="shared" si="3"/>
        <v>63</v>
      </c>
      <c r="O67" s="11">
        <f t="shared" si="4"/>
        <v>62.75</v>
      </c>
      <c r="P67" s="50">
        <f t="shared" si="5"/>
        <v>33.66666667</v>
      </c>
      <c r="Q67" s="50">
        <f t="shared" si="6"/>
        <v>40.36206897</v>
      </c>
      <c r="R67" s="13" t="b">
        <f t="shared" si="7"/>
        <v>0</v>
      </c>
      <c r="S67" s="13" t="str">
        <f t="shared" si="8"/>
        <v>No Improvement</v>
      </c>
      <c r="T67" s="50" t="b">
        <f t="shared" si="9"/>
        <v>0</v>
      </c>
      <c r="U67" s="50">
        <f t="shared" si="10"/>
        <v>26.23333333</v>
      </c>
      <c r="V67" s="13" t="str">
        <f t="shared" si="11"/>
        <v>Improvement</v>
      </c>
      <c r="W67" s="13"/>
    </row>
    <row r="68" ht="12.75" customHeight="1">
      <c r="A68" s="4">
        <v>71.0</v>
      </c>
      <c r="B68" s="9" t="s">
        <v>87</v>
      </c>
      <c r="C68" s="4" t="s">
        <v>58</v>
      </c>
      <c r="D68" s="4">
        <v>24.0</v>
      </c>
      <c r="E68" s="10">
        <v>39.0</v>
      </c>
      <c r="F68" s="4">
        <v>28.0</v>
      </c>
      <c r="G68" s="4">
        <v>2.0</v>
      </c>
      <c r="H68" s="10">
        <v>50.0</v>
      </c>
      <c r="I68" s="4"/>
      <c r="J68" s="4"/>
      <c r="K68" s="4"/>
      <c r="L68" s="4">
        <f t="shared" si="1"/>
        <v>47.5</v>
      </c>
      <c r="M68" s="4">
        <f t="shared" si="2"/>
        <v>72.5</v>
      </c>
      <c r="N68" s="11">
        <f t="shared" si="3"/>
        <v>73</v>
      </c>
      <c r="O68" s="11">
        <f t="shared" si="4"/>
        <v>72.5</v>
      </c>
      <c r="P68" s="50">
        <f t="shared" si="5"/>
        <v>34</v>
      </c>
      <c r="Q68" s="50">
        <f t="shared" si="6"/>
        <v>43.17241379</v>
      </c>
      <c r="R68" s="13" t="b">
        <f t="shared" si="7"/>
        <v>0</v>
      </c>
      <c r="S68" s="13" t="str">
        <f t="shared" si="8"/>
        <v>No Improvement</v>
      </c>
      <c r="T68" s="50" t="b">
        <f t="shared" si="9"/>
        <v>0</v>
      </c>
      <c r="U68" s="50">
        <f t="shared" si="10"/>
        <v>30.6</v>
      </c>
      <c r="V68" s="13" t="str">
        <f t="shared" si="11"/>
        <v>Improvement</v>
      </c>
      <c r="W68" s="13"/>
    </row>
    <row r="69" ht="12.75" customHeight="1">
      <c r="A69" s="4">
        <v>72.0</v>
      </c>
      <c r="B69" s="9" t="s">
        <v>88</v>
      </c>
      <c r="C69" s="4" t="s">
        <v>58</v>
      </c>
      <c r="D69" s="4">
        <v>11.0</v>
      </c>
      <c r="E69" s="10">
        <v>23.0</v>
      </c>
      <c r="F69" s="4">
        <v>13.0</v>
      </c>
      <c r="G69" s="4">
        <v>0.0</v>
      </c>
      <c r="H69" s="10">
        <v>25.0</v>
      </c>
      <c r="I69" s="4"/>
      <c r="J69" s="4"/>
      <c r="K69" s="4"/>
      <c r="L69" s="4">
        <f t="shared" si="1"/>
        <v>23.5</v>
      </c>
      <c r="M69" s="4">
        <f t="shared" si="2"/>
        <v>36</v>
      </c>
      <c r="N69" s="11">
        <f t="shared" si="3"/>
        <v>36</v>
      </c>
      <c r="O69" s="11">
        <f t="shared" si="4"/>
        <v>36</v>
      </c>
      <c r="P69" s="50">
        <f t="shared" si="5"/>
        <v>19</v>
      </c>
      <c r="Q69" s="50">
        <f t="shared" si="6"/>
        <v>21.27586207</v>
      </c>
      <c r="R69" s="13" t="str">
        <f t="shared" si="7"/>
        <v>Improvement</v>
      </c>
      <c r="S69" s="13" t="b">
        <f t="shared" si="8"/>
        <v>0</v>
      </c>
      <c r="T69" s="50" t="b">
        <f t="shared" si="9"/>
        <v>0</v>
      </c>
      <c r="U69" s="50">
        <f t="shared" si="10"/>
        <v>16.25</v>
      </c>
      <c r="V69" s="13" t="str">
        <f t="shared" si="11"/>
        <v>Improvement</v>
      </c>
      <c r="W69" s="13"/>
    </row>
    <row r="70" ht="12.75" customHeight="1">
      <c r="A70" s="4">
        <v>73.0</v>
      </c>
      <c r="B70" s="9" t="s">
        <v>89</v>
      </c>
      <c r="C70" s="4" t="s">
        <v>58</v>
      </c>
      <c r="D70" s="4">
        <v>22.0</v>
      </c>
      <c r="E70" s="10">
        <v>37.0</v>
      </c>
      <c r="F70" s="4">
        <v>20.0</v>
      </c>
      <c r="G70" s="4">
        <v>0.0</v>
      </c>
      <c r="H70" s="10">
        <v>52.0</v>
      </c>
      <c r="I70" s="4"/>
      <c r="J70" s="4"/>
      <c r="K70" s="4"/>
      <c r="L70" s="4">
        <f t="shared" si="1"/>
        <v>39.5</v>
      </c>
      <c r="M70" s="4">
        <f t="shared" si="2"/>
        <v>65.5</v>
      </c>
      <c r="N70" s="11">
        <f t="shared" si="3"/>
        <v>66</v>
      </c>
      <c r="O70" s="11">
        <f t="shared" si="4"/>
        <v>65.5</v>
      </c>
      <c r="P70" s="50">
        <f t="shared" si="5"/>
        <v>32</v>
      </c>
      <c r="Q70" s="50">
        <f t="shared" si="6"/>
        <v>42.06896552</v>
      </c>
      <c r="R70" s="13" t="b">
        <f t="shared" si="7"/>
        <v>0</v>
      </c>
      <c r="S70" s="13" t="str">
        <f t="shared" si="8"/>
        <v>No Improvement</v>
      </c>
      <c r="T70" s="50" t="b">
        <f t="shared" si="9"/>
        <v>0</v>
      </c>
      <c r="U70" s="50">
        <f t="shared" si="10"/>
        <v>26.8</v>
      </c>
      <c r="V70" s="13" t="str">
        <f t="shared" si="11"/>
        <v>Improvement</v>
      </c>
      <c r="W70" s="13"/>
    </row>
    <row r="71" ht="12.75" customHeight="1">
      <c r="A71" s="4">
        <v>74.0</v>
      </c>
      <c r="B71" s="9" t="s">
        <v>90</v>
      </c>
      <c r="C71" s="4" t="s">
        <v>58</v>
      </c>
      <c r="D71" s="4">
        <v>24.0</v>
      </c>
      <c r="E71" s="10">
        <v>49.0</v>
      </c>
      <c r="F71" s="4">
        <v>21.0</v>
      </c>
      <c r="G71" s="4">
        <v>0.0</v>
      </c>
      <c r="H71" s="10">
        <v>36.0</v>
      </c>
      <c r="I71" s="4"/>
      <c r="J71" s="4"/>
      <c r="K71" s="4"/>
      <c r="L71" s="4">
        <f t="shared" si="1"/>
        <v>47</v>
      </c>
      <c r="M71" s="4">
        <f t="shared" si="2"/>
        <v>65</v>
      </c>
      <c r="N71" s="11">
        <f t="shared" si="3"/>
        <v>65</v>
      </c>
      <c r="O71" s="11">
        <f t="shared" si="4"/>
        <v>65</v>
      </c>
      <c r="P71" s="50">
        <f t="shared" si="5"/>
        <v>40.66666667</v>
      </c>
      <c r="Q71" s="50">
        <f t="shared" si="6"/>
        <v>31.34482759</v>
      </c>
      <c r="R71" s="13" t="str">
        <f t="shared" si="7"/>
        <v>Improvement</v>
      </c>
      <c r="S71" s="13" t="b">
        <f t="shared" si="8"/>
        <v>0</v>
      </c>
      <c r="T71" s="50" t="b">
        <f t="shared" si="9"/>
        <v>0</v>
      </c>
      <c r="U71" s="50">
        <f t="shared" si="10"/>
        <v>32.73333333</v>
      </c>
      <c r="V71" s="13" t="str">
        <f t="shared" si="11"/>
        <v>No Improvement</v>
      </c>
      <c r="W71" s="13"/>
    </row>
    <row r="72" ht="12.75" customHeight="1">
      <c r="A72" s="4">
        <v>75.0</v>
      </c>
      <c r="B72" s="9" t="s">
        <v>91</v>
      </c>
      <c r="C72" s="4" t="s">
        <v>58</v>
      </c>
      <c r="D72" s="4">
        <v>24.0</v>
      </c>
      <c r="E72" s="10">
        <v>38.0</v>
      </c>
      <c r="F72" s="4">
        <v>26.0</v>
      </c>
      <c r="G72" s="4">
        <v>3.0</v>
      </c>
      <c r="H72" s="10">
        <v>80.0</v>
      </c>
      <c r="I72" s="4"/>
      <c r="J72" s="4"/>
      <c r="K72" s="4"/>
      <c r="L72" s="4">
        <f t="shared" si="1"/>
        <v>47</v>
      </c>
      <c r="M72" s="4">
        <f t="shared" si="2"/>
        <v>87</v>
      </c>
      <c r="N72" s="11">
        <f t="shared" si="3"/>
        <v>87</v>
      </c>
      <c r="O72" s="11">
        <f t="shared" si="4"/>
        <v>87</v>
      </c>
      <c r="P72" s="50">
        <f t="shared" si="5"/>
        <v>33.33333333</v>
      </c>
      <c r="Q72" s="50">
        <f t="shared" si="6"/>
        <v>63.24137931</v>
      </c>
      <c r="R72" s="13" t="b">
        <f t="shared" si="7"/>
        <v>0</v>
      </c>
      <c r="S72" s="13" t="str">
        <f t="shared" si="8"/>
        <v>No Improvement</v>
      </c>
      <c r="T72" s="50" t="b">
        <f t="shared" si="9"/>
        <v>0</v>
      </c>
      <c r="U72" s="50">
        <f t="shared" si="10"/>
        <v>29.61666667</v>
      </c>
      <c r="V72" s="13" t="str">
        <f t="shared" si="11"/>
        <v>Improvement</v>
      </c>
      <c r="W72" s="13"/>
    </row>
    <row r="73" ht="12.75" customHeight="1">
      <c r="A73" s="4">
        <v>76.0</v>
      </c>
      <c r="B73" s="9" t="s">
        <v>92</v>
      </c>
      <c r="C73" s="4" t="s">
        <v>58</v>
      </c>
      <c r="D73" s="4">
        <v>19.0</v>
      </c>
      <c r="E73" s="10">
        <v>49.5</v>
      </c>
      <c r="F73" s="4">
        <v>24.0</v>
      </c>
      <c r="G73" s="4">
        <v>0.0</v>
      </c>
      <c r="H73" s="10">
        <v>16.0</v>
      </c>
      <c r="I73" s="4"/>
      <c r="J73" s="4"/>
      <c r="K73" s="4"/>
      <c r="L73" s="4">
        <f t="shared" si="1"/>
        <v>46.25</v>
      </c>
      <c r="M73" s="4">
        <f t="shared" si="2"/>
        <v>54.25</v>
      </c>
      <c r="N73" s="11">
        <f t="shared" si="3"/>
        <v>54</v>
      </c>
      <c r="O73" s="11">
        <f t="shared" si="4"/>
        <v>54.25</v>
      </c>
      <c r="P73" s="50">
        <f t="shared" si="5"/>
        <v>39.33333333</v>
      </c>
      <c r="Q73" s="50">
        <f t="shared" si="6"/>
        <v>18.48275862</v>
      </c>
      <c r="R73" s="13" t="str">
        <f t="shared" si="7"/>
        <v>Improvement</v>
      </c>
      <c r="S73" s="13" t="b">
        <f t="shared" si="8"/>
        <v>0</v>
      </c>
      <c r="T73" s="50" t="b">
        <f t="shared" si="9"/>
        <v>0</v>
      </c>
      <c r="U73" s="50">
        <f t="shared" si="10"/>
        <v>32.76666667</v>
      </c>
      <c r="V73" s="13" t="str">
        <f t="shared" si="11"/>
        <v>No Improvement</v>
      </c>
      <c r="W73" s="13"/>
    </row>
    <row r="74" ht="12.75" customHeight="1">
      <c r="A74" s="4">
        <v>77.0</v>
      </c>
      <c r="B74" s="9" t="s">
        <v>93</v>
      </c>
      <c r="C74" s="4" t="s">
        <v>58</v>
      </c>
      <c r="D74" s="4">
        <v>13.0</v>
      </c>
      <c r="E74" s="10">
        <v>45.0</v>
      </c>
      <c r="F74" s="4">
        <v>15.0</v>
      </c>
      <c r="G74" s="4">
        <v>0.0</v>
      </c>
      <c r="H74" s="10">
        <v>46.0</v>
      </c>
      <c r="I74" s="4"/>
      <c r="J74" s="4"/>
      <c r="K74" s="4"/>
      <c r="L74" s="4">
        <f t="shared" si="1"/>
        <v>36.5</v>
      </c>
      <c r="M74" s="4">
        <f t="shared" si="2"/>
        <v>59.5</v>
      </c>
      <c r="N74" s="11">
        <f t="shared" si="3"/>
        <v>60</v>
      </c>
      <c r="O74" s="11">
        <f t="shared" si="4"/>
        <v>59.5</v>
      </c>
      <c r="P74" s="50">
        <f t="shared" si="5"/>
        <v>34.33333333</v>
      </c>
      <c r="Q74" s="50">
        <f t="shared" si="6"/>
        <v>36.37931034</v>
      </c>
      <c r="R74" s="13" t="str">
        <f t="shared" si="7"/>
        <v>Improvement</v>
      </c>
      <c r="S74" s="13" t="b">
        <f t="shared" si="8"/>
        <v>0</v>
      </c>
      <c r="T74" s="50" t="b">
        <f t="shared" si="9"/>
        <v>0</v>
      </c>
      <c r="U74" s="50">
        <f t="shared" si="10"/>
        <v>26.81666667</v>
      </c>
      <c r="V74" s="13" t="str">
        <f t="shared" si="11"/>
        <v>Improvement</v>
      </c>
      <c r="W74" s="13"/>
    </row>
    <row r="75" ht="12.75" customHeight="1">
      <c r="A75" s="4">
        <v>78.0</v>
      </c>
      <c r="B75" s="9" t="s">
        <v>94</v>
      </c>
      <c r="C75" s="4" t="s">
        <v>58</v>
      </c>
      <c r="D75" s="4">
        <v>17.0</v>
      </c>
      <c r="E75" s="10">
        <v>24.0</v>
      </c>
      <c r="F75" s="4">
        <v>11.0</v>
      </c>
      <c r="G75" s="4">
        <v>0.0</v>
      </c>
      <c r="H75" s="10">
        <v>22.0</v>
      </c>
      <c r="I75" s="4"/>
      <c r="J75" s="4"/>
      <c r="K75" s="4"/>
      <c r="L75" s="4">
        <f t="shared" si="1"/>
        <v>26</v>
      </c>
      <c r="M75" s="4">
        <f t="shared" si="2"/>
        <v>37</v>
      </c>
      <c r="N75" s="11">
        <f t="shared" si="3"/>
        <v>37</v>
      </c>
      <c r="O75" s="11">
        <f t="shared" si="4"/>
        <v>37</v>
      </c>
      <c r="P75" s="50">
        <f t="shared" si="5"/>
        <v>21.66666667</v>
      </c>
      <c r="Q75" s="50">
        <f t="shared" si="6"/>
        <v>18.5862069</v>
      </c>
      <c r="R75" s="13" t="str">
        <f t="shared" si="7"/>
        <v>Improvement</v>
      </c>
      <c r="S75" s="13" t="b">
        <f t="shared" si="8"/>
        <v>0</v>
      </c>
      <c r="T75" s="50" t="b">
        <f t="shared" si="9"/>
        <v>0</v>
      </c>
      <c r="U75" s="50">
        <f t="shared" si="10"/>
        <v>17.38333333</v>
      </c>
      <c r="V75" s="13" t="str">
        <f t="shared" si="11"/>
        <v>No Improvement</v>
      </c>
      <c r="W75" s="13"/>
    </row>
    <row r="76" ht="12.75" customHeight="1">
      <c r="A76" s="4">
        <v>79.0</v>
      </c>
      <c r="B76" s="9" t="s">
        <v>95</v>
      </c>
      <c r="C76" s="4" t="s">
        <v>58</v>
      </c>
      <c r="D76" s="4">
        <v>25.0</v>
      </c>
      <c r="E76" s="10">
        <v>44.0</v>
      </c>
      <c r="F76" s="4">
        <v>21.0</v>
      </c>
      <c r="G76" s="4">
        <v>2.0</v>
      </c>
      <c r="H76" s="10">
        <v>72.0</v>
      </c>
      <c r="I76" s="4"/>
      <c r="J76" s="4"/>
      <c r="K76" s="4"/>
      <c r="L76" s="4">
        <f t="shared" si="1"/>
        <v>47</v>
      </c>
      <c r="M76" s="4">
        <f t="shared" si="2"/>
        <v>83</v>
      </c>
      <c r="N76" s="11">
        <f t="shared" si="3"/>
        <v>83</v>
      </c>
      <c r="O76" s="11">
        <f t="shared" si="4"/>
        <v>83</v>
      </c>
      <c r="P76" s="50">
        <f t="shared" si="5"/>
        <v>37.66666667</v>
      </c>
      <c r="Q76" s="50">
        <f t="shared" si="6"/>
        <v>56.17241379</v>
      </c>
      <c r="R76" s="13" t="b">
        <f t="shared" si="7"/>
        <v>0</v>
      </c>
      <c r="S76" s="13" t="str">
        <f t="shared" si="8"/>
        <v>No Improvement</v>
      </c>
      <c r="T76" s="50" t="b">
        <f t="shared" si="9"/>
        <v>0</v>
      </c>
      <c r="U76" s="50">
        <f t="shared" si="10"/>
        <v>30.88333333</v>
      </c>
      <c r="V76" s="13" t="str">
        <f t="shared" si="11"/>
        <v>Improvement</v>
      </c>
      <c r="W76" s="13"/>
    </row>
    <row r="77" ht="12.75" customHeight="1">
      <c r="A77" s="4">
        <v>80.0</v>
      </c>
      <c r="B77" s="9" t="s">
        <v>96</v>
      </c>
      <c r="C77" s="4" t="s">
        <v>58</v>
      </c>
      <c r="D77" s="4">
        <v>24.0</v>
      </c>
      <c r="E77" s="10">
        <v>27.0</v>
      </c>
      <c r="F77" s="4">
        <v>0.0</v>
      </c>
      <c r="G77" s="4">
        <v>0.0</v>
      </c>
      <c r="H77" s="10">
        <v>20.0</v>
      </c>
      <c r="I77" s="4"/>
      <c r="J77" s="4"/>
      <c r="K77" s="4"/>
      <c r="L77" s="4">
        <f t="shared" si="1"/>
        <v>25.5</v>
      </c>
      <c r="M77" s="4">
        <f t="shared" si="2"/>
        <v>35.5</v>
      </c>
      <c r="N77" s="11">
        <f t="shared" si="3"/>
        <v>36</v>
      </c>
      <c r="O77" s="11">
        <f t="shared" si="4"/>
        <v>35.5</v>
      </c>
      <c r="P77" s="50">
        <f t="shared" si="5"/>
        <v>26</v>
      </c>
      <c r="Q77" s="50">
        <f t="shared" si="6"/>
        <v>13.79310345</v>
      </c>
      <c r="R77" s="13" t="str">
        <f t="shared" si="7"/>
        <v>Improvement</v>
      </c>
      <c r="S77" s="13" t="b">
        <f t="shared" si="8"/>
        <v>0</v>
      </c>
      <c r="T77" s="50" t="b">
        <f t="shared" si="9"/>
        <v>0</v>
      </c>
      <c r="U77" s="50">
        <f t="shared" si="10"/>
        <v>16.9</v>
      </c>
      <c r="V77" s="13" t="str">
        <f t="shared" si="11"/>
        <v>No Improvement</v>
      </c>
      <c r="W77" s="13"/>
    </row>
    <row r="78" ht="12.75" customHeight="1">
      <c r="A78" s="4">
        <v>81.0</v>
      </c>
      <c r="B78" s="9" t="s">
        <v>97</v>
      </c>
      <c r="C78" s="4" t="s">
        <v>58</v>
      </c>
      <c r="D78" s="4">
        <v>25.0</v>
      </c>
      <c r="E78" s="10">
        <v>37.0</v>
      </c>
      <c r="F78" s="4">
        <v>9.0</v>
      </c>
      <c r="G78" s="4">
        <v>0.0</v>
      </c>
      <c r="H78" s="10">
        <v>46.0</v>
      </c>
      <c r="I78" s="4"/>
      <c r="J78" s="4"/>
      <c r="K78" s="4"/>
      <c r="L78" s="4">
        <f t="shared" si="1"/>
        <v>35.5</v>
      </c>
      <c r="M78" s="4">
        <f t="shared" si="2"/>
        <v>58.5</v>
      </c>
      <c r="N78" s="11">
        <f t="shared" si="3"/>
        <v>59</v>
      </c>
      <c r="O78" s="11">
        <f t="shared" si="4"/>
        <v>58.5</v>
      </c>
      <c r="P78" s="50">
        <f t="shared" si="5"/>
        <v>33</v>
      </c>
      <c r="Q78" s="50">
        <f t="shared" si="6"/>
        <v>34.51724138</v>
      </c>
      <c r="R78" s="13" t="b">
        <f t="shared" si="7"/>
        <v>0</v>
      </c>
      <c r="S78" s="13" t="str">
        <f t="shared" si="8"/>
        <v>No Improvement</v>
      </c>
      <c r="T78" s="50" t="b">
        <f t="shared" si="9"/>
        <v>0</v>
      </c>
      <c r="U78" s="50">
        <f t="shared" si="10"/>
        <v>24.15</v>
      </c>
      <c r="V78" s="13" t="str">
        <f t="shared" si="11"/>
        <v>Improvement</v>
      </c>
      <c r="W78" s="13"/>
    </row>
    <row r="79" ht="12.75" customHeight="1">
      <c r="A79" s="4">
        <v>82.0</v>
      </c>
      <c r="B79" s="9" t="s">
        <v>98</v>
      </c>
      <c r="C79" s="4" t="s">
        <v>58</v>
      </c>
      <c r="D79" s="4">
        <v>24.0</v>
      </c>
      <c r="E79" s="10">
        <v>30.0</v>
      </c>
      <c r="F79" s="4">
        <v>33.0</v>
      </c>
      <c r="G79" s="4">
        <v>0.0</v>
      </c>
      <c r="H79" s="10">
        <v>38.0</v>
      </c>
      <c r="I79" s="4"/>
      <c r="J79" s="4"/>
      <c r="K79" s="4"/>
      <c r="L79" s="4">
        <f t="shared" si="1"/>
        <v>43.5</v>
      </c>
      <c r="M79" s="4">
        <f t="shared" si="2"/>
        <v>62.5</v>
      </c>
      <c r="N79" s="11">
        <f t="shared" si="3"/>
        <v>63</v>
      </c>
      <c r="O79" s="11">
        <f t="shared" si="4"/>
        <v>62.5</v>
      </c>
      <c r="P79" s="50">
        <f t="shared" si="5"/>
        <v>28</v>
      </c>
      <c r="Q79" s="50">
        <f t="shared" si="6"/>
        <v>36.44827586</v>
      </c>
      <c r="R79" s="13" t="b">
        <f t="shared" si="7"/>
        <v>0</v>
      </c>
      <c r="S79" s="13" t="str">
        <f t="shared" si="8"/>
        <v>No Improvement</v>
      </c>
      <c r="T79" s="50" t="b">
        <f t="shared" si="9"/>
        <v>0</v>
      </c>
      <c r="U79" s="50">
        <f t="shared" si="10"/>
        <v>28.1</v>
      </c>
      <c r="V79" s="13" t="str">
        <f t="shared" si="11"/>
        <v>No Improvement</v>
      </c>
      <c r="W79" s="13"/>
    </row>
    <row r="80" ht="12.75" customHeight="1">
      <c r="A80" s="4">
        <v>83.0</v>
      </c>
      <c r="B80" s="9" t="s">
        <v>99</v>
      </c>
      <c r="C80" s="4" t="s">
        <v>58</v>
      </c>
      <c r="D80" s="4">
        <v>25.0</v>
      </c>
      <c r="E80" s="10">
        <v>33.0</v>
      </c>
      <c r="F80" s="4">
        <v>7.0</v>
      </c>
      <c r="G80" s="4">
        <v>1.0</v>
      </c>
      <c r="H80" s="10">
        <v>30.0</v>
      </c>
      <c r="I80" s="4"/>
      <c r="J80" s="4"/>
      <c r="K80" s="4"/>
      <c r="L80" s="4">
        <f t="shared" si="1"/>
        <v>33.5</v>
      </c>
      <c r="M80" s="4">
        <f t="shared" si="2"/>
        <v>48.5</v>
      </c>
      <c r="N80" s="11">
        <f t="shared" si="3"/>
        <v>49</v>
      </c>
      <c r="O80" s="11">
        <f t="shared" si="4"/>
        <v>48.5</v>
      </c>
      <c r="P80" s="50">
        <f t="shared" si="5"/>
        <v>30.33333333</v>
      </c>
      <c r="Q80" s="50">
        <f t="shared" si="6"/>
        <v>22.86206897</v>
      </c>
      <c r="R80" s="13" t="str">
        <f t="shared" si="7"/>
        <v>Improvement</v>
      </c>
      <c r="S80" s="13" t="b">
        <f t="shared" si="8"/>
        <v>0</v>
      </c>
      <c r="T80" s="50" t="b">
        <f t="shared" si="9"/>
        <v>0</v>
      </c>
      <c r="U80" s="50">
        <f t="shared" si="10"/>
        <v>21.86666667</v>
      </c>
      <c r="V80" s="13" t="str">
        <f t="shared" si="11"/>
        <v>No Improvement</v>
      </c>
      <c r="W80" s="13"/>
    </row>
    <row r="81" ht="12.75" customHeight="1">
      <c r="A81" s="4">
        <v>84.0</v>
      </c>
      <c r="B81" s="9" t="s">
        <v>100</v>
      </c>
      <c r="C81" s="4" t="s">
        <v>58</v>
      </c>
      <c r="D81" s="4">
        <v>21.0</v>
      </c>
      <c r="E81" s="10">
        <v>34.0</v>
      </c>
      <c r="F81" s="4">
        <v>17.0</v>
      </c>
      <c r="G81" s="4">
        <v>0.0</v>
      </c>
      <c r="H81" s="10">
        <v>62.0</v>
      </c>
      <c r="I81" s="4"/>
      <c r="J81" s="4"/>
      <c r="K81" s="4"/>
      <c r="L81" s="4">
        <f t="shared" si="1"/>
        <v>36</v>
      </c>
      <c r="M81" s="4">
        <f t="shared" si="2"/>
        <v>67</v>
      </c>
      <c r="N81" s="11">
        <f t="shared" si="3"/>
        <v>67</v>
      </c>
      <c r="O81" s="11">
        <f t="shared" si="4"/>
        <v>67</v>
      </c>
      <c r="P81" s="50">
        <f t="shared" si="5"/>
        <v>29.66666667</v>
      </c>
      <c r="Q81" s="50">
        <f t="shared" si="6"/>
        <v>48.03448276</v>
      </c>
      <c r="R81" s="13" t="b">
        <f t="shared" si="7"/>
        <v>0</v>
      </c>
      <c r="S81" s="13" t="str">
        <f t="shared" si="8"/>
        <v>No Improvement</v>
      </c>
      <c r="T81" s="50" t="b">
        <f t="shared" si="9"/>
        <v>0</v>
      </c>
      <c r="U81" s="50">
        <f t="shared" si="10"/>
        <v>24.38333333</v>
      </c>
      <c r="V81" s="13" t="str">
        <f t="shared" si="11"/>
        <v>Improvement</v>
      </c>
      <c r="W81" s="13"/>
    </row>
    <row r="82" ht="12.75" customHeight="1">
      <c r="A82" s="4">
        <v>85.0</v>
      </c>
      <c r="B82" s="9" t="s">
        <v>101</v>
      </c>
      <c r="C82" s="4" t="s">
        <v>58</v>
      </c>
      <c r="D82" s="4">
        <v>24.0</v>
      </c>
      <c r="E82" s="10">
        <v>32.0</v>
      </c>
      <c r="F82" s="4">
        <v>15.5</v>
      </c>
      <c r="G82" s="4">
        <v>0.0</v>
      </c>
      <c r="H82" s="10">
        <v>45.0</v>
      </c>
      <c r="I82" s="4"/>
      <c r="J82" s="4"/>
      <c r="K82" s="4"/>
      <c r="L82" s="4">
        <f t="shared" si="1"/>
        <v>35.75</v>
      </c>
      <c r="M82" s="4">
        <f t="shared" si="2"/>
        <v>58.25</v>
      </c>
      <c r="N82" s="11">
        <f t="shared" si="3"/>
        <v>58</v>
      </c>
      <c r="O82" s="11">
        <f t="shared" si="4"/>
        <v>58.25</v>
      </c>
      <c r="P82" s="50">
        <f t="shared" si="5"/>
        <v>29.33333333</v>
      </c>
      <c r="Q82" s="50">
        <f t="shared" si="6"/>
        <v>35.84482759</v>
      </c>
      <c r="R82" s="13" t="b">
        <f t="shared" si="7"/>
        <v>0</v>
      </c>
      <c r="S82" s="13" t="str">
        <f t="shared" si="8"/>
        <v>No Improvement</v>
      </c>
      <c r="T82" s="50" t="b">
        <f t="shared" si="9"/>
        <v>0</v>
      </c>
      <c r="U82" s="50">
        <f t="shared" si="10"/>
        <v>23.71666667</v>
      </c>
      <c r="V82" s="13" t="str">
        <f t="shared" si="11"/>
        <v>Improvement</v>
      </c>
      <c r="W82" s="13"/>
    </row>
    <row r="83" ht="12.75" customHeight="1">
      <c r="A83" s="4">
        <v>86.0</v>
      </c>
      <c r="B83" s="9" t="s">
        <v>102</v>
      </c>
      <c r="C83" s="4" t="s">
        <v>58</v>
      </c>
      <c r="D83" s="4">
        <v>26.0</v>
      </c>
      <c r="E83" s="10">
        <v>38.0</v>
      </c>
      <c r="F83" s="4">
        <v>27.0</v>
      </c>
      <c r="G83" s="4">
        <v>0.0</v>
      </c>
      <c r="H83" s="10">
        <v>82.0</v>
      </c>
      <c r="I83" s="4"/>
      <c r="J83" s="4"/>
      <c r="K83" s="4"/>
      <c r="L83" s="4">
        <f t="shared" si="1"/>
        <v>45.5</v>
      </c>
      <c r="M83" s="4">
        <f t="shared" si="2"/>
        <v>86.5</v>
      </c>
      <c r="N83" s="11">
        <f t="shared" si="3"/>
        <v>87</v>
      </c>
      <c r="O83" s="11">
        <f t="shared" si="4"/>
        <v>86.5</v>
      </c>
      <c r="P83" s="50">
        <f t="shared" si="5"/>
        <v>34</v>
      </c>
      <c r="Q83" s="50">
        <f t="shared" si="6"/>
        <v>64.93103448</v>
      </c>
      <c r="R83" s="13" t="b">
        <f t="shared" si="7"/>
        <v>0</v>
      </c>
      <c r="S83" s="13" t="str">
        <f t="shared" si="8"/>
        <v>No Improvement</v>
      </c>
      <c r="T83" s="50" t="b">
        <f t="shared" si="9"/>
        <v>0</v>
      </c>
      <c r="U83" s="50">
        <f t="shared" si="10"/>
        <v>30.2</v>
      </c>
      <c r="V83" s="13" t="str">
        <f t="shared" si="11"/>
        <v>Improvement</v>
      </c>
      <c r="W83" s="13"/>
    </row>
    <row r="84" ht="12.75" customHeight="1">
      <c r="A84" s="4">
        <v>88.0</v>
      </c>
      <c r="B84" s="9" t="s">
        <v>103</v>
      </c>
      <c r="C84" s="4" t="s">
        <v>58</v>
      </c>
      <c r="D84" s="4">
        <v>24.0</v>
      </c>
      <c r="E84" s="10">
        <v>53.0</v>
      </c>
      <c r="F84" s="4">
        <v>36.0</v>
      </c>
      <c r="G84" s="4">
        <v>2.5</v>
      </c>
      <c r="H84" s="10">
        <v>65.0</v>
      </c>
      <c r="I84" s="4"/>
      <c r="J84" s="4"/>
      <c r="K84" s="4"/>
      <c r="L84" s="4">
        <f t="shared" si="1"/>
        <v>59</v>
      </c>
      <c r="M84" s="4">
        <f t="shared" si="2"/>
        <v>91.5</v>
      </c>
      <c r="N84" s="11">
        <f t="shared" si="3"/>
        <v>92</v>
      </c>
      <c r="O84" s="11">
        <f t="shared" si="4"/>
        <v>91.5</v>
      </c>
      <c r="P84" s="50">
        <f t="shared" si="5"/>
        <v>43.33333333</v>
      </c>
      <c r="Q84" s="50">
        <f t="shared" si="6"/>
        <v>56</v>
      </c>
      <c r="R84" s="13" t="b">
        <f t="shared" si="7"/>
        <v>0</v>
      </c>
      <c r="S84" s="13" t="str">
        <f t="shared" si="8"/>
        <v>No Improvement</v>
      </c>
      <c r="T84" s="50" t="b">
        <f t="shared" si="9"/>
        <v>0</v>
      </c>
      <c r="U84" s="50">
        <f t="shared" si="10"/>
        <v>39.09166667</v>
      </c>
      <c r="V84" s="13" t="str">
        <f t="shared" si="11"/>
        <v>Improvement</v>
      </c>
      <c r="W84" s="13"/>
    </row>
    <row r="85" ht="12.75" customHeight="1">
      <c r="A85" s="4">
        <v>89.0</v>
      </c>
      <c r="B85" s="9" t="s">
        <v>104</v>
      </c>
      <c r="C85" s="4" t="s">
        <v>58</v>
      </c>
      <c r="D85" s="4">
        <v>21.0</v>
      </c>
      <c r="E85" s="10">
        <v>54.0</v>
      </c>
      <c r="F85" s="4">
        <v>9.0</v>
      </c>
      <c r="G85" s="4">
        <v>0.0</v>
      </c>
      <c r="H85" s="10">
        <v>79.0</v>
      </c>
      <c r="I85" s="4"/>
      <c r="J85" s="4"/>
      <c r="K85" s="4"/>
      <c r="L85" s="4">
        <f t="shared" si="1"/>
        <v>42</v>
      </c>
      <c r="M85" s="4">
        <f t="shared" si="2"/>
        <v>81.5</v>
      </c>
      <c r="N85" s="11">
        <f t="shared" si="3"/>
        <v>82</v>
      </c>
      <c r="O85" s="11">
        <f t="shared" si="4"/>
        <v>81.5</v>
      </c>
      <c r="P85" s="50">
        <f t="shared" si="5"/>
        <v>43</v>
      </c>
      <c r="Q85" s="50">
        <f t="shared" si="6"/>
        <v>57.27586207</v>
      </c>
      <c r="R85" s="13" t="b">
        <f t="shared" si="7"/>
        <v>0</v>
      </c>
      <c r="S85" s="13" t="str">
        <f t="shared" si="8"/>
        <v>No Improvement</v>
      </c>
      <c r="T85" s="50" t="b">
        <f t="shared" si="9"/>
        <v>0</v>
      </c>
      <c r="U85" s="50">
        <f t="shared" si="10"/>
        <v>30.65</v>
      </c>
      <c r="V85" s="13" t="str">
        <f t="shared" si="11"/>
        <v>Improvement</v>
      </c>
      <c r="W85" s="13"/>
    </row>
    <row r="86" ht="12.75" customHeight="1">
      <c r="A86" s="4">
        <v>90.0</v>
      </c>
      <c r="B86" s="9" t="s">
        <v>105</v>
      </c>
      <c r="C86" s="4" t="s">
        <v>58</v>
      </c>
      <c r="D86" s="4">
        <v>15.0</v>
      </c>
      <c r="E86" s="10">
        <v>24.0</v>
      </c>
      <c r="F86" s="4">
        <v>10.0</v>
      </c>
      <c r="G86" s="4">
        <v>0.0</v>
      </c>
      <c r="H86" s="10">
        <v>36.0</v>
      </c>
      <c r="I86" s="4"/>
      <c r="J86" s="4"/>
      <c r="K86" s="4"/>
      <c r="L86" s="4">
        <f t="shared" si="1"/>
        <v>24.5</v>
      </c>
      <c r="M86" s="4">
        <f t="shared" si="2"/>
        <v>42.5</v>
      </c>
      <c r="N86" s="11">
        <f t="shared" si="3"/>
        <v>43</v>
      </c>
      <c r="O86" s="11">
        <f t="shared" si="4"/>
        <v>42.5</v>
      </c>
      <c r="P86" s="50">
        <f t="shared" si="5"/>
        <v>21</v>
      </c>
      <c r="Q86" s="50">
        <f t="shared" si="6"/>
        <v>27.93103448</v>
      </c>
      <c r="R86" s="13" t="str">
        <f t="shared" si="7"/>
        <v>Improvement</v>
      </c>
      <c r="S86" s="13" t="b">
        <f t="shared" si="8"/>
        <v>0</v>
      </c>
      <c r="T86" s="50" t="b">
        <f t="shared" si="9"/>
        <v>0</v>
      </c>
      <c r="U86" s="50">
        <f t="shared" si="10"/>
        <v>16.65</v>
      </c>
      <c r="V86" s="13" t="str">
        <f t="shared" si="11"/>
        <v>Improvement</v>
      </c>
      <c r="W86" s="13"/>
    </row>
    <row r="87" ht="12.75" customHeight="1">
      <c r="A87" s="4">
        <v>91.0</v>
      </c>
      <c r="B87" s="9" t="s">
        <v>106</v>
      </c>
      <c r="C87" s="4" t="s">
        <v>58</v>
      </c>
      <c r="D87" s="4">
        <v>23.0</v>
      </c>
      <c r="E87" s="10">
        <v>25.0</v>
      </c>
      <c r="F87" s="4">
        <v>36.0</v>
      </c>
      <c r="G87" s="4">
        <v>0.0</v>
      </c>
      <c r="H87" s="10">
        <v>64.0</v>
      </c>
      <c r="I87" s="4"/>
      <c r="J87" s="4"/>
      <c r="K87" s="4"/>
      <c r="L87" s="4">
        <f t="shared" si="1"/>
        <v>42</v>
      </c>
      <c r="M87" s="4">
        <f t="shared" si="2"/>
        <v>74</v>
      </c>
      <c r="N87" s="11">
        <f t="shared" si="3"/>
        <v>74</v>
      </c>
      <c r="O87" s="11">
        <f t="shared" si="4"/>
        <v>74</v>
      </c>
      <c r="P87" s="50">
        <f t="shared" si="5"/>
        <v>24.33333333</v>
      </c>
      <c r="Q87" s="50">
        <f t="shared" si="6"/>
        <v>55.31034483</v>
      </c>
      <c r="R87" s="13" t="b">
        <f t="shared" si="7"/>
        <v>0</v>
      </c>
      <c r="S87" s="13" t="str">
        <f t="shared" si="8"/>
        <v>No Improvement</v>
      </c>
      <c r="T87" s="50" t="b">
        <f t="shared" si="9"/>
        <v>0</v>
      </c>
      <c r="U87" s="50">
        <f t="shared" si="10"/>
        <v>26.61666667</v>
      </c>
      <c r="V87" s="13" t="str">
        <f t="shared" si="11"/>
        <v>Improvement</v>
      </c>
      <c r="W87" s="13"/>
    </row>
    <row r="88" ht="12.75" customHeight="1">
      <c r="A88" s="4">
        <v>93.0</v>
      </c>
      <c r="B88" s="9" t="s">
        <v>107</v>
      </c>
      <c r="C88" s="4" t="s">
        <v>58</v>
      </c>
      <c r="D88" s="4">
        <v>26.0</v>
      </c>
      <c r="E88" s="10">
        <v>54.0</v>
      </c>
      <c r="F88" s="4">
        <v>33.0</v>
      </c>
      <c r="G88" s="4">
        <v>3.0</v>
      </c>
      <c r="H88" s="10">
        <v>76.0</v>
      </c>
      <c r="I88" s="4"/>
      <c r="J88" s="4"/>
      <c r="K88" s="4"/>
      <c r="L88" s="4">
        <f t="shared" si="1"/>
        <v>59.5</v>
      </c>
      <c r="M88" s="4">
        <f t="shared" si="2"/>
        <v>97.5</v>
      </c>
      <c r="N88" s="11">
        <f t="shared" si="3"/>
        <v>98</v>
      </c>
      <c r="O88" s="11">
        <f t="shared" si="4"/>
        <v>97.5</v>
      </c>
      <c r="P88" s="50">
        <f t="shared" si="5"/>
        <v>44.66666667</v>
      </c>
      <c r="Q88" s="50">
        <f t="shared" si="6"/>
        <v>62.65517241</v>
      </c>
      <c r="R88" s="13" t="b">
        <f t="shared" si="7"/>
        <v>0</v>
      </c>
      <c r="S88" s="13" t="str">
        <f t="shared" si="8"/>
        <v>No Improvement</v>
      </c>
      <c r="T88" s="50" t="b">
        <f t="shared" si="9"/>
        <v>0</v>
      </c>
      <c r="U88" s="50">
        <f t="shared" si="10"/>
        <v>39.08333333</v>
      </c>
      <c r="V88" s="13" t="str">
        <f t="shared" si="11"/>
        <v>Improvement</v>
      </c>
      <c r="W88" s="13"/>
    </row>
    <row r="89" ht="15.0" customHeight="1">
      <c r="A89" s="4">
        <v>94.0</v>
      </c>
      <c r="B89" s="9" t="s">
        <v>108</v>
      </c>
      <c r="C89" s="4" t="s">
        <v>58</v>
      </c>
      <c r="D89" s="4">
        <v>20.0</v>
      </c>
      <c r="E89" s="10">
        <v>39.0</v>
      </c>
      <c r="F89" s="4">
        <v>15.5</v>
      </c>
      <c r="G89" s="4">
        <v>0.0</v>
      </c>
      <c r="H89" s="10">
        <v>24.0</v>
      </c>
      <c r="I89" s="4"/>
      <c r="J89" s="4"/>
      <c r="K89" s="4"/>
      <c r="L89" s="4">
        <f t="shared" si="1"/>
        <v>37.25</v>
      </c>
      <c r="M89" s="4">
        <f t="shared" si="2"/>
        <v>49.25</v>
      </c>
      <c r="N89" s="11">
        <f t="shared" si="3"/>
        <v>49</v>
      </c>
      <c r="O89" s="11">
        <f t="shared" si="4"/>
        <v>49.25</v>
      </c>
      <c r="P89" s="50">
        <f t="shared" si="5"/>
        <v>32.66666667</v>
      </c>
      <c r="Q89" s="50">
        <f t="shared" si="6"/>
        <v>21.36206897</v>
      </c>
      <c r="R89" s="13" t="str">
        <f t="shared" si="7"/>
        <v>Improvement</v>
      </c>
      <c r="S89" s="13" t="b">
        <f t="shared" si="8"/>
        <v>0</v>
      </c>
      <c r="T89" s="50" t="b">
        <f t="shared" si="9"/>
        <v>0</v>
      </c>
      <c r="U89" s="50">
        <f t="shared" si="10"/>
        <v>25.88333333</v>
      </c>
      <c r="V89" s="13" t="str">
        <f t="shared" si="11"/>
        <v>No Improvement</v>
      </c>
      <c r="W89" s="13"/>
    </row>
    <row r="90" ht="12.75" customHeight="1">
      <c r="A90" s="4">
        <v>95.0</v>
      </c>
      <c r="B90" s="9" t="s">
        <v>109</v>
      </c>
      <c r="C90" s="4" t="s">
        <v>58</v>
      </c>
      <c r="D90" s="4">
        <v>9.0</v>
      </c>
      <c r="E90" s="10">
        <v>21.0</v>
      </c>
      <c r="F90" s="4">
        <v>9.5</v>
      </c>
      <c r="G90" s="4">
        <v>0.0</v>
      </c>
      <c r="H90" s="10">
        <v>30.0</v>
      </c>
      <c r="I90" s="4"/>
      <c r="J90" s="4"/>
      <c r="K90" s="4"/>
      <c r="L90" s="4">
        <f t="shared" si="1"/>
        <v>19.75</v>
      </c>
      <c r="M90" s="4">
        <f t="shared" si="2"/>
        <v>34.75</v>
      </c>
      <c r="N90" s="11">
        <f t="shared" si="3"/>
        <v>35</v>
      </c>
      <c r="O90" s="11">
        <f t="shared" si="4"/>
        <v>34.75</v>
      </c>
      <c r="P90" s="50">
        <f t="shared" si="5"/>
        <v>17</v>
      </c>
      <c r="Q90" s="50">
        <f t="shared" si="6"/>
        <v>23.63793103</v>
      </c>
      <c r="R90" s="13" t="str">
        <f t="shared" si="7"/>
        <v>Improvement</v>
      </c>
      <c r="S90" s="13" t="b">
        <f t="shared" si="8"/>
        <v>0</v>
      </c>
      <c r="T90" s="50" t="b">
        <f t="shared" si="9"/>
        <v>0</v>
      </c>
      <c r="U90" s="50">
        <f t="shared" si="10"/>
        <v>13.9</v>
      </c>
      <c r="V90" s="13" t="str">
        <f t="shared" si="11"/>
        <v>Improvement</v>
      </c>
      <c r="W90" s="13"/>
    </row>
    <row r="91" ht="12.75" customHeight="1">
      <c r="A91" s="4">
        <v>96.0</v>
      </c>
      <c r="B91" s="9" t="s">
        <v>110</v>
      </c>
      <c r="C91" s="4" t="s">
        <v>58</v>
      </c>
      <c r="D91" s="4">
        <v>16.0</v>
      </c>
      <c r="E91" s="10">
        <v>17.0</v>
      </c>
      <c r="F91" s="4">
        <v>22.5</v>
      </c>
      <c r="G91" s="4">
        <v>0.0</v>
      </c>
      <c r="H91" s="10">
        <v>30.0</v>
      </c>
      <c r="I91" s="4"/>
      <c r="J91" s="4"/>
      <c r="K91" s="4"/>
      <c r="L91" s="4">
        <f t="shared" si="1"/>
        <v>27.75</v>
      </c>
      <c r="M91" s="4">
        <f t="shared" si="2"/>
        <v>42.75</v>
      </c>
      <c r="N91" s="11">
        <f t="shared" si="3"/>
        <v>43</v>
      </c>
      <c r="O91" s="11">
        <f t="shared" si="4"/>
        <v>42.75</v>
      </c>
      <c r="P91" s="50">
        <f t="shared" si="5"/>
        <v>16.66666667</v>
      </c>
      <c r="Q91" s="50">
        <f t="shared" si="6"/>
        <v>27.67241379</v>
      </c>
      <c r="R91" s="13" t="b">
        <f t="shared" si="7"/>
        <v>0</v>
      </c>
      <c r="S91" s="13" t="str">
        <f t="shared" si="8"/>
        <v>No Improvement</v>
      </c>
      <c r="T91" s="50" t="b">
        <f t="shared" si="9"/>
        <v>0</v>
      </c>
      <c r="U91" s="50">
        <f t="shared" si="10"/>
        <v>17.58333333</v>
      </c>
      <c r="V91" s="13" t="str">
        <f t="shared" si="11"/>
        <v>Improvement</v>
      </c>
      <c r="W91" s="13"/>
    </row>
    <row r="92" ht="12.75" customHeight="1">
      <c r="A92" s="4">
        <v>97.0</v>
      </c>
      <c r="B92" s="9" t="s">
        <v>111</v>
      </c>
      <c r="C92" s="4" t="s">
        <v>58</v>
      </c>
      <c r="D92" s="4">
        <v>13.0</v>
      </c>
      <c r="E92" s="10">
        <v>28.0</v>
      </c>
      <c r="F92" s="4">
        <v>3.0</v>
      </c>
      <c r="G92" s="4">
        <v>0.0</v>
      </c>
      <c r="H92" s="10">
        <v>34.0</v>
      </c>
      <c r="I92" s="4"/>
      <c r="J92" s="4"/>
      <c r="K92" s="4"/>
      <c r="L92" s="4">
        <f t="shared" si="1"/>
        <v>22</v>
      </c>
      <c r="M92" s="4">
        <f t="shared" si="2"/>
        <v>39</v>
      </c>
      <c r="N92" s="11">
        <f t="shared" si="3"/>
        <v>39</v>
      </c>
      <c r="O92" s="11">
        <f t="shared" si="4"/>
        <v>39</v>
      </c>
      <c r="P92" s="50">
        <f t="shared" si="5"/>
        <v>23</v>
      </c>
      <c r="Q92" s="50">
        <f t="shared" si="6"/>
        <v>24.37931034</v>
      </c>
      <c r="R92" s="13" t="b">
        <f t="shared" si="7"/>
        <v>0</v>
      </c>
      <c r="S92" s="13" t="str">
        <f t="shared" si="8"/>
        <v>No Improvement</v>
      </c>
      <c r="T92" s="50" t="b">
        <f t="shared" si="9"/>
        <v>0</v>
      </c>
      <c r="U92" s="50">
        <f t="shared" si="10"/>
        <v>15.85</v>
      </c>
      <c r="V92" s="13" t="str">
        <f t="shared" si="11"/>
        <v>Improvement</v>
      </c>
      <c r="W92" s="13"/>
    </row>
    <row r="93" ht="12.75" customHeight="1">
      <c r="A93" s="4">
        <v>98.0</v>
      </c>
      <c r="B93" s="9" t="s">
        <v>112</v>
      </c>
      <c r="C93" s="4" t="s">
        <v>58</v>
      </c>
      <c r="D93" s="4">
        <v>13.0</v>
      </c>
      <c r="E93" s="10">
        <v>23.0</v>
      </c>
      <c r="F93" s="4">
        <v>8.0</v>
      </c>
      <c r="G93" s="4">
        <v>0.0</v>
      </c>
      <c r="H93" s="10">
        <v>39.0</v>
      </c>
      <c r="I93" s="4"/>
      <c r="J93" s="4"/>
      <c r="K93" s="4"/>
      <c r="L93" s="4">
        <f t="shared" si="1"/>
        <v>22</v>
      </c>
      <c r="M93" s="4">
        <f t="shared" si="2"/>
        <v>41.5</v>
      </c>
      <c r="N93" s="11">
        <f t="shared" si="3"/>
        <v>42</v>
      </c>
      <c r="O93" s="11">
        <f t="shared" si="4"/>
        <v>41.5</v>
      </c>
      <c r="P93" s="50">
        <f t="shared" si="5"/>
        <v>19.66666667</v>
      </c>
      <c r="Q93" s="50">
        <f t="shared" si="6"/>
        <v>29.37931034</v>
      </c>
      <c r="R93" s="13" t="b">
        <f t="shared" si="7"/>
        <v>0</v>
      </c>
      <c r="S93" s="13" t="str">
        <f t="shared" si="8"/>
        <v>No Improvement</v>
      </c>
      <c r="T93" s="50" t="b">
        <f t="shared" si="9"/>
        <v>0</v>
      </c>
      <c r="U93" s="50">
        <f t="shared" si="10"/>
        <v>15.18333333</v>
      </c>
      <c r="V93" s="13" t="str">
        <f t="shared" si="11"/>
        <v>Improvement</v>
      </c>
      <c r="W93" s="13"/>
    </row>
    <row r="94" ht="12.75" customHeight="1">
      <c r="A94" s="4">
        <v>100.0</v>
      </c>
      <c r="B94" s="9" t="s">
        <v>113</v>
      </c>
      <c r="C94" s="4" t="s">
        <v>58</v>
      </c>
      <c r="D94" s="4">
        <v>8.0</v>
      </c>
      <c r="E94" s="10">
        <v>24.0</v>
      </c>
      <c r="F94" s="4">
        <v>12.0</v>
      </c>
      <c r="G94" s="4">
        <v>0.0</v>
      </c>
      <c r="H94" s="10">
        <v>8.0</v>
      </c>
      <c r="I94" s="4"/>
      <c r="J94" s="4"/>
      <c r="K94" s="4"/>
      <c r="L94" s="4">
        <f t="shared" si="1"/>
        <v>22</v>
      </c>
      <c r="M94" s="4">
        <f t="shared" si="2"/>
        <v>26</v>
      </c>
      <c r="N94" s="11">
        <f t="shared" si="3"/>
        <v>26</v>
      </c>
      <c r="O94" s="11">
        <f t="shared" si="4"/>
        <v>26</v>
      </c>
      <c r="P94" s="50">
        <f t="shared" si="5"/>
        <v>18.66666667</v>
      </c>
      <c r="Q94" s="50">
        <f t="shared" si="6"/>
        <v>9.24137931</v>
      </c>
      <c r="R94" s="13" t="str">
        <f t="shared" si="7"/>
        <v>Improvement</v>
      </c>
      <c r="S94" s="13" t="b">
        <f t="shared" si="8"/>
        <v>0</v>
      </c>
      <c r="T94" s="50" t="b">
        <f t="shared" si="9"/>
        <v>0</v>
      </c>
      <c r="U94" s="50">
        <f t="shared" si="10"/>
        <v>15.73333333</v>
      </c>
      <c r="V94" s="13" t="str">
        <f t="shared" si="11"/>
        <v>No Improvement</v>
      </c>
      <c r="W94" s="13"/>
    </row>
    <row r="95" ht="12.75" customHeight="1">
      <c r="A95" s="4">
        <v>101.0</v>
      </c>
      <c r="B95" s="9" t="s">
        <v>114</v>
      </c>
      <c r="C95" s="4" t="s">
        <v>58</v>
      </c>
      <c r="D95" s="4">
        <v>24.0</v>
      </c>
      <c r="E95" s="10">
        <v>39.0</v>
      </c>
      <c r="F95" s="4">
        <v>24.0</v>
      </c>
      <c r="G95" s="4">
        <v>1.0</v>
      </c>
      <c r="H95" s="10">
        <v>58.0</v>
      </c>
      <c r="I95" s="4"/>
      <c r="J95" s="4"/>
      <c r="K95" s="4"/>
      <c r="L95" s="4">
        <f t="shared" si="1"/>
        <v>44.5</v>
      </c>
      <c r="M95" s="4">
        <f t="shared" si="2"/>
        <v>73.5</v>
      </c>
      <c r="N95" s="11">
        <f t="shared" si="3"/>
        <v>74</v>
      </c>
      <c r="O95" s="11">
        <f t="shared" si="4"/>
        <v>73.5</v>
      </c>
      <c r="P95" s="50">
        <f t="shared" si="5"/>
        <v>34</v>
      </c>
      <c r="Q95" s="50">
        <f t="shared" si="6"/>
        <v>47.44827586</v>
      </c>
      <c r="R95" s="13" t="b">
        <f t="shared" si="7"/>
        <v>0</v>
      </c>
      <c r="S95" s="13" t="str">
        <f t="shared" si="8"/>
        <v>No Improvement</v>
      </c>
      <c r="T95" s="50" t="b">
        <f t="shared" si="9"/>
        <v>0</v>
      </c>
      <c r="U95" s="50">
        <f t="shared" si="10"/>
        <v>29.35</v>
      </c>
      <c r="V95" s="13" t="str">
        <f t="shared" si="11"/>
        <v>Improvement</v>
      </c>
      <c r="W95" s="13"/>
    </row>
    <row r="96" ht="12.75" customHeight="1">
      <c r="A96" s="4">
        <v>103.0</v>
      </c>
      <c r="B96" s="9" t="s">
        <v>115</v>
      </c>
      <c r="C96" s="4" t="s">
        <v>58</v>
      </c>
      <c r="D96" s="4">
        <v>24.0</v>
      </c>
      <c r="E96" s="10">
        <v>48.0</v>
      </c>
      <c r="F96" s="4">
        <v>28.0</v>
      </c>
      <c r="G96" s="4">
        <v>0.0</v>
      </c>
      <c r="H96" s="10">
        <v>47.0</v>
      </c>
      <c r="I96" s="4"/>
      <c r="J96" s="4"/>
      <c r="K96" s="4"/>
      <c r="L96" s="4">
        <f t="shared" si="1"/>
        <v>50</v>
      </c>
      <c r="M96" s="4">
        <f t="shared" si="2"/>
        <v>73.5</v>
      </c>
      <c r="N96" s="11">
        <f t="shared" si="3"/>
        <v>74</v>
      </c>
      <c r="O96" s="11">
        <f t="shared" si="4"/>
        <v>73.5</v>
      </c>
      <c r="P96" s="50">
        <f t="shared" si="5"/>
        <v>40</v>
      </c>
      <c r="Q96" s="50">
        <f t="shared" si="6"/>
        <v>41.10344828</v>
      </c>
      <c r="R96" s="13" t="b">
        <f t="shared" si="7"/>
        <v>0</v>
      </c>
      <c r="S96" s="13" t="str">
        <f t="shared" si="8"/>
        <v>No Improvement</v>
      </c>
      <c r="T96" s="50" t="b">
        <f t="shared" si="9"/>
        <v>0</v>
      </c>
      <c r="U96" s="50">
        <f t="shared" si="10"/>
        <v>34.4</v>
      </c>
      <c r="V96" s="13" t="str">
        <f t="shared" si="11"/>
        <v>No Improvement</v>
      </c>
      <c r="W96" s="13"/>
    </row>
    <row r="97" ht="12.75" customHeight="1">
      <c r="A97" s="4">
        <v>104.0</v>
      </c>
      <c r="B97" s="9" t="s">
        <v>116</v>
      </c>
      <c r="C97" s="4" t="s">
        <v>58</v>
      </c>
      <c r="D97" s="4">
        <v>22.0</v>
      </c>
      <c r="E97" s="10">
        <v>37.0</v>
      </c>
      <c r="F97" s="4">
        <v>19.0</v>
      </c>
      <c r="G97" s="4">
        <v>2.0</v>
      </c>
      <c r="H97" s="10">
        <v>50.0</v>
      </c>
      <c r="I97" s="4"/>
      <c r="J97" s="4"/>
      <c r="K97" s="4"/>
      <c r="L97" s="4">
        <f t="shared" si="1"/>
        <v>41</v>
      </c>
      <c r="M97" s="4">
        <f t="shared" si="2"/>
        <v>66</v>
      </c>
      <c r="N97" s="11">
        <f t="shared" si="3"/>
        <v>66</v>
      </c>
      <c r="O97" s="11">
        <f t="shared" si="4"/>
        <v>66</v>
      </c>
      <c r="P97" s="50">
        <f t="shared" si="5"/>
        <v>32</v>
      </c>
      <c r="Q97" s="50">
        <f t="shared" si="6"/>
        <v>40.37931034</v>
      </c>
      <c r="R97" s="13" t="b">
        <f t="shared" si="7"/>
        <v>0</v>
      </c>
      <c r="S97" s="13" t="str">
        <f t="shared" si="8"/>
        <v>No Improvement</v>
      </c>
      <c r="T97" s="50" t="b">
        <f t="shared" si="9"/>
        <v>0</v>
      </c>
      <c r="U97" s="50">
        <f t="shared" si="10"/>
        <v>26.6</v>
      </c>
      <c r="V97" s="13" t="str">
        <f t="shared" si="11"/>
        <v>Improvement</v>
      </c>
      <c r="W97" s="13"/>
    </row>
    <row r="98" ht="12.75" customHeight="1">
      <c r="A98" s="4">
        <v>106.0</v>
      </c>
      <c r="B98" s="9" t="s">
        <v>117</v>
      </c>
      <c r="C98" s="4" t="s">
        <v>118</v>
      </c>
      <c r="D98" s="4">
        <v>26.0</v>
      </c>
      <c r="E98" s="10">
        <v>49.0</v>
      </c>
      <c r="F98" s="4">
        <v>18.0</v>
      </c>
      <c r="G98" s="4">
        <v>0.0</v>
      </c>
      <c r="H98" s="10">
        <v>55.0</v>
      </c>
      <c r="I98" s="4"/>
      <c r="J98" s="4"/>
      <c r="K98" s="4"/>
      <c r="L98" s="4">
        <f t="shared" si="1"/>
        <v>46.5</v>
      </c>
      <c r="M98" s="4">
        <f t="shared" si="2"/>
        <v>74</v>
      </c>
      <c r="N98" s="11">
        <f t="shared" si="3"/>
        <v>74</v>
      </c>
      <c r="O98" s="11">
        <f t="shared" si="4"/>
        <v>74</v>
      </c>
      <c r="P98" s="50">
        <f t="shared" si="5"/>
        <v>41.33333333</v>
      </c>
      <c r="Q98" s="50">
        <f t="shared" si="6"/>
        <v>43.51724138</v>
      </c>
      <c r="R98" s="13" t="b">
        <f t="shared" si="7"/>
        <v>0</v>
      </c>
      <c r="S98" s="13" t="str">
        <f t="shared" si="8"/>
        <v>No Improvement</v>
      </c>
      <c r="T98" s="50" t="b">
        <f t="shared" si="9"/>
        <v>0</v>
      </c>
      <c r="U98" s="50">
        <f t="shared" si="10"/>
        <v>32.26666667</v>
      </c>
      <c r="V98" s="13" t="str">
        <f t="shared" si="11"/>
        <v>Improvement</v>
      </c>
      <c r="W98" s="13"/>
    </row>
    <row r="99" ht="12.75" customHeight="1">
      <c r="A99" s="4">
        <v>107.0</v>
      </c>
      <c r="B99" s="9" t="s">
        <v>119</v>
      </c>
      <c r="C99" s="4" t="s">
        <v>118</v>
      </c>
      <c r="D99" s="4">
        <v>25.0</v>
      </c>
      <c r="E99" s="10">
        <v>38.0</v>
      </c>
      <c r="F99" s="4">
        <v>31.0</v>
      </c>
      <c r="G99" s="4">
        <v>2.0</v>
      </c>
      <c r="H99" s="10">
        <v>58.0</v>
      </c>
      <c r="I99" s="4"/>
      <c r="J99" s="4"/>
      <c r="K99" s="4"/>
      <c r="L99" s="4">
        <f t="shared" si="1"/>
        <v>49</v>
      </c>
      <c r="M99" s="4">
        <f t="shared" si="2"/>
        <v>78</v>
      </c>
      <c r="N99" s="11">
        <f t="shared" si="3"/>
        <v>78</v>
      </c>
      <c r="O99" s="11">
        <f t="shared" si="4"/>
        <v>78</v>
      </c>
      <c r="P99" s="50">
        <f t="shared" si="5"/>
        <v>33.66666667</v>
      </c>
      <c r="Q99" s="50">
        <f t="shared" si="6"/>
        <v>49.62068966</v>
      </c>
      <c r="R99" s="13" t="b">
        <f t="shared" si="7"/>
        <v>0</v>
      </c>
      <c r="S99" s="13" t="str">
        <f t="shared" si="8"/>
        <v>No Improvement</v>
      </c>
      <c r="T99" s="50" t="b">
        <f t="shared" si="9"/>
        <v>0</v>
      </c>
      <c r="U99" s="50">
        <f t="shared" si="10"/>
        <v>31.28333333</v>
      </c>
      <c r="V99" s="13" t="str">
        <f t="shared" si="11"/>
        <v>Improvement</v>
      </c>
      <c r="W99" s="13"/>
    </row>
    <row r="100" ht="12.75" customHeight="1">
      <c r="A100" s="4">
        <v>108.0</v>
      </c>
      <c r="B100" s="9" t="s">
        <v>120</v>
      </c>
      <c r="C100" s="4" t="s">
        <v>118</v>
      </c>
      <c r="D100" s="4">
        <v>16.0</v>
      </c>
      <c r="E100" s="10">
        <v>37.0</v>
      </c>
      <c r="F100" s="4">
        <v>9.5</v>
      </c>
      <c r="G100" s="4">
        <v>0.0</v>
      </c>
      <c r="H100" s="10">
        <v>38.0</v>
      </c>
      <c r="I100" s="4"/>
      <c r="J100" s="4"/>
      <c r="K100" s="4"/>
      <c r="L100" s="4">
        <f t="shared" si="1"/>
        <v>31.25</v>
      </c>
      <c r="M100" s="4">
        <f t="shared" si="2"/>
        <v>50.25</v>
      </c>
      <c r="N100" s="11">
        <f t="shared" si="3"/>
        <v>50</v>
      </c>
      <c r="O100" s="11">
        <f t="shared" si="4"/>
        <v>50.25</v>
      </c>
      <c r="P100" s="50">
        <f t="shared" si="5"/>
        <v>30</v>
      </c>
      <c r="Q100" s="50">
        <f t="shared" si="6"/>
        <v>29.15517241</v>
      </c>
      <c r="R100" s="13" t="str">
        <f t="shared" si="7"/>
        <v>Improvement</v>
      </c>
      <c r="S100" s="13" t="b">
        <f t="shared" si="8"/>
        <v>0</v>
      </c>
      <c r="T100" s="50" t="b">
        <f t="shared" si="9"/>
        <v>0</v>
      </c>
      <c r="U100" s="50">
        <f t="shared" si="10"/>
        <v>22.35</v>
      </c>
      <c r="V100" s="13" t="str">
        <f t="shared" si="11"/>
        <v>Improvement</v>
      </c>
      <c r="W100" s="13"/>
    </row>
    <row r="101" ht="12.75" customHeight="1">
      <c r="A101" s="4">
        <v>109.0</v>
      </c>
      <c r="B101" s="9" t="s">
        <v>121</v>
      </c>
      <c r="C101" s="4" t="s">
        <v>118</v>
      </c>
      <c r="D101" s="4">
        <v>20.0</v>
      </c>
      <c r="E101" s="10">
        <v>35.0</v>
      </c>
      <c r="F101" s="4">
        <v>9.0</v>
      </c>
      <c r="G101" s="4">
        <v>0.0</v>
      </c>
      <c r="H101" s="10">
        <v>30.0</v>
      </c>
      <c r="I101" s="4"/>
      <c r="J101" s="4"/>
      <c r="K101" s="4"/>
      <c r="L101" s="4">
        <f t="shared" si="1"/>
        <v>32</v>
      </c>
      <c r="M101" s="4">
        <f t="shared" si="2"/>
        <v>47</v>
      </c>
      <c r="N101" s="11">
        <f t="shared" si="3"/>
        <v>47</v>
      </c>
      <c r="O101" s="11">
        <f t="shared" si="4"/>
        <v>47</v>
      </c>
      <c r="P101" s="50">
        <f t="shared" si="5"/>
        <v>30</v>
      </c>
      <c r="Q101" s="50">
        <f t="shared" si="6"/>
        <v>23.48275862</v>
      </c>
      <c r="R101" s="13" t="str">
        <f t="shared" si="7"/>
        <v>Improvement</v>
      </c>
      <c r="S101" s="13" t="b">
        <f t="shared" si="8"/>
        <v>0</v>
      </c>
      <c r="T101" s="50" t="b">
        <f t="shared" si="9"/>
        <v>0</v>
      </c>
      <c r="U101" s="50">
        <f t="shared" si="10"/>
        <v>22.2</v>
      </c>
      <c r="V101" s="13" t="str">
        <f t="shared" si="11"/>
        <v>No Improvement</v>
      </c>
      <c r="W101" s="13"/>
    </row>
    <row r="102" ht="12.75" customHeight="1">
      <c r="A102" s="4">
        <v>110.0</v>
      </c>
      <c r="B102" s="9" t="s">
        <v>122</v>
      </c>
      <c r="C102" s="4" t="s">
        <v>118</v>
      </c>
      <c r="D102" s="4">
        <v>21.0</v>
      </c>
      <c r="E102" s="10">
        <v>51.0</v>
      </c>
      <c r="F102" s="4">
        <v>34.0</v>
      </c>
      <c r="G102" s="4">
        <v>3.0</v>
      </c>
      <c r="H102" s="10">
        <v>88.0</v>
      </c>
      <c r="I102" s="4"/>
      <c r="J102" s="4"/>
      <c r="K102" s="4"/>
      <c r="L102" s="4">
        <f t="shared" si="1"/>
        <v>56</v>
      </c>
      <c r="M102" s="4">
        <f t="shared" si="2"/>
        <v>100</v>
      </c>
      <c r="N102" s="11">
        <f t="shared" si="3"/>
        <v>100</v>
      </c>
      <c r="O102" s="11">
        <f t="shared" si="4"/>
        <v>100</v>
      </c>
      <c r="P102" s="50">
        <f t="shared" si="5"/>
        <v>41</v>
      </c>
      <c r="Q102" s="50">
        <f t="shared" si="6"/>
        <v>71.24137931</v>
      </c>
      <c r="R102" s="13" t="b">
        <f t="shared" si="7"/>
        <v>0</v>
      </c>
      <c r="S102" s="13" t="str">
        <f t="shared" si="8"/>
        <v>No Improvement</v>
      </c>
      <c r="T102" s="50" t="b">
        <f t="shared" si="9"/>
        <v>0</v>
      </c>
      <c r="U102" s="50">
        <f t="shared" si="10"/>
        <v>37</v>
      </c>
      <c r="V102" s="13" t="str">
        <f t="shared" si="11"/>
        <v>Improvement</v>
      </c>
      <c r="W102" s="13"/>
    </row>
    <row r="103" ht="12.75" customHeight="1">
      <c r="A103" s="4">
        <v>111.0</v>
      </c>
      <c r="B103" s="9" t="s">
        <v>123</v>
      </c>
      <c r="C103" s="4" t="s">
        <v>118</v>
      </c>
      <c r="D103" s="4">
        <v>21.0</v>
      </c>
      <c r="E103" s="10">
        <v>54.0</v>
      </c>
      <c r="F103" s="4">
        <v>34.0</v>
      </c>
      <c r="G103" s="4">
        <v>2.0</v>
      </c>
      <c r="H103" s="10">
        <v>59.0</v>
      </c>
      <c r="I103" s="4"/>
      <c r="J103" s="4"/>
      <c r="K103" s="4"/>
      <c r="L103" s="4">
        <f t="shared" si="1"/>
        <v>56.5</v>
      </c>
      <c r="M103" s="4">
        <f t="shared" si="2"/>
        <v>86</v>
      </c>
      <c r="N103" s="11">
        <f t="shared" si="3"/>
        <v>86</v>
      </c>
      <c r="O103" s="11">
        <f t="shared" si="4"/>
        <v>86</v>
      </c>
      <c r="P103" s="50">
        <f t="shared" si="5"/>
        <v>43</v>
      </c>
      <c r="Q103" s="50">
        <f t="shared" si="6"/>
        <v>51.24137931</v>
      </c>
      <c r="R103" s="13" t="b">
        <f t="shared" si="7"/>
        <v>0</v>
      </c>
      <c r="S103" s="13" t="str">
        <f t="shared" si="8"/>
        <v>No Improvement</v>
      </c>
      <c r="T103" s="50" t="b">
        <f t="shared" si="9"/>
        <v>0</v>
      </c>
      <c r="U103" s="50">
        <f t="shared" si="10"/>
        <v>38.25</v>
      </c>
      <c r="V103" s="13" t="str">
        <f t="shared" si="11"/>
        <v>Improvement</v>
      </c>
      <c r="W103" s="13"/>
    </row>
    <row r="104" ht="12.75" customHeight="1">
      <c r="A104" s="4">
        <v>113.0</v>
      </c>
      <c r="B104" s="9" t="s">
        <v>124</v>
      </c>
      <c r="C104" s="4" t="s">
        <v>118</v>
      </c>
      <c r="D104" s="4">
        <v>26.0</v>
      </c>
      <c r="E104" s="10">
        <v>51.5</v>
      </c>
      <c r="F104" s="4">
        <v>24.0</v>
      </c>
      <c r="G104" s="4">
        <v>0.0</v>
      </c>
      <c r="H104" s="10">
        <v>44.0</v>
      </c>
      <c r="I104" s="4"/>
      <c r="J104" s="4"/>
      <c r="K104" s="4"/>
      <c r="L104" s="4">
        <f t="shared" si="1"/>
        <v>50.75</v>
      </c>
      <c r="M104" s="4">
        <f t="shared" si="2"/>
        <v>72.75</v>
      </c>
      <c r="N104" s="11">
        <f t="shared" si="3"/>
        <v>73</v>
      </c>
      <c r="O104" s="11">
        <f t="shared" si="4"/>
        <v>72.75</v>
      </c>
      <c r="P104" s="50">
        <f t="shared" si="5"/>
        <v>43</v>
      </c>
      <c r="Q104" s="50">
        <f t="shared" si="6"/>
        <v>37.79310345</v>
      </c>
      <c r="R104" s="13" t="str">
        <f t="shared" si="7"/>
        <v>Improvement</v>
      </c>
      <c r="S104" s="13" t="b">
        <f t="shared" si="8"/>
        <v>0</v>
      </c>
      <c r="T104" s="50" t="b">
        <f t="shared" si="9"/>
        <v>0</v>
      </c>
      <c r="U104" s="50">
        <f t="shared" si="10"/>
        <v>35.15</v>
      </c>
      <c r="V104" s="13" t="str">
        <f t="shared" si="11"/>
        <v>No Improvement</v>
      </c>
      <c r="W104" s="13"/>
    </row>
    <row r="105" ht="12.75" customHeight="1">
      <c r="A105" s="4">
        <v>114.0</v>
      </c>
      <c r="B105" s="9" t="s">
        <v>125</v>
      </c>
      <c r="C105" s="4" t="s">
        <v>118</v>
      </c>
      <c r="D105" s="4">
        <v>23.0</v>
      </c>
      <c r="E105" s="10">
        <v>41.0</v>
      </c>
      <c r="F105" s="4">
        <v>30.5</v>
      </c>
      <c r="G105" s="4">
        <v>0.0</v>
      </c>
      <c r="H105" s="10">
        <v>52.0</v>
      </c>
      <c r="I105" s="4"/>
      <c r="J105" s="4"/>
      <c r="K105" s="4"/>
      <c r="L105" s="4">
        <f t="shared" si="1"/>
        <v>47.25</v>
      </c>
      <c r="M105" s="4">
        <f t="shared" si="2"/>
        <v>73.25</v>
      </c>
      <c r="N105" s="11">
        <f t="shared" si="3"/>
        <v>73</v>
      </c>
      <c r="O105" s="11">
        <f t="shared" si="4"/>
        <v>73.25</v>
      </c>
      <c r="P105" s="50">
        <f t="shared" si="5"/>
        <v>35</v>
      </c>
      <c r="Q105" s="50">
        <f t="shared" si="6"/>
        <v>45.32758621</v>
      </c>
      <c r="R105" s="13" t="b">
        <f t="shared" si="7"/>
        <v>0</v>
      </c>
      <c r="S105" s="13" t="str">
        <f t="shared" si="8"/>
        <v>No Improvement</v>
      </c>
      <c r="T105" s="50" t="b">
        <f t="shared" si="9"/>
        <v>0</v>
      </c>
      <c r="U105" s="50">
        <f t="shared" si="10"/>
        <v>31.9</v>
      </c>
      <c r="V105" s="13" t="str">
        <f t="shared" si="11"/>
        <v>Improvement</v>
      </c>
      <c r="W105" s="13"/>
    </row>
    <row r="106" ht="12.75" customHeight="1">
      <c r="A106" s="4">
        <v>115.0</v>
      </c>
      <c r="B106" s="9" t="s">
        <v>126</v>
      </c>
      <c r="C106" s="4" t="s">
        <v>118</v>
      </c>
      <c r="D106" s="4">
        <v>24.0</v>
      </c>
      <c r="E106" s="10">
        <v>45.5</v>
      </c>
      <c r="F106" s="4">
        <v>22.5</v>
      </c>
      <c r="G106" s="4">
        <v>0.0</v>
      </c>
      <c r="H106" s="10">
        <v>63.0</v>
      </c>
      <c r="I106" s="4"/>
      <c r="J106" s="4"/>
      <c r="K106" s="4"/>
      <c r="L106" s="4">
        <f t="shared" si="1"/>
        <v>46</v>
      </c>
      <c r="M106" s="4">
        <f t="shared" si="2"/>
        <v>77.5</v>
      </c>
      <c r="N106" s="11">
        <f t="shared" si="3"/>
        <v>78</v>
      </c>
      <c r="O106" s="11">
        <f t="shared" si="4"/>
        <v>77.5</v>
      </c>
      <c r="P106" s="50">
        <f t="shared" si="5"/>
        <v>38.33333333</v>
      </c>
      <c r="Q106" s="50">
        <f t="shared" si="6"/>
        <v>50.43103448</v>
      </c>
      <c r="R106" s="13" t="b">
        <f t="shared" si="7"/>
        <v>0</v>
      </c>
      <c r="S106" s="13" t="str">
        <f t="shared" si="8"/>
        <v>No Improvement</v>
      </c>
      <c r="T106" s="50" t="b">
        <f t="shared" si="9"/>
        <v>0</v>
      </c>
      <c r="U106" s="50">
        <f t="shared" si="10"/>
        <v>31.66666667</v>
      </c>
      <c r="V106" s="13" t="str">
        <f t="shared" si="11"/>
        <v>Improvement</v>
      </c>
      <c r="W106" s="13"/>
    </row>
    <row r="107" ht="12.75" customHeight="1">
      <c r="A107" s="4">
        <v>116.0</v>
      </c>
      <c r="B107" s="9" t="s">
        <v>127</v>
      </c>
      <c r="C107" s="4" t="s">
        <v>118</v>
      </c>
      <c r="D107" s="4">
        <v>26.0</v>
      </c>
      <c r="E107" s="10">
        <v>43.0</v>
      </c>
      <c r="F107" s="4">
        <v>21.5</v>
      </c>
      <c r="G107" s="4">
        <v>0.0</v>
      </c>
      <c r="H107" s="10">
        <v>76.0</v>
      </c>
      <c r="I107" s="4"/>
      <c r="J107" s="4"/>
      <c r="K107" s="4"/>
      <c r="L107" s="4">
        <f t="shared" si="1"/>
        <v>45.25</v>
      </c>
      <c r="M107" s="4">
        <f t="shared" si="2"/>
        <v>83.25</v>
      </c>
      <c r="N107" s="11">
        <f t="shared" si="3"/>
        <v>83</v>
      </c>
      <c r="O107" s="11">
        <f t="shared" si="4"/>
        <v>83.25</v>
      </c>
      <c r="P107" s="50">
        <f t="shared" si="5"/>
        <v>37.33333333</v>
      </c>
      <c r="Q107" s="50">
        <f t="shared" si="6"/>
        <v>59.0862069</v>
      </c>
      <c r="R107" s="13" t="b">
        <f t="shared" si="7"/>
        <v>0</v>
      </c>
      <c r="S107" s="13" t="str">
        <f t="shared" si="8"/>
        <v>No Improvement</v>
      </c>
      <c r="T107" s="50" t="b">
        <f t="shared" si="9"/>
        <v>0</v>
      </c>
      <c r="U107" s="50">
        <f t="shared" si="10"/>
        <v>30.71666667</v>
      </c>
      <c r="V107" s="13" t="str">
        <f t="shared" si="11"/>
        <v>Improvement</v>
      </c>
      <c r="W107" s="13"/>
    </row>
    <row r="108" ht="12.75" customHeight="1">
      <c r="A108" s="4">
        <v>117.0</v>
      </c>
      <c r="B108" s="9" t="s">
        <v>128</v>
      </c>
      <c r="C108" s="4" t="s">
        <v>118</v>
      </c>
      <c r="D108" s="4">
        <v>26.0</v>
      </c>
      <c r="E108" s="10">
        <v>42.0</v>
      </c>
      <c r="F108" s="4">
        <v>24.0</v>
      </c>
      <c r="G108" s="4">
        <v>0.0</v>
      </c>
      <c r="H108" s="10">
        <v>75.0</v>
      </c>
      <c r="I108" s="4"/>
      <c r="J108" s="4"/>
      <c r="K108" s="4"/>
      <c r="L108" s="4">
        <f t="shared" si="1"/>
        <v>46</v>
      </c>
      <c r="M108" s="4">
        <f t="shared" si="2"/>
        <v>83.5</v>
      </c>
      <c r="N108" s="11">
        <f t="shared" si="3"/>
        <v>84</v>
      </c>
      <c r="O108" s="11">
        <f t="shared" si="4"/>
        <v>83.5</v>
      </c>
      <c r="P108" s="50">
        <f t="shared" si="5"/>
        <v>36.66666667</v>
      </c>
      <c r="Q108" s="50">
        <f t="shared" si="6"/>
        <v>59.17241379</v>
      </c>
      <c r="R108" s="13" t="b">
        <f t="shared" si="7"/>
        <v>0</v>
      </c>
      <c r="S108" s="13" t="str">
        <f t="shared" si="8"/>
        <v>No Improvement</v>
      </c>
      <c r="T108" s="50" t="b">
        <f t="shared" si="9"/>
        <v>0</v>
      </c>
      <c r="U108" s="50">
        <f t="shared" si="10"/>
        <v>31.03333333</v>
      </c>
      <c r="V108" s="13" t="str">
        <f t="shared" si="11"/>
        <v>Improvement</v>
      </c>
      <c r="W108" s="13"/>
    </row>
    <row r="109" ht="12.75" customHeight="1">
      <c r="A109" s="4">
        <v>118.0</v>
      </c>
      <c r="B109" s="9" t="s">
        <v>129</v>
      </c>
      <c r="C109" s="4" t="s">
        <v>130</v>
      </c>
      <c r="D109" s="4">
        <v>21.0</v>
      </c>
      <c r="E109" s="10">
        <v>46.0</v>
      </c>
      <c r="F109" s="4">
        <v>20.0</v>
      </c>
      <c r="G109" s="4">
        <v>0.0</v>
      </c>
      <c r="H109" s="10">
        <v>55.0</v>
      </c>
      <c r="I109" s="4"/>
      <c r="J109" s="4"/>
      <c r="K109" s="4"/>
      <c r="L109" s="4">
        <f t="shared" si="1"/>
        <v>43.5</v>
      </c>
      <c r="M109" s="4">
        <f t="shared" si="2"/>
        <v>71</v>
      </c>
      <c r="N109" s="11">
        <f t="shared" si="3"/>
        <v>71</v>
      </c>
      <c r="O109" s="11">
        <f t="shared" si="4"/>
        <v>71</v>
      </c>
      <c r="P109" s="50">
        <f t="shared" si="5"/>
        <v>37.66666667</v>
      </c>
      <c r="Q109" s="50">
        <f t="shared" si="6"/>
        <v>44.13793103</v>
      </c>
      <c r="R109" s="13" t="b">
        <f t="shared" si="7"/>
        <v>0</v>
      </c>
      <c r="S109" s="13" t="str">
        <f t="shared" si="8"/>
        <v>No Improvement</v>
      </c>
      <c r="T109" s="50" t="b">
        <f t="shared" si="9"/>
        <v>0</v>
      </c>
      <c r="U109" s="50">
        <f t="shared" si="10"/>
        <v>30.48333333</v>
      </c>
      <c r="V109" s="13" t="str">
        <f t="shared" si="11"/>
        <v>Improvement</v>
      </c>
      <c r="W109" s="13"/>
    </row>
    <row r="110" ht="12.75" customHeight="1">
      <c r="A110" s="4">
        <v>119.0</v>
      </c>
      <c r="B110" s="9" t="s">
        <v>131</v>
      </c>
      <c r="C110" s="4" t="s">
        <v>130</v>
      </c>
      <c r="D110" s="4">
        <v>20.0</v>
      </c>
      <c r="E110" s="10">
        <v>48.0</v>
      </c>
      <c r="F110" s="4">
        <v>25.0</v>
      </c>
      <c r="G110" s="4">
        <v>0.0</v>
      </c>
      <c r="H110" s="10">
        <v>68.0</v>
      </c>
      <c r="I110" s="4"/>
      <c r="J110" s="4"/>
      <c r="K110" s="4"/>
      <c r="L110" s="4">
        <f t="shared" si="1"/>
        <v>46.5</v>
      </c>
      <c r="M110" s="4">
        <f t="shared" si="2"/>
        <v>80.5</v>
      </c>
      <c r="N110" s="11">
        <f t="shared" si="3"/>
        <v>81</v>
      </c>
      <c r="O110" s="11">
        <f t="shared" si="4"/>
        <v>80.5</v>
      </c>
      <c r="P110" s="50">
        <f t="shared" si="5"/>
        <v>38.66666667</v>
      </c>
      <c r="Q110" s="50">
        <f t="shared" si="6"/>
        <v>54.65517241</v>
      </c>
      <c r="R110" s="13" t="b">
        <f t="shared" si="7"/>
        <v>0</v>
      </c>
      <c r="S110" s="13" t="str">
        <f t="shared" si="8"/>
        <v>No Improvement</v>
      </c>
      <c r="T110" s="50" t="b">
        <f t="shared" si="9"/>
        <v>0</v>
      </c>
      <c r="U110" s="50">
        <f t="shared" si="10"/>
        <v>32.63333333</v>
      </c>
      <c r="V110" s="13" t="str">
        <f t="shared" si="11"/>
        <v>Improvement</v>
      </c>
      <c r="W110" s="13"/>
    </row>
    <row r="111" ht="12.75" customHeight="1">
      <c r="A111" s="4">
        <v>120.0</v>
      </c>
      <c r="B111" s="9" t="s">
        <v>132</v>
      </c>
      <c r="C111" s="4" t="s">
        <v>130</v>
      </c>
      <c r="D111" s="4">
        <v>19.0</v>
      </c>
      <c r="E111" s="10">
        <v>28.0</v>
      </c>
      <c r="F111" s="4">
        <v>6.5</v>
      </c>
      <c r="G111" s="4">
        <v>0.0</v>
      </c>
      <c r="H111" s="10">
        <v>28.0</v>
      </c>
      <c r="I111" s="4"/>
      <c r="J111" s="4"/>
      <c r="K111" s="4"/>
      <c r="L111" s="4">
        <f t="shared" si="1"/>
        <v>26.75</v>
      </c>
      <c r="M111" s="4">
        <f t="shared" si="2"/>
        <v>40.75</v>
      </c>
      <c r="N111" s="11">
        <f t="shared" si="3"/>
        <v>41</v>
      </c>
      <c r="O111" s="11">
        <f t="shared" si="4"/>
        <v>40.75</v>
      </c>
      <c r="P111" s="50">
        <f t="shared" si="5"/>
        <v>25</v>
      </c>
      <c r="Q111" s="50">
        <f t="shared" si="6"/>
        <v>21.32758621</v>
      </c>
      <c r="R111" s="13" t="str">
        <f t="shared" si="7"/>
        <v>Improvement</v>
      </c>
      <c r="S111" s="13" t="b">
        <f t="shared" si="8"/>
        <v>0</v>
      </c>
      <c r="T111" s="50" t="b">
        <f t="shared" si="9"/>
        <v>0</v>
      </c>
      <c r="U111" s="50">
        <f t="shared" si="10"/>
        <v>18.2</v>
      </c>
      <c r="V111" s="13" t="str">
        <f t="shared" si="11"/>
        <v>Improvement</v>
      </c>
      <c r="W111" s="13"/>
    </row>
    <row r="112" ht="12.75" customHeight="1">
      <c r="A112" s="4">
        <v>122.0</v>
      </c>
      <c r="B112" s="9" t="s">
        <v>133</v>
      </c>
      <c r="C112" s="4" t="s">
        <v>130</v>
      </c>
      <c r="D112" s="4">
        <v>20.0</v>
      </c>
      <c r="E112" s="10">
        <v>21.0</v>
      </c>
      <c r="F112" s="4">
        <v>0.0</v>
      </c>
      <c r="G112" s="4">
        <v>0.0</v>
      </c>
      <c r="H112" s="10">
        <v>12.0</v>
      </c>
      <c r="I112" s="4"/>
      <c r="J112" s="4"/>
      <c r="K112" s="4"/>
      <c r="L112" s="4">
        <f t="shared" si="1"/>
        <v>20.5</v>
      </c>
      <c r="M112" s="4">
        <f t="shared" si="2"/>
        <v>26.5</v>
      </c>
      <c r="N112" s="11">
        <f t="shared" si="3"/>
        <v>27</v>
      </c>
      <c r="O112" s="11">
        <f t="shared" si="4"/>
        <v>26.5</v>
      </c>
      <c r="P112" s="50">
        <f t="shared" si="5"/>
        <v>20.66666667</v>
      </c>
      <c r="Q112" s="50">
        <f t="shared" si="6"/>
        <v>8.275862069</v>
      </c>
      <c r="R112" s="13" t="str">
        <f t="shared" si="7"/>
        <v>Improvement</v>
      </c>
      <c r="S112" s="13" t="b">
        <f t="shared" si="8"/>
        <v>0</v>
      </c>
      <c r="T112" s="50" t="b">
        <f t="shared" si="9"/>
        <v>0</v>
      </c>
      <c r="U112" s="50">
        <f t="shared" si="10"/>
        <v>13.43333333</v>
      </c>
      <c r="V112" s="13" t="str">
        <f t="shared" si="11"/>
        <v>No Improvement</v>
      </c>
      <c r="W112" s="13"/>
    </row>
    <row r="113" ht="12.75" customHeight="1">
      <c r="A113" s="4">
        <v>123.0</v>
      </c>
      <c r="B113" s="9" t="s">
        <v>134</v>
      </c>
      <c r="C113" s="4" t="s">
        <v>130</v>
      </c>
      <c r="D113" s="4">
        <v>20.0</v>
      </c>
      <c r="E113" s="10">
        <v>32.0</v>
      </c>
      <c r="F113" s="4">
        <v>0.0</v>
      </c>
      <c r="G113" s="4">
        <v>0.0</v>
      </c>
      <c r="H113" s="10">
        <v>8.0</v>
      </c>
      <c r="I113" s="4"/>
      <c r="J113" s="4"/>
      <c r="K113" s="4"/>
      <c r="L113" s="4">
        <f t="shared" si="1"/>
        <v>26</v>
      </c>
      <c r="M113" s="4">
        <f t="shared" si="2"/>
        <v>30</v>
      </c>
      <c r="N113" s="11">
        <f t="shared" si="3"/>
        <v>30</v>
      </c>
      <c r="O113" s="11">
        <f t="shared" si="4"/>
        <v>30</v>
      </c>
      <c r="P113" s="50">
        <f t="shared" si="5"/>
        <v>28</v>
      </c>
      <c r="Q113" s="50">
        <f t="shared" si="6"/>
        <v>5.517241379</v>
      </c>
      <c r="R113" s="13" t="str">
        <f t="shared" si="7"/>
        <v>Improvement</v>
      </c>
      <c r="S113" s="13" t="b">
        <f t="shared" si="8"/>
        <v>0</v>
      </c>
      <c r="T113" s="50" t="b">
        <f t="shared" si="9"/>
        <v>0</v>
      </c>
      <c r="U113" s="50">
        <f t="shared" si="10"/>
        <v>18.2</v>
      </c>
      <c r="V113" s="13" t="str">
        <f t="shared" si="11"/>
        <v>No Improvement</v>
      </c>
      <c r="W113" s="13"/>
    </row>
    <row r="114" ht="12.75" customHeight="1">
      <c r="A114" s="4">
        <v>124.0</v>
      </c>
      <c r="B114" s="9" t="s">
        <v>135</v>
      </c>
      <c r="C114" s="4" t="s">
        <v>130</v>
      </c>
      <c r="D114" s="4">
        <v>18.0</v>
      </c>
      <c r="E114" s="10">
        <v>20.0</v>
      </c>
      <c r="F114" s="4">
        <v>0.0</v>
      </c>
      <c r="G114" s="4">
        <v>0.0</v>
      </c>
      <c r="H114" s="10">
        <v>14.0</v>
      </c>
      <c r="I114" s="4"/>
      <c r="J114" s="4"/>
      <c r="K114" s="4"/>
      <c r="L114" s="4">
        <f t="shared" si="1"/>
        <v>19</v>
      </c>
      <c r="M114" s="4">
        <f t="shared" si="2"/>
        <v>26</v>
      </c>
      <c r="N114" s="11">
        <f t="shared" si="3"/>
        <v>26</v>
      </c>
      <c r="O114" s="11">
        <f t="shared" si="4"/>
        <v>26</v>
      </c>
      <c r="P114" s="50">
        <f t="shared" si="5"/>
        <v>19.33333333</v>
      </c>
      <c r="Q114" s="50">
        <f t="shared" si="6"/>
        <v>9.655172414</v>
      </c>
      <c r="R114" s="13" t="str">
        <f t="shared" si="7"/>
        <v>Improvement</v>
      </c>
      <c r="S114" s="13" t="b">
        <f t="shared" si="8"/>
        <v>0</v>
      </c>
      <c r="T114" s="50" t="b">
        <f t="shared" si="9"/>
        <v>0</v>
      </c>
      <c r="U114" s="50">
        <f t="shared" si="10"/>
        <v>12.56666667</v>
      </c>
      <c r="V114" s="13" t="str">
        <f t="shared" si="11"/>
        <v>No Improvement</v>
      </c>
      <c r="W114" s="13"/>
    </row>
    <row r="115" ht="12.75" customHeight="1">
      <c r="A115" s="4">
        <v>125.0</v>
      </c>
      <c r="B115" s="9" t="s">
        <v>136</v>
      </c>
      <c r="C115" s="4" t="s">
        <v>130</v>
      </c>
      <c r="D115" s="4">
        <v>22.0</v>
      </c>
      <c r="E115" s="10">
        <v>26.0</v>
      </c>
      <c r="F115" s="4">
        <v>0.0</v>
      </c>
      <c r="G115" s="4">
        <v>0.0</v>
      </c>
      <c r="H115" s="10">
        <v>24.0</v>
      </c>
      <c r="I115" s="4"/>
      <c r="J115" s="4"/>
      <c r="K115" s="4"/>
      <c r="L115" s="4">
        <f t="shared" si="1"/>
        <v>24</v>
      </c>
      <c r="M115" s="4">
        <f t="shared" si="2"/>
        <v>36</v>
      </c>
      <c r="N115" s="11">
        <f t="shared" si="3"/>
        <v>36</v>
      </c>
      <c r="O115" s="11">
        <f t="shared" si="4"/>
        <v>36</v>
      </c>
      <c r="P115" s="50">
        <f t="shared" si="5"/>
        <v>24.66666667</v>
      </c>
      <c r="Q115" s="50">
        <f t="shared" si="6"/>
        <v>16.55172414</v>
      </c>
      <c r="R115" s="13" t="str">
        <f t="shared" si="7"/>
        <v>Improvement</v>
      </c>
      <c r="S115" s="13" t="b">
        <f t="shared" si="8"/>
        <v>0</v>
      </c>
      <c r="T115" s="50" t="b">
        <f t="shared" si="9"/>
        <v>0</v>
      </c>
      <c r="U115" s="50">
        <f t="shared" si="10"/>
        <v>16.03333333</v>
      </c>
      <c r="V115" s="13" t="str">
        <f t="shared" si="11"/>
        <v>No Improvement</v>
      </c>
      <c r="W115" s="13"/>
    </row>
    <row r="116" ht="12.75" customHeight="1">
      <c r="A116" s="4">
        <v>126.0</v>
      </c>
      <c r="B116" s="9" t="s">
        <v>137</v>
      </c>
      <c r="C116" s="4" t="s">
        <v>130</v>
      </c>
      <c r="D116" s="4">
        <v>21.0</v>
      </c>
      <c r="E116" s="10">
        <v>36.0</v>
      </c>
      <c r="F116" s="4">
        <v>21.0</v>
      </c>
      <c r="G116" s="4">
        <v>0.0</v>
      </c>
      <c r="H116" s="10">
        <v>66.0</v>
      </c>
      <c r="I116" s="4"/>
      <c r="J116" s="4"/>
      <c r="K116" s="4"/>
      <c r="L116" s="4">
        <f t="shared" si="1"/>
        <v>39</v>
      </c>
      <c r="M116" s="4">
        <f t="shared" si="2"/>
        <v>72</v>
      </c>
      <c r="N116" s="11">
        <f t="shared" si="3"/>
        <v>72</v>
      </c>
      <c r="O116" s="11">
        <f t="shared" si="4"/>
        <v>72</v>
      </c>
      <c r="P116" s="50">
        <f t="shared" si="5"/>
        <v>31</v>
      </c>
      <c r="Q116" s="50">
        <f t="shared" si="6"/>
        <v>52.03448276</v>
      </c>
      <c r="R116" s="13" t="b">
        <f t="shared" si="7"/>
        <v>0</v>
      </c>
      <c r="S116" s="13" t="str">
        <f t="shared" si="8"/>
        <v>No Improvement</v>
      </c>
      <c r="T116" s="50" t="b">
        <f t="shared" si="9"/>
        <v>0</v>
      </c>
      <c r="U116" s="50">
        <f t="shared" si="10"/>
        <v>26.45</v>
      </c>
      <c r="V116" s="13" t="str">
        <f t="shared" si="11"/>
        <v>Improvement</v>
      </c>
      <c r="W116" s="13"/>
    </row>
    <row r="117" ht="12.75" customHeight="1">
      <c r="A117" s="4">
        <v>127.0</v>
      </c>
      <c r="B117" s="9" t="s">
        <v>138</v>
      </c>
      <c r="C117" s="4" t="s">
        <v>130</v>
      </c>
      <c r="D117" s="4">
        <v>11.0</v>
      </c>
      <c r="E117" s="10">
        <v>28.0</v>
      </c>
      <c r="F117" s="4">
        <v>21.0</v>
      </c>
      <c r="G117" s="4">
        <v>0.0</v>
      </c>
      <c r="H117" s="10">
        <v>49.0</v>
      </c>
      <c r="I117" s="4"/>
      <c r="J117" s="4"/>
      <c r="K117" s="4"/>
      <c r="L117" s="4">
        <f t="shared" si="1"/>
        <v>30</v>
      </c>
      <c r="M117" s="4">
        <f t="shared" si="2"/>
        <v>54.5</v>
      </c>
      <c r="N117" s="11">
        <f t="shared" si="3"/>
        <v>55</v>
      </c>
      <c r="O117" s="11">
        <f t="shared" si="4"/>
        <v>54.5</v>
      </c>
      <c r="P117" s="50">
        <f t="shared" si="5"/>
        <v>22.33333333</v>
      </c>
      <c r="Q117" s="50">
        <f t="shared" si="6"/>
        <v>40.31034483</v>
      </c>
      <c r="R117" s="13" t="b">
        <f t="shared" si="7"/>
        <v>0</v>
      </c>
      <c r="S117" s="13" t="str">
        <f t="shared" si="8"/>
        <v>No Improvement</v>
      </c>
      <c r="T117" s="50" t="b">
        <f t="shared" si="9"/>
        <v>0</v>
      </c>
      <c r="U117" s="50">
        <f t="shared" si="10"/>
        <v>20.81666667</v>
      </c>
      <c r="V117" s="13" t="str">
        <f t="shared" si="11"/>
        <v>Improvement</v>
      </c>
      <c r="W117" s="13"/>
    </row>
    <row r="118" ht="12.75" customHeight="1">
      <c r="A118" s="4">
        <v>128.0</v>
      </c>
      <c r="B118" s="9" t="s">
        <v>139</v>
      </c>
      <c r="C118" s="4" t="s">
        <v>130</v>
      </c>
      <c r="D118" s="4">
        <v>19.0</v>
      </c>
      <c r="E118" s="10">
        <v>23.0</v>
      </c>
      <c r="F118" s="4">
        <v>22.0</v>
      </c>
      <c r="G118" s="4">
        <v>0.0</v>
      </c>
      <c r="H118" s="10">
        <v>41.0</v>
      </c>
      <c r="I118" s="4"/>
      <c r="J118" s="4"/>
      <c r="K118" s="4"/>
      <c r="L118" s="4">
        <f t="shared" si="1"/>
        <v>32</v>
      </c>
      <c r="M118" s="4">
        <f t="shared" si="2"/>
        <v>52.5</v>
      </c>
      <c r="N118" s="11">
        <f t="shared" si="3"/>
        <v>53</v>
      </c>
      <c r="O118" s="11">
        <f t="shared" si="4"/>
        <v>52.5</v>
      </c>
      <c r="P118" s="50">
        <f t="shared" si="5"/>
        <v>21.66666667</v>
      </c>
      <c r="Q118" s="50">
        <f t="shared" si="6"/>
        <v>35.10344828</v>
      </c>
      <c r="R118" s="13" t="b">
        <f t="shared" si="7"/>
        <v>0</v>
      </c>
      <c r="S118" s="13" t="str">
        <f t="shared" si="8"/>
        <v>No Improvement</v>
      </c>
      <c r="T118" s="50" t="b">
        <f t="shared" si="9"/>
        <v>0</v>
      </c>
      <c r="U118" s="50">
        <f t="shared" si="10"/>
        <v>20.68333333</v>
      </c>
      <c r="V118" s="13" t="str">
        <f t="shared" si="11"/>
        <v>Improvement</v>
      </c>
      <c r="W118" s="13"/>
    </row>
    <row r="119" ht="12.75" customHeight="1">
      <c r="A119" s="4">
        <v>129.0</v>
      </c>
      <c r="B119" s="9" t="s">
        <v>140</v>
      </c>
      <c r="C119" s="4" t="s">
        <v>130</v>
      </c>
      <c r="D119" s="4">
        <v>23.0</v>
      </c>
      <c r="E119" s="10">
        <v>33.0</v>
      </c>
      <c r="F119" s="4">
        <v>25.0</v>
      </c>
      <c r="G119" s="4">
        <v>2.0</v>
      </c>
      <c r="H119" s="10">
        <v>62.0</v>
      </c>
      <c r="I119" s="4"/>
      <c r="J119" s="4"/>
      <c r="K119" s="4"/>
      <c r="L119" s="4">
        <f t="shared" si="1"/>
        <v>42.5</v>
      </c>
      <c r="M119" s="4">
        <f t="shared" si="2"/>
        <v>73.5</v>
      </c>
      <c r="N119" s="11">
        <f t="shared" si="3"/>
        <v>74</v>
      </c>
      <c r="O119" s="11">
        <f t="shared" si="4"/>
        <v>73.5</v>
      </c>
      <c r="P119" s="50">
        <f t="shared" si="5"/>
        <v>29.66666667</v>
      </c>
      <c r="Q119" s="50">
        <f t="shared" si="6"/>
        <v>50.51724138</v>
      </c>
      <c r="R119" s="13" t="b">
        <f t="shared" si="7"/>
        <v>0</v>
      </c>
      <c r="S119" s="13" t="str">
        <f t="shared" si="8"/>
        <v>No Improvement</v>
      </c>
      <c r="T119" s="50" t="b">
        <f t="shared" si="9"/>
        <v>0</v>
      </c>
      <c r="U119" s="50">
        <f t="shared" si="10"/>
        <v>26.88333333</v>
      </c>
      <c r="V119" s="13" t="str">
        <f t="shared" si="11"/>
        <v>Improvement</v>
      </c>
      <c r="W119" s="13"/>
    </row>
    <row r="120" ht="12.75" customHeight="1">
      <c r="A120" s="4">
        <v>130.0</v>
      </c>
      <c r="B120" s="9" t="s">
        <v>141</v>
      </c>
      <c r="C120" s="4" t="s">
        <v>130</v>
      </c>
      <c r="D120" s="4">
        <v>19.0</v>
      </c>
      <c r="E120" s="10">
        <v>20.0</v>
      </c>
      <c r="F120" s="4">
        <v>22.0</v>
      </c>
      <c r="G120" s="4">
        <v>1.0</v>
      </c>
      <c r="H120" s="10">
        <v>38.0</v>
      </c>
      <c r="I120" s="4"/>
      <c r="J120" s="4"/>
      <c r="K120" s="4"/>
      <c r="L120" s="4">
        <f t="shared" si="1"/>
        <v>31.5</v>
      </c>
      <c r="M120" s="4">
        <f t="shared" si="2"/>
        <v>50.5</v>
      </c>
      <c r="N120" s="11">
        <f t="shared" si="3"/>
        <v>51</v>
      </c>
      <c r="O120" s="11">
        <f t="shared" si="4"/>
        <v>50.5</v>
      </c>
      <c r="P120" s="50">
        <f t="shared" si="5"/>
        <v>19.66666667</v>
      </c>
      <c r="Q120" s="50">
        <f t="shared" si="6"/>
        <v>33.03448276</v>
      </c>
      <c r="R120" s="13" t="b">
        <f t="shared" si="7"/>
        <v>0</v>
      </c>
      <c r="S120" s="13" t="str">
        <f t="shared" si="8"/>
        <v>No Improvement</v>
      </c>
      <c r="T120" s="50" t="b">
        <f t="shared" si="9"/>
        <v>0</v>
      </c>
      <c r="U120" s="50">
        <f t="shared" si="10"/>
        <v>19.43333333</v>
      </c>
      <c r="V120" s="13" t="str">
        <f t="shared" si="11"/>
        <v>Improvement</v>
      </c>
      <c r="W120" s="13"/>
    </row>
    <row r="121" ht="12.75" customHeight="1">
      <c r="A121" s="4">
        <v>131.0</v>
      </c>
      <c r="B121" s="9" t="s">
        <v>142</v>
      </c>
      <c r="C121" s="4" t="s">
        <v>130</v>
      </c>
      <c r="D121" s="4">
        <v>13.0</v>
      </c>
      <c r="E121" s="10">
        <v>4.0</v>
      </c>
      <c r="F121" s="4">
        <v>12.0</v>
      </c>
      <c r="G121" s="4">
        <v>2.0</v>
      </c>
      <c r="H121" s="10">
        <v>27.0</v>
      </c>
      <c r="I121" s="4"/>
      <c r="J121" s="4"/>
      <c r="K121" s="4"/>
      <c r="L121" s="4">
        <f t="shared" si="1"/>
        <v>16.5</v>
      </c>
      <c r="M121" s="4">
        <f t="shared" si="2"/>
        <v>30</v>
      </c>
      <c r="N121" s="11">
        <f t="shared" si="3"/>
        <v>30</v>
      </c>
      <c r="O121" s="11">
        <f t="shared" si="4"/>
        <v>30</v>
      </c>
      <c r="P121" s="50">
        <f t="shared" si="5"/>
        <v>7</v>
      </c>
      <c r="Q121" s="50">
        <f t="shared" si="6"/>
        <v>22.34482759</v>
      </c>
      <c r="R121" s="13" t="b">
        <f t="shared" si="7"/>
        <v>0</v>
      </c>
      <c r="S121" s="13" t="str">
        <f t="shared" si="8"/>
        <v>No Improvement</v>
      </c>
      <c r="T121" s="50" t="b">
        <f t="shared" si="9"/>
        <v>0</v>
      </c>
      <c r="U121" s="50">
        <f t="shared" si="10"/>
        <v>8.25</v>
      </c>
      <c r="V121" s="13" t="str">
        <f t="shared" si="11"/>
        <v>Improvement</v>
      </c>
      <c r="W121" s="13"/>
    </row>
    <row r="122" ht="12.75" customHeight="1">
      <c r="A122" s="4">
        <v>132.0</v>
      </c>
      <c r="B122" s="9" t="s">
        <v>143</v>
      </c>
      <c r="C122" s="4" t="s">
        <v>130</v>
      </c>
      <c r="D122" s="4">
        <v>15.0</v>
      </c>
      <c r="E122" s="10">
        <v>36.0</v>
      </c>
      <c r="F122" s="4">
        <v>29.0</v>
      </c>
      <c r="G122" s="4">
        <v>0.0</v>
      </c>
      <c r="H122" s="10">
        <v>51.0</v>
      </c>
      <c r="I122" s="4"/>
      <c r="J122" s="4"/>
      <c r="K122" s="4"/>
      <c r="L122" s="4">
        <f t="shared" si="1"/>
        <v>40</v>
      </c>
      <c r="M122" s="4">
        <f t="shared" si="2"/>
        <v>65.5</v>
      </c>
      <c r="N122" s="11">
        <f t="shared" si="3"/>
        <v>66</v>
      </c>
      <c r="O122" s="11">
        <f t="shared" si="4"/>
        <v>65.5</v>
      </c>
      <c r="P122" s="50">
        <f t="shared" si="5"/>
        <v>29</v>
      </c>
      <c r="Q122" s="50">
        <f t="shared" si="6"/>
        <v>44.17241379</v>
      </c>
      <c r="R122" s="13" t="b">
        <f t="shared" si="7"/>
        <v>0</v>
      </c>
      <c r="S122" s="13" t="str">
        <f t="shared" si="8"/>
        <v>No Improvement</v>
      </c>
      <c r="T122" s="50" t="b">
        <f t="shared" si="9"/>
        <v>0</v>
      </c>
      <c r="U122" s="50">
        <f t="shared" si="10"/>
        <v>27.55</v>
      </c>
      <c r="V122" s="13" t="str">
        <f t="shared" si="11"/>
        <v>Improvement</v>
      </c>
      <c r="W122" s="13"/>
    </row>
    <row r="123" ht="12.75" customHeight="1">
      <c r="A123" s="4">
        <v>133.0</v>
      </c>
      <c r="B123" s="9" t="s">
        <v>144</v>
      </c>
      <c r="C123" s="4" t="s">
        <v>130</v>
      </c>
      <c r="D123" s="4">
        <v>10.0</v>
      </c>
      <c r="E123" s="10">
        <v>21.0</v>
      </c>
      <c r="F123" s="4">
        <v>7.0</v>
      </c>
      <c r="G123" s="4">
        <v>0.0</v>
      </c>
      <c r="H123" s="10">
        <v>22.0</v>
      </c>
      <c r="I123" s="4"/>
      <c r="J123" s="4"/>
      <c r="K123" s="4"/>
      <c r="L123" s="4">
        <f t="shared" si="1"/>
        <v>19</v>
      </c>
      <c r="M123" s="4">
        <f t="shared" si="2"/>
        <v>30</v>
      </c>
      <c r="N123" s="11">
        <f t="shared" si="3"/>
        <v>30</v>
      </c>
      <c r="O123" s="11">
        <f t="shared" si="4"/>
        <v>30</v>
      </c>
      <c r="P123" s="50">
        <f t="shared" si="5"/>
        <v>17.33333333</v>
      </c>
      <c r="Q123" s="50">
        <f t="shared" si="6"/>
        <v>17.34482759</v>
      </c>
      <c r="R123" s="13" t="str">
        <f t="shared" si="7"/>
        <v>Improvement</v>
      </c>
      <c r="S123" s="13" t="b">
        <f t="shared" si="8"/>
        <v>0</v>
      </c>
      <c r="T123" s="50" t="b">
        <f t="shared" si="9"/>
        <v>0</v>
      </c>
      <c r="U123" s="50">
        <f t="shared" si="10"/>
        <v>13.36666667</v>
      </c>
      <c r="V123" s="13" t="str">
        <f t="shared" si="11"/>
        <v>Improvement</v>
      </c>
      <c r="W123" s="13"/>
    </row>
    <row r="124" ht="12.75" customHeight="1">
      <c r="A124" s="4">
        <v>134.0</v>
      </c>
      <c r="B124" s="9" t="s">
        <v>145</v>
      </c>
      <c r="C124" s="4" t="s">
        <v>130</v>
      </c>
      <c r="D124" s="4">
        <v>23.0</v>
      </c>
      <c r="E124" s="10">
        <v>37.0</v>
      </c>
      <c r="F124" s="4">
        <v>23.0</v>
      </c>
      <c r="G124" s="4">
        <v>0.0</v>
      </c>
      <c r="H124" s="10">
        <v>52.0</v>
      </c>
      <c r="I124" s="4"/>
      <c r="J124" s="4"/>
      <c r="K124" s="4"/>
      <c r="L124" s="4">
        <f t="shared" si="1"/>
        <v>41.5</v>
      </c>
      <c r="M124" s="4">
        <f t="shared" si="2"/>
        <v>67.5</v>
      </c>
      <c r="N124" s="11">
        <f t="shared" si="3"/>
        <v>68</v>
      </c>
      <c r="O124" s="11">
        <f t="shared" si="4"/>
        <v>67.5</v>
      </c>
      <c r="P124" s="50">
        <f t="shared" si="5"/>
        <v>32.33333333</v>
      </c>
      <c r="Q124" s="50">
        <f t="shared" si="6"/>
        <v>43</v>
      </c>
      <c r="R124" s="13" t="b">
        <f t="shared" si="7"/>
        <v>0</v>
      </c>
      <c r="S124" s="13" t="str">
        <f t="shared" si="8"/>
        <v>No Improvement</v>
      </c>
      <c r="T124" s="50" t="b">
        <f t="shared" si="9"/>
        <v>0</v>
      </c>
      <c r="U124" s="50">
        <f t="shared" si="10"/>
        <v>27.91666667</v>
      </c>
      <c r="V124" s="13" t="str">
        <f t="shared" si="11"/>
        <v>Improvement</v>
      </c>
      <c r="W124" s="13"/>
    </row>
    <row r="125" ht="12.75" customHeight="1">
      <c r="A125" s="4">
        <v>135.0</v>
      </c>
      <c r="B125" s="9" t="s">
        <v>146</v>
      </c>
      <c r="C125" s="4" t="s">
        <v>130</v>
      </c>
      <c r="D125" s="4">
        <v>16.0</v>
      </c>
      <c r="E125" s="10">
        <v>19.0</v>
      </c>
      <c r="F125" s="4">
        <v>22.0</v>
      </c>
      <c r="G125" s="4">
        <v>1.75</v>
      </c>
      <c r="H125" s="10">
        <v>34.0</v>
      </c>
      <c r="I125" s="4"/>
      <c r="J125" s="4"/>
      <c r="K125" s="4"/>
      <c r="L125" s="4">
        <f t="shared" si="1"/>
        <v>30.25</v>
      </c>
      <c r="M125" s="4">
        <f t="shared" si="2"/>
        <v>47.25</v>
      </c>
      <c r="N125" s="11">
        <f t="shared" si="3"/>
        <v>47</v>
      </c>
      <c r="O125" s="11">
        <f t="shared" si="4"/>
        <v>47.25</v>
      </c>
      <c r="P125" s="50">
        <f t="shared" si="5"/>
        <v>18</v>
      </c>
      <c r="Q125" s="50">
        <f t="shared" si="6"/>
        <v>30.27586207</v>
      </c>
      <c r="R125" s="13" t="str">
        <f t="shared" si="7"/>
        <v>Improvement</v>
      </c>
      <c r="S125" s="13" t="b">
        <f t="shared" si="8"/>
        <v>0</v>
      </c>
      <c r="T125" s="50" t="b">
        <f t="shared" si="9"/>
        <v>0</v>
      </c>
      <c r="U125" s="50">
        <f t="shared" si="10"/>
        <v>18.3875</v>
      </c>
      <c r="V125" s="13" t="str">
        <f t="shared" si="11"/>
        <v>Improvement</v>
      </c>
      <c r="W125" s="13"/>
    </row>
    <row r="126" ht="12.75" customHeight="1">
      <c r="A126" s="4">
        <v>136.0</v>
      </c>
      <c r="B126" s="9" t="s">
        <v>147</v>
      </c>
      <c r="C126" s="4" t="s">
        <v>130</v>
      </c>
      <c r="D126" s="4">
        <v>11.0</v>
      </c>
      <c r="E126" s="10">
        <v>27.0</v>
      </c>
      <c r="F126" s="4">
        <v>7.5</v>
      </c>
      <c r="G126" s="4">
        <v>0.0</v>
      </c>
      <c r="H126" s="10">
        <v>22.0</v>
      </c>
      <c r="I126" s="4"/>
      <c r="J126" s="4"/>
      <c r="K126" s="4"/>
      <c r="L126" s="4">
        <f t="shared" si="1"/>
        <v>22.75</v>
      </c>
      <c r="M126" s="4">
        <f t="shared" si="2"/>
        <v>33.75</v>
      </c>
      <c r="N126" s="11">
        <f t="shared" si="3"/>
        <v>34</v>
      </c>
      <c r="O126" s="11">
        <f t="shared" si="4"/>
        <v>33.75</v>
      </c>
      <c r="P126" s="50">
        <f t="shared" si="5"/>
        <v>21.66666667</v>
      </c>
      <c r="Q126" s="50">
        <f t="shared" si="6"/>
        <v>17.5</v>
      </c>
      <c r="R126" s="13" t="str">
        <f t="shared" si="7"/>
        <v>Improvement</v>
      </c>
      <c r="S126" s="13" t="b">
        <f t="shared" si="8"/>
        <v>0</v>
      </c>
      <c r="T126" s="50" t="b">
        <f t="shared" si="9"/>
        <v>0</v>
      </c>
      <c r="U126" s="50">
        <f t="shared" si="10"/>
        <v>16.33333333</v>
      </c>
      <c r="V126" s="13" t="str">
        <f t="shared" si="11"/>
        <v>No Improvement</v>
      </c>
      <c r="W126" s="13"/>
    </row>
    <row r="127" ht="12.75" customHeight="1">
      <c r="A127" s="4">
        <v>137.0</v>
      </c>
      <c r="B127" s="9" t="s">
        <v>148</v>
      </c>
      <c r="C127" s="4" t="s">
        <v>149</v>
      </c>
      <c r="D127" s="4">
        <v>14.0</v>
      </c>
      <c r="E127" s="10">
        <v>33.0</v>
      </c>
      <c r="F127" s="4">
        <v>27.0</v>
      </c>
      <c r="G127" s="4">
        <v>1.5</v>
      </c>
      <c r="H127" s="10">
        <v>38.0</v>
      </c>
      <c r="I127" s="4"/>
      <c r="J127" s="4"/>
      <c r="K127" s="4"/>
      <c r="L127" s="4">
        <f t="shared" si="1"/>
        <v>38.5</v>
      </c>
      <c r="M127" s="4">
        <f t="shared" si="2"/>
        <v>57.5</v>
      </c>
      <c r="N127" s="11">
        <f t="shared" si="3"/>
        <v>58</v>
      </c>
      <c r="O127" s="11">
        <f t="shared" si="4"/>
        <v>57.5</v>
      </c>
      <c r="P127" s="50">
        <f t="shared" si="5"/>
        <v>26.66666667</v>
      </c>
      <c r="Q127" s="50">
        <f t="shared" si="6"/>
        <v>34.5862069</v>
      </c>
      <c r="R127" s="13" t="b">
        <f t="shared" si="7"/>
        <v>0</v>
      </c>
      <c r="S127" s="13" t="str">
        <f t="shared" si="8"/>
        <v>No Improvement</v>
      </c>
      <c r="T127" s="50" t="b">
        <f t="shared" si="9"/>
        <v>0</v>
      </c>
      <c r="U127" s="50">
        <f t="shared" si="10"/>
        <v>25.50833333</v>
      </c>
      <c r="V127" s="13" t="str">
        <f t="shared" si="11"/>
        <v>No Improvement</v>
      </c>
      <c r="W127" s="13"/>
    </row>
    <row r="128" ht="12.75" customHeight="1">
      <c r="A128" s="4">
        <v>138.0</v>
      </c>
      <c r="B128" s="9" t="s">
        <v>150</v>
      </c>
      <c r="C128" s="4" t="s">
        <v>149</v>
      </c>
      <c r="D128" s="4">
        <v>13.0</v>
      </c>
      <c r="E128" s="10">
        <v>33.0</v>
      </c>
      <c r="F128" s="4">
        <v>29.0</v>
      </c>
      <c r="G128" s="4">
        <v>2.0</v>
      </c>
      <c r="H128" s="10">
        <v>68.0</v>
      </c>
      <c r="I128" s="4"/>
      <c r="J128" s="4"/>
      <c r="K128" s="4"/>
      <c r="L128" s="4">
        <f t="shared" si="1"/>
        <v>39.5</v>
      </c>
      <c r="M128" s="4">
        <f t="shared" si="2"/>
        <v>73.5</v>
      </c>
      <c r="N128" s="11">
        <f t="shared" si="3"/>
        <v>74</v>
      </c>
      <c r="O128" s="11">
        <f t="shared" si="4"/>
        <v>73.5</v>
      </c>
      <c r="P128" s="50">
        <f t="shared" si="5"/>
        <v>26.33333333</v>
      </c>
      <c r="Q128" s="50">
        <f t="shared" si="6"/>
        <v>55.89655172</v>
      </c>
      <c r="R128" s="13" t="b">
        <f t="shared" si="7"/>
        <v>0</v>
      </c>
      <c r="S128" s="13" t="str">
        <f t="shared" si="8"/>
        <v>No Improvement</v>
      </c>
      <c r="T128" s="50" t="b">
        <f t="shared" si="9"/>
        <v>0</v>
      </c>
      <c r="U128" s="50">
        <f t="shared" si="10"/>
        <v>25.91666667</v>
      </c>
      <c r="V128" s="13" t="str">
        <f t="shared" si="11"/>
        <v>Improvement</v>
      </c>
      <c r="W128" s="13"/>
    </row>
    <row r="129" ht="12.75" customHeight="1">
      <c r="A129" s="4">
        <v>139.0</v>
      </c>
      <c r="B129" s="9" t="s">
        <v>151</v>
      </c>
      <c r="C129" s="4" t="s">
        <v>149</v>
      </c>
      <c r="D129" s="4">
        <v>18.0</v>
      </c>
      <c r="E129" s="10">
        <v>28.0</v>
      </c>
      <c r="F129" s="4">
        <v>28.0</v>
      </c>
      <c r="G129" s="4">
        <v>0.0</v>
      </c>
      <c r="H129" s="10">
        <v>42.0</v>
      </c>
      <c r="I129" s="4"/>
      <c r="J129" s="4"/>
      <c r="K129" s="4"/>
      <c r="L129" s="4">
        <f t="shared" si="1"/>
        <v>37</v>
      </c>
      <c r="M129" s="4">
        <f t="shared" si="2"/>
        <v>58</v>
      </c>
      <c r="N129" s="11">
        <f t="shared" si="3"/>
        <v>58</v>
      </c>
      <c r="O129" s="11">
        <f t="shared" si="4"/>
        <v>58</v>
      </c>
      <c r="P129" s="50">
        <f t="shared" si="5"/>
        <v>24.66666667</v>
      </c>
      <c r="Q129" s="50">
        <f t="shared" si="6"/>
        <v>37.65517241</v>
      </c>
      <c r="R129" s="13" t="b">
        <f t="shared" si="7"/>
        <v>0</v>
      </c>
      <c r="S129" s="13" t="str">
        <f t="shared" si="8"/>
        <v>No Improvement</v>
      </c>
      <c r="T129" s="50" t="b">
        <f t="shared" si="9"/>
        <v>0</v>
      </c>
      <c r="U129" s="50">
        <f t="shared" si="10"/>
        <v>24.43333333</v>
      </c>
      <c r="V129" s="13" t="str">
        <f t="shared" si="11"/>
        <v>Improvement</v>
      </c>
      <c r="W129" s="13"/>
    </row>
    <row r="130" ht="12.75" customHeight="1">
      <c r="A130" s="4">
        <v>140.0</v>
      </c>
      <c r="B130" s="9" t="s">
        <v>152</v>
      </c>
      <c r="C130" s="4" t="s">
        <v>149</v>
      </c>
      <c r="D130" s="4">
        <v>9.0</v>
      </c>
      <c r="E130" s="10">
        <v>22.0</v>
      </c>
      <c r="F130" s="4">
        <v>11.0</v>
      </c>
      <c r="G130" s="4">
        <v>0.0</v>
      </c>
      <c r="H130" s="10">
        <v>23.0</v>
      </c>
      <c r="I130" s="4"/>
      <c r="J130" s="4"/>
      <c r="K130" s="4"/>
      <c r="L130" s="4">
        <f t="shared" si="1"/>
        <v>21</v>
      </c>
      <c r="M130" s="4">
        <f t="shared" si="2"/>
        <v>32.5</v>
      </c>
      <c r="N130" s="11">
        <f t="shared" si="3"/>
        <v>33</v>
      </c>
      <c r="O130" s="11">
        <f t="shared" si="4"/>
        <v>32.5</v>
      </c>
      <c r="P130" s="50">
        <f t="shared" si="5"/>
        <v>17.66666667</v>
      </c>
      <c r="Q130" s="50">
        <f t="shared" si="6"/>
        <v>19.27586207</v>
      </c>
      <c r="R130" s="13" t="str">
        <f t="shared" si="7"/>
        <v>Improvement</v>
      </c>
      <c r="S130" s="13" t="b">
        <f t="shared" si="8"/>
        <v>0</v>
      </c>
      <c r="T130" s="50" t="b">
        <f t="shared" si="9"/>
        <v>0</v>
      </c>
      <c r="U130" s="50">
        <f t="shared" si="10"/>
        <v>14.78333333</v>
      </c>
      <c r="V130" s="13" t="str">
        <f t="shared" si="11"/>
        <v>Improvement</v>
      </c>
      <c r="W130" s="13"/>
    </row>
    <row r="131" ht="12.75" customHeight="1">
      <c r="A131" s="4">
        <v>141.0</v>
      </c>
      <c r="B131" s="9" t="s">
        <v>153</v>
      </c>
      <c r="C131" s="4" t="s">
        <v>149</v>
      </c>
      <c r="D131" s="4">
        <v>22.0</v>
      </c>
      <c r="E131" s="10">
        <v>42.0</v>
      </c>
      <c r="F131" s="4">
        <v>27.0</v>
      </c>
      <c r="G131" s="4">
        <v>3.0</v>
      </c>
      <c r="H131" s="10">
        <v>74.0</v>
      </c>
      <c r="I131" s="4"/>
      <c r="J131" s="4"/>
      <c r="K131" s="4"/>
      <c r="L131" s="4">
        <f t="shared" si="1"/>
        <v>48.5</v>
      </c>
      <c r="M131" s="4">
        <f t="shared" si="2"/>
        <v>85.5</v>
      </c>
      <c r="N131" s="11">
        <f t="shared" si="3"/>
        <v>86</v>
      </c>
      <c r="O131" s="11">
        <f t="shared" si="4"/>
        <v>85.5</v>
      </c>
      <c r="P131" s="50">
        <f t="shared" si="5"/>
        <v>35.33333333</v>
      </c>
      <c r="Q131" s="50">
        <f t="shared" si="6"/>
        <v>59.4137931</v>
      </c>
      <c r="R131" s="13" t="b">
        <f t="shared" si="7"/>
        <v>0</v>
      </c>
      <c r="S131" s="13" t="str">
        <f t="shared" si="8"/>
        <v>No Improvement</v>
      </c>
      <c r="T131" s="50" t="b">
        <f t="shared" si="9"/>
        <v>0</v>
      </c>
      <c r="U131" s="50">
        <f t="shared" si="10"/>
        <v>31.21666667</v>
      </c>
      <c r="V131" s="13" t="str">
        <f t="shared" si="11"/>
        <v>Improvement</v>
      </c>
      <c r="W131" s="13"/>
    </row>
    <row r="132" ht="12.75" customHeight="1">
      <c r="A132" s="4">
        <v>142.0</v>
      </c>
      <c r="B132" s="9" t="s">
        <v>154</v>
      </c>
      <c r="C132" s="4" t="s">
        <v>149</v>
      </c>
      <c r="D132" s="4">
        <v>26.0</v>
      </c>
      <c r="E132" s="10">
        <v>36.0</v>
      </c>
      <c r="F132" s="4">
        <v>26.0</v>
      </c>
      <c r="G132" s="4">
        <v>3.0</v>
      </c>
      <c r="H132" s="10">
        <v>74.0</v>
      </c>
      <c r="I132" s="4"/>
      <c r="J132" s="4"/>
      <c r="K132" s="4"/>
      <c r="L132" s="4">
        <f t="shared" si="1"/>
        <v>47</v>
      </c>
      <c r="M132" s="4">
        <f t="shared" si="2"/>
        <v>84</v>
      </c>
      <c r="N132" s="11">
        <f t="shared" si="3"/>
        <v>84</v>
      </c>
      <c r="O132" s="11">
        <f t="shared" si="4"/>
        <v>84</v>
      </c>
      <c r="P132" s="50">
        <f t="shared" si="5"/>
        <v>32.66666667</v>
      </c>
      <c r="Q132" s="50">
        <f t="shared" si="6"/>
        <v>59.10344828</v>
      </c>
      <c r="R132" s="13" t="b">
        <f t="shared" si="7"/>
        <v>0</v>
      </c>
      <c r="S132" s="13" t="str">
        <f t="shared" si="8"/>
        <v>No Improvement</v>
      </c>
      <c r="T132" s="50" t="b">
        <f t="shared" si="9"/>
        <v>0</v>
      </c>
      <c r="U132" s="50">
        <f t="shared" si="10"/>
        <v>29.18333333</v>
      </c>
      <c r="V132" s="13" t="str">
        <f t="shared" si="11"/>
        <v>Improvement</v>
      </c>
      <c r="W132" s="13"/>
    </row>
    <row r="133" ht="12.75" customHeight="1">
      <c r="A133" s="4">
        <v>144.0</v>
      </c>
      <c r="B133" s="9" t="s">
        <v>155</v>
      </c>
      <c r="C133" s="4" t="s">
        <v>149</v>
      </c>
      <c r="D133" s="4">
        <v>13.0</v>
      </c>
      <c r="E133" s="10">
        <v>19.0</v>
      </c>
      <c r="F133" s="4">
        <v>18.0</v>
      </c>
      <c r="G133" s="4">
        <v>3.0</v>
      </c>
      <c r="H133" s="10">
        <v>44.0</v>
      </c>
      <c r="I133" s="4"/>
      <c r="J133" s="4"/>
      <c r="K133" s="4"/>
      <c r="L133" s="4">
        <f t="shared" si="1"/>
        <v>28</v>
      </c>
      <c r="M133" s="4">
        <f t="shared" si="2"/>
        <v>50</v>
      </c>
      <c r="N133" s="11">
        <f t="shared" si="3"/>
        <v>50</v>
      </c>
      <c r="O133" s="11">
        <f t="shared" si="4"/>
        <v>50</v>
      </c>
      <c r="P133" s="50">
        <f t="shared" si="5"/>
        <v>17</v>
      </c>
      <c r="Q133" s="50">
        <f t="shared" si="6"/>
        <v>35.93103448</v>
      </c>
      <c r="R133" s="13" t="b">
        <f t="shared" si="7"/>
        <v>0</v>
      </c>
      <c r="S133" s="13" t="str">
        <f t="shared" si="8"/>
        <v>No Improvement</v>
      </c>
      <c r="T133" s="50" t="b">
        <f t="shared" si="9"/>
        <v>0</v>
      </c>
      <c r="U133" s="50">
        <f t="shared" si="10"/>
        <v>16.6</v>
      </c>
      <c r="V133" s="13" t="str">
        <f t="shared" si="11"/>
        <v>Improvement</v>
      </c>
      <c r="W133" s="13"/>
    </row>
    <row r="134" ht="12.75" customHeight="1">
      <c r="A134" s="4">
        <v>145.0</v>
      </c>
      <c r="B134" s="9" t="s">
        <v>156</v>
      </c>
      <c r="C134" s="4" t="s">
        <v>149</v>
      </c>
      <c r="D134" s="4">
        <v>15.0</v>
      </c>
      <c r="E134" s="10">
        <v>44.0</v>
      </c>
      <c r="F134" s="4">
        <v>22.0</v>
      </c>
      <c r="G134" s="4">
        <v>3.0</v>
      </c>
      <c r="H134" s="10">
        <v>51.0</v>
      </c>
      <c r="I134" s="4"/>
      <c r="J134" s="4"/>
      <c r="K134" s="4"/>
      <c r="L134" s="4">
        <f t="shared" si="1"/>
        <v>43.5</v>
      </c>
      <c r="M134" s="4">
        <f t="shared" si="2"/>
        <v>69</v>
      </c>
      <c r="N134" s="11">
        <f t="shared" si="3"/>
        <v>69</v>
      </c>
      <c r="O134" s="11">
        <f t="shared" si="4"/>
        <v>69</v>
      </c>
      <c r="P134" s="50">
        <f t="shared" si="5"/>
        <v>34.33333333</v>
      </c>
      <c r="Q134" s="50">
        <f t="shared" si="6"/>
        <v>42</v>
      </c>
      <c r="R134" s="13" t="b">
        <f t="shared" si="7"/>
        <v>0</v>
      </c>
      <c r="S134" s="13" t="str">
        <f t="shared" si="8"/>
        <v>No Improvement</v>
      </c>
      <c r="T134" s="50" t="b">
        <f t="shared" si="9"/>
        <v>0</v>
      </c>
      <c r="U134" s="50">
        <f t="shared" si="10"/>
        <v>29.06666667</v>
      </c>
      <c r="V134" s="13" t="str">
        <f t="shared" si="11"/>
        <v>Improvement</v>
      </c>
      <c r="W134" s="13"/>
    </row>
    <row r="135" ht="12.75" customHeight="1">
      <c r="A135" s="4">
        <v>146.0</v>
      </c>
      <c r="B135" s="9" t="s">
        <v>157</v>
      </c>
      <c r="C135" s="4" t="s">
        <v>149</v>
      </c>
      <c r="D135" s="4">
        <v>24.0</v>
      </c>
      <c r="E135" s="10">
        <v>41.0</v>
      </c>
      <c r="F135" s="4">
        <v>30.0</v>
      </c>
      <c r="G135" s="4">
        <v>3.0</v>
      </c>
      <c r="H135" s="10">
        <v>65.0</v>
      </c>
      <c r="I135" s="4"/>
      <c r="J135" s="4"/>
      <c r="K135" s="4"/>
      <c r="L135" s="4">
        <f t="shared" si="1"/>
        <v>50.5</v>
      </c>
      <c r="M135" s="4">
        <f t="shared" si="2"/>
        <v>83</v>
      </c>
      <c r="N135" s="11">
        <f t="shared" si="3"/>
        <v>83</v>
      </c>
      <c r="O135" s="11">
        <f t="shared" si="4"/>
        <v>83</v>
      </c>
      <c r="P135" s="50">
        <f t="shared" si="5"/>
        <v>35.33333333</v>
      </c>
      <c r="Q135" s="50">
        <f t="shared" si="6"/>
        <v>54.13793103</v>
      </c>
      <c r="R135" s="13" t="b">
        <f t="shared" si="7"/>
        <v>0</v>
      </c>
      <c r="S135" s="13" t="str">
        <f t="shared" si="8"/>
        <v>No Improvement</v>
      </c>
      <c r="T135" s="50" t="b">
        <f t="shared" si="9"/>
        <v>0</v>
      </c>
      <c r="U135" s="50">
        <f t="shared" si="10"/>
        <v>32.11666667</v>
      </c>
      <c r="V135" s="13" t="str">
        <f t="shared" si="11"/>
        <v>Improvement</v>
      </c>
      <c r="W135" s="13"/>
    </row>
    <row r="136" ht="12.75" customHeight="1">
      <c r="A136" s="4">
        <v>147.0</v>
      </c>
      <c r="B136" s="9" t="s">
        <v>158</v>
      </c>
      <c r="C136" s="4" t="s">
        <v>149</v>
      </c>
      <c r="D136" s="4">
        <v>18.0</v>
      </c>
      <c r="E136" s="10">
        <v>34.0</v>
      </c>
      <c r="F136" s="4">
        <v>22.0</v>
      </c>
      <c r="G136" s="4">
        <v>0.0</v>
      </c>
      <c r="H136" s="10">
        <v>48.0</v>
      </c>
      <c r="I136" s="4"/>
      <c r="J136" s="4"/>
      <c r="K136" s="4"/>
      <c r="L136" s="4">
        <f t="shared" si="1"/>
        <v>37</v>
      </c>
      <c r="M136" s="4">
        <f t="shared" si="2"/>
        <v>61</v>
      </c>
      <c r="N136" s="11">
        <f t="shared" si="3"/>
        <v>61</v>
      </c>
      <c r="O136" s="11">
        <f t="shared" si="4"/>
        <v>61</v>
      </c>
      <c r="P136" s="50">
        <f t="shared" si="5"/>
        <v>28.66666667</v>
      </c>
      <c r="Q136" s="50">
        <f t="shared" si="6"/>
        <v>39.93103448</v>
      </c>
      <c r="R136" s="13" t="b">
        <f t="shared" si="7"/>
        <v>0</v>
      </c>
      <c r="S136" s="13" t="str">
        <f t="shared" si="8"/>
        <v>No Improvement</v>
      </c>
      <c r="T136" s="50" t="b">
        <f t="shared" si="9"/>
        <v>0</v>
      </c>
      <c r="U136" s="50">
        <f t="shared" si="10"/>
        <v>25.23333333</v>
      </c>
      <c r="V136" s="13" t="str">
        <f t="shared" si="11"/>
        <v>Improvement</v>
      </c>
      <c r="W136" s="13"/>
    </row>
    <row r="137" ht="12.75" customHeight="1">
      <c r="A137" s="4">
        <v>148.0</v>
      </c>
      <c r="B137" s="9" t="s">
        <v>159</v>
      </c>
      <c r="C137" s="4" t="s">
        <v>149</v>
      </c>
      <c r="D137" s="4">
        <v>24.0</v>
      </c>
      <c r="E137" s="10">
        <v>41.0</v>
      </c>
      <c r="F137" s="4">
        <v>33.0</v>
      </c>
      <c r="G137" s="4">
        <v>3.0</v>
      </c>
      <c r="H137" s="10">
        <v>80.0</v>
      </c>
      <c r="I137" s="4"/>
      <c r="J137" s="4"/>
      <c r="K137" s="4"/>
      <c r="L137" s="4">
        <f t="shared" si="1"/>
        <v>52</v>
      </c>
      <c r="M137" s="4">
        <f t="shared" si="2"/>
        <v>92</v>
      </c>
      <c r="N137" s="11">
        <f t="shared" si="3"/>
        <v>92</v>
      </c>
      <c r="O137" s="11">
        <f t="shared" si="4"/>
        <v>92</v>
      </c>
      <c r="P137" s="50">
        <f t="shared" si="5"/>
        <v>35.33333333</v>
      </c>
      <c r="Q137" s="50">
        <f t="shared" si="6"/>
        <v>65.4137931</v>
      </c>
      <c r="R137" s="13" t="b">
        <f t="shared" si="7"/>
        <v>0</v>
      </c>
      <c r="S137" s="13" t="str">
        <f t="shared" si="8"/>
        <v>No Improvement</v>
      </c>
      <c r="T137" s="50" t="b">
        <f t="shared" si="9"/>
        <v>0</v>
      </c>
      <c r="U137" s="50">
        <f t="shared" si="10"/>
        <v>33.01666667</v>
      </c>
      <c r="V137" s="13" t="str">
        <f t="shared" si="11"/>
        <v>Improvement</v>
      </c>
      <c r="W137" s="13"/>
    </row>
    <row r="138" ht="12.75" customHeight="1">
      <c r="A138" s="4">
        <v>149.0</v>
      </c>
      <c r="B138" s="9" t="s">
        <v>160</v>
      </c>
      <c r="C138" s="4" t="s">
        <v>149</v>
      </c>
      <c r="D138" s="4">
        <v>10.0</v>
      </c>
      <c r="E138" s="10">
        <v>29.0</v>
      </c>
      <c r="F138" s="4">
        <v>28.0</v>
      </c>
      <c r="G138" s="4">
        <v>2.0</v>
      </c>
      <c r="H138" s="10">
        <v>48.0</v>
      </c>
      <c r="I138" s="4"/>
      <c r="J138" s="4"/>
      <c r="K138" s="4"/>
      <c r="L138" s="4">
        <f t="shared" si="1"/>
        <v>35.5</v>
      </c>
      <c r="M138" s="4">
        <f t="shared" si="2"/>
        <v>59.5</v>
      </c>
      <c r="N138" s="11">
        <f t="shared" si="3"/>
        <v>60</v>
      </c>
      <c r="O138" s="11">
        <f t="shared" si="4"/>
        <v>59.5</v>
      </c>
      <c r="P138" s="50">
        <f t="shared" si="5"/>
        <v>22.66666667</v>
      </c>
      <c r="Q138" s="50">
        <f t="shared" si="6"/>
        <v>41.79310345</v>
      </c>
      <c r="R138" s="13" t="b">
        <f t="shared" si="7"/>
        <v>0</v>
      </c>
      <c r="S138" s="13" t="str">
        <f t="shared" si="8"/>
        <v>No Improvement</v>
      </c>
      <c r="T138" s="50" t="b">
        <f t="shared" si="9"/>
        <v>0</v>
      </c>
      <c r="U138" s="50">
        <f t="shared" si="10"/>
        <v>23.23333333</v>
      </c>
      <c r="V138" s="13" t="str">
        <f t="shared" si="11"/>
        <v>Improvement</v>
      </c>
      <c r="W138" s="13"/>
    </row>
    <row r="139" ht="12.75" customHeight="1">
      <c r="A139" s="4">
        <v>150.0</v>
      </c>
      <c r="B139" s="9" t="s">
        <v>161</v>
      </c>
      <c r="C139" s="4" t="s">
        <v>149</v>
      </c>
      <c r="D139" s="4">
        <v>20.0</v>
      </c>
      <c r="E139" s="10">
        <v>29.0</v>
      </c>
      <c r="F139" s="4">
        <v>36.0</v>
      </c>
      <c r="G139" s="4">
        <v>1.5</v>
      </c>
      <c r="H139" s="10">
        <v>72.0</v>
      </c>
      <c r="I139" s="4"/>
      <c r="J139" s="4"/>
      <c r="K139" s="4"/>
      <c r="L139" s="4">
        <f t="shared" si="1"/>
        <v>44</v>
      </c>
      <c r="M139" s="4">
        <f t="shared" si="2"/>
        <v>80</v>
      </c>
      <c r="N139" s="11">
        <f t="shared" si="3"/>
        <v>80</v>
      </c>
      <c r="O139" s="11">
        <f t="shared" si="4"/>
        <v>80</v>
      </c>
      <c r="P139" s="50">
        <f t="shared" si="5"/>
        <v>26</v>
      </c>
      <c r="Q139" s="50">
        <f t="shared" si="6"/>
        <v>60.82758621</v>
      </c>
      <c r="R139" s="13" t="b">
        <f t="shared" si="7"/>
        <v>0</v>
      </c>
      <c r="S139" s="13" t="str">
        <f t="shared" si="8"/>
        <v>No Improvement</v>
      </c>
      <c r="T139" s="50" t="b">
        <f t="shared" si="9"/>
        <v>0</v>
      </c>
      <c r="U139" s="50">
        <f t="shared" si="10"/>
        <v>27.775</v>
      </c>
      <c r="V139" s="13" t="str">
        <f t="shared" si="11"/>
        <v>Improvement</v>
      </c>
      <c r="W139" s="13"/>
    </row>
    <row r="140" ht="12.75" customHeight="1">
      <c r="A140" s="4">
        <v>151.0</v>
      </c>
      <c r="B140" s="9" t="s">
        <v>162</v>
      </c>
      <c r="C140" s="4" t="s">
        <v>149</v>
      </c>
      <c r="D140" s="4">
        <v>20.0</v>
      </c>
      <c r="E140" s="10">
        <v>22.0</v>
      </c>
      <c r="F140" s="4">
        <v>19.0</v>
      </c>
      <c r="G140" s="4">
        <v>0.0</v>
      </c>
      <c r="H140" s="10">
        <v>41.0</v>
      </c>
      <c r="I140" s="4"/>
      <c r="J140" s="4"/>
      <c r="K140" s="4"/>
      <c r="L140" s="4">
        <f t="shared" si="1"/>
        <v>30.5</v>
      </c>
      <c r="M140" s="4">
        <f t="shared" si="2"/>
        <v>51</v>
      </c>
      <c r="N140" s="11">
        <f t="shared" si="3"/>
        <v>51</v>
      </c>
      <c r="O140" s="11">
        <f t="shared" si="4"/>
        <v>51</v>
      </c>
      <c r="P140" s="50">
        <f t="shared" si="5"/>
        <v>21.33333333</v>
      </c>
      <c r="Q140" s="50">
        <f t="shared" si="6"/>
        <v>34.17241379</v>
      </c>
      <c r="R140" s="13" t="b">
        <f t="shared" si="7"/>
        <v>0</v>
      </c>
      <c r="S140" s="13" t="str">
        <f t="shared" si="8"/>
        <v>No Improvement</v>
      </c>
      <c r="T140" s="50" t="b">
        <f t="shared" si="9"/>
        <v>0</v>
      </c>
      <c r="U140" s="50">
        <f t="shared" si="10"/>
        <v>19.56666667</v>
      </c>
      <c r="V140" s="13" t="str">
        <f t="shared" si="11"/>
        <v>Improvement</v>
      </c>
      <c r="W140" s="13"/>
    </row>
    <row r="141" ht="12.75" customHeight="1">
      <c r="A141" s="4">
        <v>153.0</v>
      </c>
      <c r="B141" s="9" t="s">
        <v>163</v>
      </c>
      <c r="C141" s="4" t="s">
        <v>149</v>
      </c>
      <c r="D141" s="4">
        <v>13.0</v>
      </c>
      <c r="E141" s="10">
        <v>24.0</v>
      </c>
      <c r="F141" s="4">
        <v>24.0</v>
      </c>
      <c r="G141" s="4">
        <v>3.0</v>
      </c>
      <c r="H141" s="10">
        <v>52.0</v>
      </c>
      <c r="I141" s="4"/>
      <c r="J141" s="4"/>
      <c r="K141" s="4"/>
      <c r="L141" s="4">
        <f t="shared" si="1"/>
        <v>33.5</v>
      </c>
      <c r="M141" s="4">
        <f t="shared" si="2"/>
        <v>59.5</v>
      </c>
      <c r="N141" s="11">
        <f t="shared" si="3"/>
        <v>60</v>
      </c>
      <c r="O141" s="11">
        <f t="shared" si="4"/>
        <v>59.5</v>
      </c>
      <c r="P141" s="50">
        <f t="shared" si="5"/>
        <v>20.33333333</v>
      </c>
      <c r="Q141" s="50">
        <f t="shared" si="6"/>
        <v>43.31034483</v>
      </c>
      <c r="R141" s="13" t="b">
        <f t="shared" si="7"/>
        <v>0</v>
      </c>
      <c r="S141" s="13" t="str">
        <f t="shared" si="8"/>
        <v>No Improvement</v>
      </c>
      <c r="T141" s="50" t="b">
        <f t="shared" si="9"/>
        <v>0</v>
      </c>
      <c r="U141" s="50">
        <f t="shared" si="10"/>
        <v>20.56666667</v>
      </c>
      <c r="V141" s="13" t="str">
        <f t="shared" si="11"/>
        <v>Improvement</v>
      </c>
      <c r="W141" s="13"/>
    </row>
    <row r="142" ht="12.75" customHeight="1">
      <c r="A142" s="4">
        <v>154.0</v>
      </c>
      <c r="B142" s="9" t="s">
        <v>164</v>
      </c>
      <c r="C142" s="4" t="s">
        <v>149</v>
      </c>
      <c r="D142" s="4">
        <v>19.0</v>
      </c>
      <c r="E142" s="10">
        <v>36.0</v>
      </c>
      <c r="F142" s="4">
        <v>28.0</v>
      </c>
      <c r="G142" s="4">
        <v>3.0</v>
      </c>
      <c r="H142" s="10">
        <v>53.0</v>
      </c>
      <c r="I142" s="4"/>
      <c r="J142" s="4"/>
      <c r="K142" s="4"/>
      <c r="L142" s="4">
        <f t="shared" si="1"/>
        <v>44.5</v>
      </c>
      <c r="M142" s="4">
        <f t="shared" si="2"/>
        <v>71</v>
      </c>
      <c r="N142" s="11">
        <f t="shared" si="3"/>
        <v>71</v>
      </c>
      <c r="O142" s="11">
        <f t="shared" si="4"/>
        <v>71</v>
      </c>
      <c r="P142" s="50">
        <f t="shared" si="5"/>
        <v>30.33333333</v>
      </c>
      <c r="Q142" s="50">
        <f t="shared" si="6"/>
        <v>45.24137931</v>
      </c>
      <c r="R142" s="13" t="b">
        <f t="shared" si="7"/>
        <v>0</v>
      </c>
      <c r="S142" s="13" t="str">
        <f t="shared" si="8"/>
        <v>No Improvement</v>
      </c>
      <c r="T142" s="50" t="b">
        <f t="shared" si="9"/>
        <v>0</v>
      </c>
      <c r="U142" s="50">
        <f t="shared" si="10"/>
        <v>28.26666667</v>
      </c>
      <c r="V142" s="13" t="str">
        <f t="shared" si="11"/>
        <v>Improvement</v>
      </c>
      <c r="W142" s="13"/>
    </row>
    <row r="143" ht="12.75" customHeight="1">
      <c r="A143" s="4">
        <v>155.0</v>
      </c>
      <c r="B143" s="9" t="s">
        <v>165</v>
      </c>
      <c r="C143" s="4" t="s">
        <v>149</v>
      </c>
      <c r="D143" s="4">
        <v>24.0</v>
      </c>
      <c r="E143" s="10">
        <v>41.0</v>
      </c>
      <c r="F143" s="4">
        <v>27.0</v>
      </c>
      <c r="G143" s="4">
        <v>1.0</v>
      </c>
      <c r="H143" s="10">
        <v>56.0</v>
      </c>
      <c r="I143" s="4"/>
      <c r="J143" s="4"/>
      <c r="K143" s="4"/>
      <c r="L143" s="4">
        <f t="shared" si="1"/>
        <v>47</v>
      </c>
      <c r="M143" s="4">
        <f t="shared" si="2"/>
        <v>75</v>
      </c>
      <c r="N143" s="11">
        <f t="shared" si="3"/>
        <v>75</v>
      </c>
      <c r="O143" s="11">
        <f t="shared" si="4"/>
        <v>75</v>
      </c>
      <c r="P143" s="50">
        <f t="shared" si="5"/>
        <v>35.33333333</v>
      </c>
      <c r="Q143" s="50">
        <f t="shared" si="6"/>
        <v>47</v>
      </c>
      <c r="R143" s="13" t="b">
        <f t="shared" si="7"/>
        <v>0</v>
      </c>
      <c r="S143" s="13" t="str">
        <f t="shared" si="8"/>
        <v>No Improvement</v>
      </c>
      <c r="T143" s="50" t="b">
        <f t="shared" si="9"/>
        <v>0</v>
      </c>
      <c r="U143" s="50">
        <f t="shared" si="10"/>
        <v>31.11666667</v>
      </c>
      <c r="V143" s="13" t="str">
        <f t="shared" si="11"/>
        <v>Improvement</v>
      </c>
      <c r="W143" s="13"/>
    </row>
    <row r="144" ht="12.75" customHeight="1">
      <c r="A144" s="4">
        <v>156.0</v>
      </c>
      <c r="B144" s="9" t="s">
        <v>166</v>
      </c>
      <c r="C144" s="4" t="s">
        <v>149</v>
      </c>
      <c r="D144" s="4">
        <v>15.0</v>
      </c>
      <c r="E144" s="10">
        <v>19.0</v>
      </c>
      <c r="F144" s="4">
        <v>22.0</v>
      </c>
      <c r="G144" s="4">
        <v>3.0</v>
      </c>
      <c r="H144" s="10">
        <v>70.0</v>
      </c>
      <c r="I144" s="4"/>
      <c r="J144" s="4"/>
      <c r="K144" s="4"/>
      <c r="L144" s="4">
        <f t="shared" si="1"/>
        <v>31</v>
      </c>
      <c r="M144" s="4">
        <f t="shared" si="2"/>
        <v>66</v>
      </c>
      <c r="N144" s="11">
        <f t="shared" si="3"/>
        <v>66</v>
      </c>
      <c r="O144" s="11">
        <f t="shared" si="4"/>
        <v>66</v>
      </c>
      <c r="P144" s="50">
        <f t="shared" si="5"/>
        <v>17.66666667</v>
      </c>
      <c r="Q144" s="50">
        <f t="shared" si="6"/>
        <v>55.10344828</v>
      </c>
      <c r="R144" s="13" t="b">
        <f t="shared" si="7"/>
        <v>0</v>
      </c>
      <c r="S144" s="13" t="str">
        <f t="shared" si="8"/>
        <v>No Improvement</v>
      </c>
      <c r="T144" s="50" t="b">
        <f t="shared" si="9"/>
        <v>0</v>
      </c>
      <c r="U144" s="50">
        <f t="shared" si="10"/>
        <v>18.23333333</v>
      </c>
      <c r="V144" s="13" t="str">
        <f t="shared" si="11"/>
        <v>Improvement</v>
      </c>
      <c r="W144" s="13"/>
    </row>
    <row r="145" ht="12.75" customHeight="1">
      <c r="A145" s="4">
        <v>157.0</v>
      </c>
      <c r="B145" s="9" t="s">
        <v>167</v>
      </c>
      <c r="C145" s="4" t="s">
        <v>149</v>
      </c>
      <c r="D145" s="4">
        <v>22.0</v>
      </c>
      <c r="E145" s="10">
        <v>35.0</v>
      </c>
      <c r="F145" s="4">
        <v>28.0</v>
      </c>
      <c r="G145" s="4">
        <v>3.0</v>
      </c>
      <c r="H145" s="10">
        <v>75.0</v>
      </c>
      <c r="I145" s="4"/>
      <c r="J145" s="4"/>
      <c r="K145" s="4"/>
      <c r="L145" s="4">
        <f t="shared" si="1"/>
        <v>45.5</v>
      </c>
      <c r="M145" s="4">
        <f t="shared" si="2"/>
        <v>83</v>
      </c>
      <c r="N145" s="11">
        <f t="shared" si="3"/>
        <v>83</v>
      </c>
      <c r="O145" s="11">
        <f t="shared" si="4"/>
        <v>83</v>
      </c>
      <c r="P145" s="50">
        <f t="shared" si="5"/>
        <v>30.66666667</v>
      </c>
      <c r="Q145" s="50">
        <f t="shared" si="6"/>
        <v>60.4137931</v>
      </c>
      <c r="R145" s="13" t="b">
        <f t="shared" si="7"/>
        <v>0</v>
      </c>
      <c r="S145" s="13" t="str">
        <f t="shared" si="8"/>
        <v>No Improvement</v>
      </c>
      <c r="T145" s="50" t="b">
        <f t="shared" si="9"/>
        <v>0</v>
      </c>
      <c r="U145" s="50">
        <f t="shared" si="10"/>
        <v>28.48333333</v>
      </c>
      <c r="V145" s="13" t="str">
        <f t="shared" si="11"/>
        <v>Improvement</v>
      </c>
      <c r="W145" s="13"/>
    </row>
    <row r="146" ht="12.75" customHeight="1">
      <c r="A146" s="4">
        <v>158.0</v>
      </c>
      <c r="B146" s="9" t="s">
        <v>168</v>
      </c>
      <c r="C146" s="4" t="s">
        <v>149</v>
      </c>
      <c r="D146" s="4">
        <v>14.0</v>
      </c>
      <c r="E146" s="10">
        <v>39.0</v>
      </c>
      <c r="F146" s="4">
        <v>28.0</v>
      </c>
      <c r="G146" s="4">
        <v>2.0</v>
      </c>
      <c r="H146" s="10">
        <v>69.0</v>
      </c>
      <c r="I146" s="4"/>
      <c r="J146" s="4"/>
      <c r="K146" s="4"/>
      <c r="L146" s="4">
        <f t="shared" si="1"/>
        <v>42.5</v>
      </c>
      <c r="M146" s="4">
        <f t="shared" si="2"/>
        <v>77</v>
      </c>
      <c r="N146" s="11">
        <f t="shared" si="3"/>
        <v>77</v>
      </c>
      <c r="O146" s="11">
        <f t="shared" si="4"/>
        <v>77</v>
      </c>
      <c r="P146" s="50">
        <f t="shared" si="5"/>
        <v>30.66666667</v>
      </c>
      <c r="Q146" s="50">
        <f t="shared" si="6"/>
        <v>56.27586207</v>
      </c>
      <c r="R146" s="13" t="b">
        <f t="shared" si="7"/>
        <v>0</v>
      </c>
      <c r="S146" s="13" t="str">
        <f t="shared" si="8"/>
        <v>No Improvement</v>
      </c>
      <c r="T146" s="50" t="b">
        <f t="shared" si="9"/>
        <v>0</v>
      </c>
      <c r="U146" s="50">
        <f t="shared" si="10"/>
        <v>28.43333333</v>
      </c>
      <c r="V146" s="13" t="str">
        <f t="shared" si="11"/>
        <v>Improvement</v>
      </c>
      <c r="W146" s="13"/>
    </row>
    <row r="147" ht="12.75" customHeight="1">
      <c r="A147" s="4">
        <v>159.0</v>
      </c>
      <c r="B147" s="9" t="s">
        <v>169</v>
      </c>
      <c r="C147" s="4" t="s">
        <v>149</v>
      </c>
      <c r="D147" s="4">
        <v>13.0</v>
      </c>
      <c r="E147" s="10">
        <v>24.0</v>
      </c>
      <c r="F147" s="4">
        <v>24.0</v>
      </c>
      <c r="G147" s="4">
        <v>1.0</v>
      </c>
      <c r="H147" s="10">
        <v>44.0</v>
      </c>
      <c r="I147" s="4"/>
      <c r="J147" s="4"/>
      <c r="K147" s="4"/>
      <c r="L147" s="4">
        <f t="shared" si="1"/>
        <v>31.5</v>
      </c>
      <c r="M147" s="4">
        <f t="shared" si="2"/>
        <v>53.5</v>
      </c>
      <c r="N147" s="11">
        <f t="shared" si="3"/>
        <v>54</v>
      </c>
      <c r="O147" s="11">
        <f t="shared" si="4"/>
        <v>53.5</v>
      </c>
      <c r="P147" s="50">
        <f t="shared" si="5"/>
        <v>20.33333333</v>
      </c>
      <c r="Q147" s="50">
        <f t="shared" si="6"/>
        <v>37.79310345</v>
      </c>
      <c r="R147" s="13" t="b">
        <f t="shared" si="7"/>
        <v>0</v>
      </c>
      <c r="S147" s="13" t="str">
        <f t="shared" si="8"/>
        <v>No Improvement</v>
      </c>
      <c r="T147" s="50" t="b">
        <f t="shared" si="9"/>
        <v>0</v>
      </c>
      <c r="U147" s="50">
        <f t="shared" si="10"/>
        <v>20.46666667</v>
      </c>
      <c r="V147" s="13" t="str">
        <f t="shared" si="11"/>
        <v>Improvement</v>
      </c>
      <c r="W147" s="13"/>
    </row>
    <row r="148" ht="12.75" customHeight="1">
      <c r="A148" s="4">
        <v>160.0</v>
      </c>
      <c r="B148" s="9" t="s">
        <v>170</v>
      </c>
      <c r="C148" s="4" t="s">
        <v>149</v>
      </c>
      <c r="D148" s="4">
        <v>19.0</v>
      </c>
      <c r="E148" s="10">
        <v>21.0</v>
      </c>
      <c r="F148" s="4">
        <v>22.0</v>
      </c>
      <c r="G148" s="4">
        <v>2.0</v>
      </c>
      <c r="H148" s="10">
        <v>45.0</v>
      </c>
      <c r="I148" s="4"/>
      <c r="J148" s="4"/>
      <c r="K148" s="4"/>
      <c r="L148" s="4">
        <f t="shared" si="1"/>
        <v>33</v>
      </c>
      <c r="M148" s="4">
        <f t="shared" si="2"/>
        <v>55.5</v>
      </c>
      <c r="N148" s="11">
        <f t="shared" si="3"/>
        <v>56</v>
      </c>
      <c r="O148" s="11">
        <f t="shared" si="4"/>
        <v>55.5</v>
      </c>
      <c r="P148" s="50">
        <f t="shared" si="5"/>
        <v>20.33333333</v>
      </c>
      <c r="Q148" s="50">
        <f t="shared" si="6"/>
        <v>37.86206897</v>
      </c>
      <c r="R148" s="13" t="b">
        <f t="shared" si="7"/>
        <v>0</v>
      </c>
      <c r="S148" s="13" t="str">
        <f t="shared" si="8"/>
        <v>No Improvement</v>
      </c>
      <c r="T148" s="50" t="b">
        <f t="shared" si="9"/>
        <v>0</v>
      </c>
      <c r="U148" s="50">
        <f t="shared" si="10"/>
        <v>19.91666667</v>
      </c>
      <c r="V148" s="13" t="str">
        <f t="shared" si="11"/>
        <v>Improvement</v>
      </c>
      <c r="W148" s="13"/>
    </row>
    <row r="149" ht="12.75" customHeight="1">
      <c r="A149" s="4">
        <v>161.0</v>
      </c>
      <c r="B149" s="9" t="s">
        <v>171</v>
      </c>
      <c r="C149" s="4" t="s">
        <v>149</v>
      </c>
      <c r="D149" s="4">
        <v>19.0</v>
      </c>
      <c r="E149" s="10">
        <v>17.0</v>
      </c>
      <c r="F149" s="4">
        <v>8.0</v>
      </c>
      <c r="G149" s="4">
        <v>0.0</v>
      </c>
      <c r="H149" s="10">
        <v>36.0</v>
      </c>
      <c r="I149" s="4"/>
      <c r="J149" s="4"/>
      <c r="K149" s="4"/>
      <c r="L149" s="4">
        <f t="shared" si="1"/>
        <v>22</v>
      </c>
      <c r="M149" s="4">
        <f t="shared" si="2"/>
        <v>40</v>
      </c>
      <c r="N149" s="11">
        <f t="shared" si="3"/>
        <v>40</v>
      </c>
      <c r="O149" s="11">
        <f t="shared" si="4"/>
        <v>40</v>
      </c>
      <c r="P149" s="50">
        <f t="shared" si="5"/>
        <v>17.66666667</v>
      </c>
      <c r="Q149" s="50">
        <f t="shared" si="6"/>
        <v>27.31034483</v>
      </c>
      <c r="R149" s="13" t="b">
        <f t="shared" si="7"/>
        <v>0</v>
      </c>
      <c r="S149" s="13" t="str">
        <f t="shared" si="8"/>
        <v>No Improvement</v>
      </c>
      <c r="T149" s="50" t="b">
        <f t="shared" si="9"/>
        <v>0</v>
      </c>
      <c r="U149" s="50">
        <f t="shared" si="10"/>
        <v>13.88333333</v>
      </c>
      <c r="V149" s="13" t="str">
        <f t="shared" si="11"/>
        <v>Improvement</v>
      </c>
      <c r="W149" s="13"/>
    </row>
    <row r="150" ht="12.75" customHeight="1">
      <c r="A150" s="4">
        <v>162.0</v>
      </c>
      <c r="B150" s="9" t="s">
        <v>172</v>
      </c>
      <c r="C150" s="4" t="s">
        <v>149</v>
      </c>
      <c r="D150" s="4">
        <v>22.0</v>
      </c>
      <c r="E150" s="10">
        <v>30.0</v>
      </c>
      <c r="F150" s="4">
        <v>28.0</v>
      </c>
      <c r="G150" s="4">
        <v>3.0</v>
      </c>
      <c r="H150" s="10">
        <v>44.0</v>
      </c>
      <c r="I150" s="4"/>
      <c r="J150" s="4"/>
      <c r="K150" s="4"/>
      <c r="L150" s="4">
        <f t="shared" si="1"/>
        <v>43</v>
      </c>
      <c r="M150" s="4">
        <f t="shared" si="2"/>
        <v>65</v>
      </c>
      <c r="N150" s="11">
        <f t="shared" si="3"/>
        <v>65</v>
      </c>
      <c r="O150" s="11">
        <f t="shared" si="4"/>
        <v>65</v>
      </c>
      <c r="P150" s="50">
        <f t="shared" si="5"/>
        <v>27.33333333</v>
      </c>
      <c r="Q150" s="50">
        <f t="shared" si="6"/>
        <v>39.03448276</v>
      </c>
      <c r="R150" s="13" t="b">
        <f t="shared" si="7"/>
        <v>0</v>
      </c>
      <c r="S150" s="13" t="str">
        <f t="shared" si="8"/>
        <v>No Improvement</v>
      </c>
      <c r="T150" s="50" t="b">
        <f t="shared" si="9"/>
        <v>0</v>
      </c>
      <c r="U150" s="50">
        <f t="shared" si="10"/>
        <v>26.31666667</v>
      </c>
      <c r="V150" s="13" t="str">
        <f t="shared" si="11"/>
        <v>Improvement</v>
      </c>
      <c r="W150" s="13"/>
    </row>
    <row r="151" ht="12.75" customHeight="1">
      <c r="A151" s="4">
        <v>163.0</v>
      </c>
      <c r="B151" s="9" t="s">
        <v>173</v>
      </c>
      <c r="C151" s="4" t="s">
        <v>149</v>
      </c>
      <c r="D151" s="4">
        <v>20.0</v>
      </c>
      <c r="E151" s="10">
        <v>32.0</v>
      </c>
      <c r="F151" s="4">
        <v>32.0</v>
      </c>
      <c r="G151" s="4">
        <v>0.0</v>
      </c>
      <c r="H151" s="10">
        <v>52.0</v>
      </c>
      <c r="I151" s="4"/>
      <c r="J151" s="4"/>
      <c r="K151" s="4"/>
      <c r="L151" s="4">
        <f t="shared" si="1"/>
        <v>42</v>
      </c>
      <c r="M151" s="4">
        <f t="shared" si="2"/>
        <v>68</v>
      </c>
      <c r="N151" s="11">
        <f t="shared" si="3"/>
        <v>68</v>
      </c>
      <c r="O151" s="11">
        <f t="shared" si="4"/>
        <v>68</v>
      </c>
      <c r="P151" s="50">
        <f t="shared" si="5"/>
        <v>28</v>
      </c>
      <c r="Q151" s="50">
        <f t="shared" si="6"/>
        <v>45.79310345</v>
      </c>
      <c r="R151" s="13" t="b">
        <f t="shared" si="7"/>
        <v>0</v>
      </c>
      <c r="S151" s="13" t="str">
        <f t="shared" si="8"/>
        <v>No Improvement</v>
      </c>
      <c r="T151" s="50" t="b">
        <f t="shared" si="9"/>
        <v>0</v>
      </c>
      <c r="U151" s="50">
        <f t="shared" si="10"/>
        <v>27.8</v>
      </c>
      <c r="V151" s="13" t="str">
        <f t="shared" si="11"/>
        <v>Improvement</v>
      </c>
      <c r="W151" s="13"/>
    </row>
    <row r="152" ht="12.75" customHeight="1">
      <c r="A152" s="4">
        <v>164.0</v>
      </c>
      <c r="B152" s="9" t="s">
        <v>174</v>
      </c>
      <c r="C152" s="4" t="s">
        <v>149</v>
      </c>
      <c r="D152" s="4">
        <v>24.0</v>
      </c>
      <c r="E152" s="10">
        <v>15.0</v>
      </c>
      <c r="F152" s="4">
        <v>9.0</v>
      </c>
      <c r="G152" s="4">
        <v>3.0</v>
      </c>
      <c r="H152" s="10">
        <v>24.0</v>
      </c>
      <c r="I152" s="4"/>
      <c r="J152" s="4"/>
      <c r="K152" s="4"/>
      <c r="L152" s="4">
        <f t="shared" si="1"/>
        <v>27</v>
      </c>
      <c r="M152" s="4">
        <f t="shared" si="2"/>
        <v>39</v>
      </c>
      <c r="N152" s="11">
        <f t="shared" si="3"/>
        <v>39</v>
      </c>
      <c r="O152" s="11">
        <f t="shared" si="4"/>
        <v>39</v>
      </c>
      <c r="P152" s="50">
        <f t="shared" si="5"/>
        <v>18</v>
      </c>
      <c r="Q152" s="50">
        <f t="shared" si="6"/>
        <v>19.34482759</v>
      </c>
      <c r="R152" s="13" t="str">
        <f t="shared" si="7"/>
        <v>Improvement</v>
      </c>
      <c r="S152" s="13" t="b">
        <f t="shared" si="8"/>
        <v>0</v>
      </c>
      <c r="T152" s="50" t="b">
        <f t="shared" si="9"/>
        <v>0</v>
      </c>
      <c r="U152" s="50">
        <f t="shared" si="10"/>
        <v>14.55</v>
      </c>
      <c r="V152" s="13" t="str">
        <f t="shared" si="11"/>
        <v>No Improvement</v>
      </c>
      <c r="W152" s="13"/>
    </row>
    <row r="153" ht="12.75" customHeight="1">
      <c r="A153" s="4">
        <v>165.0</v>
      </c>
      <c r="B153" s="9" t="s">
        <v>175</v>
      </c>
      <c r="C153" s="4" t="s">
        <v>14</v>
      </c>
      <c r="D153" s="4">
        <v>14.0</v>
      </c>
      <c r="E153" s="10">
        <v>21.0</v>
      </c>
      <c r="F153" s="4">
        <v>27.0</v>
      </c>
      <c r="G153" s="4">
        <v>3.0</v>
      </c>
      <c r="H153" s="10">
        <v>44.0</v>
      </c>
      <c r="I153" s="4"/>
      <c r="J153" s="4"/>
      <c r="K153" s="4"/>
      <c r="L153" s="4">
        <f t="shared" si="1"/>
        <v>34</v>
      </c>
      <c r="M153" s="4">
        <f t="shared" si="2"/>
        <v>56</v>
      </c>
      <c r="N153" s="11">
        <f t="shared" si="3"/>
        <v>56</v>
      </c>
      <c r="O153" s="11">
        <f t="shared" si="4"/>
        <v>56</v>
      </c>
      <c r="P153" s="50">
        <f t="shared" si="5"/>
        <v>18.66666667</v>
      </c>
      <c r="Q153" s="50">
        <f t="shared" si="6"/>
        <v>38.72413793</v>
      </c>
      <c r="R153" s="13" t="b">
        <f t="shared" si="7"/>
        <v>0</v>
      </c>
      <c r="S153" s="13" t="str">
        <f t="shared" si="8"/>
        <v>No Improvement</v>
      </c>
      <c r="T153" s="50" t="b">
        <f t="shared" si="9"/>
        <v>0</v>
      </c>
      <c r="U153" s="50">
        <f t="shared" si="10"/>
        <v>20.38333333</v>
      </c>
      <c r="V153" s="13" t="str">
        <f t="shared" si="11"/>
        <v>Improvement</v>
      </c>
      <c r="W153" s="13"/>
    </row>
    <row r="154" ht="12.75" customHeight="1">
      <c r="A154" s="4">
        <v>166.0</v>
      </c>
      <c r="B154" s="9" t="s">
        <v>176</v>
      </c>
      <c r="C154" s="4" t="s">
        <v>14</v>
      </c>
      <c r="D154" s="4">
        <v>13.0</v>
      </c>
      <c r="E154" s="10">
        <v>17.0</v>
      </c>
      <c r="F154" s="4">
        <v>8.0</v>
      </c>
      <c r="G154" s="4">
        <v>2.0</v>
      </c>
      <c r="H154" s="10">
        <v>56.0</v>
      </c>
      <c r="I154" s="4"/>
      <c r="J154" s="4"/>
      <c r="K154" s="4"/>
      <c r="L154" s="4">
        <f t="shared" si="1"/>
        <v>21</v>
      </c>
      <c r="M154" s="4">
        <f t="shared" si="2"/>
        <v>49</v>
      </c>
      <c r="N154" s="11">
        <f t="shared" si="3"/>
        <v>49</v>
      </c>
      <c r="O154" s="11">
        <f t="shared" si="4"/>
        <v>49</v>
      </c>
      <c r="P154" s="50">
        <f t="shared" si="5"/>
        <v>15.66666667</v>
      </c>
      <c r="Q154" s="50">
        <f t="shared" si="6"/>
        <v>41.10344828</v>
      </c>
      <c r="R154" s="13" t="b">
        <f t="shared" si="7"/>
        <v>0</v>
      </c>
      <c r="S154" s="13" t="str">
        <f t="shared" si="8"/>
        <v>No Improvement</v>
      </c>
      <c r="T154" s="50" t="b">
        <f t="shared" si="9"/>
        <v>0</v>
      </c>
      <c r="U154" s="50">
        <f t="shared" si="10"/>
        <v>12.68333333</v>
      </c>
      <c r="V154" s="13" t="str">
        <f t="shared" si="11"/>
        <v>Improvement</v>
      </c>
      <c r="W154" s="13"/>
    </row>
    <row r="155" ht="12.75" customHeight="1">
      <c r="A155" s="4">
        <v>167.0</v>
      </c>
      <c r="B155" s="9" t="s">
        <v>177</v>
      </c>
      <c r="C155" s="4" t="s">
        <v>14</v>
      </c>
      <c r="D155" s="4">
        <v>11.0</v>
      </c>
      <c r="E155" s="10">
        <v>8.0</v>
      </c>
      <c r="F155" s="4">
        <v>11.0</v>
      </c>
      <c r="G155" s="4">
        <v>1.0</v>
      </c>
      <c r="H155" s="10">
        <v>36.0</v>
      </c>
      <c r="I155" s="4"/>
      <c r="J155" s="4"/>
      <c r="K155" s="4"/>
      <c r="L155" s="4">
        <f t="shared" si="1"/>
        <v>16</v>
      </c>
      <c r="M155" s="4">
        <f t="shared" si="2"/>
        <v>34</v>
      </c>
      <c r="N155" s="11">
        <f t="shared" si="3"/>
        <v>34</v>
      </c>
      <c r="O155" s="11">
        <f t="shared" si="4"/>
        <v>34</v>
      </c>
      <c r="P155" s="50">
        <f t="shared" si="5"/>
        <v>9</v>
      </c>
      <c r="Q155" s="50">
        <f t="shared" si="6"/>
        <v>28.24137931</v>
      </c>
      <c r="R155" s="13" t="b">
        <f t="shared" si="7"/>
        <v>0</v>
      </c>
      <c r="S155" s="13" t="str">
        <f t="shared" si="8"/>
        <v>No Improvement</v>
      </c>
      <c r="T155" s="50" t="b">
        <f t="shared" si="9"/>
        <v>0</v>
      </c>
      <c r="U155" s="50">
        <f t="shared" si="10"/>
        <v>9.2</v>
      </c>
      <c r="V155" s="13" t="str">
        <f t="shared" si="11"/>
        <v>Improvement</v>
      </c>
      <c r="W155" s="13"/>
    </row>
    <row r="156" ht="12.75" customHeight="1">
      <c r="A156" s="4">
        <v>168.0</v>
      </c>
      <c r="B156" s="9" t="s">
        <v>178</v>
      </c>
      <c r="C156" s="4" t="s">
        <v>14</v>
      </c>
      <c r="D156" s="4">
        <v>9.0</v>
      </c>
      <c r="E156" s="10">
        <v>28.0</v>
      </c>
      <c r="F156" s="4">
        <v>32.0</v>
      </c>
      <c r="G156" s="4">
        <v>1.0</v>
      </c>
      <c r="H156" s="10">
        <v>51.0</v>
      </c>
      <c r="I156" s="4"/>
      <c r="J156" s="4"/>
      <c r="K156" s="4"/>
      <c r="L156" s="4">
        <f t="shared" si="1"/>
        <v>35.5</v>
      </c>
      <c r="M156" s="4">
        <f t="shared" si="2"/>
        <v>61</v>
      </c>
      <c r="N156" s="11">
        <f t="shared" si="3"/>
        <v>61</v>
      </c>
      <c r="O156" s="11">
        <f t="shared" si="4"/>
        <v>61</v>
      </c>
      <c r="P156" s="50">
        <f t="shared" si="5"/>
        <v>21.66666667</v>
      </c>
      <c r="Q156" s="50">
        <f t="shared" si="6"/>
        <v>45.10344828</v>
      </c>
      <c r="R156" s="13" t="b">
        <f t="shared" si="7"/>
        <v>0</v>
      </c>
      <c r="S156" s="13" t="str">
        <f t="shared" si="8"/>
        <v>No Improvement</v>
      </c>
      <c r="T156" s="50" t="b">
        <f t="shared" si="9"/>
        <v>0</v>
      </c>
      <c r="U156" s="50">
        <f t="shared" si="10"/>
        <v>23.73333333</v>
      </c>
      <c r="V156" s="13" t="str">
        <f t="shared" si="11"/>
        <v>Improvement</v>
      </c>
      <c r="W156" s="13"/>
    </row>
    <row r="157" ht="12.75" customHeight="1">
      <c r="A157" s="4">
        <v>169.0</v>
      </c>
      <c r="B157" s="9" t="s">
        <v>179</v>
      </c>
      <c r="C157" s="4" t="s">
        <v>14</v>
      </c>
      <c r="D157" s="4">
        <v>16.0</v>
      </c>
      <c r="E157" s="10">
        <v>22.0</v>
      </c>
      <c r="F157" s="4">
        <v>24.0</v>
      </c>
      <c r="G157" s="4">
        <v>0.0</v>
      </c>
      <c r="H157" s="10">
        <v>28.0</v>
      </c>
      <c r="I157" s="4"/>
      <c r="J157" s="4"/>
      <c r="K157" s="4"/>
      <c r="L157" s="4">
        <f t="shared" si="1"/>
        <v>31</v>
      </c>
      <c r="M157" s="4">
        <f t="shared" si="2"/>
        <v>45</v>
      </c>
      <c r="N157" s="11">
        <f t="shared" si="3"/>
        <v>45</v>
      </c>
      <c r="O157" s="11">
        <f t="shared" si="4"/>
        <v>45</v>
      </c>
      <c r="P157" s="50">
        <f t="shared" si="5"/>
        <v>20</v>
      </c>
      <c r="Q157" s="50">
        <f t="shared" si="6"/>
        <v>26.75862069</v>
      </c>
      <c r="R157" s="13" t="b">
        <f t="shared" si="7"/>
        <v>0</v>
      </c>
      <c r="S157" s="13" t="str">
        <f t="shared" si="8"/>
        <v>No Improvement</v>
      </c>
      <c r="T157" s="50" t="b">
        <f t="shared" si="9"/>
        <v>0</v>
      </c>
      <c r="U157" s="50">
        <f t="shared" si="10"/>
        <v>20.2</v>
      </c>
      <c r="V157" s="13" t="str">
        <f t="shared" si="11"/>
        <v>No Improvement</v>
      </c>
      <c r="W157" s="13"/>
    </row>
    <row r="158" ht="12.75" customHeight="1">
      <c r="A158" s="4">
        <v>170.0</v>
      </c>
      <c r="B158" s="9" t="s">
        <v>180</v>
      </c>
      <c r="C158" s="4" t="s">
        <v>14</v>
      </c>
      <c r="D158" s="4">
        <v>14.0</v>
      </c>
      <c r="E158" s="10">
        <v>35.0</v>
      </c>
      <c r="F158" s="4">
        <v>19.0</v>
      </c>
      <c r="G158" s="4">
        <v>1.0</v>
      </c>
      <c r="H158" s="10">
        <v>54.0</v>
      </c>
      <c r="I158" s="4"/>
      <c r="J158" s="4"/>
      <c r="K158" s="4"/>
      <c r="L158" s="4">
        <f t="shared" si="1"/>
        <v>35</v>
      </c>
      <c r="M158" s="4">
        <f t="shared" si="2"/>
        <v>62</v>
      </c>
      <c r="N158" s="11">
        <f t="shared" si="3"/>
        <v>62</v>
      </c>
      <c r="O158" s="11">
        <f t="shared" si="4"/>
        <v>62</v>
      </c>
      <c r="P158" s="50">
        <f t="shared" si="5"/>
        <v>28</v>
      </c>
      <c r="Q158" s="50">
        <f t="shared" si="6"/>
        <v>43.13793103</v>
      </c>
      <c r="R158" s="13" t="b">
        <f t="shared" si="7"/>
        <v>0</v>
      </c>
      <c r="S158" s="13" t="str">
        <f t="shared" si="8"/>
        <v>No Improvement</v>
      </c>
      <c r="T158" s="50" t="b">
        <f t="shared" si="9"/>
        <v>0</v>
      </c>
      <c r="U158" s="50">
        <f t="shared" si="10"/>
        <v>23.95</v>
      </c>
      <c r="V158" s="13" t="str">
        <f t="shared" si="11"/>
        <v>Improvement</v>
      </c>
      <c r="W158" s="13"/>
    </row>
    <row r="159" ht="12.75" customHeight="1">
      <c r="A159" s="4">
        <v>174.0</v>
      </c>
      <c r="B159" s="9" t="s">
        <v>181</v>
      </c>
      <c r="C159" s="4" t="s">
        <v>14</v>
      </c>
      <c r="D159" s="4">
        <v>14.5</v>
      </c>
      <c r="E159" s="10">
        <v>25.0</v>
      </c>
      <c r="F159" s="4">
        <v>19.0</v>
      </c>
      <c r="G159" s="4">
        <v>1.0</v>
      </c>
      <c r="H159" s="10">
        <v>35.0</v>
      </c>
      <c r="I159" s="4"/>
      <c r="J159" s="4"/>
      <c r="K159" s="4"/>
      <c r="L159" s="4">
        <f t="shared" si="1"/>
        <v>30.25</v>
      </c>
      <c r="M159" s="4">
        <f t="shared" si="2"/>
        <v>47.75</v>
      </c>
      <c r="N159" s="11">
        <f t="shared" si="3"/>
        <v>48</v>
      </c>
      <c r="O159" s="11">
        <f t="shared" si="4"/>
        <v>47.75</v>
      </c>
      <c r="P159" s="50">
        <f t="shared" si="5"/>
        <v>21.5</v>
      </c>
      <c r="Q159" s="50">
        <f t="shared" si="6"/>
        <v>30.03448276</v>
      </c>
      <c r="R159" s="13" t="b">
        <f t="shared" si="7"/>
        <v>0</v>
      </c>
      <c r="S159" s="13" t="str">
        <f t="shared" si="8"/>
        <v>No Improvement</v>
      </c>
      <c r="T159" s="50" t="b">
        <f t="shared" si="9"/>
        <v>0</v>
      </c>
      <c r="U159" s="50">
        <f t="shared" si="10"/>
        <v>19.725</v>
      </c>
      <c r="V159" s="13" t="str">
        <f t="shared" si="11"/>
        <v>Improvement</v>
      </c>
      <c r="W159" s="13"/>
    </row>
    <row r="160" ht="12.75" customHeight="1">
      <c r="A160" s="4">
        <v>175.0</v>
      </c>
      <c r="B160" s="9" t="s">
        <v>182</v>
      </c>
      <c r="C160" s="4" t="s">
        <v>14</v>
      </c>
      <c r="D160" s="4">
        <v>15.0</v>
      </c>
      <c r="E160" s="10">
        <v>17.0</v>
      </c>
      <c r="F160" s="4">
        <v>16.0</v>
      </c>
      <c r="G160" s="4">
        <v>1.0</v>
      </c>
      <c r="H160" s="10">
        <v>22.0</v>
      </c>
      <c r="I160" s="4"/>
      <c r="J160" s="4"/>
      <c r="K160" s="4"/>
      <c r="L160" s="4">
        <f t="shared" si="1"/>
        <v>25</v>
      </c>
      <c r="M160" s="4">
        <f t="shared" si="2"/>
        <v>36</v>
      </c>
      <c r="N160" s="11">
        <f t="shared" si="3"/>
        <v>36</v>
      </c>
      <c r="O160" s="11">
        <f t="shared" si="4"/>
        <v>36</v>
      </c>
      <c r="P160" s="50">
        <f t="shared" si="5"/>
        <v>16.33333333</v>
      </c>
      <c r="Q160" s="50">
        <f t="shared" si="6"/>
        <v>20.13793103</v>
      </c>
      <c r="R160" s="13" t="str">
        <f t="shared" si="7"/>
        <v>Improvement</v>
      </c>
      <c r="S160" s="13" t="b">
        <f t="shared" si="8"/>
        <v>0</v>
      </c>
      <c r="T160" s="50" t="b">
        <f t="shared" si="9"/>
        <v>0</v>
      </c>
      <c r="U160" s="50">
        <f t="shared" si="10"/>
        <v>15.46666667</v>
      </c>
      <c r="V160" s="13" t="str">
        <f t="shared" si="11"/>
        <v>No Improvement</v>
      </c>
      <c r="W160" s="13"/>
    </row>
    <row r="161" ht="12.75" customHeight="1">
      <c r="A161" s="4">
        <v>176.0</v>
      </c>
      <c r="B161" s="9" t="s">
        <v>183</v>
      </c>
      <c r="C161" s="4" t="s">
        <v>14</v>
      </c>
      <c r="D161" s="4">
        <v>13.0</v>
      </c>
      <c r="E161" s="10">
        <v>18.0</v>
      </c>
      <c r="F161" s="4">
        <v>13.0</v>
      </c>
      <c r="G161" s="4">
        <v>2.0</v>
      </c>
      <c r="H161" s="10">
        <v>42.0</v>
      </c>
      <c r="I161" s="4"/>
      <c r="J161" s="4"/>
      <c r="K161" s="4"/>
      <c r="L161" s="4">
        <f t="shared" si="1"/>
        <v>24</v>
      </c>
      <c r="M161" s="4">
        <f t="shared" si="2"/>
        <v>45</v>
      </c>
      <c r="N161" s="11">
        <f t="shared" si="3"/>
        <v>45</v>
      </c>
      <c r="O161" s="11">
        <f t="shared" si="4"/>
        <v>45</v>
      </c>
      <c r="P161" s="50">
        <f t="shared" si="5"/>
        <v>16.33333333</v>
      </c>
      <c r="Q161" s="50">
        <f t="shared" si="6"/>
        <v>33</v>
      </c>
      <c r="R161" s="13" t="b">
        <f t="shared" si="7"/>
        <v>0</v>
      </c>
      <c r="S161" s="13" t="str">
        <f t="shared" si="8"/>
        <v>No Improvement</v>
      </c>
      <c r="T161" s="50" t="b">
        <f t="shared" si="9"/>
        <v>0</v>
      </c>
      <c r="U161" s="50">
        <f t="shared" si="10"/>
        <v>14.61666667</v>
      </c>
      <c r="V161" s="13" t="str">
        <f t="shared" si="11"/>
        <v>Improvement</v>
      </c>
      <c r="W161" s="13"/>
    </row>
    <row r="162" ht="12.75" customHeight="1">
      <c r="A162" s="4">
        <v>177.0</v>
      </c>
      <c r="B162" s="9" t="s">
        <v>184</v>
      </c>
      <c r="C162" s="4" t="s">
        <v>14</v>
      </c>
      <c r="D162" s="4">
        <v>22.0</v>
      </c>
      <c r="E162" s="10">
        <v>39.0</v>
      </c>
      <c r="F162" s="4">
        <v>34.0</v>
      </c>
      <c r="G162" s="4">
        <v>3.0</v>
      </c>
      <c r="H162" s="10">
        <v>64.0</v>
      </c>
      <c r="I162" s="4"/>
      <c r="J162" s="4"/>
      <c r="K162" s="4"/>
      <c r="L162" s="4">
        <f t="shared" si="1"/>
        <v>50.5</v>
      </c>
      <c r="M162" s="4">
        <f t="shared" si="2"/>
        <v>82.5</v>
      </c>
      <c r="N162" s="11">
        <f t="shared" si="3"/>
        <v>83</v>
      </c>
      <c r="O162" s="11">
        <f t="shared" si="4"/>
        <v>82.5</v>
      </c>
      <c r="P162" s="50">
        <f t="shared" si="5"/>
        <v>33.33333333</v>
      </c>
      <c r="Q162" s="50">
        <f t="shared" si="6"/>
        <v>54.68965517</v>
      </c>
      <c r="R162" s="13" t="b">
        <f t="shared" si="7"/>
        <v>0</v>
      </c>
      <c r="S162" s="13" t="str">
        <f t="shared" si="8"/>
        <v>No Improvement</v>
      </c>
      <c r="T162" s="50" t="b">
        <f t="shared" si="9"/>
        <v>0</v>
      </c>
      <c r="U162" s="50">
        <f t="shared" si="10"/>
        <v>32.01666667</v>
      </c>
      <c r="V162" s="13" t="str">
        <f t="shared" si="11"/>
        <v>Improvement</v>
      </c>
      <c r="W162" s="13"/>
    </row>
    <row r="163" ht="12.75" customHeight="1">
      <c r="A163" s="4">
        <v>178.0</v>
      </c>
      <c r="B163" s="9" t="s">
        <v>185</v>
      </c>
      <c r="C163" s="4" t="s">
        <v>14</v>
      </c>
      <c r="D163" s="4">
        <v>14.0</v>
      </c>
      <c r="E163" s="10">
        <v>25.0</v>
      </c>
      <c r="F163" s="4">
        <v>2.0</v>
      </c>
      <c r="G163" s="4">
        <v>3.0</v>
      </c>
      <c r="H163" s="10">
        <v>18.0</v>
      </c>
      <c r="I163" s="4"/>
      <c r="J163" s="4"/>
      <c r="K163" s="4"/>
      <c r="L163" s="4">
        <f t="shared" si="1"/>
        <v>23.5</v>
      </c>
      <c r="M163" s="4">
        <f t="shared" si="2"/>
        <v>32.5</v>
      </c>
      <c r="N163" s="11">
        <f t="shared" si="3"/>
        <v>33</v>
      </c>
      <c r="O163" s="11">
        <f t="shared" si="4"/>
        <v>32.5</v>
      </c>
      <c r="P163" s="50">
        <f t="shared" si="5"/>
        <v>21.33333333</v>
      </c>
      <c r="Q163" s="50">
        <f t="shared" si="6"/>
        <v>13.03448276</v>
      </c>
      <c r="R163" s="13" t="str">
        <f t="shared" si="7"/>
        <v>Improvement</v>
      </c>
      <c r="S163" s="13" t="b">
        <f t="shared" si="8"/>
        <v>0</v>
      </c>
      <c r="T163" s="50" t="b">
        <f t="shared" si="9"/>
        <v>0</v>
      </c>
      <c r="U163" s="50">
        <f t="shared" si="10"/>
        <v>14.61666667</v>
      </c>
      <c r="V163" s="13" t="str">
        <f t="shared" si="11"/>
        <v>No Improvement</v>
      </c>
      <c r="W163" s="13"/>
    </row>
    <row r="164" ht="12.75" customHeight="1">
      <c r="A164" s="4">
        <v>179.0</v>
      </c>
      <c r="B164" s="9" t="s">
        <v>186</v>
      </c>
      <c r="C164" s="4" t="s">
        <v>14</v>
      </c>
      <c r="D164" s="4">
        <v>14.0</v>
      </c>
      <c r="E164" s="10">
        <v>26.0</v>
      </c>
      <c r="F164" s="4">
        <v>11.5</v>
      </c>
      <c r="G164" s="4">
        <v>1.5</v>
      </c>
      <c r="H164" s="10">
        <v>38.0</v>
      </c>
      <c r="I164" s="4"/>
      <c r="J164" s="4"/>
      <c r="K164" s="4"/>
      <c r="L164" s="4">
        <f t="shared" si="1"/>
        <v>27.25</v>
      </c>
      <c r="M164" s="4">
        <f t="shared" si="2"/>
        <v>46.25</v>
      </c>
      <c r="N164" s="11">
        <f t="shared" si="3"/>
        <v>46</v>
      </c>
      <c r="O164" s="11">
        <f t="shared" si="4"/>
        <v>46.25</v>
      </c>
      <c r="P164" s="50">
        <f t="shared" si="5"/>
        <v>22</v>
      </c>
      <c r="Q164" s="50">
        <f t="shared" si="6"/>
        <v>29.77586207</v>
      </c>
      <c r="R164" s="13" t="b">
        <f t="shared" si="7"/>
        <v>0</v>
      </c>
      <c r="S164" s="13" t="str">
        <f t="shared" si="8"/>
        <v>No Improvement</v>
      </c>
      <c r="T164" s="50" t="b">
        <f t="shared" si="9"/>
        <v>0</v>
      </c>
      <c r="U164" s="50">
        <f t="shared" si="10"/>
        <v>17.825</v>
      </c>
      <c r="V164" s="13" t="str">
        <f t="shared" si="11"/>
        <v>Improvement</v>
      </c>
      <c r="W164" s="13"/>
    </row>
    <row r="165" ht="12.75" customHeight="1">
      <c r="A165" s="4">
        <v>180.0</v>
      </c>
      <c r="B165" s="9" t="s">
        <v>187</v>
      </c>
      <c r="C165" s="4" t="s">
        <v>14</v>
      </c>
      <c r="D165" s="4">
        <v>23.0</v>
      </c>
      <c r="E165" s="10">
        <v>37.0</v>
      </c>
      <c r="F165" s="4">
        <v>16.5</v>
      </c>
      <c r="G165" s="4">
        <v>0.0</v>
      </c>
      <c r="H165" s="10">
        <v>41.0</v>
      </c>
      <c r="I165" s="4"/>
      <c r="J165" s="4"/>
      <c r="K165" s="4"/>
      <c r="L165" s="4">
        <f t="shared" si="1"/>
        <v>38.25</v>
      </c>
      <c r="M165" s="4">
        <f t="shared" si="2"/>
        <v>58.75</v>
      </c>
      <c r="N165" s="11">
        <f t="shared" si="3"/>
        <v>59</v>
      </c>
      <c r="O165" s="11">
        <f t="shared" si="4"/>
        <v>58.75</v>
      </c>
      <c r="P165" s="50">
        <f t="shared" si="5"/>
        <v>32.33333333</v>
      </c>
      <c r="Q165" s="50">
        <f t="shared" si="6"/>
        <v>33.39655172</v>
      </c>
      <c r="R165" s="13" t="b">
        <f t="shared" si="7"/>
        <v>0</v>
      </c>
      <c r="S165" s="13" t="str">
        <f t="shared" si="8"/>
        <v>No Improvement</v>
      </c>
      <c r="T165" s="50" t="b">
        <f t="shared" si="9"/>
        <v>0</v>
      </c>
      <c r="U165" s="50">
        <f t="shared" si="10"/>
        <v>25.96666667</v>
      </c>
      <c r="V165" s="13" t="str">
        <f t="shared" si="11"/>
        <v>Improvement</v>
      </c>
      <c r="W165" s="13"/>
    </row>
    <row r="166" ht="12.75" customHeight="1">
      <c r="A166" s="4">
        <v>181.0</v>
      </c>
      <c r="B166" s="9" t="s">
        <v>188</v>
      </c>
      <c r="C166" s="4" t="s">
        <v>14</v>
      </c>
      <c r="D166" s="4">
        <v>21.0</v>
      </c>
      <c r="E166" s="10">
        <v>40.0</v>
      </c>
      <c r="F166" s="4">
        <v>20.0</v>
      </c>
      <c r="G166" s="4">
        <v>0.0</v>
      </c>
      <c r="H166" s="10">
        <v>52.0</v>
      </c>
      <c r="I166" s="4"/>
      <c r="J166" s="4"/>
      <c r="K166" s="4"/>
      <c r="L166" s="4">
        <f t="shared" si="1"/>
        <v>40.5</v>
      </c>
      <c r="M166" s="4">
        <f t="shared" si="2"/>
        <v>66.5</v>
      </c>
      <c r="N166" s="11">
        <f t="shared" si="3"/>
        <v>67</v>
      </c>
      <c r="O166" s="11">
        <f t="shared" si="4"/>
        <v>66.5</v>
      </c>
      <c r="P166" s="50">
        <f t="shared" si="5"/>
        <v>33.66666667</v>
      </c>
      <c r="Q166" s="50">
        <f t="shared" si="6"/>
        <v>42.06896552</v>
      </c>
      <c r="R166" s="13" t="b">
        <f t="shared" si="7"/>
        <v>0</v>
      </c>
      <c r="S166" s="13" t="str">
        <f t="shared" si="8"/>
        <v>No Improvement</v>
      </c>
      <c r="T166" s="50" t="b">
        <f t="shared" si="9"/>
        <v>0</v>
      </c>
      <c r="U166" s="50">
        <f t="shared" si="10"/>
        <v>27.88333333</v>
      </c>
      <c r="V166" s="13" t="str">
        <f t="shared" si="11"/>
        <v>Improvement</v>
      </c>
      <c r="W166" s="13"/>
    </row>
    <row r="167" ht="12.75" customHeight="1">
      <c r="A167" s="4">
        <v>182.0</v>
      </c>
      <c r="B167" s="9" t="s">
        <v>189</v>
      </c>
      <c r="C167" s="4" t="s">
        <v>14</v>
      </c>
      <c r="D167" s="4">
        <v>7.0</v>
      </c>
      <c r="E167" s="10">
        <v>15.5</v>
      </c>
      <c r="F167" s="4">
        <v>2.0</v>
      </c>
      <c r="G167" s="4">
        <v>0.0</v>
      </c>
      <c r="H167" s="10">
        <v>18.0</v>
      </c>
      <c r="I167" s="4"/>
      <c r="J167" s="4"/>
      <c r="K167" s="4"/>
      <c r="L167" s="4">
        <f t="shared" si="1"/>
        <v>12.25</v>
      </c>
      <c r="M167" s="4">
        <f t="shared" si="2"/>
        <v>21.25</v>
      </c>
      <c r="N167" s="11">
        <f t="shared" si="3"/>
        <v>21</v>
      </c>
      <c r="O167" s="11">
        <f t="shared" si="4"/>
        <v>21.25</v>
      </c>
      <c r="P167" s="50">
        <f t="shared" si="5"/>
        <v>12.66666667</v>
      </c>
      <c r="Q167" s="50">
        <f t="shared" si="6"/>
        <v>13.03448276</v>
      </c>
      <c r="R167" s="13" t="str">
        <f t="shared" si="7"/>
        <v>Improvement</v>
      </c>
      <c r="S167" s="13" t="b">
        <f t="shared" si="8"/>
        <v>0</v>
      </c>
      <c r="T167" s="50" t="b">
        <f t="shared" si="9"/>
        <v>0</v>
      </c>
      <c r="U167" s="50">
        <f t="shared" si="10"/>
        <v>8.833333333</v>
      </c>
      <c r="V167" s="13" t="str">
        <f t="shared" si="11"/>
        <v>Improvement</v>
      </c>
      <c r="W167" s="13"/>
    </row>
    <row r="168" ht="12.75" customHeight="1">
      <c r="A168" s="4">
        <v>183.0</v>
      </c>
      <c r="B168" s="9" t="s">
        <v>190</v>
      </c>
      <c r="C168" s="4" t="s">
        <v>14</v>
      </c>
      <c r="D168" s="4">
        <v>7.5</v>
      </c>
      <c r="E168" s="10">
        <v>15.0</v>
      </c>
      <c r="F168" s="4">
        <v>5.0</v>
      </c>
      <c r="G168" s="4">
        <v>2.5</v>
      </c>
      <c r="H168" s="10">
        <v>6.0</v>
      </c>
      <c r="I168" s="4"/>
      <c r="J168" s="4"/>
      <c r="K168" s="4"/>
      <c r="L168" s="4">
        <f t="shared" si="1"/>
        <v>16.25</v>
      </c>
      <c r="M168" s="4">
        <f t="shared" si="2"/>
        <v>19.25</v>
      </c>
      <c r="N168" s="11">
        <f t="shared" si="3"/>
        <v>19</v>
      </c>
      <c r="O168" s="11">
        <f t="shared" si="4"/>
        <v>19.25</v>
      </c>
      <c r="P168" s="50">
        <f t="shared" si="5"/>
        <v>12.5</v>
      </c>
      <c r="Q168" s="50">
        <f t="shared" si="6"/>
        <v>5.689655172</v>
      </c>
      <c r="R168" s="13" t="str">
        <f t="shared" si="7"/>
        <v>Improvement</v>
      </c>
      <c r="S168" s="13" t="b">
        <f t="shared" si="8"/>
        <v>0</v>
      </c>
      <c r="T168" s="50" t="b">
        <f t="shared" si="9"/>
        <v>0</v>
      </c>
      <c r="U168" s="50">
        <f t="shared" si="10"/>
        <v>9.75</v>
      </c>
      <c r="V168" s="13" t="str">
        <f t="shared" si="11"/>
        <v>No Improvement</v>
      </c>
      <c r="W168" s="13"/>
    </row>
    <row r="169" ht="12.75" customHeight="1">
      <c r="A169" s="4"/>
      <c r="C169" s="4"/>
      <c r="D169" s="4"/>
      <c r="E169" s="10"/>
      <c r="F169" s="4"/>
      <c r="G169" s="4"/>
      <c r="H169" s="10"/>
      <c r="I169" s="4"/>
      <c r="J169" s="4"/>
      <c r="K169" s="4"/>
      <c r="L169" s="4"/>
      <c r="M169" s="51"/>
      <c r="N169" s="11"/>
      <c r="O169" s="11"/>
      <c r="U169" s="13"/>
    </row>
    <row r="170" ht="12.75" customHeight="1">
      <c r="A170" s="1"/>
      <c r="C170" s="4"/>
      <c r="D170" s="4"/>
      <c r="E170" s="10"/>
      <c r="F170" s="4"/>
      <c r="G170" s="4"/>
      <c r="H170" s="10"/>
      <c r="I170" s="4"/>
      <c r="J170" s="4"/>
      <c r="K170" s="4"/>
      <c r="L170" s="4"/>
      <c r="M170" s="51"/>
      <c r="N170" s="11"/>
      <c r="O170" s="11"/>
      <c r="U170" s="13"/>
    </row>
    <row r="171" ht="12.75" customHeight="1">
      <c r="A171" s="4"/>
      <c r="B171" s="14"/>
      <c r="C171" s="4"/>
      <c r="D171" s="4"/>
      <c r="E171" s="10"/>
      <c r="F171" s="4"/>
      <c r="G171" s="4"/>
      <c r="H171" s="10"/>
      <c r="I171" s="4"/>
      <c r="J171" s="4"/>
      <c r="K171" s="4"/>
      <c r="L171" s="4"/>
      <c r="M171" s="51"/>
      <c r="N171" s="51"/>
      <c r="O171" s="51"/>
      <c r="U171" s="13"/>
    </row>
    <row r="172" ht="12.75" customHeight="1">
      <c r="A172" s="4"/>
      <c r="B172" s="14"/>
      <c r="C172" s="4"/>
      <c r="D172" s="4"/>
      <c r="E172" s="10"/>
      <c r="F172" s="4"/>
      <c r="G172" s="4"/>
      <c r="H172" s="10"/>
      <c r="I172" s="4"/>
      <c r="J172" s="4"/>
      <c r="K172" s="4"/>
      <c r="L172" s="4"/>
      <c r="M172" s="4"/>
      <c r="N172" s="4"/>
      <c r="O172" s="4"/>
      <c r="U172" s="13"/>
    </row>
    <row r="173" ht="12.75" customHeight="1">
      <c r="A173" s="4"/>
      <c r="B173" s="14"/>
      <c r="C173" s="4"/>
      <c r="D173" s="4"/>
      <c r="E173" s="10"/>
      <c r="F173" s="4"/>
      <c r="G173" s="4"/>
      <c r="H173" s="10"/>
      <c r="I173" s="4"/>
      <c r="J173" s="4"/>
      <c r="K173" s="4"/>
      <c r="L173" s="4"/>
      <c r="M173" s="4"/>
      <c r="N173" s="4"/>
      <c r="O173" s="4"/>
      <c r="U173" s="13"/>
    </row>
    <row r="174" ht="12.75" customHeight="1">
      <c r="A174" s="4"/>
      <c r="B174" s="14"/>
      <c r="C174" s="4"/>
      <c r="D174" s="4"/>
      <c r="E174" s="10"/>
      <c r="F174" s="4"/>
      <c r="G174" s="4"/>
      <c r="H174" s="10"/>
      <c r="I174" s="4"/>
      <c r="J174" s="4"/>
      <c r="K174" s="4"/>
      <c r="L174" s="4"/>
      <c r="M174" s="4"/>
      <c r="N174" s="4"/>
      <c r="O174" s="4"/>
      <c r="U174" s="13"/>
    </row>
    <row r="175" ht="12.75" customHeight="1">
      <c r="A175" s="4"/>
      <c r="B175" s="14"/>
      <c r="C175" s="4"/>
      <c r="D175" s="4"/>
      <c r="E175" s="10"/>
      <c r="F175" s="4"/>
      <c r="G175" s="4"/>
      <c r="H175" s="10"/>
      <c r="I175" s="4"/>
      <c r="J175" s="4"/>
      <c r="K175" s="4"/>
      <c r="L175" s="4"/>
      <c r="M175" s="4"/>
      <c r="N175" s="4"/>
      <c r="O175" s="4"/>
      <c r="U175" s="13"/>
    </row>
    <row r="176" ht="12.75" customHeight="1">
      <c r="A176" s="4"/>
      <c r="B176" s="14"/>
      <c r="C176" s="1"/>
      <c r="D176" s="4"/>
      <c r="E176" s="10"/>
      <c r="F176" s="4"/>
      <c r="G176" s="4"/>
      <c r="H176" s="10"/>
      <c r="I176" s="4"/>
      <c r="J176" s="4"/>
      <c r="K176" s="4"/>
      <c r="L176" s="4"/>
      <c r="M176" s="51"/>
      <c r="N176" s="11"/>
      <c r="O176" s="11"/>
      <c r="U176" s="13"/>
    </row>
    <row r="177" ht="12.75" customHeight="1">
      <c r="A177" s="1"/>
      <c r="C177" s="30" t="s">
        <v>257</v>
      </c>
      <c r="D177" s="4"/>
      <c r="E177" s="10"/>
      <c r="F177" s="4"/>
      <c r="G177" s="4"/>
      <c r="H177" s="10"/>
      <c r="I177" s="4"/>
      <c r="J177" s="4"/>
      <c r="K177" s="4"/>
      <c r="L177" s="4"/>
      <c r="M177" s="51"/>
      <c r="N177" s="11"/>
      <c r="O177" s="11"/>
      <c r="U177" s="13"/>
    </row>
    <row r="178" ht="12.75" customHeight="1">
      <c r="A178" s="4"/>
      <c r="C178" s="4"/>
      <c r="D178" s="4"/>
      <c r="E178" s="10"/>
      <c r="F178" s="4"/>
      <c r="G178" s="4"/>
      <c r="H178" s="10"/>
      <c r="I178" s="4"/>
      <c r="J178" s="4"/>
      <c r="K178" s="4"/>
      <c r="L178" s="4"/>
      <c r="M178" s="51"/>
      <c r="N178" s="11"/>
      <c r="O178" s="11"/>
      <c r="U178" s="13"/>
    </row>
    <row r="179" ht="12.75" customHeight="1">
      <c r="A179" s="4"/>
      <c r="B179" s="15"/>
      <c r="C179" s="4"/>
      <c r="D179" s="4"/>
      <c r="E179" s="10"/>
      <c r="F179" s="4"/>
      <c r="G179" s="4"/>
      <c r="H179" s="10"/>
      <c r="I179" s="4"/>
      <c r="J179" s="4"/>
      <c r="K179" s="4"/>
      <c r="L179" s="4"/>
      <c r="M179" s="51"/>
      <c r="N179" s="11"/>
      <c r="O179" s="11"/>
      <c r="U179" s="13"/>
    </row>
    <row r="180" ht="12.75" customHeight="1">
      <c r="A180" s="4"/>
      <c r="B180" s="15"/>
      <c r="C180" s="4"/>
      <c r="D180" s="4"/>
      <c r="E180" s="10"/>
      <c r="F180" s="4"/>
      <c r="G180" s="4"/>
      <c r="H180" s="10"/>
      <c r="I180" s="4"/>
      <c r="J180" s="4"/>
      <c r="K180" s="4"/>
      <c r="L180" s="4"/>
      <c r="M180" s="51"/>
      <c r="N180" s="11"/>
      <c r="O180" s="11"/>
      <c r="U180" s="13"/>
    </row>
    <row r="181" ht="12.75" customHeight="1">
      <c r="A181" s="1"/>
      <c r="B181" s="18"/>
      <c r="C181" s="4"/>
      <c r="D181" s="15"/>
      <c r="E181" s="17"/>
      <c r="F181" s="17"/>
      <c r="G181" s="17"/>
      <c r="H181" s="17"/>
      <c r="I181" s="17"/>
      <c r="J181" s="4"/>
      <c r="K181" s="4"/>
      <c r="L181" s="4"/>
      <c r="M181" s="51"/>
      <c r="N181" s="11"/>
      <c r="O181" s="11"/>
      <c r="U181" s="13"/>
    </row>
    <row r="182" ht="12.75" customHeight="1">
      <c r="A182" s="4"/>
      <c r="B182" s="15"/>
      <c r="C182" s="4"/>
      <c r="D182" s="18"/>
      <c r="E182" s="19"/>
      <c r="F182" s="20"/>
      <c r="G182" s="20"/>
      <c r="H182" s="20"/>
      <c r="I182" s="20"/>
      <c r="J182" s="4"/>
      <c r="K182" s="4"/>
      <c r="L182" s="4"/>
      <c r="M182" s="51"/>
      <c r="N182" s="11"/>
      <c r="O182" s="11"/>
      <c r="U182" s="13"/>
    </row>
    <row r="183" ht="12.75" customHeight="1">
      <c r="A183" s="4"/>
      <c r="B183" s="15"/>
      <c r="C183" s="4"/>
      <c r="D183" s="18"/>
      <c r="E183" s="19"/>
      <c r="F183" s="20"/>
      <c r="G183" s="20"/>
      <c r="H183" s="20"/>
      <c r="I183" s="20"/>
      <c r="J183" s="4"/>
      <c r="K183" s="4"/>
      <c r="L183" s="4"/>
      <c r="M183" s="51"/>
      <c r="N183" s="11"/>
      <c r="O183" s="11"/>
      <c r="U183" s="13"/>
    </row>
    <row r="184" ht="12.75" customHeight="1">
      <c r="A184" s="4"/>
      <c r="C184" s="4"/>
      <c r="D184" s="18"/>
      <c r="E184" s="19"/>
      <c r="F184" s="20"/>
      <c r="G184" s="20"/>
      <c r="H184" s="20"/>
      <c r="I184" s="20"/>
      <c r="J184" s="4"/>
      <c r="K184" s="4"/>
      <c r="L184" s="4"/>
      <c r="M184" s="51"/>
      <c r="N184" s="11"/>
      <c r="O184" s="11"/>
      <c r="U184" s="13"/>
    </row>
    <row r="185" ht="12.75" customHeight="1">
      <c r="A185" s="4"/>
      <c r="C185" s="4"/>
      <c r="D185" s="18"/>
      <c r="E185" s="19"/>
      <c r="F185" s="20"/>
      <c r="G185" s="20"/>
      <c r="H185" s="20"/>
      <c r="I185" s="20"/>
      <c r="J185" s="4"/>
      <c r="K185" s="4"/>
      <c r="L185" s="4"/>
      <c r="M185" s="51"/>
      <c r="N185" s="11"/>
      <c r="O185" s="11"/>
      <c r="U185" s="13"/>
    </row>
    <row r="186" ht="12.75" customHeight="1">
      <c r="A186" s="4"/>
      <c r="C186" s="4"/>
      <c r="D186" s="18"/>
      <c r="E186" s="19"/>
      <c r="F186" s="20"/>
      <c r="G186" s="20"/>
      <c r="H186" s="20"/>
      <c r="I186" s="20"/>
      <c r="J186" s="4"/>
      <c r="K186" s="4"/>
      <c r="L186" s="4"/>
      <c r="M186" s="51"/>
      <c r="N186" s="11"/>
      <c r="O186" s="11"/>
      <c r="U186" s="13"/>
    </row>
    <row r="187" ht="12.75" customHeight="1">
      <c r="A187" s="4"/>
      <c r="C187" s="4"/>
      <c r="D187" s="15"/>
      <c r="E187" s="19"/>
      <c r="F187" s="20"/>
      <c r="G187" s="20"/>
      <c r="H187" s="20"/>
      <c r="I187" s="20"/>
      <c r="J187" s="4"/>
      <c r="K187" s="4"/>
      <c r="L187" s="4"/>
      <c r="M187" s="51"/>
      <c r="N187" s="11"/>
      <c r="O187" s="11"/>
      <c r="U187" s="13"/>
    </row>
    <row r="188" ht="12.75" customHeight="1">
      <c r="A188" s="4"/>
      <c r="C188" s="4"/>
      <c r="D188" s="4"/>
      <c r="E188" s="10"/>
      <c r="F188" s="4"/>
      <c r="G188" s="4"/>
      <c r="H188" s="10"/>
      <c r="I188" s="4"/>
      <c r="J188" s="4"/>
      <c r="K188" s="4"/>
      <c r="L188" s="4"/>
      <c r="M188" s="51"/>
      <c r="N188" s="11"/>
      <c r="O188" s="11"/>
      <c r="U188" s="13"/>
    </row>
    <row r="189" ht="12.75" customHeight="1">
      <c r="A189" s="4"/>
      <c r="C189" s="4"/>
      <c r="D189" s="4"/>
      <c r="E189" s="10"/>
      <c r="F189" s="4"/>
      <c r="G189" s="4"/>
      <c r="H189" s="10"/>
      <c r="I189" s="4"/>
      <c r="J189" s="4"/>
      <c r="K189" s="4"/>
      <c r="L189" s="4"/>
      <c r="M189" s="51"/>
      <c r="N189" s="11"/>
      <c r="O189" s="11"/>
      <c r="U189" s="13"/>
    </row>
    <row r="190" ht="12.75" customHeight="1">
      <c r="A190" s="4"/>
      <c r="C190" s="4"/>
      <c r="D190" s="4"/>
      <c r="E190" s="10"/>
      <c r="F190" s="4"/>
      <c r="G190" s="4"/>
      <c r="H190" s="10"/>
      <c r="I190" s="21"/>
      <c r="J190" s="4"/>
      <c r="K190" s="4"/>
      <c r="L190" s="4"/>
      <c r="M190" s="51"/>
      <c r="N190" s="11"/>
      <c r="O190" s="11"/>
      <c r="U190" s="13"/>
    </row>
    <row r="191" ht="12.75" customHeight="1">
      <c r="A191" s="4"/>
      <c r="C191" s="4"/>
      <c r="D191" s="4"/>
      <c r="E191" s="10"/>
      <c r="F191" s="4"/>
      <c r="G191" s="4"/>
      <c r="H191" s="10"/>
      <c r="I191" s="4"/>
      <c r="J191" s="4"/>
      <c r="K191" s="4"/>
      <c r="L191" s="4"/>
      <c r="M191" s="51"/>
      <c r="N191" s="11"/>
      <c r="O191" s="11"/>
      <c r="U191" s="13"/>
    </row>
    <row r="192" ht="12.75" customHeight="1">
      <c r="A192" s="4"/>
      <c r="C192" s="4"/>
      <c r="D192" s="4"/>
      <c r="E192" s="10"/>
      <c r="F192" s="4"/>
      <c r="G192" s="4"/>
      <c r="H192" s="10"/>
      <c r="I192" s="4"/>
      <c r="J192" s="4"/>
      <c r="K192" s="4"/>
      <c r="L192" s="4"/>
      <c r="M192" s="51"/>
      <c r="N192" s="11"/>
      <c r="O192" s="11"/>
      <c r="U192" s="13"/>
    </row>
    <row r="193" ht="12.75" customHeight="1">
      <c r="A193" s="4"/>
      <c r="C193" s="4"/>
      <c r="D193" s="4"/>
      <c r="E193" s="10"/>
      <c r="F193" s="4"/>
      <c r="G193" s="4"/>
      <c r="H193" s="10"/>
      <c r="I193" s="4"/>
      <c r="J193" s="4"/>
      <c r="K193" s="4"/>
      <c r="L193" s="4"/>
      <c r="M193" s="51"/>
      <c r="N193" s="11"/>
      <c r="O193" s="11"/>
      <c r="U193" s="13"/>
    </row>
    <row r="194" ht="12.75" customHeight="1">
      <c r="A194" s="4"/>
      <c r="C194" s="4"/>
      <c r="D194" s="4"/>
      <c r="E194" s="10"/>
      <c r="F194" s="4"/>
      <c r="G194" s="4"/>
      <c r="H194" s="10"/>
      <c r="I194" s="4"/>
      <c r="J194" s="4"/>
      <c r="K194" s="4"/>
      <c r="L194" s="4"/>
      <c r="M194" s="51"/>
      <c r="N194" s="11"/>
      <c r="O194" s="11"/>
      <c r="U194" s="13"/>
    </row>
    <row r="195" ht="12.75" customHeight="1">
      <c r="A195" s="4"/>
      <c r="C195" s="4"/>
      <c r="D195" s="4"/>
      <c r="E195" s="10"/>
      <c r="F195" s="4"/>
      <c r="G195" s="4"/>
      <c r="H195" s="10"/>
      <c r="I195" s="4"/>
      <c r="J195" s="4"/>
      <c r="K195" s="4"/>
      <c r="L195" s="4"/>
      <c r="M195" s="51"/>
      <c r="N195" s="11"/>
      <c r="O195" s="11"/>
      <c r="U195" s="13"/>
    </row>
    <row r="196" ht="12.75" customHeight="1">
      <c r="A196" s="1"/>
      <c r="B196" s="14"/>
      <c r="C196" s="4"/>
      <c r="D196" s="4"/>
      <c r="E196" s="10"/>
      <c r="F196" s="4"/>
      <c r="G196" s="4"/>
      <c r="H196" s="10"/>
      <c r="I196" s="4"/>
      <c r="J196" s="4"/>
      <c r="K196" s="4"/>
      <c r="L196" s="4"/>
      <c r="M196" s="51"/>
      <c r="N196" s="11"/>
      <c r="O196" s="11"/>
      <c r="U196" s="13"/>
    </row>
    <row r="197" ht="12.75" customHeight="1">
      <c r="A197" s="4"/>
      <c r="C197" s="4"/>
      <c r="D197" s="4"/>
      <c r="E197" s="10"/>
      <c r="F197" s="4"/>
      <c r="G197" s="4"/>
      <c r="H197" s="10"/>
      <c r="I197" s="4"/>
      <c r="J197" s="4"/>
      <c r="K197" s="4"/>
      <c r="L197" s="4"/>
      <c r="M197" s="51"/>
      <c r="N197" s="11"/>
      <c r="O197" s="11"/>
      <c r="U197" s="13"/>
    </row>
    <row r="198" ht="12.75" customHeight="1">
      <c r="A198" s="4"/>
      <c r="C198" s="4"/>
      <c r="D198" s="4"/>
      <c r="E198" s="10"/>
      <c r="F198" s="4"/>
      <c r="G198" s="4"/>
      <c r="H198" s="10"/>
      <c r="I198" s="4"/>
      <c r="J198" s="4"/>
      <c r="K198" s="4"/>
      <c r="L198" s="4"/>
      <c r="M198" s="51"/>
      <c r="N198" s="11"/>
      <c r="O198" s="11"/>
      <c r="U198" s="13"/>
    </row>
    <row r="199" ht="12.75" customHeight="1">
      <c r="A199" s="4"/>
      <c r="C199" s="4"/>
      <c r="D199" s="4"/>
      <c r="E199" s="10"/>
      <c r="F199" s="4"/>
      <c r="G199" s="4"/>
      <c r="H199" s="10"/>
      <c r="I199" s="4"/>
      <c r="J199" s="4"/>
      <c r="K199" s="4"/>
      <c r="L199" s="4"/>
      <c r="M199" s="51"/>
      <c r="N199" s="11"/>
      <c r="O199" s="11"/>
      <c r="U199" s="13"/>
    </row>
    <row r="200" ht="12.75" customHeight="1">
      <c r="A200" s="4"/>
      <c r="C200" s="4"/>
      <c r="D200" s="4"/>
      <c r="E200" s="10"/>
      <c r="F200" s="4"/>
      <c r="G200" s="4"/>
      <c r="H200" s="10"/>
      <c r="I200" s="4"/>
      <c r="J200" s="4"/>
      <c r="K200" s="4"/>
      <c r="L200" s="4"/>
      <c r="M200" s="51"/>
      <c r="N200" s="11"/>
      <c r="O200" s="11"/>
      <c r="U200" s="13"/>
    </row>
    <row r="201" ht="12.75" customHeight="1">
      <c r="A201" s="4"/>
      <c r="C201" s="4"/>
      <c r="D201" s="4"/>
      <c r="E201" s="10"/>
      <c r="F201" s="4"/>
      <c r="G201" s="4"/>
      <c r="H201" s="10"/>
      <c r="I201" s="4"/>
      <c r="J201" s="4"/>
      <c r="K201" s="4"/>
      <c r="L201" s="4"/>
      <c r="M201" s="51"/>
      <c r="N201" s="11"/>
      <c r="O201" s="11"/>
      <c r="U201" s="13"/>
    </row>
    <row r="202" ht="12.75" customHeight="1">
      <c r="A202" s="4"/>
      <c r="C202" s="4"/>
      <c r="D202" s="4"/>
      <c r="E202" s="10"/>
      <c r="F202" s="4"/>
      <c r="G202" s="4"/>
      <c r="H202" s="10"/>
      <c r="I202" s="4"/>
      <c r="J202" s="4"/>
      <c r="K202" s="4"/>
      <c r="L202" s="4"/>
      <c r="M202" s="51"/>
      <c r="N202" s="11"/>
      <c r="O202" s="11"/>
      <c r="U202" s="13"/>
    </row>
    <row r="203" ht="12.75" customHeight="1">
      <c r="A203" s="4"/>
      <c r="C203" s="4"/>
      <c r="D203" s="4"/>
      <c r="E203" s="10"/>
      <c r="F203" s="4"/>
      <c r="G203" s="4"/>
      <c r="H203" s="10"/>
      <c r="I203" s="4"/>
      <c r="J203" s="4"/>
      <c r="K203" s="4"/>
      <c r="L203" s="4"/>
      <c r="M203" s="51"/>
      <c r="N203" s="11"/>
      <c r="O203" s="11"/>
      <c r="U203" s="13"/>
    </row>
    <row r="204" ht="12.75" customHeight="1">
      <c r="A204" s="4"/>
      <c r="C204" s="4"/>
      <c r="D204" s="4"/>
      <c r="E204" s="10"/>
      <c r="F204" s="4"/>
      <c r="G204" s="4"/>
      <c r="H204" s="10"/>
      <c r="I204" s="4"/>
      <c r="J204" s="4"/>
      <c r="K204" s="4"/>
      <c r="L204" s="4"/>
      <c r="M204" s="51"/>
      <c r="N204" s="11"/>
      <c r="O204" s="11"/>
      <c r="U204" s="13"/>
    </row>
    <row r="205" ht="12.75" customHeight="1">
      <c r="A205" s="4"/>
      <c r="C205" s="4"/>
      <c r="D205" s="4"/>
      <c r="E205" s="10"/>
      <c r="F205" s="4"/>
      <c r="G205" s="4"/>
      <c r="H205" s="10"/>
      <c r="I205" s="4"/>
      <c r="J205" s="4"/>
      <c r="K205" s="4"/>
      <c r="L205" s="4"/>
      <c r="M205" s="51"/>
      <c r="N205" s="11"/>
      <c r="O205" s="11"/>
      <c r="U205" s="13"/>
    </row>
    <row r="206" ht="12.75" customHeight="1">
      <c r="A206" s="4"/>
      <c r="C206" s="4"/>
      <c r="D206" s="4"/>
      <c r="E206" s="10"/>
      <c r="F206" s="4"/>
      <c r="G206" s="4"/>
      <c r="H206" s="10"/>
      <c r="I206" s="4"/>
      <c r="J206" s="4"/>
      <c r="K206" s="4"/>
      <c r="L206" s="4"/>
      <c r="M206" s="51"/>
      <c r="N206" s="11"/>
      <c r="O206" s="11"/>
      <c r="U206" s="13"/>
    </row>
    <row r="207" ht="12.75" customHeight="1">
      <c r="A207" s="4"/>
      <c r="C207" s="4"/>
      <c r="D207" s="4"/>
      <c r="E207" s="10"/>
      <c r="F207" s="4"/>
      <c r="G207" s="4"/>
      <c r="H207" s="10"/>
      <c r="I207" s="4"/>
      <c r="J207" s="4"/>
      <c r="K207" s="4"/>
      <c r="L207" s="4"/>
      <c r="M207" s="51"/>
      <c r="N207" s="11"/>
      <c r="O207" s="11"/>
      <c r="U207" s="13"/>
    </row>
    <row r="208" ht="12.75" customHeight="1">
      <c r="A208" s="4"/>
      <c r="C208" s="4"/>
      <c r="D208" s="4"/>
      <c r="E208" s="10"/>
      <c r="F208" s="4"/>
      <c r="G208" s="4"/>
      <c r="H208" s="10"/>
      <c r="I208" s="4"/>
      <c r="J208" s="4"/>
      <c r="K208" s="4"/>
      <c r="L208" s="4"/>
      <c r="M208" s="51"/>
      <c r="N208" s="11"/>
      <c r="O208" s="11"/>
      <c r="U208" s="13"/>
    </row>
    <row r="209" ht="12.75" customHeight="1">
      <c r="A209" s="4"/>
      <c r="C209" s="4"/>
      <c r="D209" s="4"/>
      <c r="E209" s="10"/>
      <c r="F209" s="4"/>
      <c r="G209" s="4"/>
      <c r="H209" s="10"/>
      <c r="I209" s="4"/>
      <c r="J209" s="4"/>
      <c r="K209" s="4"/>
      <c r="L209" s="4"/>
      <c r="M209" s="51"/>
      <c r="N209" s="11"/>
      <c r="O209" s="11"/>
      <c r="U209" s="13"/>
    </row>
    <row r="210" ht="12.75" customHeight="1">
      <c r="A210" s="23"/>
      <c r="B210" s="52"/>
      <c r="C210" s="23"/>
      <c r="D210" s="23"/>
      <c r="E210" s="26"/>
      <c r="F210" s="23"/>
      <c r="G210" s="23"/>
      <c r="H210" s="10"/>
      <c r="I210" s="4"/>
      <c r="J210" s="4"/>
      <c r="K210" s="4"/>
      <c r="L210" s="4"/>
      <c r="M210" s="51"/>
      <c r="N210" s="11"/>
      <c r="O210" s="11"/>
      <c r="U210" s="13"/>
    </row>
    <row r="211" ht="12.75" customHeight="1">
      <c r="A211" s="4"/>
      <c r="C211" s="4"/>
      <c r="D211" s="4"/>
      <c r="E211" s="10"/>
      <c r="F211" s="4"/>
      <c r="G211" s="4"/>
      <c r="H211" s="10"/>
      <c r="I211" s="4"/>
      <c r="J211" s="4"/>
      <c r="K211" s="4"/>
      <c r="L211" s="4"/>
      <c r="M211" s="51"/>
      <c r="N211" s="11"/>
      <c r="O211" s="11"/>
      <c r="U211" s="13"/>
    </row>
    <row r="212" ht="12.75" customHeight="1">
      <c r="A212" s="4"/>
      <c r="C212" s="4"/>
      <c r="D212" s="4"/>
      <c r="E212" s="10"/>
      <c r="F212" s="4"/>
      <c r="G212" s="4"/>
      <c r="H212" s="10"/>
      <c r="I212" s="4"/>
      <c r="J212" s="4"/>
      <c r="K212" s="4"/>
      <c r="L212" s="4"/>
      <c r="M212" s="51"/>
      <c r="N212" s="11"/>
      <c r="O212" s="11"/>
      <c r="U212" s="13"/>
    </row>
    <row r="213" ht="12.75" customHeight="1">
      <c r="A213" s="4"/>
      <c r="C213" s="4"/>
      <c r="D213" s="4"/>
      <c r="E213" s="10"/>
      <c r="F213" s="4"/>
      <c r="G213" s="4"/>
      <c r="H213" s="10"/>
      <c r="I213" s="4"/>
      <c r="J213" s="4"/>
      <c r="K213" s="4"/>
      <c r="L213" s="4"/>
      <c r="M213" s="51"/>
      <c r="N213" s="11"/>
      <c r="O213" s="11"/>
      <c r="U213" s="13"/>
    </row>
    <row r="214" ht="12.75" customHeight="1">
      <c r="A214" s="4"/>
      <c r="C214" s="4"/>
      <c r="D214" s="4"/>
      <c r="E214" s="10"/>
      <c r="F214" s="4"/>
      <c r="G214" s="4"/>
      <c r="H214" s="10"/>
      <c r="I214" s="4"/>
      <c r="J214" s="4"/>
      <c r="K214" s="4"/>
      <c r="L214" s="4"/>
      <c r="M214" s="51"/>
      <c r="N214" s="11"/>
      <c r="O214" s="11"/>
      <c r="U214" s="13"/>
    </row>
    <row r="215" ht="12.75" customHeight="1">
      <c r="A215" s="4"/>
      <c r="C215" s="4"/>
      <c r="D215" s="4"/>
      <c r="E215" s="10"/>
      <c r="F215" s="4"/>
      <c r="G215" s="4"/>
      <c r="H215" s="10"/>
      <c r="I215" s="4"/>
      <c r="J215" s="4"/>
      <c r="K215" s="4"/>
      <c r="L215" s="4"/>
      <c r="M215" s="51"/>
      <c r="N215" s="11"/>
      <c r="O215" s="11"/>
      <c r="U215" s="13"/>
    </row>
    <row r="216" ht="12.75" customHeight="1">
      <c r="A216" s="1"/>
      <c r="C216" s="4"/>
      <c r="D216" s="4"/>
      <c r="E216" s="10"/>
      <c r="F216" s="4"/>
      <c r="G216" s="4"/>
      <c r="H216" s="10"/>
      <c r="I216" s="4"/>
      <c r="J216" s="4"/>
      <c r="K216" s="4"/>
      <c r="L216" s="4"/>
      <c r="M216" s="51"/>
      <c r="N216" s="11"/>
      <c r="O216" s="11"/>
      <c r="U216" s="13"/>
    </row>
    <row r="217" ht="12.75" customHeight="1">
      <c r="A217" s="4"/>
      <c r="C217" s="4"/>
      <c r="D217" s="4"/>
      <c r="E217" s="10"/>
      <c r="F217" s="4"/>
      <c r="G217" s="4"/>
      <c r="H217" s="10"/>
      <c r="I217" s="4"/>
      <c r="J217" s="4"/>
      <c r="K217" s="4"/>
      <c r="L217" s="4"/>
      <c r="M217" s="51"/>
      <c r="N217" s="11"/>
      <c r="O217" s="11"/>
      <c r="U217" s="13"/>
    </row>
    <row r="218" ht="12.75" customHeight="1">
      <c r="A218" s="4"/>
      <c r="C218" s="4"/>
      <c r="D218" s="4"/>
      <c r="E218" s="10"/>
      <c r="F218" s="4"/>
      <c r="G218" s="4"/>
      <c r="H218" s="10"/>
      <c r="I218" s="4"/>
      <c r="J218" s="4"/>
      <c r="K218" s="4"/>
      <c r="L218" s="4"/>
      <c r="M218" s="51"/>
      <c r="N218" s="11"/>
      <c r="O218" s="11"/>
      <c r="U218" s="13"/>
    </row>
    <row r="219" ht="12.75" customHeight="1">
      <c r="A219" s="4"/>
      <c r="C219" s="4"/>
      <c r="D219" s="4"/>
      <c r="E219" s="10"/>
      <c r="F219" s="4"/>
      <c r="G219" s="4"/>
      <c r="H219" s="10"/>
      <c r="I219" s="4"/>
      <c r="J219" s="4"/>
      <c r="K219" s="4"/>
      <c r="L219" s="4"/>
      <c r="M219" s="51"/>
      <c r="N219" s="11"/>
      <c r="O219" s="11"/>
      <c r="U219" s="13"/>
    </row>
    <row r="220" ht="12.75" customHeight="1">
      <c r="A220" s="4"/>
      <c r="C220" s="4"/>
      <c r="D220" s="4"/>
      <c r="E220" s="10"/>
      <c r="F220" s="4"/>
      <c r="G220" s="4"/>
      <c r="H220" s="10"/>
      <c r="I220" s="4"/>
      <c r="J220" s="4"/>
      <c r="K220" s="4"/>
      <c r="L220" s="4"/>
      <c r="M220" s="51"/>
      <c r="N220" s="11"/>
      <c r="O220" s="11"/>
      <c r="U220" s="13"/>
    </row>
    <row r="221" ht="12.75" customHeight="1">
      <c r="A221" s="4"/>
      <c r="C221" s="4"/>
      <c r="D221" s="4"/>
      <c r="E221" s="10"/>
      <c r="F221" s="4"/>
      <c r="G221" s="4"/>
      <c r="H221" s="10"/>
      <c r="I221" s="4"/>
      <c r="J221" s="4"/>
      <c r="K221" s="4"/>
      <c r="L221" s="4"/>
      <c r="M221" s="51"/>
      <c r="N221" s="11"/>
      <c r="O221" s="11"/>
      <c r="U221" s="13"/>
    </row>
    <row r="222" ht="12.75" customHeight="1">
      <c r="A222" s="4"/>
      <c r="C222" s="4"/>
      <c r="D222" s="4"/>
      <c r="E222" s="10"/>
      <c r="F222" s="4"/>
      <c r="G222" s="4"/>
      <c r="H222" s="10"/>
      <c r="I222" s="4"/>
      <c r="J222" s="4"/>
      <c r="K222" s="4"/>
      <c r="L222" s="4"/>
      <c r="M222" s="51"/>
      <c r="N222" s="11"/>
      <c r="O222" s="11"/>
      <c r="U222" s="13"/>
    </row>
    <row r="223" ht="12.75" customHeight="1">
      <c r="A223" s="4"/>
      <c r="C223" s="4"/>
      <c r="D223" s="4"/>
      <c r="E223" s="10"/>
      <c r="F223" s="4"/>
      <c r="G223" s="4"/>
      <c r="H223" s="10"/>
      <c r="I223" s="4"/>
      <c r="J223" s="4"/>
      <c r="K223" s="4"/>
      <c r="L223" s="4"/>
      <c r="M223" s="51"/>
      <c r="N223" s="11"/>
      <c r="O223" s="11"/>
      <c r="U223" s="13"/>
    </row>
    <row r="224" ht="12.75" customHeight="1">
      <c r="A224" s="4"/>
      <c r="C224" s="4"/>
      <c r="D224" s="4"/>
      <c r="E224" s="10"/>
      <c r="F224" s="4"/>
      <c r="G224" s="4"/>
      <c r="H224" s="10"/>
      <c r="I224" s="4"/>
      <c r="J224" s="4"/>
      <c r="K224" s="4"/>
      <c r="L224" s="4"/>
      <c r="M224" s="51"/>
      <c r="N224" s="11"/>
      <c r="O224" s="11"/>
      <c r="U224" s="13"/>
    </row>
    <row r="225" ht="12.75" customHeight="1">
      <c r="A225" s="4"/>
      <c r="C225" s="4"/>
      <c r="D225" s="4"/>
      <c r="E225" s="10"/>
      <c r="F225" s="4"/>
      <c r="G225" s="4"/>
      <c r="H225" s="10"/>
      <c r="I225" s="4"/>
      <c r="J225" s="4"/>
      <c r="K225" s="4"/>
      <c r="L225" s="4"/>
      <c r="M225" s="51"/>
      <c r="N225" s="11"/>
      <c r="O225" s="11"/>
      <c r="U225" s="13"/>
    </row>
    <row r="226" ht="12.75" customHeight="1">
      <c r="A226" s="4"/>
      <c r="C226" s="4"/>
      <c r="D226" s="4"/>
      <c r="E226" s="10"/>
      <c r="F226" s="4"/>
      <c r="G226" s="4"/>
      <c r="H226" s="10"/>
      <c r="I226" s="4"/>
      <c r="J226" s="4"/>
      <c r="K226" s="4"/>
      <c r="L226" s="4"/>
      <c r="M226" s="51"/>
      <c r="N226" s="11"/>
      <c r="O226" s="11"/>
      <c r="U226" s="13"/>
    </row>
    <row r="227" ht="12.75" customHeight="1">
      <c r="A227" s="4"/>
      <c r="C227" s="4"/>
      <c r="D227" s="4"/>
      <c r="E227" s="10"/>
      <c r="F227" s="4"/>
      <c r="G227" s="4"/>
      <c r="H227" s="10"/>
      <c r="I227" s="4"/>
      <c r="J227" s="4"/>
      <c r="K227" s="4"/>
      <c r="L227" s="4"/>
      <c r="M227" s="51"/>
      <c r="N227" s="11"/>
      <c r="O227" s="11"/>
      <c r="U227" s="13"/>
    </row>
    <row r="228" ht="12.75" customHeight="1">
      <c r="A228" s="4"/>
      <c r="C228" s="4"/>
      <c r="D228" s="4"/>
      <c r="E228" s="10"/>
      <c r="F228" s="4"/>
      <c r="G228" s="4"/>
      <c r="H228" s="10"/>
      <c r="I228" s="4"/>
      <c r="J228" s="4"/>
      <c r="K228" s="4"/>
      <c r="L228" s="4"/>
      <c r="M228" s="51"/>
      <c r="N228" s="11"/>
      <c r="O228" s="11"/>
      <c r="U228" s="13"/>
    </row>
    <row r="229" ht="12.75" customHeight="1">
      <c r="A229" s="4"/>
      <c r="C229" s="4"/>
      <c r="D229" s="4"/>
      <c r="E229" s="10"/>
      <c r="F229" s="4"/>
      <c r="G229" s="4"/>
      <c r="H229" s="10"/>
      <c r="I229" s="4"/>
      <c r="J229" s="4"/>
      <c r="K229" s="4"/>
      <c r="L229" s="4"/>
      <c r="M229" s="51"/>
      <c r="N229" s="11"/>
      <c r="O229" s="11"/>
      <c r="U229" s="13"/>
    </row>
    <row r="230" ht="12.75" customHeight="1">
      <c r="A230" s="4"/>
      <c r="C230" s="4"/>
      <c r="D230" s="4"/>
      <c r="E230" s="10"/>
      <c r="F230" s="4"/>
      <c r="G230" s="4"/>
      <c r="H230" s="10"/>
      <c r="I230" s="4"/>
      <c r="J230" s="4"/>
      <c r="K230" s="4"/>
      <c r="L230" s="4"/>
      <c r="M230" s="51"/>
      <c r="N230" s="11"/>
      <c r="O230" s="11"/>
      <c r="U230" s="13"/>
    </row>
    <row r="231" ht="12.75" customHeight="1">
      <c r="A231" s="23"/>
      <c r="B231" s="52"/>
      <c r="C231" s="23"/>
      <c r="D231" s="23"/>
      <c r="E231" s="26"/>
      <c r="F231" s="23"/>
      <c r="G231" s="23"/>
      <c r="H231" s="26"/>
      <c r="I231" s="4"/>
      <c r="J231" s="4"/>
      <c r="K231" s="4"/>
      <c r="L231" s="4"/>
      <c r="M231" s="51"/>
      <c r="N231" s="11"/>
      <c r="O231" s="11"/>
      <c r="U231" s="13"/>
    </row>
    <row r="232" ht="12.75" customHeight="1">
      <c r="A232" s="4"/>
      <c r="C232" s="4"/>
      <c r="D232" s="4"/>
      <c r="E232" s="10"/>
      <c r="F232" s="4"/>
      <c r="G232" s="4"/>
      <c r="H232" s="10"/>
      <c r="I232" s="4"/>
      <c r="J232" s="4"/>
      <c r="K232" s="4"/>
      <c r="L232" s="4"/>
      <c r="M232" s="51"/>
      <c r="N232" s="11"/>
      <c r="O232" s="11"/>
      <c r="U232" s="13"/>
    </row>
    <row r="233" ht="12.75" customHeight="1">
      <c r="A233" s="4"/>
      <c r="C233" s="4"/>
      <c r="D233" s="4"/>
      <c r="E233" s="10"/>
      <c r="F233" s="4"/>
      <c r="G233" s="4"/>
      <c r="H233" s="10"/>
      <c r="I233" s="4"/>
      <c r="J233" s="4"/>
      <c r="K233" s="4"/>
      <c r="L233" s="4"/>
      <c r="M233" s="51"/>
      <c r="N233" s="11"/>
      <c r="O233" s="11"/>
      <c r="U233" s="13"/>
    </row>
    <row r="234" ht="12.75" customHeight="1">
      <c r="A234" s="4"/>
      <c r="C234" s="4"/>
      <c r="D234" s="4"/>
      <c r="E234" s="10"/>
      <c r="F234" s="4"/>
      <c r="G234" s="4"/>
      <c r="H234" s="10"/>
      <c r="I234" s="4"/>
      <c r="J234" s="4"/>
      <c r="K234" s="4"/>
      <c r="L234" s="4"/>
      <c r="M234" s="51"/>
      <c r="N234" s="11"/>
      <c r="O234" s="11"/>
      <c r="U234" s="13"/>
    </row>
    <row r="235" ht="12.75" customHeight="1">
      <c r="A235" s="4"/>
      <c r="C235" s="4"/>
      <c r="D235" s="4"/>
      <c r="E235" s="10"/>
      <c r="F235" s="4"/>
      <c r="G235" s="4"/>
      <c r="H235" s="10"/>
      <c r="I235" s="4"/>
      <c r="J235" s="4"/>
      <c r="K235" s="4"/>
      <c r="L235" s="4"/>
      <c r="M235" s="51"/>
      <c r="N235" s="11"/>
      <c r="O235" s="11"/>
      <c r="U235" s="13"/>
    </row>
    <row r="236" ht="12.75" customHeight="1">
      <c r="A236" s="4"/>
      <c r="C236" s="4"/>
      <c r="D236" s="4"/>
      <c r="E236" s="10"/>
      <c r="F236" s="4"/>
      <c r="G236" s="4"/>
      <c r="H236" s="10"/>
      <c r="I236" s="4"/>
      <c r="J236" s="4"/>
      <c r="K236" s="4"/>
      <c r="L236" s="4"/>
      <c r="M236" s="51"/>
      <c r="N236" s="11"/>
      <c r="O236" s="11"/>
      <c r="U236" s="13"/>
    </row>
    <row r="237" ht="12.75" customHeight="1">
      <c r="A237" s="4"/>
      <c r="C237" s="4"/>
      <c r="D237" s="4"/>
      <c r="E237" s="10"/>
      <c r="F237" s="4"/>
      <c r="G237" s="4"/>
      <c r="H237" s="10"/>
      <c r="I237" s="4"/>
      <c r="J237" s="4"/>
      <c r="K237" s="4"/>
      <c r="L237" s="4"/>
      <c r="M237" s="51"/>
      <c r="N237" s="11"/>
      <c r="O237" s="11"/>
      <c r="U237" s="13"/>
    </row>
    <row r="238" ht="12.75" customHeight="1">
      <c r="A238" s="4"/>
      <c r="C238" s="4"/>
      <c r="D238" s="4"/>
      <c r="E238" s="10"/>
      <c r="F238" s="4"/>
      <c r="G238" s="4"/>
      <c r="H238" s="10"/>
      <c r="I238" s="4"/>
      <c r="J238" s="4"/>
      <c r="K238" s="4"/>
      <c r="L238" s="4"/>
      <c r="M238" s="51"/>
      <c r="N238" s="11"/>
      <c r="O238" s="11"/>
      <c r="U238" s="13"/>
    </row>
    <row r="239" ht="12.75" customHeight="1">
      <c r="A239" s="4"/>
      <c r="C239" s="4"/>
      <c r="D239" s="4"/>
      <c r="E239" s="10"/>
      <c r="F239" s="4"/>
      <c r="G239" s="4"/>
      <c r="H239" s="10"/>
      <c r="I239" s="4"/>
      <c r="J239" s="4"/>
      <c r="K239" s="4"/>
      <c r="L239" s="4"/>
      <c r="M239" s="51"/>
      <c r="N239" s="11"/>
      <c r="O239" s="11"/>
      <c r="U239" s="13"/>
    </row>
    <row r="240" ht="12.75" customHeight="1">
      <c r="A240" s="4"/>
      <c r="C240" s="4"/>
      <c r="D240" s="4"/>
      <c r="E240" s="10"/>
      <c r="F240" s="4"/>
      <c r="G240" s="4"/>
      <c r="H240" s="10"/>
      <c r="I240" s="4"/>
      <c r="J240" s="4"/>
      <c r="K240" s="4"/>
      <c r="L240" s="4"/>
      <c r="M240" s="51"/>
      <c r="N240" s="11"/>
      <c r="O240" s="11"/>
      <c r="U240" s="13"/>
    </row>
    <row r="241" ht="12.75" customHeight="1">
      <c r="A241" s="4"/>
      <c r="C241" s="4"/>
      <c r="D241" s="4"/>
      <c r="E241" s="10"/>
      <c r="F241" s="4"/>
      <c r="G241" s="4"/>
      <c r="H241" s="10"/>
      <c r="I241" s="4"/>
      <c r="J241" s="4"/>
      <c r="K241" s="4"/>
      <c r="L241" s="4"/>
      <c r="M241" s="51"/>
      <c r="N241" s="11"/>
      <c r="O241" s="11"/>
      <c r="U241" s="13"/>
    </row>
    <row r="242" ht="12.75" customHeight="1">
      <c r="A242" s="4"/>
      <c r="C242" s="4"/>
      <c r="D242" s="4"/>
      <c r="E242" s="10"/>
      <c r="F242" s="4"/>
      <c r="G242" s="4"/>
      <c r="H242" s="10"/>
      <c r="I242" s="4"/>
      <c r="J242" s="4"/>
      <c r="K242" s="4"/>
      <c r="L242" s="4"/>
      <c r="M242" s="51"/>
      <c r="N242" s="11"/>
      <c r="O242" s="11"/>
      <c r="U242" s="13"/>
    </row>
    <row r="243" ht="12.75" customHeight="1">
      <c r="A243" s="4"/>
      <c r="C243" s="4"/>
      <c r="D243" s="4"/>
      <c r="E243" s="10"/>
      <c r="F243" s="4"/>
      <c r="G243" s="4"/>
      <c r="H243" s="10"/>
      <c r="I243" s="4"/>
      <c r="J243" s="4"/>
      <c r="K243" s="4"/>
      <c r="L243" s="4"/>
      <c r="M243" s="51"/>
      <c r="N243" s="11"/>
      <c r="O243" s="11"/>
      <c r="U243" s="13"/>
    </row>
    <row r="244" ht="12.75" customHeight="1">
      <c r="A244" s="4"/>
      <c r="C244" s="4"/>
      <c r="D244" s="4"/>
      <c r="E244" s="10"/>
      <c r="F244" s="4"/>
      <c r="G244" s="4"/>
      <c r="H244" s="10"/>
      <c r="I244" s="4"/>
      <c r="J244" s="4"/>
      <c r="K244" s="4"/>
      <c r="L244" s="4"/>
      <c r="M244" s="51"/>
      <c r="N244" s="11"/>
      <c r="O244" s="11"/>
      <c r="U244" s="13"/>
    </row>
    <row r="245" ht="12.75" customHeight="1">
      <c r="A245" s="4"/>
      <c r="C245" s="4"/>
      <c r="D245" s="4"/>
      <c r="E245" s="10"/>
      <c r="F245" s="4"/>
      <c r="G245" s="4"/>
      <c r="H245" s="10"/>
      <c r="I245" s="4"/>
      <c r="J245" s="4"/>
      <c r="K245" s="4"/>
      <c r="L245" s="4"/>
      <c r="M245" s="51"/>
      <c r="N245" s="11"/>
      <c r="O245" s="11"/>
      <c r="U245" s="13"/>
    </row>
    <row r="246" ht="12.75" customHeight="1">
      <c r="A246" s="4"/>
      <c r="C246" s="4"/>
      <c r="D246" s="4"/>
      <c r="E246" s="10"/>
      <c r="F246" s="4"/>
      <c r="G246" s="4"/>
      <c r="H246" s="10"/>
      <c r="I246" s="4"/>
      <c r="J246" s="4"/>
      <c r="K246" s="4"/>
      <c r="L246" s="4"/>
      <c r="M246" s="51"/>
      <c r="N246" s="11"/>
      <c r="O246" s="11"/>
      <c r="U246" s="13"/>
    </row>
    <row r="247" ht="12.75" customHeight="1">
      <c r="A247" s="4"/>
      <c r="C247" s="4"/>
      <c r="D247" s="4"/>
      <c r="E247" s="10"/>
      <c r="F247" s="4"/>
      <c r="G247" s="4"/>
      <c r="H247" s="10"/>
      <c r="I247" s="4"/>
      <c r="J247" s="4"/>
      <c r="K247" s="4"/>
      <c r="L247" s="4"/>
      <c r="M247" s="51"/>
      <c r="N247" s="11"/>
      <c r="O247" s="11"/>
      <c r="U247" s="13"/>
    </row>
    <row r="248" ht="12.75" customHeight="1">
      <c r="A248" s="4"/>
      <c r="C248" s="4"/>
      <c r="D248" s="4"/>
      <c r="E248" s="10"/>
      <c r="F248" s="4"/>
      <c r="G248" s="4"/>
      <c r="H248" s="10"/>
      <c r="I248" s="4"/>
      <c r="J248" s="4"/>
      <c r="K248" s="4"/>
      <c r="L248" s="4"/>
      <c r="M248" s="51"/>
      <c r="N248" s="11"/>
      <c r="O248" s="11"/>
      <c r="U248" s="13"/>
    </row>
    <row r="249" ht="12.75" customHeight="1">
      <c r="A249" s="4"/>
      <c r="C249" s="4"/>
      <c r="D249" s="4"/>
      <c r="E249" s="10"/>
      <c r="F249" s="4"/>
      <c r="G249" s="4"/>
      <c r="H249" s="10"/>
      <c r="I249" s="4"/>
      <c r="J249" s="4"/>
      <c r="K249" s="4"/>
      <c r="L249" s="4"/>
      <c r="M249" s="51"/>
      <c r="N249" s="11"/>
      <c r="O249" s="11"/>
      <c r="U249" s="13"/>
    </row>
    <row r="250" ht="12.75" customHeight="1">
      <c r="A250" s="4"/>
      <c r="C250" s="4"/>
      <c r="D250" s="4"/>
      <c r="E250" s="10"/>
      <c r="F250" s="4"/>
      <c r="G250" s="4"/>
      <c r="H250" s="10"/>
      <c r="I250" s="4"/>
      <c r="J250" s="4"/>
      <c r="K250" s="4"/>
      <c r="L250" s="4"/>
      <c r="M250" s="51"/>
      <c r="N250" s="11"/>
      <c r="O250" s="11"/>
      <c r="U250" s="13"/>
    </row>
    <row r="251" ht="12.75" customHeight="1">
      <c r="A251" s="4"/>
      <c r="C251" s="4"/>
      <c r="D251" s="4"/>
      <c r="E251" s="10"/>
      <c r="F251" s="4"/>
      <c r="G251" s="4"/>
      <c r="H251" s="10"/>
      <c r="I251" s="4"/>
      <c r="J251" s="4"/>
      <c r="K251" s="4"/>
      <c r="L251" s="4"/>
      <c r="M251" s="51"/>
      <c r="N251" s="11"/>
      <c r="O251" s="11"/>
      <c r="U251" s="13"/>
    </row>
    <row r="252" ht="12.75" customHeight="1">
      <c r="A252" s="4"/>
      <c r="C252" s="4"/>
      <c r="D252" s="4"/>
      <c r="E252" s="10"/>
      <c r="F252" s="4"/>
      <c r="G252" s="4"/>
      <c r="H252" s="10"/>
      <c r="I252" s="4"/>
      <c r="J252" s="4"/>
      <c r="K252" s="4"/>
      <c r="L252" s="4"/>
      <c r="M252" s="51"/>
      <c r="N252" s="11"/>
      <c r="O252" s="11"/>
      <c r="U252" s="13"/>
    </row>
    <row r="253" ht="12.75" customHeight="1">
      <c r="A253" s="4"/>
      <c r="C253" s="4"/>
      <c r="D253" s="4"/>
      <c r="E253" s="10"/>
      <c r="F253" s="4"/>
      <c r="G253" s="4"/>
      <c r="H253" s="10"/>
      <c r="I253" s="4"/>
      <c r="J253" s="4"/>
      <c r="K253" s="4"/>
      <c r="L253" s="4"/>
      <c r="M253" s="51"/>
      <c r="N253" s="11"/>
      <c r="O253" s="11"/>
      <c r="U253" s="13"/>
    </row>
    <row r="254" ht="12.75" customHeight="1">
      <c r="A254" s="4"/>
      <c r="C254" s="4"/>
      <c r="D254" s="4"/>
      <c r="E254" s="10"/>
      <c r="F254" s="4"/>
      <c r="G254" s="4"/>
      <c r="H254" s="10"/>
      <c r="I254" s="4"/>
      <c r="J254" s="4"/>
      <c r="K254" s="4"/>
      <c r="L254" s="4"/>
      <c r="M254" s="51"/>
      <c r="N254" s="11"/>
      <c r="O254" s="11"/>
      <c r="U254" s="13"/>
    </row>
    <row r="255" ht="12.75" customHeight="1">
      <c r="A255" s="4"/>
      <c r="C255" s="4"/>
      <c r="D255" s="4"/>
      <c r="E255" s="10"/>
      <c r="F255" s="4"/>
      <c r="G255" s="4"/>
      <c r="H255" s="10"/>
      <c r="I255" s="4"/>
      <c r="J255" s="4"/>
      <c r="K255" s="4"/>
      <c r="L255" s="4"/>
      <c r="M255" s="51"/>
      <c r="N255" s="11"/>
      <c r="O255" s="11"/>
      <c r="U255" s="13"/>
    </row>
    <row r="256" ht="12.75" customHeight="1">
      <c r="A256" s="4"/>
      <c r="C256" s="4"/>
      <c r="D256" s="4"/>
      <c r="E256" s="10"/>
      <c r="F256" s="4"/>
      <c r="G256" s="4"/>
      <c r="H256" s="10"/>
      <c r="I256" s="4"/>
      <c r="J256" s="4"/>
      <c r="K256" s="4"/>
      <c r="L256" s="4"/>
      <c r="M256" s="51"/>
      <c r="N256" s="11"/>
      <c r="O256" s="11"/>
      <c r="U256" s="13"/>
    </row>
    <row r="257" ht="12.75" customHeight="1">
      <c r="A257" s="4"/>
      <c r="C257" s="4"/>
      <c r="D257" s="4"/>
      <c r="E257" s="10"/>
      <c r="F257" s="4"/>
      <c r="G257" s="4"/>
      <c r="H257" s="10"/>
      <c r="I257" s="4"/>
      <c r="J257" s="4"/>
      <c r="K257" s="4"/>
      <c r="L257" s="4"/>
      <c r="M257" s="51"/>
      <c r="N257" s="11"/>
      <c r="O257" s="11"/>
      <c r="U257" s="13"/>
    </row>
    <row r="258" ht="12.75" customHeight="1">
      <c r="A258" s="4"/>
      <c r="C258" s="4"/>
      <c r="D258" s="4"/>
      <c r="E258" s="10"/>
      <c r="F258" s="4"/>
      <c r="G258" s="4"/>
      <c r="H258" s="10"/>
      <c r="I258" s="4"/>
      <c r="J258" s="4"/>
      <c r="K258" s="4"/>
      <c r="L258" s="4"/>
      <c r="M258" s="51"/>
      <c r="N258" s="11"/>
      <c r="O258" s="11"/>
      <c r="U258" s="13"/>
    </row>
    <row r="259" ht="12.75" customHeight="1">
      <c r="A259" s="4"/>
      <c r="C259" s="4"/>
      <c r="D259" s="4"/>
      <c r="E259" s="10"/>
      <c r="F259" s="4"/>
      <c r="G259" s="4"/>
      <c r="H259" s="10"/>
      <c r="I259" s="4"/>
      <c r="J259" s="4"/>
      <c r="K259" s="4"/>
      <c r="L259" s="4"/>
      <c r="M259" s="51"/>
      <c r="N259" s="11"/>
      <c r="O259" s="11"/>
      <c r="U259" s="13"/>
    </row>
    <row r="260" ht="12.75" customHeight="1">
      <c r="A260" s="4"/>
      <c r="C260" s="4"/>
      <c r="D260" s="4"/>
      <c r="E260" s="10"/>
      <c r="F260" s="4"/>
      <c r="G260" s="4"/>
      <c r="H260" s="10"/>
      <c r="I260" s="4"/>
      <c r="J260" s="4"/>
      <c r="K260" s="4"/>
      <c r="L260" s="4"/>
      <c r="M260" s="51"/>
      <c r="N260" s="11"/>
      <c r="O260" s="11"/>
      <c r="U260" s="13"/>
    </row>
    <row r="261" ht="12.75" customHeight="1">
      <c r="A261" s="4"/>
      <c r="C261" s="4"/>
      <c r="D261" s="4"/>
      <c r="E261" s="10"/>
      <c r="F261" s="4"/>
      <c r="G261" s="4"/>
      <c r="H261" s="10"/>
      <c r="I261" s="4"/>
      <c r="J261" s="4"/>
      <c r="K261" s="4"/>
      <c r="L261" s="4"/>
      <c r="M261" s="51"/>
      <c r="N261" s="11"/>
      <c r="O261" s="11"/>
      <c r="U261" s="13"/>
    </row>
    <row r="262" ht="12.75" customHeight="1">
      <c r="A262" s="4"/>
      <c r="C262" s="4"/>
      <c r="D262" s="4"/>
      <c r="E262" s="10"/>
      <c r="F262" s="4"/>
      <c r="G262" s="1"/>
      <c r="H262" s="10"/>
      <c r="I262" s="53"/>
      <c r="J262" s="4"/>
      <c r="K262" s="4"/>
      <c r="L262" s="4"/>
      <c r="M262" s="51"/>
      <c r="N262" s="11"/>
      <c r="O262" s="11"/>
      <c r="U262" s="13"/>
    </row>
    <row r="263" ht="12.75" customHeight="1">
      <c r="A263" s="1"/>
      <c r="B263" s="14"/>
      <c r="C263" s="4"/>
      <c r="D263" s="4"/>
      <c r="E263" s="10"/>
      <c r="F263" s="4"/>
      <c r="G263" s="4"/>
      <c r="H263" s="10"/>
      <c r="I263" s="4"/>
      <c r="J263" s="4"/>
      <c r="K263" s="4"/>
      <c r="L263" s="4"/>
      <c r="M263" s="51"/>
      <c r="N263" s="11"/>
      <c r="O263" s="11"/>
      <c r="U263" s="13"/>
    </row>
    <row r="264" ht="12.75" customHeight="1">
      <c r="A264" s="4"/>
      <c r="C264" s="4"/>
      <c r="D264" s="1"/>
      <c r="E264" s="3"/>
      <c r="F264" s="1"/>
      <c r="G264" s="1"/>
      <c r="H264" s="1"/>
      <c r="I264" s="1"/>
      <c r="J264" s="1"/>
      <c r="K264" s="1"/>
      <c r="L264" s="1"/>
      <c r="M264" s="46"/>
      <c r="N264" s="11"/>
      <c r="O264" s="11"/>
      <c r="U264" s="13"/>
    </row>
    <row r="265" ht="12.75" customHeight="1">
      <c r="A265" s="4"/>
      <c r="C265" s="4"/>
      <c r="D265" s="4"/>
      <c r="E265" s="10"/>
      <c r="F265" s="4"/>
      <c r="G265" s="4"/>
      <c r="H265" s="10"/>
      <c r="I265" s="4"/>
      <c r="J265" s="4"/>
      <c r="K265" s="4"/>
      <c r="L265" s="4"/>
      <c r="M265" s="51"/>
      <c r="N265" s="11"/>
      <c r="O265" s="11"/>
      <c r="U265" s="13"/>
    </row>
    <row r="266" ht="12.75" customHeight="1">
      <c r="A266" s="4"/>
      <c r="C266" s="4"/>
      <c r="D266" s="4"/>
      <c r="E266" s="10"/>
      <c r="F266" s="4"/>
      <c r="G266" s="4"/>
      <c r="H266" s="10"/>
      <c r="I266" s="4"/>
      <c r="J266" s="4"/>
      <c r="K266" s="4"/>
      <c r="L266" s="4"/>
      <c r="M266" s="51"/>
      <c r="N266" s="11"/>
      <c r="O266" s="11"/>
      <c r="U266" s="13"/>
    </row>
    <row r="267" ht="12.75" customHeight="1">
      <c r="A267" s="4"/>
      <c r="C267" s="4"/>
      <c r="D267" s="4"/>
      <c r="E267" s="10"/>
      <c r="F267" s="4"/>
      <c r="G267" s="4"/>
      <c r="H267" s="10"/>
      <c r="I267" s="4"/>
      <c r="J267" s="4"/>
      <c r="K267" s="4"/>
      <c r="L267" s="4"/>
      <c r="M267" s="51"/>
      <c r="N267" s="11"/>
      <c r="O267" s="11"/>
      <c r="U267" s="13"/>
    </row>
    <row r="268" ht="12.75" customHeight="1">
      <c r="A268" s="4"/>
      <c r="C268" s="4"/>
      <c r="D268" s="4"/>
      <c r="E268" s="10"/>
      <c r="F268" s="4"/>
      <c r="G268" s="4"/>
      <c r="H268" s="10"/>
      <c r="I268" s="4"/>
      <c r="J268" s="4"/>
      <c r="K268" s="4"/>
      <c r="L268" s="4"/>
      <c r="M268" s="51"/>
      <c r="N268" s="11"/>
      <c r="O268" s="11"/>
      <c r="U268" s="13"/>
    </row>
    <row r="269" ht="12.75" customHeight="1">
      <c r="A269" s="4"/>
      <c r="C269" s="4"/>
      <c r="D269" s="4"/>
      <c r="E269" s="10"/>
      <c r="F269" s="4"/>
      <c r="G269" s="4"/>
      <c r="H269" s="10"/>
      <c r="I269" s="4"/>
      <c r="J269" s="4"/>
      <c r="K269" s="4"/>
      <c r="L269" s="4"/>
      <c r="M269" s="51"/>
      <c r="N269" s="11"/>
      <c r="O269" s="11"/>
      <c r="U269" s="13"/>
    </row>
    <row r="270" ht="12.75" customHeight="1">
      <c r="A270" s="4"/>
      <c r="C270" s="4"/>
      <c r="D270" s="4"/>
      <c r="E270" s="10"/>
      <c r="F270" s="4"/>
      <c r="G270" s="4"/>
      <c r="H270" s="10"/>
      <c r="I270" s="4"/>
      <c r="J270" s="4"/>
      <c r="K270" s="4"/>
      <c r="L270" s="4"/>
      <c r="M270" s="51"/>
      <c r="N270" s="11"/>
      <c r="O270" s="11"/>
      <c r="U270" s="13"/>
    </row>
    <row r="271" ht="12.75" customHeight="1">
      <c r="A271" s="4"/>
      <c r="C271" s="4"/>
      <c r="D271" s="4"/>
      <c r="E271" s="10"/>
      <c r="F271" s="4"/>
      <c r="G271" s="4"/>
      <c r="H271" s="10"/>
      <c r="I271" s="4"/>
      <c r="J271" s="4"/>
      <c r="K271" s="4"/>
      <c r="L271" s="4"/>
      <c r="M271" s="51"/>
      <c r="N271" s="11"/>
      <c r="O271" s="11"/>
      <c r="U271" s="13"/>
    </row>
    <row r="272" ht="12.75" customHeight="1">
      <c r="A272" s="4"/>
      <c r="C272" s="4"/>
      <c r="D272" s="4"/>
      <c r="E272" s="10"/>
      <c r="F272" s="4"/>
      <c r="G272" s="4"/>
      <c r="H272" s="10"/>
      <c r="I272" s="4"/>
      <c r="J272" s="4"/>
      <c r="K272" s="4"/>
      <c r="L272" s="4"/>
      <c r="M272" s="51"/>
      <c r="N272" s="11"/>
      <c r="O272" s="11"/>
      <c r="U272" s="13"/>
    </row>
    <row r="273" ht="12.75" customHeight="1">
      <c r="A273" s="4"/>
      <c r="C273" s="4"/>
      <c r="D273" s="1"/>
      <c r="E273" s="3"/>
      <c r="F273" s="4"/>
      <c r="G273" s="4"/>
      <c r="H273" s="10"/>
      <c r="I273" s="4"/>
      <c r="J273" s="4"/>
      <c r="K273" s="4"/>
      <c r="L273" s="4"/>
      <c r="M273" s="51"/>
      <c r="N273" s="11"/>
      <c r="O273" s="11"/>
      <c r="U273" s="13"/>
    </row>
    <row r="274" ht="12.75" customHeight="1">
      <c r="A274" s="4"/>
      <c r="C274" s="31"/>
      <c r="D274" s="31"/>
      <c r="E274" s="33"/>
      <c r="F274" s="31"/>
      <c r="G274" s="31"/>
      <c r="H274" s="31"/>
      <c r="I274" s="31"/>
      <c r="J274" s="31"/>
      <c r="K274" s="4"/>
      <c r="L274" s="4"/>
      <c r="M274" s="51"/>
      <c r="N274" s="11"/>
      <c r="O274" s="11"/>
      <c r="U274" s="13"/>
    </row>
    <row r="275" ht="12.75" customHeight="1">
      <c r="A275" s="4"/>
      <c r="C275" s="15"/>
      <c r="D275" s="31"/>
      <c r="E275" s="54"/>
      <c r="F275" s="15"/>
      <c r="G275" s="15"/>
      <c r="H275" s="15"/>
      <c r="I275" s="15"/>
      <c r="J275" s="15"/>
      <c r="K275" s="4"/>
      <c r="L275" s="4"/>
      <c r="M275" s="51"/>
      <c r="N275" s="11"/>
      <c r="O275" s="11"/>
      <c r="U275" s="13"/>
    </row>
    <row r="276" ht="12.75" customHeight="1">
      <c r="A276" s="4"/>
      <c r="C276" s="15"/>
      <c r="D276" s="31"/>
      <c r="E276" s="54"/>
      <c r="F276" s="15"/>
      <c r="G276" s="15"/>
      <c r="H276" s="15"/>
      <c r="I276" s="15"/>
      <c r="J276" s="15"/>
      <c r="K276" s="4"/>
      <c r="L276" s="4"/>
      <c r="M276" s="51"/>
      <c r="N276" s="11"/>
      <c r="O276" s="11"/>
      <c r="U276" s="13"/>
    </row>
    <row r="277" ht="12.75" customHeight="1">
      <c r="A277" s="4"/>
      <c r="C277" s="15"/>
      <c r="D277" s="31"/>
      <c r="E277" s="54"/>
      <c r="F277" s="15"/>
      <c r="G277" s="15"/>
      <c r="H277" s="15"/>
      <c r="I277" s="15"/>
      <c r="J277" s="15"/>
      <c r="K277" s="4"/>
      <c r="L277" s="4"/>
      <c r="M277" s="51"/>
      <c r="N277" s="11"/>
      <c r="O277" s="11"/>
      <c r="U277" s="13"/>
    </row>
    <row r="278" ht="12.75" customHeight="1">
      <c r="A278" s="4"/>
      <c r="C278" s="15"/>
      <c r="D278" s="31"/>
      <c r="E278" s="54"/>
      <c r="F278" s="15"/>
      <c r="G278" s="15"/>
      <c r="H278" s="15"/>
      <c r="I278" s="15"/>
      <c r="J278" s="15"/>
      <c r="K278" s="4"/>
      <c r="L278" s="4"/>
      <c r="M278" s="51"/>
      <c r="N278" s="11"/>
      <c r="O278" s="11"/>
      <c r="U278" s="13"/>
    </row>
    <row r="279" ht="12.75" customHeight="1">
      <c r="A279" s="4"/>
      <c r="C279" s="15"/>
      <c r="D279" s="31"/>
      <c r="E279" s="54"/>
      <c r="F279" s="15"/>
      <c r="G279" s="15"/>
      <c r="H279" s="15"/>
      <c r="I279" s="15"/>
      <c r="J279" s="15"/>
      <c r="K279" s="4"/>
      <c r="L279" s="4"/>
      <c r="M279" s="51"/>
      <c r="N279" s="11"/>
      <c r="O279" s="11"/>
      <c r="U279" s="13"/>
    </row>
    <row r="280" ht="12.75" customHeight="1">
      <c r="A280" s="4"/>
      <c r="C280" s="15"/>
      <c r="D280" s="31"/>
      <c r="E280" s="54"/>
      <c r="F280" s="15"/>
      <c r="G280" s="15"/>
      <c r="H280" s="15"/>
      <c r="I280" s="15"/>
      <c r="J280" s="15"/>
      <c r="K280" s="4"/>
      <c r="L280" s="4"/>
      <c r="M280" s="51"/>
      <c r="N280" s="11"/>
      <c r="O280" s="11"/>
      <c r="U280" s="13"/>
    </row>
    <row r="281" ht="12.75" customHeight="1">
      <c r="A281" s="4"/>
      <c r="C281" s="4"/>
      <c r="D281" s="31"/>
      <c r="E281" s="54"/>
      <c r="F281" s="4"/>
      <c r="G281" s="4"/>
      <c r="H281" s="10"/>
      <c r="I281" s="4"/>
      <c r="J281" s="4"/>
      <c r="K281" s="4"/>
      <c r="L281" s="4"/>
      <c r="M281" s="51"/>
      <c r="N281" s="11"/>
      <c r="O281" s="11"/>
      <c r="U281" s="13"/>
    </row>
    <row r="282" ht="12.75" customHeight="1">
      <c r="A282" s="4"/>
      <c r="C282" s="4"/>
      <c r="D282" s="31"/>
      <c r="E282" s="54"/>
      <c r="F282" s="4"/>
      <c r="G282" s="4"/>
      <c r="H282" s="10"/>
      <c r="I282" s="4"/>
      <c r="J282" s="4"/>
      <c r="K282" s="4"/>
      <c r="L282" s="4"/>
      <c r="M282" s="51"/>
      <c r="N282" s="11"/>
      <c r="O282" s="11"/>
      <c r="U282" s="13"/>
    </row>
    <row r="283" ht="12.75" customHeight="1">
      <c r="A283" s="4"/>
      <c r="C283" s="4"/>
      <c r="D283" s="4"/>
      <c r="E283" s="10"/>
      <c r="F283" s="4"/>
      <c r="G283" s="4"/>
      <c r="H283" s="10"/>
      <c r="I283" s="4"/>
      <c r="J283" s="4"/>
      <c r="K283" s="4"/>
      <c r="L283" s="4"/>
      <c r="M283" s="51"/>
      <c r="N283" s="11"/>
      <c r="O283" s="11"/>
      <c r="U283" s="13"/>
    </row>
    <row r="284" ht="12.75" customHeight="1">
      <c r="A284" s="4"/>
      <c r="C284" s="4"/>
      <c r="D284" s="4"/>
      <c r="E284" s="10"/>
      <c r="F284" s="4"/>
      <c r="G284" s="4"/>
      <c r="H284" s="10"/>
      <c r="I284" s="4"/>
      <c r="J284" s="4"/>
      <c r="K284" s="4"/>
      <c r="L284" s="4"/>
      <c r="M284" s="51"/>
      <c r="N284" s="11"/>
      <c r="O284" s="11"/>
      <c r="U284" s="13"/>
    </row>
    <row r="285" ht="12.75" customHeight="1">
      <c r="A285" s="4"/>
      <c r="C285" s="4"/>
      <c r="D285" s="4"/>
      <c r="E285" s="10"/>
      <c r="F285" s="4"/>
      <c r="G285" s="4"/>
      <c r="H285" s="10"/>
      <c r="I285" s="4"/>
      <c r="J285" s="4"/>
      <c r="K285" s="4"/>
      <c r="L285" s="4"/>
      <c r="M285" s="51"/>
      <c r="N285" s="11"/>
      <c r="O285" s="11"/>
      <c r="U285" s="13"/>
    </row>
    <row r="286" ht="12.75" customHeight="1">
      <c r="A286" s="4"/>
      <c r="C286" s="4"/>
      <c r="D286" s="4"/>
      <c r="E286" s="10"/>
      <c r="F286" s="4"/>
      <c r="G286" s="4"/>
      <c r="H286" s="10"/>
      <c r="I286" s="4"/>
      <c r="J286" s="4"/>
      <c r="K286" s="4"/>
      <c r="L286" s="4"/>
      <c r="M286" s="51"/>
      <c r="N286" s="11"/>
      <c r="O286" s="11"/>
      <c r="U286" s="13"/>
    </row>
    <row r="287" ht="12.75" customHeight="1">
      <c r="A287" s="4"/>
      <c r="C287" s="4"/>
      <c r="D287" s="4"/>
      <c r="E287" s="10"/>
      <c r="F287" s="4"/>
      <c r="G287" s="4"/>
      <c r="H287" s="10"/>
      <c r="I287" s="4"/>
      <c r="J287" s="4"/>
      <c r="K287" s="4"/>
      <c r="L287" s="4"/>
      <c r="M287" s="51"/>
      <c r="N287" s="11"/>
      <c r="O287" s="11"/>
      <c r="U287" s="13"/>
    </row>
    <row r="288" ht="12.75" customHeight="1">
      <c r="A288" s="4"/>
      <c r="C288" s="4"/>
      <c r="D288" s="4"/>
      <c r="E288" s="10"/>
      <c r="F288" s="4"/>
      <c r="G288" s="4"/>
      <c r="H288" s="10"/>
      <c r="I288" s="4"/>
      <c r="J288" s="4"/>
      <c r="K288" s="4"/>
      <c r="L288" s="4"/>
      <c r="M288" s="51"/>
      <c r="N288" s="11"/>
      <c r="O288" s="11"/>
      <c r="U288" s="13"/>
    </row>
    <row r="289" ht="12.75" customHeight="1">
      <c r="A289" s="4"/>
      <c r="C289" s="4"/>
      <c r="D289" s="4"/>
      <c r="E289" s="10"/>
      <c r="F289" s="4"/>
      <c r="G289" s="4"/>
      <c r="H289" s="10"/>
      <c r="I289" s="4"/>
      <c r="J289" s="4"/>
      <c r="K289" s="4"/>
      <c r="L289" s="4"/>
      <c r="M289" s="51"/>
      <c r="N289" s="11"/>
      <c r="O289" s="11"/>
      <c r="U289" s="13"/>
    </row>
    <row r="290" ht="12.75" customHeight="1">
      <c r="A290" s="4"/>
      <c r="C290" s="4"/>
      <c r="D290" s="4"/>
      <c r="E290" s="10"/>
      <c r="F290" s="4"/>
      <c r="G290" s="4"/>
      <c r="H290" s="10"/>
      <c r="I290" s="4"/>
      <c r="J290" s="4"/>
      <c r="K290" s="4"/>
      <c r="L290" s="4"/>
      <c r="M290" s="51"/>
      <c r="N290" s="11"/>
      <c r="O290" s="11"/>
      <c r="U290" s="13"/>
    </row>
    <row r="291" ht="12.75" customHeight="1">
      <c r="A291" s="4"/>
      <c r="C291" s="4"/>
      <c r="D291" s="4"/>
      <c r="E291" s="10"/>
      <c r="F291" s="4"/>
      <c r="G291" s="4"/>
      <c r="H291" s="10"/>
      <c r="I291" s="4"/>
      <c r="J291" s="4"/>
      <c r="K291" s="4"/>
      <c r="L291" s="4"/>
      <c r="M291" s="51"/>
      <c r="N291" s="11"/>
      <c r="O291" s="11"/>
      <c r="U291" s="13"/>
    </row>
    <row r="292" ht="12.75" customHeight="1">
      <c r="A292" s="4"/>
      <c r="C292" s="4"/>
      <c r="D292" s="4"/>
      <c r="E292" s="10"/>
      <c r="F292" s="4"/>
      <c r="G292" s="4"/>
      <c r="H292" s="10"/>
      <c r="I292" s="4"/>
      <c r="J292" s="4"/>
      <c r="K292" s="4"/>
      <c r="L292" s="4"/>
      <c r="M292" s="51"/>
      <c r="N292" s="11"/>
      <c r="O292" s="11"/>
      <c r="U292" s="13"/>
    </row>
    <row r="293" ht="12.75" customHeight="1">
      <c r="A293" s="4"/>
      <c r="C293" s="4"/>
      <c r="D293" s="4"/>
      <c r="E293" s="10"/>
      <c r="F293" s="4"/>
      <c r="G293" s="4"/>
      <c r="H293" s="10"/>
      <c r="I293" s="4"/>
      <c r="J293" s="4"/>
      <c r="K293" s="4"/>
      <c r="L293" s="4"/>
      <c r="M293" s="51"/>
      <c r="N293" s="11"/>
      <c r="O293" s="11"/>
      <c r="U293" s="13"/>
    </row>
    <row r="294" ht="12.75" customHeight="1">
      <c r="A294" s="4"/>
      <c r="C294" s="4"/>
      <c r="D294" s="4"/>
      <c r="E294" s="10"/>
      <c r="F294" s="4"/>
      <c r="G294" s="4"/>
      <c r="H294" s="10"/>
      <c r="I294" s="4"/>
      <c r="J294" s="4"/>
      <c r="K294" s="4"/>
      <c r="L294" s="4"/>
      <c r="M294" s="51"/>
      <c r="N294" s="11"/>
      <c r="O294" s="11"/>
      <c r="U294" s="13"/>
    </row>
    <row r="295" ht="12.75" customHeight="1">
      <c r="A295" s="4"/>
      <c r="C295" s="4"/>
      <c r="D295" s="4"/>
      <c r="E295" s="10"/>
      <c r="F295" s="4"/>
      <c r="G295" s="4"/>
      <c r="H295" s="10"/>
      <c r="I295" s="4"/>
      <c r="J295" s="4"/>
      <c r="K295" s="4"/>
      <c r="L295" s="4"/>
      <c r="M295" s="51"/>
      <c r="N295" s="11"/>
      <c r="O295" s="11"/>
      <c r="U295" s="13"/>
    </row>
    <row r="296" ht="12.75" customHeight="1">
      <c r="A296" s="4"/>
      <c r="C296" s="4"/>
      <c r="D296" s="4"/>
      <c r="E296" s="10"/>
      <c r="F296" s="4"/>
      <c r="G296" s="4"/>
      <c r="H296" s="10"/>
      <c r="I296" s="4"/>
      <c r="J296" s="4"/>
      <c r="K296" s="4"/>
      <c r="L296" s="4"/>
      <c r="M296" s="51"/>
      <c r="N296" s="11"/>
      <c r="O296" s="11"/>
      <c r="U296" s="13"/>
    </row>
    <row r="297" ht="12.75" customHeight="1">
      <c r="A297" s="4"/>
      <c r="C297" s="4"/>
      <c r="D297" s="4"/>
      <c r="E297" s="10"/>
      <c r="F297" s="4"/>
      <c r="G297" s="4"/>
      <c r="H297" s="10"/>
      <c r="I297" s="4"/>
      <c r="J297" s="4"/>
      <c r="K297" s="4"/>
      <c r="L297" s="4"/>
      <c r="M297" s="51"/>
      <c r="N297" s="11"/>
      <c r="O297" s="11"/>
      <c r="U297" s="13"/>
    </row>
    <row r="298" ht="12.75" customHeight="1">
      <c r="A298" s="4"/>
      <c r="C298" s="4"/>
      <c r="D298" s="4"/>
      <c r="E298" s="10"/>
      <c r="F298" s="4"/>
      <c r="G298" s="4"/>
      <c r="H298" s="10"/>
      <c r="I298" s="4"/>
      <c r="J298" s="4"/>
      <c r="K298" s="4"/>
      <c r="L298" s="4"/>
      <c r="M298" s="51"/>
      <c r="N298" s="11"/>
      <c r="O298" s="11"/>
      <c r="U298" s="13"/>
    </row>
    <row r="299" ht="12.75" customHeight="1">
      <c r="A299" s="4"/>
      <c r="C299" s="4"/>
      <c r="D299" s="4"/>
      <c r="E299" s="10"/>
      <c r="F299" s="4"/>
      <c r="G299" s="4"/>
      <c r="H299" s="10"/>
      <c r="I299" s="4"/>
      <c r="J299" s="4"/>
      <c r="K299" s="4"/>
      <c r="L299" s="4"/>
      <c r="M299" s="51"/>
      <c r="N299" s="11"/>
      <c r="O299" s="11"/>
      <c r="U299" s="13"/>
    </row>
    <row r="300" ht="12.75" customHeight="1">
      <c r="A300" s="4"/>
      <c r="C300" s="4"/>
      <c r="D300" s="4"/>
      <c r="E300" s="10"/>
      <c r="F300" s="4"/>
      <c r="G300" s="4"/>
      <c r="H300" s="10"/>
      <c r="I300" s="4"/>
      <c r="J300" s="4"/>
      <c r="K300" s="4"/>
      <c r="L300" s="4"/>
      <c r="M300" s="51"/>
      <c r="N300" s="11"/>
      <c r="O300" s="11"/>
      <c r="U300" s="13"/>
    </row>
    <row r="301" ht="12.75" customHeight="1">
      <c r="A301" s="4"/>
      <c r="C301" s="4"/>
      <c r="D301" s="4"/>
      <c r="E301" s="10"/>
      <c r="F301" s="4"/>
      <c r="G301" s="4"/>
      <c r="H301" s="10"/>
      <c r="I301" s="4"/>
      <c r="J301" s="4"/>
      <c r="K301" s="4"/>
      <c r="L301" s="4"/>
      <c r="M301" s="51"/>
      <c r="N301" s="11"/>
      <c r="O301" s="11"/>
      <c r="U301" s="13"/>
    </row>
    <row r="302" ht="12.75" customHeight="1">
      <c r="A302" s="4"/>
      <c r="C302" s="4"/>
      <c r="D302" s="4"/>
      <c r="E302" s="10"/>
      <c r="F302" s="4"/>
      <c r="G302" s="4"/>
      <c r="H302" s="10"/>
      <c r="I302" s="4"/>
      <c r="J302" s="4"/>
      <c r="K302" s="4"/>
      <c r="L302" s="4"/>
      <c r="M302" s="51"/>
      <c r="N302" s="11"/>
      <c r="O302" s="11"/>
      <c r="U302" s="13"/>
    </row>
    <row r="303" ht="12.75" customHeight="1">
      <c r="A303" s="4"/>
      <c r="C303" s="4"/>
      <c r="D303" s="4"/>
      <c r="E303" s="10"/>
      <c r="F303" s="4"/>
      <c r="G303" s="4"/>
      <c r="H303" s="10"/>
      <c r="I303" s="4"/>
      <c r="J303" s="4"/>
      <c r="K303" s="4"/>
      <c r="L303" s="4"/>
      <c r="M303" s="51"/>
      <c r="N303" s="11"/>
      <c r="O303" s="11"/>
      <c r="U303" s="13"/>
    </row>
    <row r="304" ht="12.75" customHeight="1">
      <c r="A304" s="4"/>
      <c r="C304" s="4"/>
      <c r="D304" s="4"/>
      <c r="E304" s="10"/>
      <c r="F304" s="4"/>
      <c r="G304" s="4"/>
      <c r="H304" s="10"/>
      <c r="I304" s="4"/>
      <c r="J304" s="4"/>
      <c r="K304" s="4"/>
      <c r="L304" s="4"/>
      <c r="M304" s="51"/>
      <c r="N304" s="11"/>
      <c r="O304" s="11"/>
      <c r="U304" s="13"/>
    </row>
    <row r="305" ht="12.75" customHeight="1">
      <c r="A305" s="4"/>
      <c r="C305" s="4"/>
      <c r="D305" s="4"/>
      <c r="E305" s="10"/>
      <c r="F305" s="4"/>
      <c r="G305" s="4"/>
      <c r="H305" s="10"/>
      <c r="I305" s="4"/>
      <c r="J305" s="4"/>
      <c r="K305" s="4"/>
      <c r="L305" s="4"/>
      <c r="M305" s="51"/>
      <c r="N305" s="11"/>
      <c r="O305" s="11"/>
      <c r="U305" s="13"/>
    </row>
    <row r="306" ht="12.75" customHeight="1">
      <c r="A306" s="4"/>
      <c r="C306" s="4"/>
      <c r="D306" s="4"/>
      <c r="E306" s="10"/>
      <c r="F306" s="4"/>
      <c r="G306" s="4"/>
      <c r="H306" s="10"/>
      <c r="I306" s="4"/>
      <c r="J306" s="4"/>
      <c r="K306" s="4"/>
      <c r="L306" s="4"/>
      <c r="M306" s="51"/>
      <c r="N306" s="11"/>
      <c r="O306" s="11"/>
      <c r="U306" s="13"/>
    </row>
    <row r="307" ht="12.75" customHeight="1">
      <c r="A307" s="4"/>
      <c r="C307" s="4"/>
      <c r="D307" s="4"/>
      <c r="E307" s="10"/>
      <c r="F307" s="4"/>
      <c r="G307" s="4"/>
      <c r="H307" s="10"/>
      <c r="I307" s="4"/>
      <c r="J307" s="4"/>
      <c r="K307" s="4"/>
      <c r="L307" s="4"/>
      <c r="M307" s="51"/>
      <c r="N307" s="11"/>
      <c r="O307" s="11"/>
      <c r="U307" s="13"/>
    </row>
    <row r="308" ht="12.75" customHeight="1">
      <c r="A308" s="4"/>
      <c r="C308" s="4"/>
      <c r="D308" s="4"/>
      <c r="E308" s="10"/>
      <c r="F308" s="4"/>
      <c r="G308" s="4"/>
      <c r="H308" s="10"/>
      <c r="I308" s="4"/>
      <c r="J308" s="4"/>
      <c r="K308" s="4"/>
      <c r="L308" s="4"/>
      <c r="M308" s="51"/>
      <c r="N308" s="11"/>
      <c r="O308" s="11"/>
      <c r="U308" s="13"/>
    </row>
    <row r="309" ht="12.75" customHeight="1">
      <c r="A309" s="4"/>
      <c r="C309" s="4"/>
      <c r="D309" s="4"/>
      <c r="E309" s="10"/>
      <c r="F309" s="4"/>
      <c r="G309" s="4"/>
      <c r="H309" s="10"/>
      <c r="I309" s="4"/>
      <c r="J309" s="4"/>
      <c r="K309" s="4"/>
      <c r="L309" s="4"/>
      <c r="M309" s="51"/>
      <c r="N309" s="11"/>
      <c r="O309" s="11"/>
      <c r="U309" s="13"/>
    </row>
    <row r="310" ht="12.75" customHeight="1">
      <c r="A310" s="4"/>
      <c r="C310" s="4"/>
      <c r="D310" s="4"/>
      <c r="E310" s="10"/>
      <c r="F310" s="4"/>
      <c r="G310" s="4"/>
      <c r="H310" s="10"/>
      <c r="I310" s="4"/>
      <c r="J310" s="4"/>
      <c r="K310" s="4"/>
      <c r="L310" s="4"/>
      <c r="M310" s="51"/>
      <c r="N310" s="11"/>
      <c r="O310" s="11"/>
      <c r="U310" s="13"/>
    </row>
    <row r="311" ht="12.75" customHeight="1">
      <c r="A311" s="4"/>
      <c r="C311" s="4"/>
      <c r="D311" s="4"/>
      <c r="E311" s="10"/>
      <c r="F311" s="4"/>
      <c r="G311" s="4"/>
      <c r="H311" s="10"/>
      <c r="I311" s="4"/>
      <c r="J311" s="4"/>
      <c r="K311" s="4"/>
      <c r="L311" s="4"/>
      <c r="M311" s="51"/>
      <c r="N311" s="11"/>
      <c r="O311" s="11"/>
      <c r="U311" s="13"/>
    </row>
    <row r="312" ht="12.75" customHeight="1">
      <c r="A312" s="4"/>
      <c r="C312" s="4"/>
      <c r="D312" s="4"/>
      <c r="E312" s="10"/>
      <c r="F312" s="4"/>
      <c r="G312" s="4"/>
      <c r="H312" s="10"/>
      <c r="I312" s="4"/>
      <c r="J312" s="4"/>
      <c r="K312" s="4"/>
      <c r="L312" s="4"/>
      <c r="M312" s="51"/>
      <c r="N312" s="11"/>
      <c r="O312" s="11"/>
      <c r="U312" s="13"/>
    </row>
    <row r="313" ht="12.75" customHeight="1">
      <c r="A313" s="4"/>
      <c r="C313" s="4"/>
      <c r="D313" s="4"/>
      <c r="E313" s="10"/>
      <c r="F313" s="4"/>
      <c r="G313" s="4"/>
      <c r="H313" s="10"/>
      <c r="I313" s="4"/>
      <c r="J313" s="4"/>
      <c r="K313" s="4"/>
      <c r="L313" s="4"/>
      <c r="M313" s="51"/>
      <c r="N313" s="11"/>
      <c r="O313" s="11"/>
      <c r="U313" s="13"/>
    </row>
    <row r="314" ht="12.75" customHeight="1">
      <c r="A314" s="4"/>
      <c r="C314" s="4"/>
      <c r="D314" s="4"/>
      <c r="E314" s="10"/>
      <c r="F314" s="4"/>
      <c r="G314" s="4"/>
      <c r="H314" s="10"/>
      <c r="I314" s="4"/>
      <c r="J314" s="4"/>
      <c r="K314" s="4"/>
      <c r="L314" s="4"/>
      <c r="M314" s="51"/>
      <c r="N314" s="11"/>
      <c r="O314" s="11"/>
      <c r="U314" s="13"/>
    </row>
    <row r="315" ht="12.75" customHeight="1">
      <c r="A315" s="4"/>
      <c r="C315" s="4"/>
      <c r="D315" s="4"/>
      <c r="E315" s="10"/>
      <c r="F315" s="4"/>
      <c r="G315" s="4"/>
      <c r="H315" s="10"/>
      <c r="I315" s="4"/>
      <c r="J315" s="4"/>
      <c r="K315" s="4"/>
      <c r="L315" s="4"/>
      <c r="M315" s="51"/>
      <c r="N315" s="11"/>
      <c r="O315" s="11"/>
      <c r="U315" s="13"/>
    </row>
    <row r="316" ht="12.75" customHeight="1">
      <c r="A316" s="4"/>
      <c r="C316" s="4"/>
      <c r="D316" s="4"/>
      <c r="E316" s="10"/>
      <c r="F316" s="4"/>
      <c r="G316" s="4"/>
      <c r="H316" s="10"/>
      <c r="I316" s="4"/>
      <c r="J316" s="4"/>
      <c r="K316" s="4"/>
      <c r="L316" s="4"/>
      <c r="M316" s="51"/>
      <c r="N316" s="11"/>
      <c r="O316" s="11"/>
      <c r="U316" s="13"/>
    </row>
    <row r="317" ht="12.75" customHeight="1">
      <c r="A317" s="4"/>
      <c r="C317" s="4"/>
      <c r="D317" s="4"/>
      <c r="E317" s="10"/>
      <c r="F317" s="4"/>
      <c r="G317" s="4"/>
      <c r="H317" s="10"/>
      <c r="I317" s="4"/>
      <c r="J317" s="4"/>
      <c r="K317" s="4"/>
      <c r="L317" s="4"/>
      <c r="M317" s="51"/>
      <c r="N317" s="11"/>
      <c r="O317" s="11"/>
      <c r="U317" s="13"/>
    </row>
    <row r="318" ht="12.75" customHeight="1">
      <c r="A318" s="4"/>
      <c r="C318" s="4"/>
      <c r="D318" s="4"/>
      <c r="E318" s="10"/>
      <c r="F318" s="4"/>
      <c r="G318" s="4"/>
      <c r="H318" s="10"/>
      <c r="I318" s="4"/>
      <c r="J318" s="4"/>
      <c r="K318" s="4"/>
      <c r="L318" s="4"/>
      <c r="M318" s="51"/>
      <c r="N318" s="11"/>
      <c r="O318" s="11"/>
      <c r="U318" s="13"/>
    </row>
    <row r="319" ht="12.75" customHeight="1">
      <c r="A319" s="4"/>
      <c r="C319" s="4"/>
      <c r="D319" s="4"/>
      <c r="E319" s="10"/>
      <c r="F319" s="4"/>
      <c r="G319" s="4"/>
      <c r="H319" s="10"/>
      <c r="I319" s="4"/>
      <c r="J319" s="4"/>
      <c r="K319" s="4"/>
      <c r="L319" s="4"/>
      <c r="M319" s="51"/>
      <c r="N319" s="11"/>
      <c r="O319" s="11"/>
      <c r="U319" s="13"/>
    </row>
    <row r="320" ht="12.75" customHeight="1">
      <c r="A320" s="4"/>
      <c r="C320" s="4"/>
      <c r="D320" s="4"/>
      <c r="E320" s="10"/>
      <c r="F320" s="4"/>
      <c r="G320" s="4"/>
      <c r="H320" s="10"/>
      <c r="I320" s="4"/>
      <c r="J320" s="4"/>
      <c r="K320" s="4"/>
      <c r="L320" s="4"/>
      <c r="M320" s="51"/>
      <c r="N320" s="11"/>
      <c r="O320" s="11"/>
      <c r="U320" s="13"/>
    </row>
    <row r="321" ht="12.75" customHeight="1">
      <c r="A321" s="4"/>
      <c r="C321" s="4"/>
      <c r="D321" s="4"/>
      <c r="E321" s="10"/>
      <c r="F321" s="4"/>
      <c r="G321" s="4"/>
      <c r="H321" s="10"/>
      <c r="I321" s="4"/>
      <c r="J321" s="4"/>
      <c r="K321" s="4"/>
      <c r="L321" s="4"/>
      <c r="M321" s="51"/>
      <c r="N321" s="11"/>
      <c r="O321" s="11"/>
      <c r="U321" s="13"/>
    </row>
    <row r="322" ht="12.75" customHeight="1">
      <c r="A322" s="4"/>
      <c r="C322" s="4"/>
      <c r="D322" s="4"/>
      <c r="E322" s="10"/>
      <c r="F322" s="4"/>
      <c r="G322" s="4"/>
      <c r="H322" s="10"/>
      <c r="I322" s="4"/>
      <c r="J322" s="4"/>
      <c r="K322" s="4"/>
      <c r="L322" s="4"/>
      <c r="M322" s="51"/>
      <c r="N322" s="11"/>
      <c r="O322" s="11"/>
      <c r="U322" s="13"/>
    </row>
    <row r="323" ht="12.75" customHeight="1">
      <c r="A323" s="4"/>
      <c r="C323" s="4"/>
      <c r="D323" s="4"/>
      <c r="E323" s="10"/>
      <c r="F323" s="4"/>
      <c r="G323" s="4"/>
      <c r="H323" s="10"/>
      <c r="I323" s="4"/>
      <c r="J323" s="4"/>
      <c r="K323" s="4"/>
      <c r="L323" s="4"/>
      <c r="M323" s="51"/>
      <c r="N323" s="11"/>
      <c r="O323" s="11"/>
      <c r="U323" s="13"/>
    </row>
    <row r="324" ht="12.75" customHeight="1">
      <c r="A324" s="4"/>
      <c r="C324" s="4"/>
      <c r="D324" s="4"/>
      <c r="E324" s="10"/>
      <c r="F324" s="4"/>
      <c r="G324" s="4"/>
      <c r="H324" s="10"/>
      <c r="I324" s="4"/>
      <c r="J324" s="4"/>
      <c r="K324" s="4"/>
      <c r="L324" s="4"/>
      <c r="M324" s="51"/>
      <c r="N324" s="11"/>
      <c r="O324" s="11"/>
      <c r="U324" s="13"/>
    </row>
    <row r="325" ht="12.75" customHeight="1">
      <c r="A325" s="4"/>
      <c r="C325" s="4"/>
      <c r="D325" s="4"/>
      <c r="E325" s="10"/>
      <c r="F325" s="4"/>
      <c r="G325" s="4"/>
      <c r="H325" s="10"/>
      <c r="I325" s="4"/>
      <c r="J325" s="4"/>
      <c r="K325" s="4"/>
      <c r="L325" s="4"/>
      <c r="M325" s="51"/>
      <c r="N325" s="11"/>
      <c r="O325" s="11"/>
      <c r="U325" s="13"/>
    </row>
    <row r="326" ht="12.75" customHeight="1">
      <c r="A326" s="4"/>
      <c r="C326" s="4"/>
      <c r="D326" s="4"/>
      <c r="E326" s="10"/>
      <c r="F326" s="4"/>
      <c r="G326" s="4"/>
      <c r="H326" s="10"/>
      <c r="I326" s="4"/>
      <c r="J326" s="4"/>
      <c r="K326" s="4"/>
      <c r="L326" s="4"/>
      <c r="M326" s="51"/>
      <c r="N326" s="11"/>
      <c r="O326" s="11"/>
      <c r="U326" s="13"/>
    </row>
    <row r="327" ht="12.75" customHeight="1">
      <c r="A327" s="4"/>
      <c r="C327" s="4"/>
      <c r="D327" s="4"/>
      <c r="E327" s="10"/>
      <c r="F327" s="4"/>
      <c r="G327" s="4"/>
      <c r="H327" s="10"/>
      <c r="I327" s="4"/>
      <c r="J327" s="4"/>
      <c r="K327" s="4"/>
      <c r="L327" s="4"/>
      <c r="M327" s="51"/>
      <c r="N327" s="11"/>
      <c r="O327" s="11"/>
      <c r="U327" s="13"/>
    </row>
    <row r="328" ht="12.75" customHeight="1">
      <c r="A328" s="4"/>
      <c r="C328" s="4"/>
      <c r="D328" s="4"/>
      <c r="E328" s="10"/>
      <c r="F328" s="4"/>
      <c r="G328" s="4"/>
      <c r="H328" s="10"/>
      <c r="I328" s="4"/>
      <c r="J328" s="4"/>
      <c r="K328" s="4"/>
      <c r="L328" s="4"/>
      <c r="M328" s="51"/>
      <c r="N328" s="11"/>
      <c r="O328" s="11"/>
      <c r="U328" s="13"/>
    </row>
    <row r="329" ht="12.75" customHeight="1">
      <c r="A329" s="4"/>
      <c r="C329" s="4"/>
      <c r="D329" s="4"/>
      <c r="E329" s="10"/>
      <c r="F329" s="4"/>
      <c r="G329" s="4"/>
      <c r="H329" s="10"/>
      <c r="I329" s="4"/>
      <c r="J329" s="4"/>
      <c r="K329" s="4"/>
      <c r="L329" s="4"/>
      <c r="M329" s="51"/>
      <c r="N329" s="11"/>
      <c r="O329" s="11"/>
      <c r="U329" s="13"/>
    </row>
    <row r="330" ht="12.75" customHeight="1">
      <c r="A330" s="4"/>
      <c r="C330" s="4"/>
      <c r="D330" s="4"/>
      <c r="E330" s="10"/>
      <c r="F330" s="4"/>
      <c r="G330" s="4"/>
      <c r="H330" s="10"/>
      <c r="I330" s="4"/>
      <c r="J330" s="4"/>
      <c r="K330" s="4"/>
      <c r="L330" s="4"/>
      <c r="M330" s="51"/>
      <c r="N330" s="11"/>
      <c r="O330" s="11"/>
      <c r="U330" s="13"/>
    </row>
    <row r="331" ht="12.75" customHeight="1">
      <c r="A331" s="4"/>
      <c r="C331" s="4"/>
      <c r="D331" s="4"/>
      <c r="E331" s="10"/>
      <c r="F331" s="4"/>
      <c r="G331" s="4"/>
      <c r="H331" s="10"/>
      <c r="I331" s="4"/>
      <c r="J331" s="4"/>
      <c r="K331" s="4"/>
      <c r="L331" s="4"/>
      <c r="M331" s="51"/>
      <c r="N331" s="11"/>
      <c r="O331" s="11"/>
      <c r="U331" s="13"/>
    </row>
    <row r="332" ht="12.75" customHeight="1">
      <c r="A332" s="4"/>
      <c r="C332" s="4"/>
      <c r="D332" s="4"/>
      <c r="E332" s="10"/>
      <c r="F332" s="4"/>
      <c r="G332" s="4"/>
      <c r="H332" s="10"/>
      <c r="I332" s="4"/>
      <c r="J332" s="4"/>
      <c r="K332" s="4"/>
      <c r="L332" s="4"/>
      <c r="M332" s="51"/>
      <c r="N332" s="11"/>
      <c r="O332" s="11"/>
      <c r="U332" s="13"/>
    </row>
    <row r="333" ht="12.75" customHeight="1">
      <c r="A333" s="4"/>
      <c r="C333" s="4"/>
      <c r="D333" s="4"/>
      <c r="E333" s="10"/>
      <c r="F333" s="4"/>
      <c r="G333" s="4"/>
      <c r="H333" s="10"/>
      <c r="I333" s="4"/>
      <c r="J333" s="4"/>
      <c r="K333" s="4"/>
      <c r="L333" s="4"/>
      <c r="M333" s="51"/>
      <c r="N333" s="11"/>
      <c r="O333" s="11"/>
      <c r="U333" s="13"/>
    </row>
    <row r="334" ht="12.75" customHeight="1">
      <c r="A334" s="4"/>
      <c r="C334" s="4"/>
      <c r="D334" s="4"/>
      <c r="E334" s="10"/>
      <c r="F334" s="4"/>
      <c r="G334" s="4"/>
      <c r="H334" s="10"/>
      <c r="I334" s="4"/>
      <c r="J334" s="4"/>
      <c r="K334" s="4"/>
      <c r="L334" s="4"/>
      <c r="M334" s="51"/>
      <c r="N334" s="11"/>
      <c r="O334" s="11"/>
      <c r="U334" s="13"/>
    </row>
    <row r="335" ht="12.75" customHeight="1">
      <c r="A335" s="4"/>
      <c r="C335" s="4"/>
      <c r="D335" s="4"/>
      <c r="E335" s="10"/>
      <c r="F335" s="4"/>
      <c r="G335" s="4"/>
      <c r="H335" s="10"/>
      <c r="I335" s="4"/>
      <c r="J335" s="4"/>
      <c r="K335" s="4"/>
      <c r="L335" s="4"/>
      <c r="M335" s="51"/>
      <c r="N335" s="11"/>
      <c r="O335" s="11"/>
      <c r="U335" s="13"/>
    </row>
    <row r="336" ht="12.75" customHeight="1">
      <c r="A336" s="4"/>
      <c r="C336" s="4"/>
      <c r="D336" s="4"/>
      <c r="E336" s="10"/>
      <c r="F336" s="4"/>
      <c r="G336" s="4"/>
      <c r="H336" s="10"/>
      <c r="I336" s="4"/>
      <c r="J336" s="4"/>
      <c r="K336" s="4"/>
      <c r="L336" s="4"/>
      <c r="M336" s="51"/>
      <c r="N336" s="11"/>
      <c r="O336" s="11"/>
      <c r="U336" s="13"/>
    </row>
    <row r="337" ht="12.75" customHeight="1">
      <c r="A337" s="4"/>
      <c r="C337" s="4"/>
      <c r="D337" s="4"/>
      <c r="E337" s="10"/>
      <c r="F337" s="4"/>
      <c r="G337" s="4"/>
      <c r="H337" s="10"/>
      <c r="I337" s="4"/>
      <c r="J337" s="4"/>
      <c r="K337" s="4"/>
      <c r="L337" s="4"/>
      <c r="M337" s="51"/>
      <c r="N337" s="11"/>
      <c r="O337" s="11"/>
      <c r="U337" s="13"/>
    </row>
    <row r="338" ht="12.75" customHeight="1">
      <c r="A338" s="4"/>
      <c r="C338" s="4"/>
      <c r="D338" s="4"/>
      <c r="E338" s="10"/>
      <c r="F338" s="4"/>
      <c r="G338" s="4"/>
      <c r="H338" s="10"/>
      <c r="I338" s="4"/>
      <c r="J338" s="4"/>
      <c r="K338" s="4"/>
      <c r="L338" s="4"/>
      <c r="M338" s="51"/>
      <c r="N338" s="11"/>
      <c r="O338" s="11"/>
      <c r="U338" s="13"/>
    </row>
    <row r="339" ht="12.75" customHeight="1">
      <c r="A339" s="4"/>
      <c r="C339" s="4"/>
      <c r="D339" s="4"/>
      <c r="E339" s="10"/>
      <c r="F339" s="4"/>
      <c r="G339" s="4"/>
      <c r="H339" s="10"/>
      <c r="I339" s="4"/>
      <c r="J339" s="4"/>
      <c r="K339" s="4"/>
      <c r="L339" s="4"/>
      <c r="M339" s="51"/>
      <c r="N339" s="11"/>
      <c r="O339" s="11"/>
      <c r="U339" s="13"/>
    </row>
    <row r="340" ht="12.75" customHeight="1">
      <c r="A340" s="4"/>
      <c r="C340" s="4"/>
      <c r="D340" s="4"/>
      <c r="E340" s="10"/>
      <c r="F340" s="4"/>
      <c r="G340" s="4"/>
      <c r="H340" s="10"/>
      <c r="I340" s="4"/>
      <c r="J340" s="4"/>
      <c r="K340" s="4"/>
      <c r="L340" s="4"/>
      <c r="M340" s="51"/>
      <c r="N340" s="11"/>
      <c r="O340" s="11"/>
      <c r="U340" s="13"/>
    </row>
    <row r="341" ht="12.75" customHeight="1">
      <c r="A341" s="4"/>
      <c r="C341" s="4"/>
      <c r="D341" s="4"/>
      <c r="E341" s="10"/>
      <c r="F341" s="4"/>
      <c r="G341" s="4"/>
      <c r="H341" s="10"/>
      <c r="I341" s="4"/>
      <c r="J341" s="4"/>
      <c r="K341" s="4"/>
      <c r="L341" s="4"/>
      <c r="M341" s="51"/>
      <c r="N341" s="11"/>
      <c r="O341" s="11"/>
      <c r="U341" s="13"/>
    </row>
    <row r="342" ht="12.75" customHeight="1">
      <c r="A342" s="4"/>
      <c r="C342" s="4"/>
      <c r="D342" s="4"/>
      <c r="E342" s="10"/>
      <c r="F342" s="4"/>
      <c r="G342" s="4"/>
      <c r="H342" s="10"/>
      <c r="I342" s="4"/>
      <c r="J342" s="4"/>
      <c r="K342" s="4"/>
      <c r="L342" s="4"/>
      <c r="M342" s="51"/>
      <c r="N342" s="11"/>
      <c r="O342" s="11"/>
      <c r="U342" s="13"/>
    </row>
    <row r="343" ht="12.75" customHeight="1">
      <c r="A343" s="4"/>
      <c r="C343" s="4"/>
      <c r="D343" s="4"/>
      <c r="E343" s="10"/>
      <c r="F343" s="4"/>
      <c r="G343" s="4"/>
      <c r="H343" s="10"/>
      <c r="I343" s="4"/>
      <c r="J343" s="4"/>
      <c r="K343" s="4"/>
      <c r="L343" s="4"/>
      <c r="M343" s="51"/>
      <c r="N343" s="11"/>
      <c r="O343" s="11"/>
      <c r="U343" s="13"/>
    </row>
    <row r="344" ht="12.75" customHeight="1">
      <c r="A344" s="4"/>
      <c r="C344" s="4"/>
      <c r="D344" s="4"/>
      <c r="E344" s="10"/>
      <c r="F344" s="4"/>
      <c r="G344" s="4"/>
      <c r="H344" s="10"/>
      <c r="I344" s="4"/>
      <c r="J344" s="4"/>
      <c r="K344" s="4"/>
      <c r="L344" s="4"/>
      <c r="M344" s="51"/>
      <c r="N344" s="11"/>
      <c r="O344" s="11"/>
      <c r="U344" s="13"/>
    </row>
    <row r="345" ht="12.75" customHeight="1">
      <c r="A345" s="4"/>
      <c r="C345" s="4"/>
      <c r="D345" s="4"/>
      <c r="E345" s="10"/>
      <c r="F345" s="4"/>
      <c r="G345" s="4"/>
      <c r="H345" s="10"/>
      <c r="I345" s="4"/>
      <c r="J345" s="4"/>
      <c r="K345" s="4"/>
      <c r="L345" s="4"/>
      <c r="M345" s="51"/>
      <c r="N345" s="11"/>
      <c r="O345" s="11"/>
      <c r="U345" s="13"/>
    </row>
    <row r="346" ht="12.75" customHeight="1">
      <c r="A346" s="4"/>
      <c r="C346" s="4"/>
      <c r="D346" s="4"/>
      <c r="E346" s="10"/>
      <c r="F346" s="4"/>
      <c r="G346" s="4"/>
      <c r="H346" s="10"/>
      <c r="I346" s="4"/>
      <c r="J346" s="4"/>
      <c r="K346" s="4"/>
      <c r="L346" s="4"/>
      <c r="M346" s="51"/>
      <c r="N346" s="11"/>
      <c r="O346" s="11"/>
      <c r="U346" s="13"/>
    </row>
    <row r="347" ht="12.75" customHeight="1">
      <c r="A347" s="4"/>
      <c r="C347" s="4"/>
      <c r="D347" s="4"/>
      <c r="E347" s="10"/>
      <c r="F347" s="4"/>
      <c r="G347" s="4"/>
      <c r="H347" s="10"/>
      <c r="I347" s="4"/>
      <c r="J347" s="4"/>
      <c r="K347" s="4"/>
      <c r="L347" s="4"/>
      <c r="M347" s="51"/>
      <c r="N347" s="11"/>
      <c r="O347" s="11"/>
      <c r="U347" s="13"/>
    </row>
    <row r="348" ht="12.75" customHeight="1">
      <c r="A348" s="4"/>
      <c r="C348" s="4"/>
      <c r="D348" s="4"/>
      <c r="E348" s="10"/>
      <c r="F348" s="4"/>
      <c r="G348" s="4"/>
      <c r="H348" s="10"/>
      <c r="I348" s="4"/>
      <c r="J348" s="4"/>
      <c r="K348" s="4"/>
      <c r="L348" s="4"/>
      <c r="M348" s="51"/>
      <c r="N348" s="11"/>
      <c r="O348" s="11"/>
      <c r="U348" s="13"/>
    </row>
    <row r="349" ht="12.75" customHeight="1">
      <c r="A349" s="4"/>
      <c r="C349" s="4"/>
      <c r="D349" s="4"/>
      <c r="E349" s="10"/>
      <c r="F349" s="4"/>
      <c r="G349" s="4"/>
      <c r="H349" s="10"/>
      <c r="I349" s="4"/>
      <c r="J349" s="4"/>
      <c r="K349" s="4"/>
      <c r="L349" s="4"/>
      <c r="M349" s="51"/>
      <c r="N349" s="11"/>
      <c r="O349" s="11"/>
      <c r="U349" s="13"/>
    </row>
    <row r="350" ht="12.75" customHeight="1">
      <c r="A350" s="4"/>
      <c r="C350" s="4"/>
      <c r="D350" s="4"/>
      <c r="E350" s="10"/>
      <c r="F350" s="4"/>
      <c r="G350" s="4"/>
      <c r="H350" s="10"/>
      <c r="I350" s="4"/>
      <c r="J350" s="4"/>
      <c r="K350" s="4"/>
      <c r="L350" s="4"/>
      <c r="M350" s="51"/>
      <c r="N350" s="11"/>
      <c r="O350" s="11"/>
      <c r="U350" s="13"/>
    </row>
    <row r="351" ht="12.75" customHeight="1">
      <c r="A351" s="4"/>
      <c r="C351" s="4"/>
      <c r="D351" s="4"/>
      <c r="E351" s="10"/>
      <c r="F351" s="4"/>
      <c r="G351" s="4"/>
      <c r="H351" s="10"/>
      <c r="I351" s="4"/>
      <c r="J351" s="4"/>
      <c r="K351" s="4"/>
      <c r="L351" s="4"/>
      <c r="M351" s="51"/>
      <c r="N351" s="11"/>
      <c r="O351" s="11"/>
      <c r="U351" s="13"/>
    </row>
    <row r="352" ht="12.75" customHeight="1">
      <c r="A352" s="4"/>
      <c r="C352" s="4"/>
      <c r="D352" s="4"/>
      <c r="E352" s="10"/>
      <c r="F352" s="4"/>
      <c r="G352" s="4"/>
      <c r="H352" s="10"/>
      <c r="I352" s="4"/>
      <c r="J352" s="4"/>
      <c r="K352" s="4"/>
      <c r="L352" s="4"/>
      <c r="M352" s="51"/>
      <c r="N352" s="11"/>
      <c r="O352" s="11"/>
      <c r="U352" s="13"/>
    </row>
    <row r="353" ht="12.75" customHeight="1">
      <c r="A353" s="4"/>
      <c r="C353" s="4"/>
      <c r="D353" s="4"/>
      <c r="E353" s="10"/>
      <c r="F353" s="4"/>
      <c r="G353" s="4"/>
      <c r="H353" s="10"/>
      <c r="I353" s="4"/>
      <c r="J353" s="4"/>
      <c r="K353" s="4"/>
      <c r="L353" s="4"/>
      <c r="M353" s="51"/>
      <c r="N353" s="11"/>
      <c r="O353" s="11"/>
      <c r="U353" s="13"/>
    </row>
    <row r="354" ht="12.75" customHeight="1">
      <c r="A354" s="4"/>
      <c r="C354" s="4"/>
      <c r="D354" s="4"/>
      <c r="E354" s="10"/>
      <c r="F354" s="4"/>
      <c r="G354" s="4"/>
      <c r="H354" s="10"/>
      <c r="I354" s="4"/>
      <c r="J354" s="4"/>
      <c r="K354" s="4"/>
      <c r="L354" s="4"/>
      <c r="M354" s="51"/>
      <c r="N354" s="11"/>
      <c r="O354" s="11"/>
      <c r="U354" s="13"/>
    </row>
    <row r="355" ht="12.75" customHeight="1">
      <c r="A355" s="4"/>
      <c r="C355" s="4"/>
      <c r="D355" s="4"/>
      <c r="E355" s="10"/>
      <c r="F355" s="4"/>
      <c r="G355" s="4"/>
      <c r="H355" s="10"/>
      <c r="I355" s="4"/>
      <c r="J355" s="4"/>
      <c r="K355" s="4"/>
      <c r="L355" s="4"/>
      <c r="M355" s="51"/>
      <c r="N355" s="11"/>
      <c r="O355" s="11"/>
      <c r="U355" s="13"/>
    </row>
    <row r="356" ht="12.75" customHeight="1">
      <c r="A356" s="4"/>
      <c r="C356" s="4"/>
      <c r="D356" s="4"/>
      <c r="E356" s="10"/>
      <c r="F356" s="4"/>
      <c r="G356" s="4"/>
      <c r="H356" s="10"/>
      <c r="I356" s="4"/>
      <c r="J356" s="4"/>
      <c r="K356" s="4"/>
      <c r="L356" s="4"/>
      <c r="M356" s="51"/>
      <c r="N356" s="11"/>
      <c r="O356" s="11"/>
      <c r="U356" s="13"/>
    </row>
    <row r="357" ht="12.75" customHeight="1">
      <c r="A357" s="4"/>
      <c r="C357" s="4"/>
      <c r="D357" s="4"/>
      <c r="E357" s="10"/>
      <c r="F357" s="4"/>
      <c r="G357" s="4"/>
      <c r="H357" s="10"/>
      <c r="I357" s="4"/>
      <c r="J357" s="4"/>
      <c r="K357" s="4"/>
      <c r="L357" s="4"/>
      <c r="M357" s="51"/>
      <c r="N357" s="11"/>
      <c r="O357" s="11"/>
      <c r="U357" s="13"/>
    </row>
    <row r="358" ht="12.75" customHeight="1">
      <c r="A358" s="4"/>
      <c r="C358" s="4"/>
      <c r="D358" s="4"/>
      <c r="E358" s="10"/>
      <c r="F358" s="4"/>
      <c r="G358" s="4"/>
      <c r="H358" s="10"/>
      <c r="I358" s="4"/>
      <c r="J358" s="4"/>
      <c r="K358" s="4"/>
      <c r="L358" s="4"/>
      <c r="M358" s="51"/>
      <c r="N358" s="11"/>
      <c r="O358" s="11"/>
      <c r="U358" s="13"/>
    </row>
    <row r="359" ht="12.75" customHeight="1">
      <c r="A359" s="4"/>
      <c r="C359" s="4"/>
      <c r="D359" s="4"/>
      <c r="E359" s="10"/>
      <c r="F359" s="4"/>
      <c r="G359" s="4"/>
      <c r="H359" s="10"/>
      <c r="I359" s="4"/>
      <c r="J359" s="4"/>
      <c r="K359" s="4"/>
      <c r="L359" s="4"/>
      <c r="M359" s="51"/>
      <c r="N359" s="11"/>
      <c r="O359" s="11"/>
      <c r="U359" s="13"/>
    </row>
    <row r="360" ht="12.75" customHeight="1">
      <c r="A360" s="4"/>
      <c r="C360" s="4"/>
      <c r="D360" s="4"/>
      <c r="E360" s="10"/>
      <c r="F360" s="4"/>
      <c r="G360" s="4"/>
      <c r="H360" s="10"/>
      <c r="I360" s="4"/>
      <c r="J360" s="4"/>
      <c r="K360" s="4"/>
      <c r="L360" s="4"/>
      <c r="M360" s="51"/>
      <c r="N360" s="11"/>
      <c r="O360" s="11"/>
      <c r="U360" s="13"/>
    </row>
    <row r="361" ht="12.75" customHeight="1">
      <c r="A361" s="4"/>
      <c r="C361" s="4"/>
      <c r="D361" s="4"/>
      <c r="E361" s="10"/>
      <c r="F361" s="4"/>
      <c r="G361" s="4"/>
      <c r="H361" s="10"/>
      <c r="I361" s="4"/>
      <c r="J361" s="4"/>
      <c r="K361" s="4"/>
      <c r="L361" s="4"/>
      <c r="M361" s="51"/>
      <c r="N361" s="11"/>
      <c r="O361" s="11"/>
      <c r="U361" s="13"/>
    </row>
    <row r="362" ht="12.75" customHeight="1">
      <c r="A362" s="4"/>
      <c r="C362" s="4"/>
      <c r="D362" s="4"/>
      <c r="E362" s="10"/>
      <c r="F362" s="4"/>
      <c r="G362" s="4"/>
      <c r="H362" s="10"/>
      <c r="I362" s="4"/>
      <c r="J362" s="4"/>
      <c r="K362" s="4"/>
      <c r="L362" s="4"/>
      <c r="M362" s="51"/>
      <c r="N362" s="11"/>
      <c r="O362" s="11"/>
      <c r="U362" s="13"/>
    </row>
    <row r="363" ht="12.75" customHeight="1">
      <c r="A363" s="4"/>
      <c r="C363" s="4"/>
      <c r="D363" s="4"/>
      <c r="E363" s="10"/>
      <c r="F363" s="4"/>
      <c r="G363" s="4"/>
      <c r="H363" s="10"/>
      <c r="I363" s="4"/>
      <c r="J363" s="4"/>
      <c r="K363" s="4"/>
      <c r="L363" s="4"/>
      <c r="M363" s="51"/>
      <c r="N363" s="11"/>
      <c r="O363" s="11"/>
      <c r="U363" s="13"/>
    </row>
    <row r="364" ht="12.75" customHeight="1">
      <c r="C364" s="4"/>
      <c r="D364" s="4"/>
      <c r="E364" s="10"/>
      <c r="F364" s="4"/>
      <c r="G364" s="4"/>
      <c r="H364" s="36"/>
      <c r="L364" s="11"/>
      <c r="M364" s="51"/>
      <c r="N364" s="11"/>
      <c r="O364" s="11"/>
      <c r="U364" s="13"/>
    </row>
    <row r="365" ht="12.75" customHeight="1">
      <c r="C365" s="4"/>
      <c r="D365" s="4"/>
      <c r="E365" s="10"/>
      <c r="F365" s="4"/>
      <c r="G365" s="4"/>
      <c r="H365" s="36"/>
      <c r="L365" s="11"/>
      <c r="M365" s="51"/>
      <c r="N365" s="11"/>
      <c r="O365" s="11"/>
      <c r="U365" s="13"/>
    </row>
    <row r="366" ht="12.75" customHeight="1">
      <c r="C366" s="4"/>
      <c r="D366" s="4"/>
      <c r="E366" s="10"/>
      <c r="F366" s="4"/>
      <c r="G366" s="4"/>
      <c r="H366" s="36"/>
      <c r="L366" s="11"/>
      <c r="M366" s="51"/>
      <c r="N366" s="11"/>
      <c r="O366" s="11"/>
      <c r="U366" s="13"/>
    </row>
    <row r="367" ht="12.75" customHeight="1">
      <c r="C367" s="4"/>
      <c r="D367" s="4"/>
      <c r="E367" s="10"/>
      <c r="F367" s="4"/>
      <c r="G367" s="4"/>
      <c r="H367" s="36"/>
      <c r="L367" s="11"/>
      <c r="M367" s="51"/>
      <c r="N367" s="11"/>
      <c r="O367" s="11"/>
      <c r="U367" s="13"/>
    </row>
    <row r="368" ht="12.75" customHeight="1">
      <c r="C368" s="4"/>
      <c r="D368" s="4"/>
      <c r="E368" s="10"/>
      <c r="F368" s="4"/>
      <c r="G368" s="4"/>
      <c r="H368" s="36"/>
      <c r="L368" s="11"/>
      <c r="M368" s="51"/>
      <c r="N368" s="11"/>
      <c r="O368" s="11"/>
      <c r="U368" s="13"/>
    </row>
    <row r="369" ht="12.75" customHeight="1">
      <c r="C369" s="4"/>
      <c r="D369" s="4"/>
      <c r="E369" s="10"/>
      <c r="F369" s="4"/>
      <c r="G369" s="4"/>
      <c r="H369" s="36"/>
      <c r="L369" s="11"/>
      <c r="M369" s="51"/>
      <c r="N369" s="11"/>
      <c r="O369" s="11"/>
      <c r="U369" s="13"/>
    </row>
    <row r="370" ht="12.75" customHeight="1">
      <c r="C370" s="4"/>
      <c r="D370" s="4"/>
      <c r="E370" s="10"/>
      <c r="F370" s="4"/>
      <c r="G370" s="4"/>
      <c r="H370" s="36"/>
      <c r="L370" s="11"/>
      <c r="M370" s="51"/>
      <c r="N370" s="11"/>
      <c r="O370" s="11"/>
      <c r="U370" s="13"/>
    </row>
    <row r="371" ht="12.75" customHeight="1">
      <c r="C371" s="4"/>
      <c r="D371" s="4"/>
      <c r="E371" s="10"/>
      <c r="F371" s="4"/>
      <c r="G371" s="4"/>
      <c r="H371" s="36"/>
      <c r="L371" s="11"/>
      <c r="M371" s="51"/>
      <c r="N371" s="11"/>
      <c r="O371" s="11"/>
      <c r="U371" s="13"/>
    </row>
    <row r="372" ht="12.75" customHeight="1">
      <c r="C372" s="4"/>
      <c r="D372" s="4"/>
      <c r="E372" s="10"/>
      <c r="F372" s="4"/>
      <c r="G372" s="4"/>
      <c r="H372" s="36"/>
      <c r="L372" s="11"/>
      <c r="M372" s="51"/>
      <c r="N372" s="11"/>
      <c r="O372" s="11"/>
      <c r="U372" s="13"/>
    </row>
    <row r="373" ht="12.75" customHeight="1">
      <c r="C373" s="4"/>
      <c r="D373" s="4"/>
      <c r="E373" s="10"/>
      <c r="F373" s="4"/>
      <c r="G373" s="4"/>
      <c r="H373" s="36"/>
      <c r="L373" s="11"/>
      <c r="M373" s="51"/>
      <c r="N373" s="11"/>
      <c r="O373" s="11"/>
      <c r="U373" s="13"/>
    </row>
    <row r="374" ht="12.75" customHeight="1">
      <c r="C374" s="4"/>
      <c r="D374" s="4"/>
      <c r="E374" s="10"/>
      <c r="F374" s="4"/>
      <c r="G374" s="4"/>
      <c r="H374" s="36"/>
      <c r="L374" s="11"/>
      <c r="M374" s="51"/>
      <c r="N374" s="11"/>
      <c r="O374" s="11"/>
      <c r="U374" s="13"/>
    </row>
    <row r="375" ht="12.75" customHeight="1">
      <c r="C375" s="4"/>
      <c r="D375" s="4"/>
      <c r="E375" s="10"/>
      <c r="F375" s="4"/>
      <c r="G375" s="4"/>
      <c r="H375" s="36"/>
      <c r="L375" s="11"/>
      <c r="M375" s="51"/>
      <c r="N375" s="11"/>
      <c r="O375" s="11"/>
      <c r="U375" s="13"/>
    </row>
    <row r="376" ht="12.75" customHeight="1">
      <c r="C376" s="4"/>
      <c r="D376" s="4"/>
      <c r="E376" s="10"/>
      <c r="F376" s="4"/>
      <c r="G376" s="4"/>
      <c r="H376" s="36"/>
      <c r="L376" s="11"/>
      <c r="M376" s="51"/>
      <c r="N376" s="11"/>
      <c r="O376" s="11"/>
      <c r="U376" s="13"/>
    </row>
    <row r="377" ht="12.75" customHeight="1">
      <c r="C377" s="4"/>
      <c r="D377" s="4"/>
      <c r="E377" s="10"/>
      <c r="F377" s="4"/>
      <c r="G377" s="4"/>
      <c r="H377" s="36"/>
      <c r="L377" s="11"/>
      <c r="M377" s="51"/>
      <c r="N377" s="11"/>
      <c r="O377" s="11"/>
      <c r="U377" s="13"/>
    </row>
    <row r="378" ht="12.75" customHeight="1">
      <c r="C378" s="4"/>
      <c r="D378" s="4"/>
      <c r="E378" s="10"/>
      <c r="F378" s="4"/>
      <c r="G378" s="4"/>
      <c r="H378" s="36"/>
      <c r="L378" s="11"/>
      <c r="M378" s="51"/>
      <c r="N378" s="11"/>
      <c r="O378" s="11"/>
      <c r="U378" s="13"/>
    </row>
    <row r="379" ht="12.75" customHeight="1">
      <c r="C379" s="4"/>
      <c r="D379" s="4"/>
      <c r="E379" s="10"/>
      <c r="F379" s="4"/>
      <c r="G379" s="4"/>
      <c r="H379" s="36"/>
      <c r="L379" s="11"/>
      <c r="M379" s="51"/>
      <c r="N379" s="11"/>
      <c r="O379" s="11"/>
      <c r="U379" s="13"/>
    </row>
    <row r="380" ht="12.75" customHeight="1">
      <c r="C380" s="4"/>
      <c r="D380" s="4"/>
      <c r="E380" s="10"/>
      <c r="F380" s="4"/>
      <c r="G380" s="4"/>
      <c r="H380" s="36"/>
      <c r="L380" s="11"/>
      <c r="M380" s="51"/>
      <c r="N380" s="11"/>
      <c r="O380" s="11"/>
      <c r="U380" s="13"/>
    </row>
    <row r="381" ht="12.75" customHeight="1">
      <c r="C381" s="4"/>
      <c r="D381" s="4"/>
      <c r="E381" s="10"/>
      <c r="F381" s="4"/>
      <c r="G381" s="4"/>
      <c r="H381" s="36"/>
      <c r="L381" s="11"/>
      <c r="M381" s="51"/>
      <c r="N381" s="11"/>
      <c r="O381" s="11"/>
      <c r="U381" s="13"/>
    </row>
    <row r="382" ht="12.75" customHeight="1">
      <c r="C382" s="4"/>
      <c r="D382" s="4"/>
      <c r="E382" s="10"/>
      <c r="F382" s="4"/>
      <c r="G382" s="4"/>
      <c r="H382" s="36"/>
      <c r="L382" s="11"/>
      <c r="M382" s="51"/>
      <c r="N382" s="11"/>
      <c r="O382" s="11"/>
      <c r="U382" s="13"/>
    </row>
    <row r="383" ht="12.75" customHeight="1">
      <c r="C383" s="4"/>
      <c r="D383" s="4"/>
      <c r="E383" s="10"/>
      <c r="F383" s="4"/>
      <c r="G383" s="4"/>
      <c r="H383" s="36"/>
      <c r="L383" s="11"/>
      <c r="M383" s="51"/>
      <c r="N383" s="11"/>
      <c r="O383" s="11"/>
      <c r="U383" s="13"/>
    </row>
    <row r="384" ht="12.75" customHeight="1">
      <c r="C384" s="4"/>
      <c r="D384" s="4"/>
      <c r="E384" s="10"/>
      <c r="F384" s="4"/>
      <c r="G384" s="4"/>
      <c r="H384" s="36"/>
      <c r="L384" s="11"/>
      <c r="M384" s="51"/>
      <c r="N384" s="11"/>
      <c r="O384" s="11"/>
      <c r="U384" s="13"/>
    </row>
    <row r="385" ht="12.75" customHeight="1">
      <c r="C385" s="4"/>
      <c r="D385" s="4"/>
      <c r="E385" s="10"/>
      <c r="F385" s="4"/>
      <c r="G385" s="4"/>
      <c r="H385" s="36"/>
      <c r="L385" s="11"/>
      <c r="M385" s="51"/>
      <c r="N385" s="11"/>
      <c r="O385" s="11"/>
      <c r="U385" s="13"/>
    </row>
    <row r="386" ht="12.75" customHeight="1">
      <c r="C386" s="4"/>
      <c r="D386" s="4"/>
      <c r="E386" s="10"/>
      <c r="F386" s="4"/>
      <c r="G386" s="4"/>
      <c r="H386" s="36"/>
      <c r="L386" s="11"/>
      <c r="M386" s="51"/>
      <c r="N386" s="11"/>
      <c r="O386" s="11"/>
      <c r="U386" s="13"/>
    </row>
    <row r="387" ht="12.75" customHeight="1">
      <c r="C387" s="4"/>
      <c r="D387" s="4"/>
      <c r="E387" s="10"/>
      <c r="F387" s="4"/>
      <c r="G387" s="4"/>
      <c r="H387" s="36"/>
      <c r="L387" s="11"/>
      <c r="M387" s="51"/>
      <c r="N387" s="11"/>
      <c r="O387" s="11"/>
      <c r="U387" s="13"/>
    </row>
    <row r="388" ht="12.75" customHeight="1">
      <c r="C388" s="4"/>
      <c r="D388" s="4"/>
      <c r="E388" s="10"/>
      <c r="F388" s="4"/>
      <c r="G388" s="4"/>
      <c r="H388" s="36"/>
      <c r="L388" s="11"/>
      <c r="M388" s="51"/>
      <c r="N388" s="11"/>
      <c r="O388" s="11"/>
      <c r="U388" s="13"/>
    </row>
    <row r="389" ht="12.75" customHeight="1">
      <c r="C389" s="4"/>
      <c r="D389" s="4"/>
      <c r="E389" s="10"/>
      <c r="F389" s="4"/>
      <c r="G389" s="4"/>
      <c r="H389" s="36"/>
      <c r="L389" s="11"/>
      <c r="M389" s="51"/>
      <c r="N389" s="11"/>
      <c r="O389" s="11"/>
      <c r="U389" s="13"/>
    </row>
    <row r="390" ht="12.75" customHeight="1">
      <c r="C390" s="4"/>
      <c r="D390" s="4"/>
      <c r="E390" s="10"/>
      <c r="F390" s="4"/>
      <c r="G390" s="4"/>
      <c r="H390" s="36"/>
      <c r="L390" s="11"/>
      <c r="M390" s="51"/>
      <c r="N390" s="11"/>
      <c r="O390" s="11"/>
      <c r="U390" s="13"/>
    </row>
    <row r="391" ht="12.75" customHeight="1">
      <c r="C391" s="4"/>
      <c r="D391" s="4"/>
      <c r="E391" s="10"/>
      <c r="F391" s="4"/>
      <c r="G391" s="4"/>
      <c r="H391" s="36"/>
      <c r="L391" s="11"/>
      <c r="M391" s="51"/>
      <c r="N391" s="11"/>
      <c r="O391" s="11"/>
      <c r="U391" s="13"/>
    </row>
    <row r="392" ht="12.75" customHeight="1">
      <c r="C392" s="4"/>
      <c r="D392" s="4"/>
      <c r="E392" s="10"/>
      <c r="F392" s="4"/>
      <c r="G392" s="4"/>
      <c r="H392" s="36"/>
      <c r="L392" s="11"/>
      <c r="M392" s="51"/>
      <c r="N392" s="11"/>
      <c r="O392" s="11"/>
      <c r="U392" s="13"/>
    </row>
    <row r="393" ht="12.75" customHeight="1">
      <c r="C393" s="4"/>
      <c r="D393" s="4"/>
      <c r="E393" s="10"/>
      <c r="F393" s="4"/>
      <c r="G393" s="4"/>
      <c r="H393" s="36"/>
      <c r="L393" s="11"/>
      <c r="M393" s="51"/>
      <c r="N393" s="11"/>
      <c r="O393" s="11"/>
      <c r="U393" s="13"/>
    </row>
    <row r="394" ht="12.75" customHeight="1">
      <c r="C394" s="4"/>
      <c r="D394" s="4"/>
      <c r="E394" s="10"/>
      <c r="F394" s="4"/>
      <c r="G394" s="4"/>
      <c r="H394" s="36"/>
      <c r="L394" s="11"/>
      <c r="M394" s="51"/>
      <c r="N394" s="11"/>
      <c r="O394" s="11"/>
      <c r="U394" s="13"/>
    </row>
    <row r="395" ht="12.75" customHeight="1">
      <c r="C395" s="4"/>
      <c r="D395" s="4"/>
      <c r="E395" s="10"/>
      <c r="F395" s="4"/>
      <c r="G395" s="4"/>
      <c r="H395" s="36"/>
      <c r="L395" s="11"/>
      <c r="M395" s="51"/>
      <c r="N395" s="11"/>
      <c r="O395" s="11"/>
      <c r="U395" s="13"/>
    </row>
    <row r="396" ht="12.75" customHeight="1">
      <c r="C396" s="4"/>
      <c r="D396" s="4"/>
      <c r="E396" s="10"/>
      <c r="F396" s="4"/>
      <c r="G396" s="4"/>
      <c r="H396" s="36"/>
      <c r="L396" s="11"/>
      <c r="M396" s="51"/>
      <c r="N396" s="11"/>
      <c r="O396" s="11"/>
      <c r="U396" s="13"/>
    </row>
    <row r="397" ht="12.75" customHeight="1">
      <c r="C397" s="4"/>
      <c r="D397" s="4"/>
      <c r="E397" s="10"/>
      <c r="F397" s="4"/>
      <c r="G397" s="4"/>
      <c r="H397" s="36"/>
      <c r="L397" s="11"/>
      <c r="M397" s="51"/>
      <c r="N397" s="11"/>
      <c r="O397" s="11"/>
      <c r="U397" s="13"/>
    </row>
    <row r="398" ht="12.75" customHeight="1">
      <c r="C398" s="4"/>
      <c r="D398" s="4"/>
      <c r="E398" s="10"/>
      <c r="F398" s="4"/>
      <c r="G398" s="4"/>
      <c r="H398" s="36"/>
      <c r="L398" s="11"/>
      <c r="M398" s="51"/>
      <c r="N398" s="11"/>
      <c r="O398" s="11"/>
      <c r="U398" s="13"/>
    </row>
    <row r="399" ht="12.75" customHeight="1">
      <c r="C399" s="4"/>
      <c r="D399" s="4"/>
      <c r="E399" s="10"/>
      <c r="F399" s="4"/>
      <c r="G399" s="4"/>
      <c r="H399" s="36"/>
      <c r="L399" s="11"/>
      <c r="M399" s="51"/>
      <c r="N399" s="11"/>
      <c r="O399" s="11"/>
      <c r="U399" s="13"/>
    </row>
    <row r="400" ht="12.75" customHeight="1">
      <c r="C400" s="4"/>
      <c r="D400" s="4"/>
      <c r="E400" s="10"/>
      <c r="F400" s="4"/>
      <c r="G400" s="4"/>
      <c r="H400" s="36"/>
      <c r="L400" s="11"/>
      <c r="M400" s="51"/>
      <c r="N400" s="11"/>
      <c r="O400" s="11"/>
      <c r="U400" s="13"/>
    </row>
    <row r="401" ht="12.75" customHeight="1">
      <c r="C401" s="4"/>
      <c r="D401" s="4"/>
      <c r="E401" s="10"/>
      <c r="F401" s="4"/>
      <c r="G401" s="4"/>
      <c r="H401" s="36"/>
      <c r="L401" s="11"/>
      <c r="M401" s="51"/>
      <c r="N401" s="11"/>
      <c r="O401" s="11"/>
      <c r="U401" s="13"/>
    </row>
    <row r="402" ht="12.75" customHeight="1">
      <c r="C402" s="4"/>
      <c r="D402" s="4"/>
      <c r="E402" s="10"/>
      <c r="F402" s="4"/>
      <c r="G402" s="4"/>
      <c r="H402" s="36"/>
      <c r="L402" s="11"/>
      <c r="M402" s="51"/>
      <c r="N402" s="11"/>
      <c r="O402" s="11"/>
      <c r="U402" s="13"/>
    </row>
    <row r="403" ht="12.75" customHeight="1">
      <c r="C403" s="4"/>
      <c r="D403" s="4"/>
      <c r="E403" s="10"/>
      <c r="F403" s="4"/>
      <c r="G403" s="4"/>
      <c r="H403" s="36"/>
      <c r="L403" s="11"/>
      <c r="M403" s="51"/>
      <c r="N403" s="11"/>
      <c r="O403" s="11"/>
      <c r="U403" s="13"/>
    </row>
    <row r="404" ht="12.75" customHeight="1">
      <c r="C404" s="4"/>
      <c r="D404" s="4"/>
      <c r="E404" s="10"/>
      <c r="F404" s="4"/>
      <c r="G404" s="4"/>
      <c r="H404" s="36"/>
      <c r="L404" s="11"/>
      <c r="M404" s="51"/>
      <c r="N404" s="11"/>
      <c r="O404" s="11"/>
      <c r="U404" s="13"/>
    </row>
    <row r="405" ht="12.75" customHeight="1">
      <c r="C405" s="4"/>
      <c r="D405" s="4"/>
      <c r="E405" s="10"/>
      <c r="F405" s="4"/>
      <c r="G405" s="4"/>
      <c r="H405" s="36"/>
      <c r="L405" s="11"/>
      <c r="M405" s="51"/>
      <c r="N405" s="11"/>
      <c r="O405" s="11"/>
      <c r="U405" s="13"/>
    </row>
    <row r="406" ht="12.75" customHeight="1">
      <c r="C406" s="4"/>
      <c r="D406" s="4"/>
      <c r="E406" s="10"/>
      <c r="F406" s="4"/>
      <c r="G406" s="4"/>
      <c r="H406" s="36"/>
      <c r="L406" s="11"/>
      <c r="M406" s="51"/>
      <c r="N406" s="11"/>
      <c r="O406" s="11"/>
      <c r="U406" s="13"/>
    </row>
    <row r="407" ht="12.75" customHeight="1">
      <c r="C407" s="4"/>
      <c r="D407" s="4"/>
      <c r="E407" s="10"/>
      <c r="F407" s="4"/>
      <c r="G407" s="4"/>
      <c r="H407" s="36"/>
      <c r="L407" s="11"/>
      <c r="M407" s="51"/>
      <c r="N407" s="11"/>
      <c r="O407" s="11"/>
      <c r="U407" s="13"/>
    </row>
    <row r="408" ht="12.75" customHeight="1">
      <c r="C408" s="4"/>
      <c r="D408" s="4"/>
      <c r="E408" s="10"/>
      <c r="F408" s="4"/>
      <c r="G408" s="4"/>
      <c r="H408" s="36"/>
      <c r="L408" s="11"/>
      <c r="M408" s="51"/>
      <c r="N408" s="11"/>
      <c r="O408" s="11"/>
      <c r="U408" s="13"/>
    </row>
    <row r="409" ht="12.75" customHeight="1">
      <c r="C409" s="4"/>
      <c r="D409" s="4"/>
      <c r="E409" s="10"/>
      <c r="F409" s="4"/>
      <c r="G409" s="4"/>
      <c r="H409" s="36"/>
      <c r="L409" s="11"/>
      <c r="M409" s="51"/>
      <c r="N409" s="11"/>
      <c r="O409" s="11"/>
      <c r="U409" s="13"/>
    </row>
    <row r="410" ht="12.75" customHeight="1">
      <c r="C410" s="4"/>
      <c r="D410" s="4"/>
      <c r="E410" s="10"/>
      <c r="F410" s="4"/>
      <c r="G410" s="4"/>
      <c r="H410" s="36"/>
      <c r="L410" s="11"/>
      <c r="M410" s="51"/>
      <c r="N410" s="11"/>
      <c r="O410" s="11"/>
      <c r="U410" s="13"/>
    </row>
    <row r="411" ht="12.75" customHeight="1">
      <c r="C411" s="4"/>
      <c r="D411" s="4"/>
      <c r="E411" s="10"/>
      <c r="F411" s="4"/>
      <c r="G411" s="4"/>
      <c r="H411" s="36"/>
      <c r="L411" s="11"/>
      <c r="M411" s="51"/>
      <c r="N411" s="11"/>
      <c r="O411" s="11"/>
      <c r="U411" s="13"/>
    </row>
    <row r="412" ht="12.75" customHeight="1">
      <c r="C412" s="4"/>
      <c r="D412" s="4"/>
      <c r="E412" s="10"/>
      <c r="F412" s="4"/>
      <c r="G412" s="4"/>
      <c r="H412" s="36"/>
      <c r="L412" s="11"/>
      <c r="M412" s="51"/>
      <c r="N412" s="11"/>
      <c r="O412" s="11"/>
      <c r="U412" s="13"/>
    </row>
    <row r="413" ht="12.75" customHeight="1">
      <c r="C413" s="4"/>
      <c r="D413" s="4"/>
      <c r="E413" s="10"/>
      <c r="F413" s="4"/>
      <c r="G413" s="4"/>
      <c r="H413" s="36"/>
      <c r="L413" s="11"/>
      <c r="M413" s="51"/>
      <c r="N413" s="11"/>
      <c r="O413" s="11"/>
      <c r="U413" s="13"/>
    </row>
    <row r="414" ht="12.75" customHeight="1">
      <c r="C414" s="4"/>
      <c r="D414" s="4"/>
      <c r="E414" s="10"/>
      <c r="F414" s="4"/>
      <c r="G414" s="4"/>
      <c r="H414" s="36"/>
      <c r="L414" s="11"/>
      <c r="M414" s="51"/>
      <c r="N414" s="11"/>
      <c r="O414" s="11"/>
      <c r="U414" s="13"/>
    </row>
    <row r="415" ht="12.75" customHeight="1">
      <c r="C415" s="4"/>
      <c r="D415" s="4"/>
      <c r="E415" s="10"/>
      <c r="F415" s="4"/>
      <c r="G415" s="4"/>
      <c r="H415" s="36"/>
      <c r="L415" s="11"/>
      <c r="M415" s="51"/>
      <c r="N415" s="11"/>
      <c r="O415" s="11"/>
      <c r="U415" s="13"/>
    </row>
    <row r="416" ht="12.75" customHeight="1">
      <c r="C416" s="4"/>
      <c r="D416" s="4"/>
      <c r="E416" s="10"/>
      <c r="F416" s="4"/>
      <c r="G416" s="4"/>
      <c r="H416" s="36"/>
      <c r="L416" s="11"/>
      <c r="M416" s="51"/>
      <c r="N416" s="11"/>
      <c r="O416" s="11"/>
      <c r="U416" s="13"/>
    </row>
    <row r="417" ht="12.75" customHeight="1">
      <c r="C417" s="4"/>
      <c r="D417" s="4"/>
      <c r="E417" s="10"/>
      <c r="F417" s="4"/>
      <c r="G417" s="4"/>
      <c r="H417" s="36"/>
      <c r="L417" s="11"/>
      <c r="M417" s="51"/>
      <c r="N417" s="11"/>
      <c r="O417" s="11"/>
      <c r="U417" s="13"/>
    </row>
    <row r="418" ht="12.75" customHeight="1">
      <c r="C418" s="4"/>
      <c r="D418" s="4"/>
      <c r="E418" s="10"/>
      <c r="F418" s="4"/>
      <c r="G418" s="4"/>
      <c r="H418" s="36"/>
      <c r="L418" s="11"/>
      <c r="M418" s="51"/>
      <c r="N418" s="11"/>
      <c r="O418" s="11"/>
      <c r="U418" s="13"/>
    </row>
    <row r="419" ht="12.75" customHeight="1">
      <c r="C419" s="4"/>
      <c r="D419" s="4"/>
      <c r="E419" s="10"/>
      <c r="F419" s="4"/>
      <c r="G419" s="4"/>
      <c r="H419" s="36"/>
      <c r="L419" s="11"/>
      <c r="M419" s="51"/>
      <c r="N419" s="11"/>
      <c r="O419" s="11"/>
      <c r="U419" s="13"/>
    </row>
    <row r="420" ht="12.75" customHeight="1">
      <c r="C420" s="4"/>
      <c r="D420" s="4"/>
      <c r="E420" s="10"/>
      <c r="F420" s="4"/>
      <c r="G420" s="4"/>
      <c r="H420" s="36"/>
      <c r="L420" s="11"/>
      <c r="M420" s="51"/>
      <c r="N420" s="11"/>
      <c r="O420" s="11"/>
      <c r="U420" s="13"/>
    </row>
    <row r="421" ht="12.75" customHeight="1">
      <c r="C421" s="4"/>
      <c r="D421" s="4"/>
      <c r="E421" s="10"/>
      <c r="F421" s="4"/>
      <c r="G421" s="4"/>
      <c r="H421" s="36"/>
      <c r="L421" s="11"/>
      <c r="M421" s="51"/>
      <c r="N421" s="11"/>
      <c r="O421" s="11"/>
      <c r="U421" s="13"/>
    </row>
    <row r="422" ht="12.75" customHeight="1">
      <c r="C422" s="4"/>
      <c r="D422" s="4"/>
      <c r="E422" s="10"/>
      <c r="F422" s="4"/>
      <c r="G422" s="4"/>
      <c r="H422" s="36"/>
      <c r="L422" s="11"/>
      <c r="M422" s="51"/>
      <c r="N422" s="11"/>
      <c r="O422" s="11"/>
      <c r="U422" s="13"/>
    </row>
    <row r="423" ht="12.75" customHeight="1">
      <c r="C423" s="4"/>
      <c r="D423" s="4"/>
      <c r="E423" s="10"/>
      <c r="F423" s="4"/>
      <c r="G423" s="4"/>
      <c r="H423" s="36"/>
      <c r="L423" s="11"/>
      <c r="M423" s="51"/>
      <c r="N423" s="11"/>
      <c r="O423" s="11"/>
      <c r="U423" s="13"/>
    </row>
    <row r="424" ht="12.75" customHeight="1">
      <c r="C424" s="4"/>
      <c r="D424" s="4"/>
      <c r="E424" s="10"/>
      <c r="F424" s="4"/>
      <c r="G424" s="4"/>
      <c r="H424" s="36"/>
      <c r="L424" s="11"/>
      <c r="M424" s="51"/>
      <c r="N424" s="11"/>
      <c r="O424" s="11"/>
      <c r="U424" s="13"/>
    </row>
    <row r="425" ht="12.75" customHeight="1">
      <c r="C425" s="4"/>
      <c r="D425" s="4"/>
      <c r="E425" s="10"/>
      <c r="F425" s="4"/>
      <c r="G425" s="4"/>
      <c r="H425" s="36"/>
      <c r="L425" s="11"/>
      <c r="M425" s="51"/>
      <c r="N425" s="11"/>
      <c r="O425" s="11"/>
      <c r="U425" s="13"/>
    </row>
    <row r="426" ht="12.75" customHeight="1">
      <c r="C426" s="4"/>
      <c r="D426" s="4"/>
      <c r="E426" s="10"/>
      <c r="F426" s="4"/>
      <c r="G426" s="4"/>
      <c r="H426" s="36"/>
      <c r="L426" s="11"/>
      <c r="M426" s="51"/>
      <c r="N426" s="11"/>
      <c r="O426" s="11"/>
      <c r="U426" s="13"/>
    </row>
    <row r="427" ht="12.75" customHeight="1">
      <c r="C427" s="4"/>
      <c r="D427" s="4"/>
      <c r="E427" s="10"/>
      <c r="F427" s="4"/>
      <c r="G427" s="4"/>
      <c r="H427" s="36"/>
      <c r="L427" s="11"/>
      <c r="M427" s="51"/>
      <c r="N427" s="11"/>
      <c r="O427" s="11"/>
      <c r="U427" s="13"/>
    </row>
    <row r="428" ht="12.75" customHeight="1">
      <c r="C428" s="4"/>
      <c r="D428" s="4"/>
      <c r="E428" s="10"/>
      <c r="F428" s="4"/>
      <c r="G428" s="4"/>
      <c r="H428" s="36"/>
      <c r="L428" s="11"/>
      <c r="M428" s="51"/>
      <c r="N428" s="11"/>
      <c r="O428" s="11"/>
      <c r="U428" s="13"/>
    </row>
    <row r="429" ht="12.75" customHeight="1">
      <c r="C429" s="4"/>
      <c r="D429" s="4"/>
      <c r="E429" s="10"/>
      <c r="F429" s="4"/>
      <c r="G429" s="4"/>
      <c r="H429" s="36"/>
      <c r="L429" s="11"/>
      <c r="M429" s="51"/>
      <c r="N429" s="11"/>
      <c r="O429" s="11"/>
      <c r="U429" s="13"/>
    </row>
    <row r="430" ht="12.75" customHeight="1">
      <c r="C430" s="4"/>
      <c r="D430" s="4"/>
      <c r="E430" s="10"/>
      <c r="F430" s="4"/>
      <c r="G430" s="4"/>
      <c r="H430" s="36"/>
      <c r="L430" s="11"/>
      <c r="M430" s="51"/>
      <c r="N430" s="11"/>
      <c r="O430" s="11"/>
      <c r="U430" s="13"/>
    </row>
    <row r="431" ht="12.75" customHeight="1">
      <c r="C431" s="4"/>
      <c r="D431" s="4"/>
      <c r="E431" s="10"/>
      <c r="F431" s="4"/>
      <c r="G431" s="4"/>
      <c r="H431" s="36"/>
      <c r="L431" s="11"/>
      <c r="M431" s="51"/>
      <c r="N431" s="11"/>
      <c r="O431" s="11"/>
      <c r="U431" s="13"/>
    </row>
    <row r="432" ht="12.75" customHeight="1">
      <c r="C432" s="4"/>
      <c r="D432" s="4"/>
      <c r="E432" s="10"/>
      <c r="F432" s="4"/>
      <c r="G432" s="4"/>
      <c r="H432" s="36"/>
      <c r="L432" s="11"/>
      <c r="M432" s="51"/>
      <c r="N432" s="11"/>
      <c r="O432" s="11"/>
      <c r="U432" s="13"/>
    </row>
    <row r="433" ht="12.75" customHeight="1">
      <c r="C433" s="4"/>
      <c r="D433" s="4"/>
      <c r="E433" s="10"/>
      <c r="F433" s="4"/>
      <c r="G433" s="4"/>
      <c r="H433" s="36"/>
      <c r="L433" s="11"/>
      <c r="M433" s="51"/>
      <c r="N433" s="11"/>
      <c r="O433" s="11"/>
      <c r="U433" s="13"/>
    </row>
    <row r="434" ht="12.75" customHeight="1">
      <c r="C434" s="4"/>
      <c r="D434" s="4"/>
      <c r="E434" s="10"/>
      <c r="F434" s="4"/>
      <c r="G434" s="4"/>
      <c r="H434" s="36"/>
      <c r="L434" s="11"/>
      <c r="M434" s="51"/>
      <c r="N434" s="11"/>
      <c r="O434" s="11"/>
      <c r="U434" s="13"/>
    </row>
    <row r="435" ht="12.75" customHeight="1">
      <c r="C435" s="4"/>
      <c r="D435" s="4"/>
      <c r="E435" s="10"/>
      <c r="F435" s="4"/>
      <c r="G435" s="4"/>
      <c r="H435" s="36"/>
      <c r="L435" s="11"/>
      <c r="M435" s="51"/>
      <c r="N435" s="11"/>
      <c r="O435" s="11"/>
      <c r="U435" s="13"/>
    </row>
    <row r="436" ht="12.75" customHeight="1">
      <c r="C436" s="4"/>
      <c r="D436" s="4"/>
      <c r="E436" s="10"/>
      <c r="F436" s="4"/>
      <c r="G436" s="4"/>
      <c r="H436" s="36"/>
      <c r="L436" s="11"/>
      <c r="M436" s="51"/>
      <c r="N436" s="11"/>
      <c r="O436" s="11"/>
      <c r="U436" s="13"/>
    </row>
    <row r="437" ht="12.75" customHeight="1">
      <c r="C437" s="4"/>
      <c r="D437" s="4"/>
      <c r="E437" s="10"/>
      <c r="F437" s="4"/>
      <c r="G437" s="4"/>
      <c r="H437" s="36"/>
      <c r="L437" s="11"/>
      <c r="M437" s="51"/>
      <c r="N437" s="11"/>
      <c r="O437" s="11"/>
      <c r="U437" s="13"/>
    </row>
    <row r="438" ht="15.75" customHeight="1">
      <c r="U438" s="13"/>
    </row>
    <row r="439" ht="15.75" customHeight="1">
      <c r="U439" s="13"/>
    </row>
    <row r="440" ht="15.75" customHeight="1">
      <c r="U440" s="13"/>
    </row>
    <row r="441" ht="15.75" customHeight="1">
      <c r="U441" s="13"/>
    </row>
    <row r="442" ht="15.75" customHeight="1">
      <c r="U442" s="13"/>
    </row>
    <row r="443" ht="15.75" customHeight="1">
      <c r="U443" s="13"/>
    </row>
    <row r="444" ht="15.75" customHeight="1">
      <c r="U444" s="13"/>
    </row>
    <row r="445" ht="15.75" customHeight="1">
      <c r="U445" s="13"/>
    </row>
    <row r="446" ht="15.75" customHeight="1">
      <c r="U446" s="13"/>
    </row>
    <row r="447" ht="15.75" customHeight="1">
      <c r="U447" s="13"/>
    </row>
    <row r="448" ht="15.75" customHeight="1">
      <c r="U448" s="13"/>
    </row>
    <row r="449" ht="15.75" customHeight="1">
      <c r="U449" s="13"/>
    </row>
    <row r="450" ht="15.75" customHeight="1">
      <c r="U450" s="13"/>
    </row>
    <row r="451" ht="15.75" customHeight="1">
      <c r="U451" s="13"/>
    </row>
    <row r="452" ht="15.75" customHeight="1">
      <c r="U452" s="13"/>
    </row>
    <row r="453" ht="15.75" customHeight="1">
      <c r="U453" s="13"/>
    </row>
    <row r="454" ht="15.75" customHeight="1">
      <c r="U454" s="13"/>
    </row>
    <row r="455" ht="15.75" customHeight="1">
      <c r="U455" s="13"/>
    </row>
    <row r="456" ht="15.75" customHeight="1">
      <c r="U456" s="13"/>
    </row>
    <row r="457" ht="15.75" customHeight="1">
      <c r="U457" s="13"/>
    </row>
    <row r="458" ht="15.75" customHeight="1">
      <c r="U458" s="13"/>
    </row>
    <row r="459" ht="15.75" customHeight="1">
      <c r="U459" s="13"/>
    </row>
    <row r="460" ht="15.75" customHeight="1">
      <c r="U460" s="13"/>
    </row>
    <row r="461" ht="15.75" customHeight="1">
      <c r="U461" s="13"/>
    </row>
    <row r="462" ht="15.75" customHeight="1">
      <c r="U462" s="13"/>
    </row>
    <row r="463" ht="15.75" customHeight="1">
      <c r="U463" s="13"/>
    </row>
    <row r="464" ht="15.75" customHeight="1">
      <c r="U464" s="13"/>
    </row>
    <row r="465" ht="15.75" customHeight="1">
      <c r="U465" s="13"/>
    </row>
    <row r="466" ht="15.75" customHeight="1">
      <c r="U466" s="13"/>
    </row>
    <row r="467" ht="15.75" customHeight="1">
      <c r="U467" s="13"/>
    </row>
    <row r="468" ht="15.75" customHeight="1">
      <c r="U468" s="13"/>
    </row>
    <row r="469" ht="15.75" customHeight="1">
      <c r="U469" s="13"/>
    </row>
    <row r="470" ht="15.75" customHeight="1">
      <c r="U470" s="13"/>
    </row>
    <row r="471" ht="15.75" customHeight="1">
      <c r="U471" s="13"/>
    </row>
    <row r="472" ht="15.75" customHeight="1">
      <c r="U472" s="13"/>
    </row>
    <row r="473" ht="15.75" customHeight="1">
      <c r="U473" s="13"/>
    </row>
    <row r="474" ht="15.75" customHeight="1">
      <c r="U474" s="13"/>
    </row>
    <row r="475" ht="15.75" customHeight="1">
      <c r="U475" s="13"/>
    </row>
    <row r="476" ht="15.75" customHeight="1">
      <c r="U476" s="13"/>
    </row>
    <row r="477" ht="15.75" customHeight="1">
      <c r="U477" s="13"/>
    </row>
    <row r="478" ht="15.75" customHeight="1">
      <c r="U478" s="13"/>
    </row>
    <row r="479" ht="15.75" customHeight="1">
      <c r="U479" s="13"/>
    </row>
    <row r="480" ht="15.75" customHeight="1">
      <c r="U480" s="13"/>
    </row>
    <row r="481" ht="15.75" customHeight="1">
      <c r="U481" s="13"/>
    </row>
    <row r="482" ht="15.75" customHeight="1">
      <c r="U482" s="13"/>
    </row>
    <row r="483" ht="15.75" customHeight="1">
      <c r="U483" s="13"/>
    </row>
    <row r="484" ht="15.75" customHeight="1">
      <c r="U484" s="13"/>
    </row>
    <row r="485" ht="15.75" customHeight="1">
      <c r="U485" s="13"/>
    </row>
    <row r="486" ht="15.75" customHeight="1">
      <c r="U486" s="13"/>
    </row>
    <row r="487" ht="15.75" customHeight="1">
      <c r="U487" s="13"/>
    </row>
    <row r="488" ht="15.75" customHeight="1">
      <c r="U488" s="13"/>
    </row>
    <row r="489" ht="15.75" customHeight="1">
      <c r="U489" s="13"/>
    </row>
    <row r="490" ht="15.75" customHeight="1">
      <c r="U490" s="13"/>
    </row>
    <row r="491" ht="15.75" customHeight="1">
      <c r="U491" s="13"/>
    </row>
    <row r="492" ht="15.75" customHeight="1">
      <c r="U492" s="13"/>
    </row>
    <row r="493" ht="15.75" customHeight="1">
      <c r="U493" s="13"/>
    </row>
    <row r="494" ht="15.75" customHeight="1">
      <c r="U494" s="13"/>
    </row>
    <row r="495" ht="15.75" customHeight="1">
      <c r="U495" s="13"/>
    </row>
    <row r="496" ht="15.75" customHeight="1">
      <c r="U496" s="13"/>
    </row>
    <row r="497" ht="15.75" customHeight="1">
      <c r="U497" s="13"/>
    </row>
    <row r="498" ht="15.75" customHeight="1">
      <c r="U498" s="13"/>
    </row>
    <row r="499" ht="15.75" customHeight="1">
      <c r="U499" s="13"/>
    </row>
    <row r="500" ht="15.75" customHeight="1">
      <c r="U500" s="13"/>
    </row>
    <row r="501" ht="15.75" customHeight="1">
      <c r="U501" s="13"/>
    </row>
    <row r="502" ht="15.75" customHeight="1">
      <c r="U502" s="13"/>
    </row>
    <row r="503" ht="15.75" customHeight="1">
      <c r="U503" s="13"/>
    </row>
    <row r="504" ht="15.75" customHeight="1">
      <c r="U504" s="13"/>
    </row>
    <row r="505" ht="15.75" customHeight="1">
      <c r="U505" s="13"/>
    </row>
    <row r="506" ht="15.75" customHeight="1">
      <c r="U506" s="13"/>
    </row>
    <row r="507" ht="15.75" customHeight="1">
      <c r="U507" s="13"/>
    </row>
    <row r="508" ht="15.75" customHeight="1">
      <c r="U508" s="13"/>
    </row>
    <row r="509" ht="15.75" customHeight="1">
      <c r="U509" s="13"/>
    </row>
    <row r="510" ht="15.75" customHeight="1">
      <c r="U510" s="13"/>
    </row>
    <row r="511" ht="15.75" customHeight="1">
      <c r="U511" s="13"/>
    </row>
    <row r="512" ht="15.75" customHeight="1">
      <c r="U512" s="13"/>
    </row>
    <row r="513" ht="15.75" customHeight="1">
      <c r="U513" s="13"/>
    </row>
    <row r="514" ht="15.75" customHeight="1">
      <c r="U514" s="13"/>
    </row>
    <row r="515" ht="15.75" customHeight="1">
      <c r="U515" s="13"/>
    </row>
    <row r="516" ht="15.75" customHeight="1">
      <c r="U516" s="13"/>
    </row>
    <row r="517" ht="15.75" customHeight="1">
      <c r="U517" s="13"/>
    </row>
    <row r="518" ht="15.75" customHeight="1">
      <c r="U518" s="13"/>
    </row>
    <row r="519" ht="15.75" customHeight="1">
      <c r="U519" s="13"/>
    </row>
    <row r="520" ht="15.75" customHeight="1">
      <c r="U520" s="13"/>
    </row>
    <row r="521" ht="15.75" customHeight="1">
      <c r="U521" s="13"/>
    </row>
    <row r="522" ht="15.75" customHeight="1">
      <c r="U522" s="13"/>
    </row>
    <row r="523" ht="15.75" customHeight="1">
      <c r="U523" s="13"/>
    </row>
    <row r="524" ht="15.75" customHeight="1">
      <c r="U524" s="13"/>
    </row>
    <row r="525" ht="15.75" customHeight="1">
      <c r="U525" s="13"/>
    </row>
    <row r="526" ht="15.75" customHeight="1">
      <c r="U526" s="13"/>
    </row>
    <row r="527" ht="15.75" customHeight="1">
      <c r="U527" s="13"/>
    </row>
    <row r="528" ht="15.75" customHeight="1">
      <c r="U528" s="13"/>
    </row>
    <row r="529" ht="15.75" customHeight="1">
      <c r="U529" s="13"/>
    </row>
    <row r="530" ht="15.75" customHeight="1">
      <c r="U530" s="13"/>
    </row>
    <row r="531" ht="15.75" customHeight="1">
      <c r="U531" s="13"/>
    </row>
    <row r="532" ht="15.75" customHeight="1">
      <c r="U532" s="13"/>
    </row>
    <row r="533" ht="15.75" customHeight="1">
      <c r="U533" s="13"/>
    </row>
    <row r="534" ht="15.75" customHeight="1">
      <c r="U534" s="13"/>
    </row>
    <row r="535" ht="15.75" customHeight="1">
      <c r="U535" s="13"/>
    </row>
    <row r="536" ht="15.75" customHeight="1">
      <c r="U536" s="13"/>
    </row>
    <row r="537" ht="15.75" customHeight="1">
      <c r="U537" s="13"/>
    </row>
    <row r="538" ht="15.75" customHeight="1">
      <c r="U538" s="13"/>
    </row>
    <row r="539" ht="15.75" customHeight="1">
      <c r="U539" s="13"/>
    </row>
    <row r="540" ht="15.75" customHeight="1">
      <c r="U540" s="13"/>
    </row>
    <row r="541" ht="15.75" customHeight="1">
      <c r="U541" s="13"/>
    </row>
    <row r="542" ht="15.75" customHeight="1">
      <c r="U542" s="13"/>
    </row>
    <row r="543" ht="15.75" customHeight="1">
      <c r="U543" s="13"/>
    </row>
    <row r="544" ht="15.75" customHeight="1">
      <c r="U544" s="13"/>
    </row>
    <row r="545" ht="15.75" customHeight="1">
      <c r="U545" s="13"/>
    </row>
    <row r="546" ht="15.75" customHeight="1">
      <c r="U546" s="13"/>
    </row>
    <row r="547" ht="15.75" customHeight="1">
      <c r="U547" s="13"/>
    </row>
    <row r="548" ht="15.75" customHeight="1">
      <c r="U548" s="13"/>
    </row>
    <row r="549" ht="15.75" customHeight="1">
      <c r="U549" s="13"/>
    </row>
    <row r="550" ht="15.75" customHeight="1">
      <c r="U550" s="13"/>
    </row>
    <row r="551" ht="15.75" customHeight="1">
      <c r="U551" s="13"/>
    </row>
    <row r="552" ht="15.75" customHeight="1">
      <c r="U552" s="13"/>
    </row>
    <row r="553" ht="15.75" customHeight="1">
      <c r="U553" s="13"/>
    </row>
    <row r="554" ht="15.75" customHeight="1">
      <c r="U554" s="13"/>
    </row>
    <row r="555" ht="15.75" customHeight="1">
      <c r="U555" s="13"/>
    </row>
    <row r="556" ht="15.75" customHeight="1">
      <c r="U556" s="13"/>
    </row>
    <row r="557" ht="15.75" customHeight="1">
      <c r="U557" s="13"/>
    </row>
    <row r="558" ht="15.75" customHeight="1">
      <c r="U558" s="13"/>
    </row>
    <row r="559" ht="15.75" customHeight="1">
      <c r="U559" s="13"/>
    </row>
    <row r="560" ht="15.75" customHeight="1">
      <c r="U560" s="13"/>
    </row>
    <row r="561" ht="15.75" customHeight="1">
      <c r="U561" s="13"/>
    </row>
    <row r="562" ht="15.75" customHeight="1">
      <c r="U562" s="13"/>
    </row>
    <row r="563" ht="15.75" customHeight="1">
      <c r="U563" s="13"/>
    </row>
    <row r="564" ht="15.75" customHeight="1">
      <c r="U564" s="13"/>
    </row>
    <row r="565" ht="15.75" customHeight="1">
      <c r="U565" s="13"/>
    </row>
    <row r="566" ht="15.75" customHeight="1">
      <c r="U566" s="13"/>
    </row>
    <row r="567" ht="15.75" customHeight="1">
      <c r="U567" s="13"/>
    </row>
    <row r="568" ht="15.75" customHeight="1">
      <c r="U568" s="13"/>
    </row>
    <row r="569" ht="15.75" customHeight="1">
      <c r="U569" s="13"/>
    </row>
    <row r="570" ht="15.75" customHeight="1">
      <c r="U570" s="13"/>
    </row>
    <row r="571" ht="15.75" customHeight="1">
      <c r="U571" s="13"/>
    </row>
    <row r="572" ht="15.75" customHeight="1">
      <c r="U572" s="13"/>
    </row>
    <row r="573" ht="15.75" customHeight="1">
      <c r="U573" s="13"/>
    </row>
    <row r="574" ht="15.75" customHeight="1">
      <c r="U574" s="13"/>
    </row>
    <row r="575" ht="15.75" customHeight="1">
      <c r="U575" s="13"/>
    </row>
    <row r="576" ht="15.75" customHeight="1">
      <c r="U576" s="13"/>
    </row>
    <row r="577" ht="15.75" customHeight="1">
      <c r="U577" s="13"/>
    </row>
    <row r="578" ht="15.75" customHeight="1">
      <c r="U578" s="13"/>
    </row>
    <row r="579" ht="15.75" customHeight="1">
      <c r="U579" s="13"/>
    </row>
    <row r="580" ht="15.75" customHeight="1">
      <c r="U580" s="13"/>
    </row>
    <row r="581" ht="15.75" customHeight="1">
      <c r="U581" s="13"/>
    </row>
    <row r="582" ht="15.75" customHeight="1">
      <c r="U582" s="13"/>
    </row>
    <row r="583" ht="15.75" customHeight="1">
      <c r="U583" s="13"/>
    </row>
    <row r="584" ht="15.75" customHeight="1">
      <c r="U584" s="13"/>
    </row>
    <row r="585" ht="15.75" customHeight="1">
      <c r="U585" s="13"/>
    </row>
    <row r="586" ht="15.75" customHeight="1">
      <c r="U586" s="13"/>
    </row>
    <row r="587" ht="15.75" customHeight="1">
      <c r="U587" s="13"/>
    </row>
    <row r="588" ht="15.75" customHeight="1">
      <c r="U588" s="13"/>
    </row>
    <row r="589" ht="15.75" customHeight="1">
      <c r="U589" s="13"/>
    </row>
    <row r="590" ht="15.75" customHeight="1">
      <c r="U590" s="13"/>
    </row>
    <row r="591" ht="15.75" customHeight="1">
      <c r="U591" s="13"/>
    </row>
    <row r="592" ht="15.75" customHeight="1">
      <c r="U592" s="13"/>
    </row>
    <row r="593" ht="15.75" customHeight="1">
      <c r="U593" s="13"/>
    </row>
    <row r="594" ht="15.75" customHeight="1">
      <c r="U594" s="13"/>
    </row>
    <row r="595" ht="15.75" customHeight="1">
      <c r="U595" s="13"/>
    </row>
    <row r="596" ht="15.75" customHeight="1">
      <c r="U596" s="13"/>
    </row>
    <row r="597" ht="15.75" customHeight="1">
      <c r="U597" s="13"/>
    </row>
    <row r="598" ht="15.75" customHeight="1">
      <c r="U598" s="13"/>
    </row>
    <row r="599" ht="15.75" customHeight="1">
      <c r="U599" s="13"/>
    </row>
    <row r="600" ht="15.75" customHeight="1">
      <c r="U600" s="13"/>
    </row>
    <row r="601" ht="15.75" customHeight="1">
      <c r="U601" s="13"/>
    </row>
    <row r="602" ht="15.75" customHeight="1">
      <c r="U602" s="13"/>
    </row>
    <row r="603" ht="15.75" customHeight="1">
      <c r="U603" s="13"/>
    </row>
    <row r="604" ht="15.75" customHeight="1">
      <c r="U604" s="13"/>
    </row>
    <row r="605" ht="15.75" customHeight="1">
      <c r="U605" s="13"/>
    </row>
    <row r="606" ht="15.75" customHeight="1">
      <c r="U606" s="13"/>
    </row>
    <row r="607" ht="15.75" customHeight="1">
      <c r="U607" s="13"/>
    </row>
    <row r="608" ht="15.75" customHeight="1">
      <c r="U608" s="13"/>
    </row>
    <row r="609" ht="15.75" customHeight="1">
      <c r="U609" s="13"/>
    </row>
    <row r="610" ht="15.75" customHeight="1">
      <c r="U610" s="13"/>
    </row>
    <row r="611" ht="15.75" customHeight="1">
      <c r="U611" s="13"/>
    </row>
    <row r="612" ht="15.75" customHeight="1">
      <c r="U612" s="13"/>
    </row>
    <row r="613" ht="15.75" customHeight="1">
      <c r="U613" s="13"/>
    </row>
    <row r="614" ht="15.75" customHeight="1">
      <c r="U614" s="13"/>
    </row>
    <row r="615" ht="15.75" customHeight="1">
      <c r="U615" s="13"/>
    </row>
    <row r="616" ht="15.75" customHeight="1">
      <c r="U616" s="13"/>
    </row>
    <row r="617" ht="15.75" customHeight="1">
      <c r="U617" s="13"/>
    </row>
    <row r="618" ht="15.75" customHeight="1">
      <c r="U618" s="13"/>
    </row>
    <row r="619" ht="15.75" customHeight="1">
      <c r="U619" s="13"/>
    </row>
    <row r="620" ht="15.75" customHeight="1">
      <c r="U620" s="13"/>
    </row>
    <row r="621" ht="15.75" customHeight="1">
      <c r="U621" s="13"/>
    </row>
    <row r="622" ht="15.75" customHeight="1">
      <c r="U622" s="13"/>
    </row>
    <row r="623" ht="15.75" customHeight="1">
      <c r="U623" s="13"/>
    </row>
    <row r="624" ht="15.75" customHeight="1">
      <c r="U624" s="13"/>
    </row>
    <row r="625" ht="15.75" customHeight="1">
      <c r="U625" s="13"/>
    </row>
    <row r="626" ht="15.75" customHeight="1">
      <c r="U626" s="13"/>
    </row>
    <row r="627" ht="15.75" customHeight="1">
      <c r="U627" s="13"/>
    </row>
    <row r="628" ht="15.75" customHeight="1">
      <c r="U628" s="13"/>
    </row>
    <row r="629" ht="15.75" customHeight="1">
      <c r="U629" s="13"/>
    </row>
    <row r="630" ht="15.75" customHeight="1">
      <c r="U630" s="13"/>
    </row>
    <row r="631" ht="15.75" customHeight="1">
      <c r="U631" s="13"/>
    </row>
    <row r="632" ht="15.75" customHeight="1">
      <c r="U632" s="13"/>
    </row>
    <row r="633" ht="15.75" customHeight="1">
      <c r="U633" s="13"/>
    </row>
    <row r="634" ht="15.75" customHeight="1">
      <c r="U634" s="13"/>
    </row>
    <row r="635" ht="15.75" customHeight="1">
      <c r="U635" s="13"/>
    </row>
    <row r="636" ht="15.75" customHeight="1">
      <c r="U636" s="13"/>
    </row>
    <row r="637" ht="15.75" customHeight="1">
      <c r="U637" s="13"/>
    </row>
    <row r="638" ht="15.75" customHeight="1">
      <c r="U638" s="13"/>
    </row>
    <row r="639" ht="15.75" customHeight="1">
      <c r="U639" s="13"/>
    </row>
    <row r="640" ht="15.75" customHeight="1">
      <c r="U640" s="13"/>
    </row>
    <row r="641" ht="15.75" customHeight="1">
      <c r="U641" s="13"/>
    </row>
    <row r="642" ht="15.75" customHeight="1">
      <c r="U642" s="13"/>
    </row>
    <row r="643" ht="15.75" customHeight="1">
      <c r="U643" s="13"/>
    </row>
    <row r="644" ht="15.75" customHeight="1">
      <c r="U644" s="13"/>
    </row>
    <row r="645" ht="15.75" customHeight="1">
      <c r="U645" s="13"/>
    </row>
    <row r="646" ht="15.75" customHeight="1">
      <c r="U646" s="13"/>
    </row>
    <row r="647" ht="15.75" customHeight="1">
      <c r="U647" s="13"/>
    </row>
    <row r="648" ht="15.75" customHeight="1">
      <c r="U648" s="13"/>
    </row>
    <row r="649" ht="15.75" customHeight="1">
      <c r="U649" s="13"/>
    </row>
    <row r="650" ht="15.75" customHeight="1">
      <c r="U650" s="13"/>
    </row>
    <row r="651" ht="15.75" customHeight="1">
      <c r="U651" s="13"/>
    </row>
    <row r="652" ht="15.75" customHeight="1">
      <c r="U652" s="13"/>
    </row>
    <row r="653" ht="15.75" customHeight="1">
      <c r="U653" s="13"/>
    </row>
    <row r="654" ht="15.75" customHeight="1">
      <c r="U654" s="13"/>
    </row>
    <row r="655" ht="15.75" customHeight="1">
      <c r="U655" s="13"/>
    </row>
    <row r="656" ht="15.75" customHeight="1">
      <c r="U656" s="13"/>
    </row>
    <row r="657" ht="15.75" customHeight="1">
      <c r="U657" s="13"/>
    </row>
    <row r="658" ht="15.75" customHeight="1">
      <c r="U658" s="13"/>
    </row>
    <row r="659" ht="15.75" customHeight="1">
      <c r="U659" s="13"/>
    </row>
    <row r="660" ht="15.75" customHeight="1">
      <c r="U660" s="13"/>
    </row>
    <row r="661" ht="15.75" customHeight="1">
      <c r="U661" s="13"/>
    </row>
    <row r="662" ht="15.75" customHeight="1">
      <c r="U662" s="13"/>
    </row>
    <row r="663" ht="15.75" customHeight="1">
      <c r="U663" s="13"/>
    </row>
    <row r="664" ht="15.75" customHeight="1">
      <c r="U664" s="13"/>
    </row>
    <row r="665" ht="15.75" customHeight="1">
      <c r="U665" s="13"/>
    </row>
    <row r="666" ht="15.75" customHeight="1">
      <c r="U666" s="13"/>
    </row>
    <row r="667" ht="15.75" customHeight="1">
      <c r="U667" s="13"/>
    </row>
    <row r="668" ht="15.75" customHeight="1">
      <c r="U668" s="13"/>
    </row>
    <row r="669" ht="15.75" customHeight="1">
      <c r="U669" s="13"/>
    </row>
    <row r="670" ht="15.75" customHeight="1">
      <c r="U670" s="13"/>
    </row>
    <row r="671" ht="15.75" customHeight="1">
      <c r="U671" s="13"/>
    </row>
    <row r="672" ht="15.75" customHeight="1">
      <c r="U672" s="13"/>
    </row>
    <row r="673" ht="15.75" customHeight="1">
      <c r="U673" s="13"/>
    </row>
    <row r="674" ht="15.75" customHeight="1">
      <c r="U674" s="13"/>
    </row>
    <row r="675" ht="15.75" customHeight="1">
      <c r="U675" s="13"/>
    </row>
    <row r="676" ht="15.75" customHeight="1">
      <c r="U676" s="13"/>
    </row>
    <row r="677" ht="15.75" customHeight="1">
      <c r="U677" s="13"/>
    </row>
    <row r="678" ht="15.75" customHeight="1">
      <c r="U678" s="13"/>
    </row>
    <row r="679" ht="15.75" customHeight="1">
      <c r="U679" s="13"/>
    </row>
    <row r="680" ht="15.75" customHeight="1">
      <c r="U680" s="13"/>
    </row>
    <row r="681" ht="15.75" customHeight="1">
      <c r="U681" s="13"/>
    </row>
    <row r="682" ht="15.75" customHeight="1">
      <c r="U682" s="13"/>
    </row>
    <row r="683" ht="15.75" customHeight="1">
      <c r="U683" s="13"/>
    </row>
    <row r="684" ht="15.75" customHeight="1">
      <c r="U684" s="13"/>
    </row>
    <row r="685" ht="15.75" customHeight="1">
      <c r="U685" s="13"/>
    </row>
    <row r="686" ht="15.75" customHeight="1">
      <c r="U686" s="13"/>
    </row>
    <row r="687" ht="15.75" customHeight="1">
      <c r="U687" s="13"/>
    </row>
    <row r="688" ht="15.75" customHeight="1">
      <c r="U688" s="13"/>
    </row>
    <row r="689" ht="15.75" customHeight="1">
      <c r="U689" s="13"/>
    </row>
    <row r="690" ht="15.75" customHeight="1">
      <c r="U690" s="13"/>
    </row>
    <row r="691" ht="15.75" customHeight="1">
      <c r="U691" s="13"/>
    </row>
    <row r="692" ht="15.75" customHeight="1">
      <c r="U692" s="13"/>
    </row>
    <row r="693" ht="15.75" customHeight="1">
      <c r="U693" s="13"/>
    </row>
    <row r="694" ht="15.75" customHeight="1">
      <c r="U694" s="13"/>
    </row>
    <row r="695" ht="15.75" customHeight="1">
      <c r="U695" s="13"/>
    </row>
    <row r="696" ht="15.75" customHeight="1">
      <c r="U696" s="13"/>
    </row>
    <row r="697" ht="15.75" customHeight="1">
      <c r="U697" s="13"/>
    </row>
    <row r="698" ht="15.75" customHeight="1">
      <c r="U698" s="13"/>
    </row>
    <row r="699" ht="15.75" customHeight="1">
      <c r="U699" s="13"/>
    </row>
    <row r="700" ht="15.75" customHeight="1">
      <c r="U700" s="13"/>
    </row>
    <row r="701" ht="15.75" customHeight="1">
      <c r="U701" s="13"/>
    </row>
    <row r="702" ht="15.75" customHeight="1">
      <c r="U702" s="13"/>
    </row>
    <row r="703" ht="15.75" customHeight="1">
      <c r="U703" s="13"/>
    </row>
    <row r="704" ht="15.75" customHeight="1">
      <c r="U704" s="13"/>
    </row>
    <row r="705" ht="15.75" customHeight="1">
      <c r="U705" s="13"/>
    </row>
    <row r="706" ht="15.75" customHeight="1">
      <c r="U706" s="13"/>
    </row>
    <row r="707" ht="15.75" customHeight="1">
      <c r="U707" s="13"/>
    </row>
    <row r="708" ht="15.75" customHeight="1">
      <c r="U708" s="13"/>
    </row>
    <row r="709" ht="15.75" customHeight="1">
      <c r="U709" s="13"/>
    </row>
    <row r="710" ht="15.75" customHeight="1">
      <c r="U710" s="13"/>
    </row>
    <row r="711" ht="15.75" customHeight="1">
      <c r="U711" s="13"/>
    </row>
    <row r="712" ht="15.75" customHeight="1">
      <c r="U712" s="13"/>
    </row>
    <row r="713" ht="15.75" customHeight="1">
      <c r="U713" s="13"/>
    </row>
    <row r="714" ht="15.75" customHeight="1">
      <c r="U714" s="13"/>
    </row>
    <row r="715" ht="15.75" customHeight="1">
      <c r="U715" s="13"/>
    </row>
    <row r="716" ht="15.75" customHeight="1">
      <c r="U716" s="13"/>
    </row>
    <row r="717" ht="15.75" customHeight="1">
      <c r="U717" s="13"/>
    </row>
    <row r="718" ht="15.75" customHeight="1">
      <c r="U718" s="13"/>
    </row>
    <row r="719" ht="15.75" customHeight="1">
      <c r="U719" s="13"/>
    </row>
    <row r="720" ht="15.75" customHeight="1">
      <c r="U720" s="13"/>
    </row>
    <row r="721" ht="15.75" customHeight="1">
      <c r="U721" s="13"/>
    </row>
    <row r="722" ht="15.75" customHeight="1">
      <c r="U722" s="13"/>
    </row>
    <row r="723" ht="15.75" customHeight="1">
      <c r="U723" s="13"/>
    </row>
    <row r="724" ht="15.75" customHeight="1">
      <c r="U724" s="13"/>
    </row>
    <row r="725" ht="15.75" customHeight="1">
      <c r="U725" s="13"/>
    </row>
    <row r="726" ht="15.75" customHeight="1">
      <c r="U726" s="13"/>
    </row>
    <row r="727" ht="15.75" customHeight="1">
      <c r="U727" s="13"/>
    </row>
    <row r="728" ht="15.75" customHeight="1">
      <c r="U728" s="13"/>
    </row>
    <row r="729" ht="15.75" customHeight="1">
      <c r="U729" s="13"/>
    </row>
    <row r="730" ht="15.75" customHeight="1">
      <c r="U730" s="13"/>
    </row>
    <row r="731" ht="15.75" customHeight="1">
      <c r="U731" s="13"/>
    </row>
    <row r="732" ht="15.75" customHeight="1">
      <c r="U732" s="13"/>
    </row>
    <row r="733" ht="15.75" customHeight="1">
      <c r="U733" s="13"/>
    </row>
    <row r="734" ht="15.75" customHeight="1">
      <c r="U734" s="13"/>
    </row>
    <row r="735" ht="15.75" customHeight="1">
      <c r="U735" s="13"/>
    </row>
    <row r="736" ht="15.75" customHeight="1">
      <c r="U736" s="13"/>
    </row>
    <row r="737" ht="15.75" customHeight="1">
      <c r="U737" s="13"/>
    </row>
    <row r="738" ht="15.75" customHeight="1">
      <c r="U738" s="13"/>
    </row>
    <row r="739" ht="15.75" customHeight="1">
      <c r="U739" s="13"/>
    </row>
    <row r="740" ht="15.75" customHeight="1">
      <c r="U740" s="13"/>
    </row>
    <row r="741" ht="15.75" customHeight="1">
      <c r="U741" s="13"/>
    </row>
    <row r="742" ht="15.75" customHeight="1">
      <c r="U742" s="13"/>
    </row>
    <row r="743" ht="15.75" customHeight="1">
      <c r="U743" s="13"/>
    </row>
    <row r="744" ht="15.75" customHeight="1">
      <c r="U744" s="13"/>
    </row>
    <row r="745" ht="15.75" customHeight="1">
      <c r="U745" s="13"/>
    </row>
    <row r="746" ht="15.75" customHeight="1">
      <c r="U746" s="13"/>
    </row>
    <row r="747" ht="15.75" customHeight="1">
      <c r="U747" s="13"/>
    </row>
    <row r="748" ht="15.75" customHeight="1">
      <c r="U748" s="13"/>
    </row>
    <row r="749" ht="15.75" customHeight="1">
      <c r="U749" s="13"/>
    </row>
    <row r="750" ht="15.75" customHeight="1">
      <c r="U750" s="13"/>
    </row>
    <row r="751" ht="15.75" customHeight="1">
      <c r="U751" s="13"/>
    </row>
    <row r="752" ht="15.75" customHeight="1">
      <c r="U752" s="13"/>
    </row>
    <row r="753" ht="15.75" customHeight="1">
      <c r="U753" s="13"/>
    </row>
    <row r="754" ht="15.75" customHeight="1">
      <c r="U754" s="13"/>
    </row>
    <row r="755" ht="15.75" customHeight="1">
      <c r="U755" s="13"/>
    </row>
    <row r="756" ht="15.75" customHeight="1">
      <c r="U756" s="13"/>
    </row>
    <row r="757" ht="15.75" customHeight="1">
      <c r="U757" s="13"/>
    </row>
    <row r="758" ht="15.75" customHeight="1">
      <c r="U758" s="13"/>
    </row>
    <row r="759" ht="15.75" customHeight="1">
      <c r="U759" s="13"/>
    </row>
    <row r="760" ht="15.75" customHeight="1">
      <c r="U760" s="13"/>
    </row>
    <row r="761" ht="15.75" customHeight="1">
      <c r="U761" s="13"/>
    </row>
    <row r="762" ht="15.75" customHeight="1">
      <c r="U762" s="13"/>
    </row>
    <row r="763" ht="15.75" customHeight="1">
      <c r="U763" s="13"/>
    </row>
    <row r="764" ht="15.75" customHeight="1">
      <c r="U764" s="13"/>
    </row>
    <row r="765" ht="15.75" customHeight="1">
      <c r="U765" s="13"/>
    </row>
    <row r="766" ht="15.75" customHeight="1">
      <c r="U766" s="13"/>
    </row>
    <row r="767" ht="15.75" customHeight="1">
      <c r="U767" s="13"/>
    </row>
    <row r="768" ht="15.75" customHeight="1">
      <c r="U768" s="13"/>
    </row>
    <row r="769" ht="15.75" customHeight="1">
      <c r="U769" s="13"/>
    </row>
    <row r="770" ht="15.75" customHeight="1">
      <c r="U770" s="13"/>
    </row>
    <row r="771" ht="15.75" customHeight="1">
      <c r="U771" s="13"/>
    </row>
    <row r="772" ht="15.75" customHeight="1">
      <c r="U772" s="13"/>
    </row>
    <row r="773" ht="15.75" customHeight="1">
      <c r="U773" s="13"/>
    </row>
    <row r="774" ht="15.75" customHeight="1">
      <c r="U774" s="13"/>
    </row>
    <row r="775" ht="15.75" customHeight="1">
      <c r="U775" s="13"/>
    </row>
    <row r="776" ht="15.75" customHeight="1">
      <c r="U776" s="13"/>
    </row>
    <row r="777" ht="15.75" customHeight="1">
      <c r="U777" s="13"/>
    </row>
    <row r="778" ht="15.75" customHeight="1">
      <c r="U778" s="13"/>
    </row>
    <row r="779" ht="15.75" customHeight="1">
      <c r="U779" s="13"/>
    </row>
    <row r="780" ht="15.75" customHeight="1">
      <c r="U780" s="13"/>
    </row>
    <row r="781" ht="15.75" customHeight="1">
      <c r="U781" s="13"/>
    </row>
    <row r="782" ht="15.75" customHeight="1">
      <c r="U782" s="13"/>
    </row>
    <row r="783" ht="15.75" customHeight="1">
      <c r="U783" s="13"/>
    </row>
    <row r="784" ht="15.75" customHeight="1">
      <c r="U784" s="13"/>
    </row>
    <row r="785" ht="15.75" customHeight="1">
      <c r="U785" s="13"/>
    </row>
    <row r="786" ht="15.75" customHeight="1">
      <c r="U786" s="13"/>
    </row>
    <row r="787" ht="15.75" customHeight="1">
      <c r="U787" s="13"/>
    </row>
    <row r="788" ht="15.75" customHeight="1">
      <c r="U788" s="13"/>
    </row>
    <row r="789" ht="15.75" customHeight="1">
      <c r="U789" s="13"/>
    </row>
    <row r="790" ht="15.75" customHeight="1">
      <c r="U790" s="13"/>
    </row>
    <row r="791" ht="15.75" customHeight="1">
      <c r="U791" s="13"/>
    </row>
    <row r="792" ht="15.75" customHeight="1">
      <c r="U792" s="13"/>
    </row>
    <row r="793" ht="15.75" customHeight="1">
      <c r="U793" s="13"/>
    </row>
    <row r="794" ht="15.75" customHeight="1">
      <c r="U794" s="13"/>
    </row>
    <row r="795" ht="15.75" customHeight="1">
      <c r="U795" s="13"/>
    </row>
    <row r="796" ht="15.75" customHeight="1">
      <c r="U796" s="13"/>
    </row>
    <row r="797" ht="15.75" customHeight="1">
      <c r="U797" s="13"/>
    </row>
    <row r="798" ht="15.75" customHeight="1">
      <c r="U798" s="13"/>
    </row>
    <row r="799" ht="15.75" customHeight="1">
      <c r="U799" s="13"/>
    </row>
    <row r="800" ht="15.75" customHeight="1">
      <c r="U800" s="13"/>
    </row>
    <row r="801" ht="15.75" customHeight="1">
      <c r="U801" s="13"/>
    </row>
    <row r="802" ht="15.75" customHeight="1">
      <c r="U802" s="13"/>
    </row>
    <row r="803" ht="15.75" customHeight="1">
      <c r="U803" s="13"/>
    </row>
    <row r="804" ht="15.75" customHeight="1">
      <c r="U804" s="13"/>
    </row>
    <row r="805" ht="15.75" customHeight="1">
      <c r="U805" s="13"/>
    </row>
    <row r="806" ht="15.75" customHeight="1">
      <c r="U806" s="13"/>
    </row>
    <row r="807" ht="15.75" customHeight="1">
      <c r="U807" s="13"/>
    </row>
    <row r="808" ht="15.75" customHeight="1">
      <c r="U808" s="13"/>
    </row>
    <row r="809" ht="15.75" customHeight="1">
      <c r="U809" s="13"/>
    </row>
    <row r="810" ht="15.75" customHeight="1">
      <c r="U810" s="13"/>
    </row>
    <row r="811" ht="15.75" customHeight="1">
      <c r="U811" s="13"/>
    </row>
    <row r="812" ht="15.75" customHeight="1">
      <c r="U812" s="13"/>
    </row>
    <row r="813" ht="15.75" customHeight="1">
      <c r="U813" s="13"/>
    </row>
    <row r="814" ht="15.75" customHeight="1">
      <c r="U814" s="13"/>
    </row>
    <row r="815" ht="15.75" customHeight="1">
      <c r="U815" s="13"/>
    </row>
    <row r="816" ht="15.75" customHeight="1">
      <c r="U816" s="13"/>
    </row>
    <row r="817" ht="15.75" customHeight="1">
      <c r="U817" s="13"/>
    </row>
    <row r="818" ht="15.75" customHeight="1">
      <c r="U818" s="13"/>
    </row>
    <row r="819" ht="15.75" customHeight="1">
      <c r="U819" s="13"/>
    </row>
    <row r="820" ht="15.75" customHeight="1">
      <c r="U820" s="13"/>
    </row>
    <row r="821" ht="15.75" customHeight="1">
      <c r="U821" s="13"/>
    </row>
    <row r="822" ht="15.75" customHeight="1">
      <c r="U822" s="13"/>
    </row>
    <row r="823" ht="15.75" customHeight="1">
      <c r="U823" s="13"/>
    </row>
    <row r="824" ht="15.75" customHeight="1">
      <c r="U824" s="13"/>
    </row>
    <row r="825" ht="15.75" customHeight="1">
      <c r="U825" s="13"/>
    </row>
    <row r="826" ht="15.75" customHeight="1">
      <c r="U826" s="13"/>
    </row>
    <row r="827" ht="15.75" customHeight="1">
      <c r="U827" s="13"/>
    </row>
    <row r="828" ht="15.75" customHeight="1">
      <c r="U828" s="13"/>
    </row>
    <row r="829" ht="15.75" customHeight="1">
      <c r="U829" s="13"/>
    </row>
    <row r="830" ht="15.75" customHeight="1">
      <c r="U830" s="13"/>
    </row>
    <row r="831" ht="15.75" customHeight="1">
      <c r="U831" s="13"/>
    </row>
    <row r="832" ht="15.75" customHeight="1">
      <c r="U832" s="13"/>
    </row>
    <row r="833" ht="15.75" customHeight="1">
      <c r="U833" s="13"/>
    </row>
    <row r="834" ht="15.75" customHeight="1">
      <c r="U834" s="13"/>
    </row>
    <row r="835" ht="15.75" customHeight="1">
      <c r="U835" s="13"/>
    </row>
    <row r="836" ht="15.75" customHeight="1">
      <c r="U836" s="13"/>
    </row>
    <row r="837" ht="15.75" customHeight="1">
      <c r="U837" s="13"/>
    </row>
    <row r="838" ht="15.75" customHeight="1">
      <c r="U838" s="13"/>
    </row>
    <row r="839" ht="15.75" customHeight="1">
      <c r="U839" s="13"/>
    </row>
    <row r="840" ht="15.75" customHeight="1">
      <c r="U840" s="13"/>
    </row>
    <row r="841" ht="15.75" customHeight="1">
      <c r="U841" s="13"/>
    </row>
    <row r="842" ht="15.75" customHeight="1">
      <c r="U842" s="13"/>
    </row>
    <row r="843" ht="15.75" customHeight="1">
      <c r="U843" s="13"/>
    </row>
    <row r="844" ht="15.75" customHeight="1">
      <c r="U844" s="13"/>
    </row>
    <row r="845" ht="15.75" customHeight="1">
      <c r="U845" s="13"/>
    </row>
    <row r="846" ht="15.75" customHeight="1">
      <c r="U846" s="13"/>
    </row>
    <row r="847" ht="15.75" customHeight="1">
      <c r="U847" s="13"/>
    </row>
    <row r="848" ht="15.75" customHeight="1">
      <c r="U848" s="13"/>
    </row>
    <row r="849" ht="15.75" customHeight="1">
      <c r="U849" s="13"/>
    </row>
    <row r="850" ht="15.75" customHeight="1">
      <c r="U850" s="13"/>
    </row>
    <row r="851" ht="15.75" customHeight="1">
      <c r="U851" s="13"/>
    </row>
    <row r="852" ht="15.75" customHeight="1">
      <c r="U852" s="13"/>
    </row>
    <row r="853" ht="15.75" customHeight="1">
      <c r="U853" s="13"/>
    </row>
    <row r="854" ht="15.75" customHeight="1">
      <c r="U854" s="13"/>
    </row>
    <row r="855" ht="15.75" customHeight="1">
      <c r="U855" s="13"/>
    </row>
    <row r="856" ht="15.75" customHeight="1">
      <c r="U856" s="13"/>
    </row>
    <row r="857" ht="15.75" customHeight="1">
      <c r="U857" s="13"/>
    </row>
    <row r="858" ht="15.75" customHeight="1">
      <c r="U858" s="13"/>
    </row>
    <row r="859" ht="15.75" customHeight="1">
      <c r="U859" s="13"/>
    </row>
    <row r="860" ht="15.75" customHeight="1">
      <c r="U860" s="13"/>
    </row>
    <row r="861" ht="15.75" customHeight="1">
      <c r="U861" s="13"/>
    </row>
    <row r="862" ht="15.75" customHeight="1">
      <c r="U862" s="13"/>
    </row>
    <row r="863" ht="15.75" customHeight="1">
      <c r="U863" s="13"/>
    </row>
    <row r="864" ht="15.75" customHeight="1">
      <c r="U864" s="13"/>
    </row>
    <row r="865" ht="15.75" customHeight="1">
      <c r="U865" s="13"/>
    </row>
    <row r="866" ht="15.75" customHeight="1">
      <c r="U866" s="13"/>
    </row>
    <row r="867" ht="15.75" customHeight="1">
      <c r="U867" s="13"/>
    </row>
    <row r="868" ht="15.75" customHeight="1">
      <c r="U868" s="13"/>
    </row>
    <row r="869" ht="15.75" customHeight="1">
      <c r="U869" s="13"/>
    </row>
    <row r="870" ht="15.75" customHeight="1">
      <c r="U870" s="13"/>
    </row>
    <row r="871" ht="15.75" customHeight="1">
      <c r="U871" s="13"/>
    </row>
    <row r="872" ht="15.75" customHeight="1">
      <c r="U872" s="13"/>
    </row>
    <row r="873" ht="15.75" customHeight="1">
      <c r="U873" s="13"/>
    </row>
    <row r="874" ht="15.75" customHeight="1">
      <c r="U874" s="13"/>
    </row>
    <row r="875" ht="15.75" customHeight="1">
      <c r="U875" s="13"/>
    </row>
    <row r="876" ht="15.75" customHeight="1">
      <c r="U876" s="13"/>
    </row>
    <row r="877" ht="15.75" customHeight="1">
      <c r="U877" s="13"/>
    </row>
    <row r="878" ht="15.75" customHeight="1">
      <c r="U878" s="13"/>
    </row>
    <row r="879" ht="15.75" customHeight="1">
      <c r="U879" s="13"/>
    </row>
    <row r="880" ht="15.75" customHeight="1">
      <c r="U880" s="13"/>
    </row>
    <row r="881" ht="15.75" customHeight="1">
      <c r="U881" s="13"/>
    </row>
    <row r="882" ht="15.75" customHeight="1">
      <c r="U882" s="13"/>
    </row>
    <row r="883" ht="15.75" customHeight="1">
      <c r="U883" s="13"/>
    </row>
    <row r="884" ht="15.75" customHeight="1">
      <c r="U884" s="13"/>
    </row>
    <row r="885" ht="15.75" customHeight="1">
      <c r="U885" s="13"/>
    </row>
    <row r="886" ht="15.75" customHeight="1">
      <c r="U886" s="13"/>
    </row>
    <row r="887" ht="15.75" customHeight="1">
      <c r="U887" s="13"/>
    </row>
    <row r="888" ht="15.75" customHeight="1">
      <c r="U888" s="13"/>
    </row>
    <row r="889" ht="15.75" customHeight="1">
      <c r="U889" s="13"/>
    </row>
    <row r="890" ht="15.75" customHeight="1">
      <c r="U890" s="13"/>
    </row>
    <row r="891" ht="15.75" customHeight="1">
      <c r="U891" s="13"/>
    </row>
    <row r="892" ht="15.75" customHeight="1">
      <c r="U892" s="13"/>
    </row>
    <row r="893" ht="15.75" customHeight="1">
      <c r="U893" s="13"/>
    </row>
    <row r="894" ht="15.75" customHeight="1">
      <c r="U894" s="13"/>
    </row>
    <row r="895" ht="15.75" customHeight="1">
      <c r="U895" s="13"/>
    </row>
    <row r="896" ht="15.75" customHeight="1">
      <c r="U896" s="13"/>
    </row>
    <row r="897" ht="15.75" customHeight="1">
      <c r="U897" s="13"/>
    </row>
    <row r="898" ht="15.75" customHeight="1">
      <c r="U898" s="13"/>
    </row>
    <row r="899" ht="15.75" customHeight="1">
      <c r="U899" s="13"/>
    </row>
    <row r="900" ht="15.75" customHeight="1">
      <c r="U900" s="13"/>
    </row>
    <row r="901" ht="15.75" customHeight="1">
      <c r="U901" s="13"/>
    </row>
    <row r="902" ht="15.75" customHeight="1">
      <c r="U902" s="13"/>
    </row>
    <row r="903" ht="15.75" customHeight="1">
      <c r="U903" s="13"/>
    </row>
    <row r="904" ht="15.75" customHeight="1">
      <c r="U904" s="13"/>
    </row>
    <row r="905" ht="15.75" customHeight="1">
      <c r="U905" s="13"/>
    </row>
    <row r="906" ht="15.75" customHeight="1">
      <c r="U906" s="13"/>
    </row>
    <row r="907" ht="15.75" customHeight="1">
      <c r="U907" s="13"/>
    </row>
    <row r="908" ht="15.75" customHeight="1">
      <c r="U908" s="13"/>
    </row>
    <row r="909" ht="15.75" customHeight="1">
      <c r="U909" s="13"/>
    </row>
    <row r="910" ht="15.75" customHeight="1">
      <c r="U910" s="13"/>
    </row>
    <row r="911" ht="15.75" customHeight="1">
      <c r="U911" s="13"/>
    </row>
    <row r="912" ht="15.75" customHeight="1">
      <c r="U912" s="13"/>
    </row>
    <row r="913" ht="15.75" customHeight="1">
      <c r="U913" s="13"/>
    </row>
    <row r="914" ht="15.75" customHeight="1">
      <c r="U914" s="13"/>
    </row>
    <row r="915" ht="15.75" customHeight="1">
      <c r="U915" s="13"/>
    </row>
    <row r="916" ht="15.75" customHeight="1">
      <c r="U916" s="13"/>
    </row>
    <row r="917" ht="15.75" customHeight="1">
      <c r="U917" s="13"/>
    </row>
    <row r="918" ht="15.75" customHeight="1">
      <c r="U918" s="13"/>
    </row>
    <row r="919" ht="15.75" customHeight="1">
      <c r="U919" s="13"/>
    </row>
    <row r="920" ht="15.75" customHeight="1">
      <c r="U920" s="13"/>
    </row>
    <row r="921" ht="15.75" customHeight="1">
      <c r="U921" s="13"/>
    </row>
    <row r="922" ht="15.75" customHeight="1">
      <c r="U922" s="13"/>
    </row>
    <row r="923" ht="15.75" customHeight="1">
      <c r="U923" s="13"/>
    </row>
    <row r="924" ht="15.75" customHeight="1">
      <c r="U924" s="13"/>
    </row>
    <row r="925" ht="15.75" customHeight="1">
      <c r="U925" s="13"/>
    </row>
    <row r="926" ht="15.75" customHeight="1">
      <c r="U926" s="13"/>
    </row>
    <row r="927" ht="15.75" customHeight="1">
      <c r="U927" s="13"/>
    </row>
    <row r="928" ht="15.75" customHeight="1">
      <c r="U928" s="13"/>
    </row>
    <row r="929" ht="15.75" customHeight="1">
      <c r="U929" s="13"/>
    </row>
    <row r="930" ht="15.75" customHeight="1">
      <c r="U930" s="13"/>
    </row>
    <row r="931" ht="15.75" customHeight="1">
      <c r="U931" s="13"/>
    </row>
    <row r="932" ht="15.75" customHeight="1">
      <c r="U932" s="13"/>
    </row>
    <row r="933" ht="15.75" customHeight="1">
      <c r="U933" s="13"/>
    </row>
    <row r="934" ht="15.75" customHeight="1">
      <c r="U934" s="13"/>
    </row>
    <row r="935" ht="15.75" customHeight="1">
      <c r="U935" s="13"/>
    </row>
    <row r="936" ht="15.75" customHeight="1">
      <c r="U936" s="13"/>
    </row>
    <row r="937" ht="15.75" customHeight="1">
      <c r="U937" s="13"/>
    </row>
    <row r="938" ht="15.75" customHeight="1">
      <c r="U938" s="13"/>
    </row>
    <row r="939" ht="15.75" customHeight="1">
      <c r="U939" s="13"/>
    </row>
    <row r="940" ht="15.75" customHeight="1">
      <c r="U940" s="13"/>
    </row>
    <row r="941" ht="15.75" customHeight="1">
      <c r="U941" s="13"/>
    </row>
    <row r="942" ht="15.75" customHeight="1">
      <c r="U942" s="13"/>
    </row>
    <row r="943" ht="15.75" customHeight="1">
      <c r="U943" s="13"/>
    </row>
    <row r="944" ht="15.75" customHeight="1">
      <c r="U944" s="13"/>
    </row>
    <row r="945" ht="15.75" customHeight="1">
      <c r="U945" s="13"/>
    </row>
    <row r="946" ht="15.75" customHeight="1">
      <c r="U946" s="13"/>
    </row>
    <row r="947" ht="15.75" customHeight="1">
      <c r="U947" s="13"/>
    </row>
    <row r="948" ht="15.75" customHeight="1">
      <c r="U948" s="13"/>
    </row>
    <row r="949" ht="15.75" customHeight="1">
      <c r="U949" s="13"/>
    </row>
    <row r="950" ht="15.75" customHeight="1">
      <c r="U950" s="13"/>
    </row>
    <row r="951" ht="15.75" customHeight="1">
      <c r="U951" s="13"/>
    </row>
    <row r="952" ht="15.75" customHeight="1">
      <c r="U952" s="13"/>
    </row>
    <row r="953" ht="15.75" customHeight="1">
      <c r="U953" s="13"/>
    </row>
    <row r="954" ht="15.75" customHeight="1">
      <c r="U954" s="13"/>
    </row>
    <row r="955" ht="15.75" customHeight="1">
      <c r="U955" s="13"/>
    </row>
    <row r="956" ht="15.75" customHeight="1">
      <c r="U956" s="13"/>
    </row>
    <row r="957" ht="15.75" customHeight="1">
      <c r="U957" s="13"/>
    </row>
    <row r="958" ht="15.75" customHeight="1">
      <c r="U958" s="13"/>
    </row>
    <row r="959" ht="15.75" customHeight="1">
      <c r="U959" s="13"/>
    </row>
    <row r="960" ht="15.75" customHeight="1">
      <c r="U960" s="13"/>
    </row>
    <row r="961" ht="15.75" customHeight="1">
      <c r="U961" s="13"/>
    </row>
    <row r="962" ht="15.75" customHeight="1">
      <c r="U962" s="13"/>
    </row>
    <row r="963" ht="15.75" customHeight="1">
      <c r="U963" s="13"/>
    </row>
    <row r="964" ht="15.75" customHeight="1">
      <c r="U964" s="13"/>
    </row>
    <row r="965" ht="15.75" customHeight="1">
      <c r="U965" s="13"/>
    </row>
    <row r="966" ht="15.75" customHeight="1">
      <c r="U966" s="13"/>
    </row>
    <row r="967" ht="15.75" customHeight="1">
      <c r="U967" s="13"/>
    </row>
    <row r="968" ht="15.75" customHeight="1">
      <c r="U968" s="13"/>
    </row>
    <row r="969" ht="15.75" customHeight="1">
      <c r="U969" s="13"/>
    </row>
    <row r="970" ht="15.75" customHeight="1">
      <c r="U970" s="13"/>
    </row>
    <row r="971" ht="15.75" customHeight="1">
      <c r="U971" s="13"/>
    </row>
    <row r="972" ht="15.75" customHeight="1">
      <c r="U972" s="13"/>
    </row>
    <row r="973" ht="15.75" customHeight="1">
      <c r="U973" s="13"/>
    </row>
    <row r="974" ht="15.75" customHeight="1">
      <c r="U974" s="13"/>
    </row>
    <row r="975" ht="15.75" customHeight="1">
      <c r="U975" s="13"/>
    </row>
    <row r="976" ht="15.75" customHeight="1">
      <c r="U976" s="13"/>
    </row>
    <row r="977" ht="15.75" customHeight="1">
      <c r="U977" s="13"/>
    </row>
    <row r="978" ht="15.75" customHeight="1">
      <c r="U978" s="13"/>
    </row>
    <row r="979" ht="15.75" customHeight="1">
      <c r="U979" s="13"/>
    </row>
    <row r="980" ht="15.75" customHeight="1">
      <c r="U980" s="13"/>
    </row>
    <row r="981" ht="15.75" customHeight="1">
      <c r="U981" s="13"/>
    </row>
    <row r="982" ht="15.75" customHeight="1">
      <c r="U982" s="13"/>
    </row>
    <row r="983" ht="15.75" customHeight="1">
      <c r="U983" s="13"/>
    </row>
    <row r="984" ht="15.75" customHeight="1">
      <c r="U984" s="13"/>
    </row>
    <row r="985" ht="15.75" customHeight="1">
      <c r="U985" s="13"/>
    </row>
    <row r="986" ht="15.75" customHeight="1">
      <c r="U986" s="13"/>
    </row>
    <row r="987" ht="15.75" customHeight="1">
      <c r="U987" s="13"/>
    </row>
    <row r="988" ht="15.75" customHeight="1">
      <c r="U988" s="13"/>
    </row>
    <row r="989" ht="15.75" customHeight="1">
      <c r="U989" s="13"/>
    </row>
    <row r="990" ht="15.75" customHeight="1">
      <c r="U990" s="13"/>
    </row>
    <row r="991" ht="15.75" customHeight="1">
      <c r="U991" s="13"/>
    </row>
    <row r="992" ht="15.75" customHeight="1">
      <c r="U992" s="13"/>
    </row>
    <row r="993" ht="15.75" customHeight="1">
      <c r="U993" s="13"/>
    </row>
    <row r="994" ht="15.75" customHeight="1">
      <c r="U994" s="13"/>
    </row>
    <row r="995" ht="15.75" customHeight="1">
      <c r="U995" s="13"/>
    </row>
    <row r="996" ht="15.75" customHeight="1">
      <c r="U996" s="13"/>
    </row>
    <row r="997" ht="15.75" customHeight="1">
      <c r="U997" s="13"/>
    </row>
    <row r="998" ht="15.75" customHeight="1">
      <c r="U998" s="13"/>
    </row>
    <row r="999" ht="15.75" customHeight="1">
      <c r="U999" s="13"/>
    </row>
    <row r="1000" ht="15.75" customHeight="1">
      <c r="U1000" s="13"/>
    </row>
  </sheetData>
  <printOptions/>
  <pageMargins bottom="1.0" footer="0.0" header="0.0" left="0.7500000000000001" right="0.7500000000000001" top="1.0"/>
  <pageSetup orientation="portrait"/>
  <drawing r:id="rId1"/>
</worksheet>
</file>