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9035" windowHeight="8445" activeTab="1"/>
  </bookViews>
  <sheets>
    <sheet name="Gamma Calculation" sheetId="1" r:id="rId1"/>
    <sheet name="Smith Chart Plot" sheetId="2" r:id="rId2"/>
    <sheet name="VSWR" sheetId="3" r:id="rId3"/>
  </sheets>
  <calcPr calcId="145621"/>
</workbook>
</file>

<file path=xl/calcChain.xml><?xml version="1.0" encoding="utf-8"?>
<calcChain xmlns="http://schemas.openxmlformats.org/spreadsheetml/2006/main">
  <c r="O19" i="3" l="1"/>
  <c r="Q21" i="3"/>
  <c r="O21" i="3"/>
  <c r="Q36" i="3" l="1"/>
  <c r="V20" i="3"/>
  <c r="V18" i="3"/>
  <c r="H10" i="3"/>
  <c r="H12" i="3" s="1"/>
  <c r="H14" i="3" s="1"/>
  <c r="K10" i="3" l="1"/>
  <c r="K12" i="3" s="1"/>
  <c r="O23" i="3"/>
  <c r="AB7" i="2"/>
  <c r="X7" i="2"/>
  <c r="T7" i="2"/>
  <c r="K8" i="1" l="1"/>
  <c r="J8" i="1"/>
  <c r="I5" i="1"/>
  <c r="B35" i="1"/>
  <c r="E35" i="1" s="1"/>
  <c r="B34" i="1"/>
  <c r="E34" i="1" s="1"/>
  <c r="B33" i="1"/>
  <c r="E33" i="1" s="1"/>
  <c r="B32" i="1"/>
  <c r="E32" i="1" s="1"/>
  <c r="B31" i="1"/>
  <c r="E31" i="1" s="1"/>
  <c r="B30" i="1"/>
  <c r="E30" i="1" s="1"/>
  <c r="B29" i="1"/>
  <c r="E29" i="1" s="1"/>
  <c r="B28" i="1"/>
  <c r="E28" i="1" s="1"/>
  <c r="B27" i="1"/>
  <c r="B26" i="1"/>
  <c r="B25" i="1"/>
  <c r="B24" i="1"/>
  <c r="E24" i="1" s="1"/>
  <c r="B23" i="1"/>
  <c r="E23" i="1" s="1"/>
  <c r="B22" i="1"/>
  <c r="E22" i="1" s="1"/>
  <c r="B21" i="1"/>
  <c r="E21" i="1" s="1"/>
  <c r="E27" i="1"/>
  <c r="E26" i="1"/>
  <c r="E25" i="1"/>
  <c r="B20" i="1"/>
  <c r="E20" i="1" s="1"/>
  <c r="B19" i="1"/>
  <c r="E19" i="1" s="1"/>
  <c r="B18" i="1"/>
  <c r="B17" i="1"/>
  <c r="E17" i="1" s="1"/>
  <c r="B16" i="1"/>
  <c r="E16" i="1" s="1"/>
  <c r="B15" i="1"/>
  <c r="E15" i="1" s="1"/>
  <c r="B14" i="1"/>
  <c r="E14" i="1" s="1"/>
  <c r="B13" i="1"/>
  <c r="E13" i="1" s="1"/>
  <c r="B12" i="1"/>
  <c r="E12" i="1" s="1"/>
  <c r="B11" i="1"/>
  <c r="E11" i="1" s="1"/>
  <c r="B10" i="1"/>
  <c r="E10" i="1" s="1"/>
  <c r="B9" i="1"/>
  <c r="E9" i="1" s="1"/>
  <c r="E18" i="1"/>
  <c r="I8" i="1" l="1"/>
  <c r="J12" i="1"/>
  <c r="N16" i="1"/>
  <c r="N12" i="1"/>
  <c r="J16" i="1"/>
  <c r="X20" i="2"/>
  <c r="L16" i="1"/>
  <c r="T20" i="2"/>
  <c r="L12" i="1"/>
  <c r="J21" i="1" l="1"/>
  <c r="H16" i="1"/>
  <c r="J25" i="1"/>
  <c r="H12" i="1"/>
  <c r="L25" i="1" l="1"/>
  <c r="H25" i="1" s="1"/>
  <c r="X33" i="2" s="1"/>
  <c r="L21" i="1"/>
  <c r="H21" i="1" s="1"/>
  <c r="T33" i="2" s="1"/>
</calcChain>
</file>

<file path=xl/comments1.xml><?xml version="1.0" encoding="utf-8"?>
<comments xmlns="http://schemas.openxmlformats.org/spreadsheetml/2006/main">
  <authors>
    <author xml:space="preserve"> </author>
  </authors>
  <commentList>
    <comment ref="G4" authorId="0">
      <text>
        <r>
          <rPr>
            <b/>
            <sz val="8"/>
            <color indexed="81"/>
            <rFont val="Tahoma"/>
            <family val="2"/>
          </rPr>
          <t xml:space="preserve"> J. King Comment:
</t>
        </r>
        <r>
          <rPr>
            <sz val="11"/>
            <color indexed="81"/>
            <rFont val="Tahoma"/>
            <family val="2"/>
          </rPr>
          <t>Enter R</t>
        </r>
        <r>
          <rPr>
            <sz val="8"/>
            <color indexed="81"/>
            <rFont val="Tahoma"/>
            <family val="2"/>
          </rPr>
          <t xml:space="preserve">L, </t>
        </r>
        <r>
          <rPr>
            <sz val="11"/>
            <color indexed="81"/>
            <rFont val="Tahoma"/>
            <family val="2"/>
          </rPr>
          <t>X</t>
        </r>
        <r>
          <rPr>
            <sz val="8"/>
            <color indexed="81"/>
            <rFont val="Tahoma"/>
            <family val="2"/>
          </rPr>
          <t>L</t>
        </r>
        <r>
          <rPr>
            <sz val="11"/>
            <color indexed="81"/>
            <rFont val="Tahoma"/>
            <family val="2"/>
          </rPr>
          <t>, an Z</t>
        </r>
        <r>
          <rPr>
            <sz val="8"/>
            <color indexed="81"/>
            <rFont val="Tahoma"/>
            <family val="2"/>
          </rPr>
          <t>o</t>
        </r>
        <r>
          <rPr>
            <sz val="11"/>
            <color indexed="81"/>
            <rFont val="Tahoma"/>
            <family val="2"/>
          </rPr>
          <t xml:space="preserve"> and see
</t>
        </r>
        <r>
          <rPr>
            <sz val="11"/>
            <color indexed="81"/>
            <rFont val="Symbol"/>
            <family val="1"/>
            <charset val="2"/>
          </rPr>
          <t>G</t>
        </r>
        <r>
          <rPr>
            <sz val="8"/>
            <color indexed="81"/>
            <rFont val="Calibri"/>
            <family val="2"/>
            <scheme val="minor"/>
          </rPr>
          <t xml:space="preserve">Re </t>
        </r>
        <r>
          <rPr>
            <sz val="11"/>
            <color indexed="81"/>
            <rFont val="Calibri"/>
            <family val="2"/>
            <scheme val="minor"/>
          </rPr>
          <t xml:space="preserve">and </t>
        </r>
        <r>
          <rPr>
            <sz val="11"/>
            <color indexed="81"/>
            <rFont val="Symbol"/>
            <family val="1"/>
            <charset val="2"/>
          </rPr>
          <t>G</t>
        </r>
        <r>
          <rPr>
            <sz val="8"/>
            <color indexed="81"/>
            <rFont val="Calibri"/>
            <family val="2"/>
            <scheme val="minor"/>
          </rPr>
          <t>I</t>
        </r>
        <r>
          <rPr>
            <sz val="8"/>
            <color indexed="81"/>
            <rFont val="Calibri"/>
            <family val="2"/>
          </rPr>
          <t xml:space="preserve">m </t>
        </r>
        <r>
          <rPr>
            <sz val="11"/>
            <color indexed="81"/>
            <rFont val="Calibri"/>
            <family val="2"/>
          </rPr>
          <t>results below at Cells [H21] and [H25].  The gamma values are also plotted on the Smith Chart on the next Tab.  The R</t>
        </r>
        <r>
          <rPr>
            <sz val="8"/>
            <color indexed="81"/>
            <rFont val="Calibri"/>
            <family val="2"/>
          </rPr>
          <t>L</t>
        </r>
        <r>
          <rPr>
            <sz val="11"/>
            <color indexed="81"/>
            <rFont val="Calibri"/>
            <family val="2"/>
          </rPr>
          <t xml:space="preserve"> and X</t>
        </r>
        <r>
          <rPr>
            <sz val="8"/>
            <color indexed="81"/>
            <rFont val="Calibri"/>
            <family val="2"/>
          </rPr>
          <t>L</t>
        </r>
        <r>
          <rPr>
            <sz val="11"/>
            <color indexed="81"/>
            <rFont val="Calibri"/>
            <family val="2"/>
          </rPr>
          <t xml:space="preserve"> values are also transferred to the VSWR Tab W/S where the VSWR and transmitter system losses are computed.</t>
        </r>
        <r>
          <rPr>
            <sz val="8"/>
            <color indexed="81"/>
            <rFont val="Tahoma"/>
            <family val="2"/>
          </rPr>
          <t xml:space="preserve">
</t>
        </r>
      </text>
    </comment>
    <comment ref="J12" authorId="0">
      <text>
        <r>
          <rPr>
            <b/>
            <sz val="8"/>
            <color indexed="81"/>
            <rFont val="Tahoma"/>
            <family val="2"/>
          </rPr>
          <t xml:space="preserve"> : J. King
There was a bug in this equation.  You must add an additional IF condition.  K8&gt;0, must be tested, If K8 is &lt;0, then then </t>
        </r>
        <r>
          <rPr>
            <b/>
            <sz val="8"/>
            <color indexed="81"/>
            <rFont val="Symbol"/>
            <family val="1"/>
            <charset val="2"/>
          </rPr>
          <t>q</t>
        </r>
        <r>
          <rPr>
            <b/>
            <sz val="8"/>
            <color indexed="81"/>
            <rFont val="Tahoma"/>
            <family val="2"/>
          </rPr>
          <t>1 = 270</t>
        </r>
        <r>
          <rPr>
            <b/>
            <sz val="8"/>
            <color indexed="81"/>
            <rFont val="Symbol"/>
            <family val="1"/>
            <charset val="2"/>
          </rPr>
          <t>°</t>
        </r>
        <r>
          <rPr>
            <b/>
            <sz val="8"/>
            <color indexed="81"/>
            <rFont val="Tahoma"/>
            <family val="2"/>
          </rPr>
          <t xml:space="preserve"> and if K8 is &gt;0 then </t>
        </r>
        <r>
          <rPr>
            <b/>
            <sz val="8"/>
            <color indexed="81"/>
            <rFont val="Symbol"/>
            <family val="1"/>
            <charset val="2"/>
          </rPr>
          <t>q</t>
        </r>
        <r>
          <rPr>
            <b/>
            <sz val="8"/>
            <color indexed="81"/>
            <rFont val="Tahoma"/>
            <family val="2"/>
          </rPr>
          <t>1 = 90</t>
        </r>
        <r>
          <rPr>
            <b/>
            <sz val="8"/>
            <color indexed="81"/>
            <rFont val="Symbol"/>
            <family val="1"/>
            <charset val="2"/>
          </rPr>
          <t>°</t>
        </r>
        <r>
          <rPr>
            <b/>
            <sz val="8"/>
            <color indexed="81"/>
            <rFont val="Tahoma"/>
            <family val="2"/>
          </rPr>
          <t xml:space="preserve">.  This  condition need only be applied when J8-1 = exactly zero (RL = 50 ohms).  </t>
        </r>
        <r>
          <rPr>
            <sz val="8"/>
            <color indexed="81"/>
            <rFont val="Tahoma"/>
            <family val="2"/>
          </rPr>
          <t xml:space="preserve">
</t>
        </r>
      </text>
    </comment>
  </commentList>
</comments>
</file>

<file path=xl/comments2.xml><?xml version="1.0" encoding="utf-8"?>
<comments xmlns="http://schemas.openxmlformats.org/spreadsheetml/2006/main">
  <authors>
    <author>customer</author>
    <author xml:space="preserve"> </author>
  </authors>
  <commentList>
    <comment ref="B3" authorId="0">
      <text>
        <r>
          <rPr>
            <sz val="8"/>
            <color rgb="FF000000"/>
            <rFont val="Tahoma"/>
          </rPr>
          <t xml:space="preserve">
</t>
        </r>
        <r>
          <rPr>
            <sz val="10"/>
            <color rgb="FF000000"/>
            <rFont val="Tahoma"/>
            <family val="2"/>
          </rPr>
          <t xml:space="preserve">In an RF transmitter system, some loss in power occurs because the antenna/transmission line system is not perfectly matched to the transmitter.  By this we mean the impedance of the transmitter has not been made to be the same as that of the antenna system.  It is typical to match the transmitter, transmission lines and antennas to 50 </t>
        </r>
        <r>
          <rPr>
            <sz val="10"/>
            <color rgb="FF000000"/>
            <rFont val="Symbol"/>
            <family val="1"/>
            <charset val="2"/>
          </rPr>
          <t>W</t>
        </r>
        <r>
          <rPr>
            <sz val="10"/>
            <color rgb="FF000000"/>
            <rFont val="Tahoma"/>
            <family val="2"/>
          </rPr>
          <t xml:space="preserve"> real with no reactance (j</t>
        </r>
        <r>
          <rPr>
            <sz val="10"/>
            <color rgb="FF000000"/>
            <rFont val="Symbol"/>
            <family val="1"/>
            <charset val="2"/>
          </rPr>
          <t>w</t>
        </r>
        <r>
          <rPr>
            <sz val="10"/>
            <color rgb="FF000000"/>
            <rFont val="Tahoma"/>
            <family val="2"/>
          </rPr>
          <t xml:space="preserve"> = 0).  Typically, however, it is difficult to assure that the antenna system is perfectly "matched" to this value.  Often the real component will be different than 50 </t>
        </r>
        <r>
          <rPr>
            <sz val="10"/>
            <color rgb="FF000000"/>
            <rFont val="Symbol"/>
            <family val="1"/>
            <charset val="2"/>
          </rPr>
          <t>W</t>
        </r>
        <r>
          <rPr>
            <sz val="10"/>
            <color rgb="FF000000"/>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rgb="FF000000"/>
            <rFont val="Tahoma"/>
            <family val="2"/>
          </rPr>
          <t>tx</t>
        </r>
        <r>
          <rPr>
            <sz val="10"/>
            <color rgb="FF000000"/>
            <rFont val="Tahoma"/>
            <family val="2"/>
          </rPr>
          <t>/Z</t>
        </r>
        <r>
          <rPr>
            <sz val="8"/>
            <color rgb="FF000000"/>
            <rFont val="Tahoma"/>
            <family val="2"/>
          </rPr>
          <t>sys</t>
        </r>
        <r>
          <rPr>
            <sz val="10"/>
            <color rgb="FF000000"/>
            <rFont val="Tahoma"/>
            <family val="2"/>
          </rPr>
          <t>,where Z</t>
        </r>
        <r>
          <rPr>
            <sz val="8"/>
            <color rgb="FF000000"/>
            <rFont val="Tahoma"/>
            <family val="2"/>
          </rPr>
          <t>tx</t>
        </r>
        <r>
          <rPr>
            <sz val="10"/>
            <color rgb="FF000000"/>
            <rFont val="Tahoma"/>
            <family val="2"/>
          </rPr>
          <t xml:space="preserve"> is the impedance of the transmitter and Z</t>
        </r>
        <r>
          <rPr>
            <sz val="8"/>
            <color rgb="FF000000"/>
            <rFont val="Tahoma"/>
            <family val="2"/>
          </rPr>
          <t>sys</t>
        </r>
        <r>
          <rPr>
            <sz val="10"/>
            <color rgb="FF000000"/>
            <rFont val="Tahoma"/>
            <family val="2"/>
          </rPr>
          <t xml:space="preserve"> is the impedance of the rest of the sytem looking into the feedline from the transmitter end.  </t>
        </r>
        <r>
          <rPr>
            <sz val="8"/>
            <color rgb="FF000000"/>
            <rFont val="Tahoma"/>
            <family val="2"/>
          </rPr>
          <t xml:space="preserve"> </t>
        </r>
        <r>
          <rPr>
            <sz val="10"/>
            <color rgb="FF000000"/>
            <rFont val="Tahoma"/>
            <family val="2"/>
          </rPr>
          <t xml:space="preserve">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
        </r>
      </text>
    </comment>
    <comment ref="O19" authorId="1">
      <text>
        <r>
          <rPr>
            <b/>
            <sz val="8"/>
            <color indexed="81"/>
            <rFont val="Tahoma"/>
            <family val="2"/>
          </rPr>
          <t xml:space="preserve"> :</t>
        </r>
        <r>
          <rPr>
            <sz val="8"/>
            <color indexed="81"/>
            <rFont val="Tahoma"/>
            <family val="2"/>
          </rPr>
          <t xml:space="preserve">
This is the "characteristic impedance" automatically entered from Cell [M4] from the "Gamma Calculation" Tab W/S.</t>
        </r>
      </text>
    </comment>
    <comment ref="Q19" authorId="1">
      <text>
        <r>
          <rPr>
            <b/>
            <sz val="8"/>
            <color indexed="81"/>
            <rFont val="Tahoma"/>
            <family val="2"/>
          </rPr>
          <t xml:space="preserve"> :J. King
</t>
        </r>
        <r>
          <rPr>
            <sz val="8"/>
            <color indexed="81"/>
            <rFont val="Tahoma"/>
            <family val="2"/>
          </rPr>
          <t>If the soure Z is not matched to 0.0</t>
        </r>
        <r>
          <rPr>
            <sz val="8"/>
            <color indexed="81"/>
            <rFont val="Symbol"/>
            <family val="1"/>
            <charset val="2"/>
          </rPr>
          <t>W</t>
        </r>
        <r>
          <rPr>
            <sz val="8"/>
            <color indexed="81"/>
            <rFont val="Tahoma"/>
            <family val="2"/>
          </rPr>
          <t xml:space="preserve"> reactance then enter measuredreactive component of source here.
</t>
        </r>
      </text>
    </comment>
    <comment ref="O21" authorId="1">
      <text>
        <r>
          <rPr>
            <b/>
            <sz val="8"/>
            <color indexed="81"/>
            <rFont val="Tahoma"/>
            <family val="2"/>
          </rPr>
          <t xml:space="preserve"> :J King
</t>
        </r>
        <r>
          <rPr>
            <sz val="8"/>
            <color indexed="81"/>
            <rFont val="Tahoma"/>
            <family val="2"/>
          </rPr>
          <t xml:space="preserve">This value is transferred from the "Gamma Calculation" Tab W/S, Cell [J4].   It is the Measured System Resistance Value of the antenna network and transmission line combined.
</t>
        </r>
      </text>
    </comment>
    <comment ref="Q21" authorId="1">
      <text>
        <r>
          <rPr>
            <b/>
            <sz val="8"/>
            <color indexed="81"/>
            <rFont val="Tahoma"/>
            <family val="2"/>
          </rPr>
          <t xml:space="preserve"> :J. King
</t>
        </r>
        <r>
          <rPr>
            <sz val="8"/>
            <color indexed="81"/>
            <rFont val="Tahoma"/>
            <family val="2"/>
          </rPr>
          <t xml:space="preserve">This is the measured Reactance trasferred from the "Gamma Calculation" Tab W/S at Cell [K4].  It is the reactance of the antenna system and feed line combined.
</t>
        </r>
      </text>
    </comment>
    <comment ref="V22" authorId="0">
      <text>
        <r>
          <rPr>
            <sz val="8"/>
            <color rgb="FF000000"/>
            <rFont val="Tahoma"/>
          </rPr>
          <t xml:space="preserve">
</t>
        </r>
        <r>
          <rPr>
            <sz val="10"/>
            <color rgb="FF000000"/>
            <rFont val="Tahoma"/>
            <family val="2"/>
          </rPr>
          <t>The VSWR of the transmitter system is equal to:
                  |Z</t>
        </r>
        <r>
          <rPr>
            <sz val="8"/>
            <color rgb="FF000000"/>
            <rFont val="Tahoma"/>
            <family val="2"/>
          </rPr>
          <t>tx</t>
        </r>
        <r>
          <rPr>
            <sz val="10"/>
            <color rgb="FF000000"/>
            <rFont val="Tahoma"/>
            <family val="2"/>
          </rPr>
          <t>|        |Z</t>
        </r>
        <r>
          <rPr>
            <sz val="8"/>
            <color rgb="FF000000"/>
            <rFont val="Tahoma"/>
            <family val="2"/>
          </rPr>
          <t>sys</t>
        </r>
        <r>
          <rPr>
            <sz val="10"/>
            <color rgb="FF000000"/>
            <rFont val="Tahoma"/>
            <family val="2"/>
          </rPr>
          <t>|
     VSWR = ------  or  --------
                  |Z</t>
        </r>
        <r>
          <rPr>
            <sz val="8"/>
            <color rgb="FF000000"/>
            <rFont val="Tahoma"/>
            <family val="2"/>
          </rPr>
          <t>sys</t>
        </r>
        <r>
          <rPr>
            <sz val="10"/>
            <color rgb="FF000000"/>
            <rFont val="Tahoma"/>
            <family val="2"/>
          </rPr>
          <t>|      |Z</t>
        </r>
        <r>
          <rPr>
            <sz val="8"/>
            <color rgb="FF000000"/>
            <rFont val="Tahoma"/>
            <family val="2"/>
          </rPr>
          <t>tx</t>
        </r>
        <r>
          <rPr>
            <sz val="10"/>
            <color rgb="FF000000"/>
            <rFont val="Tahoma"/>
            <family val="2"/>
          </rPr>
          <t>|
     whichever is greater.</t>
        </r>
      </text>
    </comment>
    <comment ref="G42" authorId="0">
      <text>
        <r>
          <rPr>
            <sz val="8"/>
            <color rgb="FF000000"/>
            <rFont val="Tahoma"/>
          </rPr>
          <t xml:space="preserve">
</t>
        </r>
        <r>
          <rPr>
            <sz val="10"/>
            <color rgb="FF000000"/>
            <rFont val="Tahoma"/>
            <family val="2"/>
          </rPr>
          <t>The VSWR can be determined by measuring the FORWARD and the REFLECTED power using an In-Line Watt Meter.  The equation for calculating VSWR is:
                           [(P</t>
        </r>
        <r>
          <rPr>
            <sz val="8"/>
            <color rgb="FF000000"/>
            <rFont val="Tahoma"/>
            <family val="2"/>
          </rPr>
          <t>f</t>
        </r>
        <r>
          <rPr>
            <sz val="10"/>
            <color rgb="FF000000"/>
            <rFont val="Tahoma"/>
            <family val="2"/>
          </rPr>
          <t>)^1/2] + [(Pr)^1/2]
                     S = ---------------------------
                          [(Pf)^1/2] -  [(Pr)^1/2]
Note that, to the extent possible, the antenna should be in "free space" conditions at the time of the measurements (i.e., many wavelengths away from all metal objects).</t>
        </r>
      </text>
    </comment>
  </commentList>
</comments>
</file>

<file path=xl/sharedStrings.xml><?xml version="1.0" encoding="utf-8"?>
<sst xmlns="http://schemas.openxmlformats.org/spreadsheetml/2006/main" count="121" uniqueCount="77">
  <si>
    <t xml:space="preserve"> </t>
  </si>
  <si>
    <r>
      <t>|Z</t>
    </r>
    <r>
      <rPr>
        <sz val="8"/>
        <color theme="1"/>
        <rFont val="Calibri"/>
        <family val="2"/>
        <scheme val="minor"/>
      </rPr>
      <t>L</t>
    </r>
    <r>
      <rPr>
        <sz val="11"/>
        <color theme="1"/>
        <rFont val="Calibri"/>
        <family val="2"/>
        <scheme val="minor"/>
      </rPr>
      <t>|</t>
    </r>
    <r>
      <rPr>
        <sz val="8"/>
        <color theme="1"/>
        <rFont val="Calibri"/>
        <family val="2"/>
        <scheme val="minor"/>
      </rPr>
      <t xml:space="preserve"> </t>
    </r>
    <r>
      <rPr>
        <sz val="11"/>
        <color theme="1"/>
        <rFont val="Calibri"/>
        <family val="2"/>
        <scheme val="minor"/>
      </rPr>
      <t>=</t>
    </r>
  </si>
  <si>
    <r>
      <t>Z</t>
    </r>
    <r>
      <rPr>
        <sz val="8"/>
        <color theme="1"/>
        <rFont val="Calibri"/>
        <family val="2"/>
        <scheme val="minor"/>
      </rPr>
      <t>o</t>
    </r>
  </si>
  <si>
    <t>Characteristic Impedance:</t>
  </si>
  <si>
    <t>Magnitude of Gamma</t>
  </si>
  <si>
    <t>Normalized Impedance</t>
  </si>
  <si>
    <r>
      <rPr>
        <sz val="11"/>
        <color theme="1"/>
        <rFont val="Symbol"/>
        <family val="1"/>
        <charset val="2"/>
      </rPr>
      <t>q</t>
    </r>
    <r>
      <rPr>
        <sz val="8"/>
        <color theme="1"/>
        <rFont val="Calibri"/>
        <family val="2"/>
      </rPr>
      <t>1</t>
    </r>
    <r>
      <rPr>
        <sz val="11"/>
        <color theme="1"/>
        <rFont val="Calibri"/>
        <family val="2"/>
      </rPr>
      <t xml:space="preserve"> = </t>
    </r>
  </si>
  <si>
    <t>Theta-2:</t>
  </si>
  <si>
    <r>
      <rPr>
        <sz val="11"/>
        <color theme="1"/>
        <rFont val="Symbol"/>
        <family val="1"/>
        <charset val="2"/>
      </rPr>
      <t>q</t>
    </r>
    <r>
      <rPr>
        <sz val="8"/>
        <color theme="1"/>
        <rFont val="Calibri"/>
        <family val="2"/>
      </rPr>
      <t>2</t>
    </r>
    <r>
      <rPr>
        <sz val="11"/>
        <color theme="1"/>
        <rFont val="Calibri"/>
        <family val="2"/>
      </rPr>
      <t xml:space="preserve"> =</t>
    </r>
  </si>
  <si>
    <r>
      <rPr>
        <sz val="11"/>
        <color theme="1"/>
        <rFont val="Symbol"/>
        <family val="1"/>
        <charset val="2"/>
      </rPr>
      <t>°</t>
    </r>
  </si>
  <si>
    <r>
      <t>R</t>
    </r>
    <r>
      <rPr>
        <sz val="8"/>
        <color theme="1"/>
        <rFont val="Calibri"/>
        <family val="2"/>
        <scheme val="minor"/>
      </rPr>
      <t>L</t>
    </r>
    <r>
      <rPr>
        <sz val="11"/>
        <color theme="1"/>
        <rFont val="Calibri"/>
        <family val="2"/>
        <scheme val="minor"/>
      </rPr>
      <t xml:space="preserve"> -1 =</t>
    </r>
  </si>
  <si>
    <t>°</t>
  </si>
  <si>
    <r>
      <t>R</t>
    </r>
    <r>
      <rPr>
        <sz val="8"/>
        <color theme="1"/>
        <rFont val="Calibri"/>
        <family val="2"/>
        <scheme val="minor"/>
      </rPr>
      <t>L</t>
    </r>
    <r>
      <rPr>
        <sz val="11"/>
        <color theme="1"/>
        <rFont val="Calibri"/>
        <family val="2"/>
        <scheme val="minor"/>
      </rPr>
      <t xml:space="preserve"> +1 =</t>
    </r>
  </si>
  <si>
    <r>
      <rPr>
        <sz val="11"/>
        <color theme="1"/>
        <rFont val="Symbol"/>
        <family val="1"/>
        <charset val="2"/>
      </rPr>
      <t>G</t>
    </r>
    <r>
      <rPr>
        <sz val="11"/>
        <color theme="1"/>
        <rFont val="Calibri"/>
        <family val="2"/>
      </rPr>
      <t xml:space="preserve"> </t>
    </r>
    <r>
      <rPr>
        <sz val="8"/>
        <color theme="1"/>
        <rFont val="Calibri"/>
        <family val="2"/>
      </rPr>
      <t>Re</t>
    </r>
    <r>
      <rPr>
        <sz val="11"/>
        <color theme="1"/>
        <rFont val="Calibri"/>
        <family val="2"/>
      </rPr>
      <t xml:space="preserve"> =</t>
    </r>
  </si>
  <si>
    <r>
      <rPr>
        <sz val="11"/>
        <color theme="1"/>
        <rFont val="Symbol"/>
        <family val="1"/>
        <charset val="2"/>
      </rPr>
      <t>G</t>
    </r>
    <r>
      <rPr>
        <sz val="11"/>
        <color theme="1"/>
        <rFont val="Calibri"/>
        <family val="2"/>
      </rPr>
      <t xml:space="preserve"> </t>
    </r>
    <r>
      <rPr>
        <sz val="8"/>
        <color theme="1"/>
        <rFont val="Calibri"/>
        <family val="2"/>
      </rPr>
      <t>Im</t>
    </r>
    <r>
      <rPr>
        <sz val="11"/>
        <color theme="1"/>
        <rFont val="Calibri"/>
        <family val="2"/>
      </rPr>
      <t xml:space="preserve"> =</t>
    </r>
  </si>
  <si>
    <r>
      <t>|</t>
    </r>
    <r>
      <rPr>
        <sz val="11"/>
        <color theme="1"/>
        <rFont val="Symbol"/>
        <family val="1"/>
        <charset val="2"/>
      </rPr>
      <t>G</t>
    </r>
    <r>
      <rPr>
        <sz val="11"/>
        <color theme="1"/>
        <rFont val="Calibri"/>
        <family val="2"/>
        <scheme val="minor"/>
      </rPr>
      <t>|</t>
    </r>
    <r>
      <rPr>
        <sz val="11"/>
        <color theme="1"/>
        <rFont val="Symbol"/>
        <family val="1"/>
        <charset val="2"/>
      </rPr>
      <t xml:space="preserve"> =</t>
    </r>
  </si>
  <si>
    <r>
      <t>COS(</t>
    </r>
    <r>
      <rPr>
        <sz val="11"/>
        <color theme="1"/>
        <rFont val="Symbol"/>
        <family val="1"/>
        <charset val="2"/>
      </rPr>
      <t>q</t>
    </r>
    <r>
      <rPr>
        <sz val="8"/>
        <color theme="1"/>
        <rFont val="Calibri"/>
        <family val="2"/>
        <scheme val="minor"/>
      </rPr>
      <t>1</t>
    </r>
    <r>
      <rPr>
        <sz val="11"/>
        <color theme="1"/>
        <rFont val="Calibri"/>
        <family val="2"/>
      </rPr>
      <t xml:space="preserve"> - </t>
    </r>
    <r>
      <rPr>
        <sz val="11"/>
        <color theme="1"/>
        <rFont val="Symbol"/>
        <family val="1"/>
        <charset val="2"/>
      </rPr>
      <t>q</t>
    </r>
    <r>
      <rPr>
        <sz val="8"/>
        <color theme="1"/>
        <rFont val="Calibri"/>
        <family val="2"/>
        <scheme val="minor"/>
      </rPr>
      <t>2</t>
    </r>
    <r>
      <rPr>
        <sz val="11"/>
        <color theme="1"/>
        <rFont val="Calibri"/>
        <family val="2"/>
        <scheme val="minor"/>
      </rPr>
      <t>) =</t>
    </r>
  </si>
  <si>
    <r>
      <t>SIN(</t>
    </r>
    <r>
      <rPr>
        <sz val="11"/>
        <color theme="1"/>
        <rFont val="Symbol"/>
        <family val="1"/>
        <charset val="2"/>
      </rPr>
      <t>q</t>
    </r>
    <r>
      <rPr>
        <sz val="8"/>
        <color theme="1"/>
        <rFont val="Calibri"/>
        <family val="2"/>
        <scheme val="minor"/>
      </rPr>
      <t>1</t>
    </r>
    <r>
      <rPr>
        <sz val="11"/>
        <color theme="1"/>
        <rFont val="Calibri"/>
        <family val="2"/>
      </rPr>
      <t xml:space="preserve"> - </t>
    </r>
    <r>
      <rPr>
        <sz val="11"/>
        <color theme="1"/>
        <rFont val="Symbol"/>
        <family val="1"/>
        <charset val="2"/>
      </rPr>
      <t>q</t>
    </r>
    <r>
      <rPr>
        <sz val="8"/>
        <color theme="1"/>
        <rFont val="Calibri"/>
        <family val="2"/>
        <scheme val="minor"/>
      </rPr>
      <t>2</t>
    </r>
    <r>
      <rPr>
        <sz val="11"/>
        <color theme="1"/>
        <rFont val="Calibri"/>
        <family val="2"/>
        <scheme val="minor"/>
      </rPr>
      <t>) =</t>
    </r>
  </si>
  <si>
    <r>
      <rPr>
        <b/>
        <sz val="12"/>
        <color theme="1"/>
        <rFont val="Symbol"/>
        <family val="1"/>
        <charset val="2"/>
      </rPr>
      <t>G</t>
    </r>
    <r>
      <rPr>
        <b/>
        <sz val="8"/>
        <color theme="1"/>
        <rFont val="Arial"/>
        <family val="2"/>
      </rPr>
      <t>L</t>
    </r>
  </si>
  <si>
    <r>
      <t>IF R</t>
    </r>
    <r>
      <rPr>
        <sz val="8"/>
        <color theme="1"/>
        <rFont val="Calibri"/>
        <family val="2"/>
        <scheme val="minor"/>
      </rPr>
      <t>L</t>
    </r>
    <r>
      <rPr>
        <sz val="11"/>
        <color theme="1"/>
        <rFont val="Calibri"/>
        <family val="2"/>
        <scheme val="minor"/>
      </rPr>
      <t xml:space="preserve">-1 </t>
    </r>
    <r>
      <rPr>
        <sz val="11"/>
        <color theme="1"/>
        <rFont val="Symbol"/>
        <family val="1"/>
        <charset val="2"/>
      </rPr>
      <t>³</t>
    </r>
    <r>
      <rPr>
        <sz val="11"/>
        <color theme="1"/>
        <rFont val="Calibri"/>
        <family val="2"/>
      </rPr>
      <t xml:space="preserve"> 0</t>
    </r>
  </si>
  <si>
    <r>
      <t>IF R</t>
    </r>
    <r>
      <rPr>
        <sz val="8"/>
        <color theme="1"/>
        <rFont val="Calibri"/>
        <family val="2"/>
        <scheme val="minor"/>
      </rPr>
      <t>L+</t>
    </r>
    <r>
      <rPr>
        <sz val="11"/>
        <color theme="1"/>
        <rFont val="Calibri"/>
        <family val="2"/>
        <scheme val="minor"/>
      </rPr>
      <t xml:space="preserve">1 </t>
    </r>
    <r>
      <rPr>
        <sz val="11"/>
        <color theme="1"/>
        <rFont val="Symbol"/>
        <family val="1"/>
        <charset val="2"/>
      </rPr>
      <t>³</t>
    </r>
    <r>
      <rPr>
        <sz val="11"/>
        <color theme="1"/>
        <rFont val="Calibri"/>
        <family val="2"/>
      </rPr>
      <t xml:space="preserve"> 0</t>
    </r>
  </si>
  <si>
    <r>
      <t>IF R</t>
    </r>
    <r>
      <rPr>
        <sz val="8"/>
        <color theme="1"/>
        <rFont val="Calibri"/>
        <family val="2"/>
        <scheme val="minor"/>
      </rPr>
      <t>L</t>
    </r>
    <r>
      <rPr>
        <sz val="11"/>
        <color theme="1"/>
        <rFont val="Calibri"/>
        <family val="2"/>
        <scheme val="minor"/>
      </rPr>
      <t>-1 &lt;</t>
    </r>
    <r>
      <rPr>
        <sz val="11"/>
        <color theme="1"/>
        <rFont val="Calibri"/>
        <family val="2"/>
      </rPr>
      <t xml:space="preserve"> 0</t>
    </r>
  </si>
  <si>
    <r>
      <t>IF R</t>
    </r>
    <r>
      <rPr>
        <sz val="8"/>
        <color theme="1"/>
        <rFont val="Calibri"/>
        <family val="2"/>
        <scheme val="minor"/>
      </rPr>
      <t>L</t>
    </r>
    <r>
      <rPr>
        <sz val="11"/>
        <color theme="1"/>
        <rFont val="Calibri"/>
        <family val="2"/>
        <scheme val="minor"/>
      </rPr>
      <t>+1 &lt;</t>
    </r>
    <r>
      <rPr>
        <sz val="11"/>
        <color theme="1"/>
        <rFont val="Calibri"/>
        <family val="2"/>
      </rPr>
      <t xml:space="preserve"> 0</t>
    </r>
  </si>
  <si>
    <t>NOTE:</t>
  </si>
  <si>
    <t>X-Axis Plot Value</t>
  </si>
  <si>
    <t>Y-Axis Plot Value</t>
  </si>
  <si>
    <t>Normalized Impedance Value:</t>
  </si>
  <si>
    <r>
      <t>R</t>
    </r>
    <r>
      <rPr>
        <sz val="10"/>
        <color theme="1"/>
        <rFont val="Calibri"/>
        <family val="2"/>
        <scheme val="minor"/>
      </rPr>
      <t>L</t>
    </r>
  </si>
  <si>
    <t>W</t>
  </si>
  <si>
    <r>
      <t>X</t>
    </r>
    <r>
      <rPr>
        <sz val="10"/>
        <color theme="1"/>
        <rFont val="Calibri"/>
        <family val="2"/>
        <scheme val="minor"/>
      </rPr>
      <t>L</t>
    </r>
  </si>
  <si>
    <t>Antenna Impedance</t>
  </si>
  <si>
    <r>
      <t>Z</t>
    </r>
    <r>
      <rPr>
        <sz val="10"/>
        <color theme="1"/>
        <rFont val="Calibri"/>
        <family val="2"/>
        <scheme val="minor"/>
      </rPr>
      <t>o</t>
    </r>
  </si>
  <si>
    <r>
      <t>R</t>
    </r>
    <r>
      <rPr>
        <sz val="12"/>
        <color theme="1"/>
        <rFont val="Calibri"/>
        <family val="2"/>
        <scheme val="minor"/>
      </rPr>
      <t>L</t>
    </r>
    <r>
      <rPr>
        <sz val="8"/>
        <color theme="1"/>
        <rFont val="Calibri"/>
        <family val="2"/>
        <scheme val="minor"/>
      </rPr>
      <t>N</t>
    </r>
  </si>
  <si>
    <r>
      <t>Complex Gamma Function (</t>
    </r>
    <r>
      <rPr>
        <sz val="20"/>
        <color theme="1"/>
        <rFont val="Symbol"/>
        <family val="1"/>
        <charset val="2"/>
      </rPr>
      <t>G</t>
    </r>
    <r>
      <rPr>
        <sz val="20"/>
        <color theme="1"/>
        <rFont val="Calibri"/>
        <family val="2"/>
        <scheme val="minor"/>
      </rPr>
      <t>)</t>
    </r>
  </si>
  <si>
    <r>
      <t xml:space="preserve"> </t>
    </r>
    <r>
      <rPr>
        <sz val="24"/>
        <color theme="1"/>
        <rFont val="Symbol"/>
        <family val="1"/>
        <charset val="2"/>
      </rPr>
      <t>G</t>
    </r>
    <r>
      <rPr>
        <sz val="10"/>
        <color theme="1"/>
        <rFont val="Calibri"/>
        <family val="2"/>
        <scheme val="minor"/>
      </rPr>
      <t>Im</t>
    </r>
  </si>
  <si>
    <r>
      <t xml:space="preserve"> </t>
    </r>
    <r>
      <rPr>
        <sz val="24"/>
        <color theme="1"/>
        <rFont val="Symbol"/>
        <family val="1"/>
        <charset val="2"/>
      </rPr>
      <t>G</t>
    </r>
    <r>
      <rPr>
        <sz val="10"/>
        <color theme="1"/>
        <rFont val="Calibri"/>
        <family val="2"/>
        <scheme val="minor"/>
      </rPr>
      <t>Re</t>
    </r>
  </si>
  <si>
    <t>DO  NOT CHANGE WORKSHEET SCALE FACTOR:  Leave Set = 64%</t>
  </si>
  <si>
    <r>
      <rPr>
        <sz val="11"/>
        <color theme="1"/>
        <rFont val="Calibri"/>
        <family val="2"/>
        <scheme val="minor"/>
      </rPr>
      <t>R</t>
    </r>
    <r>
      <rPr>
        <sz val="8"/>
        <color theme="1"/>
        <rFont val="Calibri"/>
        <family val="2"/>
        <scheme val="minor"/>
      </rPr>
      <t>Ln</t>
    </r>
  </si>
  <si>
    <r>
      <t>X</t>
    </r>
    <r>
      <rPr>
        <sz val="8"/>
        <color theme="1"/>
        <rFont val="Calibri"/>
        <family val="2"/>
        <scheme val="minor"/>
      </rPr>
      <t>Ln</t>
    </r>
  </si>
  <si>
    <r>
      <t>|Z</t>
    </r>
    <r>
      <rPr>
        <sz val="8"/>
        <color theme="1"/>
        <rFont val="Calibri"/>
        <family val="2"/>
        <scheme val="minor"/>
      </rPr>
      <t>L</t>
    </r>
    <r>
      <rPr>
        <sz val="11"/>
        <color theme="1"/>
        <rFont val="Calibri"/>
        <family val="2"/>
        <scheme val="minor"/>
      </rPr>
      <t>|</t>
    </r>
    <r>
      <rPr>
        <sz val="8"/>
        <color theme="1"/>
        <rFont val="Calibri"/>
        <family val="2"/>
        <scheme val="minor"/>
      </rPr>
      <t xml:space="preserve">n </t>
    </r>
    <r>
      <rPr>
        <sz val="11"/>
        <color theme="1"/>
        <rFont val="Calibri"/>
        <family val="2"/>
        <scheme val="minor"/>
      </rPr>
      <t>=</t>
    </r>
  </si>
  <si>
    <r>
      <t>R</t>
    </r>
    <r>
      <rPr>
        <b/>
        <sz val="8"/>
        <color theme="1"/>
        <rFont val="Calibri"/>
        <family val="2"/>
        <scheme val="minor"/>
      </rPr>
      <t>Ln</t>
    </r>
  </si>
  <si>
    <r>
      <t>X</t>
    </r>
    <r>
      <rPr>
        <b/>
        <sz val="8"/>
        <color theme="1"/>
        <rFont val="Calibri"/>
        <family val="2"/>
        <scheme val="minor"/>
      </rPr>
      <t>Ln</t>
    </r>
  </si>
  <si>
    <r>
      <t>|Z</t>
    </r>
    <r>
      <rPr>
        <b/>
        <sz val="8"/>
        <color theme="1"/>
        <rFont val="Calibri"/>
        <family val="2"/>
        <scheme val="minor"/>
      </rPr>
      <t>L</t>
    </r>
    <r>
      <rPr>
        <b/>
        <sz val="11"/>
        <color theme="1"/>
        <rFont val="Calibri"/>
        <family val="2"/>
        <scheme val="minor"/>
      </rPr>
      <t>|n</t>
    </r>
  </si>
  <si>
    <t>=</t>
  </si>
  <si>
    <t>X</t>
  </si>
  <si>
    <t>Smith Chart Plotting Approach (Manual Calculation of Complex Reflection Coefficient)</t>
  </si>
  <si>
    <t xml:space="preserve">Losses Resulting from  Antenna Mismatch - Measured Using Voltage Standing Wave Ratio(VSWR) Method </t>
  </si>
  <si>
    <t>watts</t>
  </si>
  <si>
    <t>Manually Enter Results of Test #1 or Test #2 at Cell [H8]</t>
  </si>
  <si>
    <t>Measured or Estimated VSWR:</t>
  </si>
  <si>
    <r>
      <t>:</t>
    </r>
    <r>
      <rPr>
        <sz val="11"/>
        <color theme="1"/>
        <rFont val="Calibri"/>
        <family val="2"/>
        <scheme val="minor"/>
      </rPr>
      <t>1</t>
    </r>
  </si>
  <si>
    <t>Power Reflected and Lost:</t>
  </si>
  <si>
    <t>% of Power</t>
  </si>
  <si>
    <t>Power Transmitted:</t>
  </si>
  <si>
    <t>Power Loss due to Mismatch (dB):</t>
  </si>
  <si>
    <t>dB</t>
  </si>
  <si>
    <t>This value should be entered in the "Transmitters" W/S</t>
  </si>
  <si>
    <t xml:space="preserve"> at Cell [I31].</t>
  </si>
  <si>
    <t>Don't Change These Formulas</t>
  </si>
  <si>
    <r>
      <t>|Z</t>
    </r>
    <r>
      <rPr>
        <sz val="8"/>
        <rFont val="Arial"/>
        <family val="2"/>
      </rPr>
      <t>tx</t>
    </r>
    <r>
      <rPr>
        <sz val="11"/>
        <color theme="1"/>
        <rFont val="Calibri"/>
        <family val="2"/>
        <scheme val="minor"/>
      </rPr>
      <t>| =</t>
    </r>
  </si>
  <si>
    <r>
      <t xml:space="preserve">Measured </t>
    </r>
    <r>
      <rPr>
        <b/>
        <sz val="10"/>
        <rFont val="Arial"/>
        <family val="2"/>
      </rPr>
      <t>Z</t>
    </r>
    <r>
      <rPr>
        <b/>
        <sz val="8"/>
        <rFont val="Arial"/>
        <family val="2"/>
      </rPr>
      <t>tx</t>
    </r>
    <r>
      <rPr>
        <sz val="10"/>
        <rFont val="Arial"/>
        <family val="2"/>
      </rPr>
      <t>:</t>
    </r>
  </si>
  <si>
    <t>+</t>
  </si>
  <si>
    <r>
      <t>|Z</t>
    </r>
    <r>
      <rPr>
        <sz val="8"/>
        <rFont val="Arial"/>
        <family val="2"/>
      </rPr>
      <t>sys</t>
    </r>
    <r>
      <rPr>
        <sz val="11"/>
        <color theme="1"/>
        <rFont val="Calibri"/>
        <family val="2"/>
        <scheme val="minor"/>
      </rPr>
      <t>| =</t>
    </r>
  </si>
  <si>
    <t>VSWR:</t>
  </si>
  <si>
    <t>TEST 1</t>
  </si>
  <si>
    <t>OR</t>
  </si>
  <si>
    <t>TEST 2</t>
  </si>
  <si>
    <t>Forward Power Measured:</t>
  </si>
  <si>
    <t>Reverse Power Measured:</t>
  </si>
  <si>
    <t>Measured Impedance Value:</t>
  </si>
  <si>
    <r>
      <t>Measured Impedance (</t>
    </r>
    <r>
      <rPr>
        <b/>
        <sz val="10"/>
        <rFont val="Arial"/>
        <family val="2"/>
      </rPr>
      <t>Z</t>
    </r>
    <r>
      <rPr>
        <b/>
        <sz val="8"/>
        <rFont val="Arial"/>
        <family val="2"/>
      </rPr>
      <t>sys)</t>
    </r>
    <r>
      <rPr>
        <sz val="10"/>
        <rFont val="Arial"/>
        <family val="2"/>
      </rPr>
      <t>:</t>
    </r>
  </si>
  <si>
    <r>
      <t>X</t>
    </r>
    <r>
      <rPr>
        <sz val="11"/>
        <color theme="1"/>
        <rFont val="Calibri"/>
        <family val="2"/>
        <scheme val="minor"/>
      </rPr>
      <t>L</t>
    </r>
    <r>
      <rPr>
        <sz val="8"/>
        <color theme="1"/>
        <rFont val="Calibri"/>
        <family val="2"/>
        <scheme val="minor"/>
      </rPr>
      <t>N</t>
    </r>
  </si>
  <si>
    <t>(With Smitch Chart Plotter and VSWR Calculator Added)</t>
  </si>
  <si>
    <t>ALTERNATE MEASUREMENT METHOD:</t>
  </si>
  <si>
    <t>Measured Transmitter Power Output:</t>
  </si>
  <si>
    <r>
      <rPr>
        <sz val="11"/>
        <color theme="1"/>
        <rFont val="Calibri"/>
        <family val="2"/>
        <scheme val="minor"/>
      </rPr>
      <t>R</t>
    </r>
    <r>
      <rPr>
        <sz val="8"/>
        <color theme="1"/>
        <rFont val="Calibri"/>
        <family val="2"/>
        <scheme val="minor"/>
      </rPr>
      <t xml:space="preserve">L  </t>
    </r>
    <r>
      <rPr>
        <sz val="9"/>
        <color theme="1"/>
        <rFont val="Calibri"/>
        <family val="2"/>
        <scheme val="minor"/>
      </rPr>
      <t>(</t>
    </r>
    <r>
      <rPr>
        <sz val="9"/>
        <color theme="1"/>
        <rFont val="Symbol"/>
        <family val="1"/>
        <charset val="2"/>
      </rPr>
      <t>W)</t>
    </r>
  </si>
  <si>
    <r>
      <t>X</t>
    </r>
    <r>
      <rPr>
        <sz val="8"/>
        <color theme="1"/>
        <rFont val="Calibri"/>
        <family val="2"/>
        <scheme val="minor"/>
      </rPr>
      <t xml:space="preserve">L  </t>
    </r>
    <r>
      <rPr>
        <sz val="9"/>
        <color theme="1"/>
        <rFont val="Calibri"/>
        <family val="2"/>
        <scheme val="minor"/>
      </rPr>
      <t>(</t>
    </r>
    <r>
      <rPr>
        <sz val="9"/>
        <color theme="1"/>
        <rFont val="Symbol"/>
        <family val="1"/>
        <charset val="2"/>
      </rPr>
      <t>W</t>
    </r>
    <r>
      <rPr>
        <sz val="9"/>
        <color theme="1"/>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</si>
</sst>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00"/>
    <numFmt numFmtId="167" formatCode="0.000"/>
    <numFmt numFmtId="168" formatCode="0.0%"/>
    <numFmt numFmtId="169" formatCode="0.0\ &quot;j&quot;"/>
    <numFmt numFmtId="170" formatCode="0.0\ &quot;watts&quot;"/>
    <numFmt numFmtId="171" formatCode="0.000\ &quot;:1&quot;"/>
  </numFmts>
  <fonts count="54" x14ac:knownFonts="1">
    <font>
      <sz val="11"/>
      <color theme="1"/>
      <name val="Calibri"/>
      <family val="2"/>
      <scheme val="minor"/>
    </font>
    <font>
      <b/>
      <sz val="11"/>
      <color theme="1"/>
      <name val="Calibri"/>
      <family val="2"/>
      <scheme val="minor"/>
    </font>
    <font>
      <sz val="8"/>
      <color theme="1"/>
      <name val="Calibri"/>
      <family val="2"/>
      <scheme val="minor"/>
    </font>
    <font>
      <sz val="11"/>
      <color theme="1"/>
      <name val="Symbol"/>
      <family val="1"/>
      <charset val="2"/>
    </font>
    <font>
      <sz val="11"/>
      <color theme="1"/>
      <name val="Calibri"/>
      <family val="2"/>
    </font>
    <font>
      <b/>
      <sz val="8"/>
      <color theme="1"/>
      <name val="Calibri"/>
      <family val="2"/>
      <scheme val="minor"/>
    </font>
    <font>
      <b/>
      <sz val="8"/>
      <color theme="1"/>
      <name val="Symbol"/>
      <family val="1"/>
      <charset val="2"/>
    </font>
    <font>
      <b/>
      <sz val="8"/>
      <color theme="1"/>
      <name val="Arial"/>
      <family val="2"/>
    </font>
    <font>
      <sz val="11"/>
      <color rgb="FF0070C0"/>
      <name val="Calibri"/>
      <family val="2"/>
      <scheme val="minor"/>
    </font>
    <font>
      <sz val="8"/>
      <color theme="1"/>
      <name val="Calibri"/>
      <family val="2"/>
    </font>
    <font>
      <b/>
      <sz val="12"/>
      <color theme="1"/>
      <name val="Symbol"/>
      <family val="1"/>
      <charset val="2"/>
    </font>
    <font>
      <b/>
      <sz val="11"/>
      <color rgb="FFFF0000"/>
      <name val="Calibri"/>
      <family val="2"/>
      <scheme val="minor"/>
    </font>
    <font>
      <sz val="8"/>
      <color indexed="81"/>
      <name val="Tahoma"/>
      <family val="2"/>
    </font>
    <font>
      <b/>
      <sz val="8"/>
      <color indexed="81"/>
      <name val="Tahoma"/>
      <family val="2"/>
    </font>
    <font>
      <sz val="11"/>
      <color indexed="81"/>
      <name val="Tahoma"/>
      <family val="2"/>
    </font>
    <font>
      <sz val="11"/>
      <color indexed="81"/>
      <name val="Symbol"/>
      <family val="1"/>
      <charset val="2"/>
    </font>
    <font>
      <sz val="11"/>
      <color indexed="81"/>
      <name val="Calibri"/>
      <family val="2"/>
      <scheme val="minor"/>
    </font>
    <font>
      <sz val="8"/>
      <color indexed="81"/>
      <name val="Calibri"/>
      <family val="2"/>
      <scheme val="minor"/>
    </font>
    <font>
      <sz val="11"/>
      <color indexed="81"/>
      <name val="Calibri"/>
      <family val="2"/>
    </font>
    <font>
      <sz val="8"/>
      <color indexed="81"/>
      <name val="Calibri"/>
      <family val="2"/>
    </font>
    <font>
      <sz val="20"/>
      <color theme="1"/>
      <name val="Calibri"/>
      <family val="2"/>
      <scheme val="minor"/>
    </font>
    <font>
      <sz val="12"/>
      <color theme="1"/>
      <name val="Calibri"/>
      <family val="2"/>
      <scheme val="minor"/>
    </font>
    <font>
      <sz val="24"/>
      <color theme="1"/>
      <name val="Calibri"/>
      <family val="2"/>
      <scheme val="minor"/>
    </font>
    <font>
      <sz val="22"/>
      <color theme="1"/>
      <name val="Calibri"/>
      <family val="2"/>
      <scheme val="minor"/>
    </font>
    <font>
      <sz val="10"/>
      <color theme="1"/>
      <name val="Calibri"/>
      <family val="2"/>
      <scheme val="minor"/>
    </font>
    <font>
      <sz val="20"/>
      <color theme="1"/>
      <name val="Symbol"/>
      <family val="1"/>
      <charset val="2"/>
    </font>
    <font>
      <sz val="24"/>
      <color theme="1"/>
      <name val="Symbol"/>
      <family val="1"/>
      <charset val="2"/>
    </font>
    <font>
      <b/>
      <sz val="24"/>
      <color rgb="FFFF0000"/>
      <name val="Calibri"/>
      <family val="2"/>
      <scheme val="minor"/>
    </font>
    <font>
      <b/>
      <sz val="8"/>
      <color indexed="81"/>
      <name val="Symbol"/>
      <family val="1"/>
      <charset val="2"/>
    </font>
    <font>
      <b/>
      <sz val="12"/>
      <color theme="3" tint="-0.249977111117893"/>
      <name val="Calibri"/>
      <family val="2"/>
      <scheme val="minor"/>
    </font>
    <font>
      <b/>
      <sz val="11"/>
      <color theme="3" tint="-0.249977111117893"/>
      <name val="Calibri"/>
      <family val="2"/>
      <scheme val="minor"/>
    </font>
    <font>
      <sz val="11"/>
      <color theme="1"/>
      <name val="Calibri"/>
      <family val="2"/>
      <scheme val="minor"/>
    </font>
    <font>
      <b/>
      <sz val="14"/>
      <name val="Arial"/>
      <family val="2"/>
    </font>
    <font>
      <sz val="10"/>
      <name val="Arial"/>
    </font>
    <font>
      <b/>
      <sz val="10"/>
      <name val="Arial"/>
      <family val="2"/>
    </font>
    <font>
      <sz val="8"/>
      <name val="Arial"/>
      <family val="2"/>
    </font>
    <font>
      <sz val="10"/>
      <name val="Symbol"/>
      <family val="1"/>
      <charset val="2"/>
    </font>
    <font>
      <sz val="10"/>
      <name val="Arial"/>
      <family val="2"/>
    </font>
    <font>
      <b/>
      <sz val="8"/>
      <name val="Arial"/>
      <family val="2"/>
    </font>
    <font>
      <sz val="10"/>
      <color rgb="FFFF0000"/>
      <name val="Arial"/>
    </font>
    <font>
      <sz val="10"/>
      <color rgb="FF0000FF"/>
      <name val="Arial"/>
    </font>
    <font>
      <sz val="10"/>
      <color rgb="FFC0C0C0"/>
      <name val="Arial"/>
    </font>
    <font>
      <b/>
      <sz val="10"/>
      <color rgb="FFFF0000"/>
      <name val="Arial"/>
      <family val="2"/>
    </font>
    <font>
      <sz val="8"/>
      <color rgb="FF000000"/>
      <name val="Tahoma"/>
    </font>
    <font>
      <sz val="10"/>
      <color rgb="FF000000"/>
      <name val="Tahoma"/>
      <family val="2"/>
    </font>
    <font>
      <sz val="10"/>
      <color rgb="FF000000"/>
      <name val="Symbol"/>
      <family val="1"/>
      <charset val="2"/>
    </font>
    <font>
      <sz val="8"/>
      <color rgb="FF000000"/>
      <name val="Tahoma"/>
      <family val="2"/>
    </font>
    <font>
      <sz val="8"/>
      <color indexed="81"/>
      <name val="Symbol"/>
      <family val="1"/>
      <charset val="2"/>
    </font>
    <font>
      <b/>
      <sz val="12"/>
      <color rgb="FFFF0000"/>
      <name val="Arial"/>
      <family val="2"/>
    </font>
    <font>
      <u/>
      <sz val="10"/>
      <name val="Arial"/>
      <family val="2"/>
    </font>
    <font>
      <b/>
      <sz val="16"/>
      <color theme="1"/>
      <name val="Calibri"/>
      <family val="2"/>
      <scheme val="minor"/>
    </font>
    <font>
      <sz val="9"/>
      <color theme="1"/>
      <name val="Calibri"/>
      <family val="2"/>
      <scheme val="minor"/>
    </font>
    <font>
      <sz val="9"/>
      <color theme="1"/>
      <name val="Symbol"/>
      <family val="1"/>
      <charset val="2"/>
    </font>
    <font>
      <sz val="9"/>
      <color theme="1"/>
      <name val="Calibri"/>
      <family val="2"/>
    </font>
  </fonts>
  <fills count="14">
    <fill>
      <patternFill patternType="none"/>
    </fill>
    <fill>
      <patternFill patternType="gray125"/>
    </fill>
    <fill>
      <patternFill patternType="solid">
        <fgColor rgb="FFFFC00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rgb="FFFFFF99"/>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CC00"/>
        <bgColor rgb="FF000000"/>
      </patternFill>
    </fill>
    <fill>
      <patternFill patternType="solid">
        <fgColor rgb="FFC0C0C0"/>
        <bgColor rgb="FF000000"/>
      </patternFill>
    </fill>
    <fill>
      <patternFill patternType="solid">
        <fgColor rgb="FFFFFF00"/>
        <bgColor rgb="FF000000"/>
      </patternFill>
    </fill>
    <fill>
      <patternFill patternType="solid">
        <fgColor rgb="FF99CCFF"/>
        <bgColor rgb="FF000000"/>
      </patternFill>
    </fill>
    <fill>
      <patternFill patternType="solid">
        <fgColor rgb="FF92D050"/>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s>
  <cellStyleXfs count="2">
    <xf numFmtId="0" fontId="0" fillId="0" borderId="0"/>
    <xf numFmtId="9" fontId="31" fillId="0" borderId="0" applyFont="0" applyFill="0" applyBorder="0" applyAlignment="0" applyProtection="0"/>
  </cellStyleXfs>
  <cellXfs count="105">
    <xf numFmtId="0" fontId="0" fillId="0" borderId="0" xfId="0"/>
    <xf numFmtId="0" fontId="1" fillId="2" borderId="1" xfId="0" applyFont="1" applyFill="1" applyBorder="1" applyAlignment="1">
      <alignment horizontal="center"/>
    </xf>
    <xf numFmtId="0" fontId="0" fillId="0" borderId="4" xfId="0" applyBorder="1"/>
    <xf numFmtId="0" fontId="0" fillId="0" borderId="6" xfId="0" applyBorder="1"/>
    <xf numFmtId="0" fontId="0" fillId="0" borderId="9" xfId="0" applyBorder="1"/>
    <xf numFmtId="0" fontId="0" fillId="0" borderId="0" xfId="0" quotePrefix="1"/>
    <xf numFmtId="0" fontId="0" fillId="2" borderId="1" xfId="0" quotePrefix="1" applyFill="1" applyBorder="1" applyAlignment="1">
      <alignment horizontal="center"/>
    </xf>
    <xf numFmtId="0" fontId="0" fillId="2" borderId="1" xfId="0" applyFill="1" applyBorder="1" applyAlignment="1">
      <alignment horizontal="center"/>
    </xf>
    <xf numFmtId="0" fontId="2" fillId="2" borderId="11" xfId="0" applyFont="1" applyFill="1" applyBorder="1" applyAlignment="1">
      <alignment horizontal="center"/>
    </xf>
    <xf numFmtId="0" fontId="0" fillId="2" borderId="11" xfId="0" applyFill="1" applyBorder="1" applyAlignment="1">
      <alignment horizontal="center"/>
    </xf>
    <xf numFmtId="164" fontId="8" fillId="3" borderId="1" xfId="0" applyNumberFormat="1" applyFont="1" applyFill="1" applyBorder="1" applyAlignment="1">
      <alignment horizontal="center"/>
    </xf>
    <xf numFmtId="164" fontId="0" fillId="4" borderId="13" xfId="0" applyNumberFormat="1" applyFill="1" applyBorder="1" applyAlignment="1">
      <alignment horizontal="center"/>
    </xf>
    <xf numFmtId="0" fontId="0" fillId="0" borderId="0" xfId="0" applyAlignment="1">
      <alignment horizontal="right"/>
    </xf>
    <xf numFmtId="0" fontId="4" fillId="2" borderId="1" xfId="0" quotePrefix="1" applyFont="1" applyFill="1" applyBorder="1" applyAlignment="1">
      <alignment horizontal="center"/>
    </xf>
    <xf numFmtId="0" fontId="4" fillId="2" borderId="1" xfId="0" applyFont="1" applyFill="1" applyBorder="1" applyAlignment="1">
      <alignment horizontal="center"/>
    </xf>
    <xf numFmtId="2" fontId="0" fillId="0" borderId="2" xfId="0" applyNumberFormat="1" applyBorder="1"/>
    <xf numFmtId="2" fontId="0" fillId="0" borderId="5" xfId="0" applyNumberFormat="1" applyBorder="1"/>
    <xf numFmtId="2" fontId="0" fillId="0" borderId="7" xfId="0" applyNumberFormat="1" applyBorder="1"/>
    <xf numFmtId="0" fontId="3" fillId="0" borderId="0" xfId="0" quotePrefix="1" applyFont="1" applyFill="1" applyBorder="1" applyAlignment="1">
      <alignment horizontal="left"/>
    </xf>
    <xf numFmtId="0" fontId="6" fillId="2" borderId="1" xfId="0" applyFont="1" applyFill="1" applyBorder="1" applyAlignment="1">
      <alignment horizontal="center" vertical="center"/>
    </xf>
    <xf numFmtId="0" fontId="0" fillId="2" borderId="17" xfId="0" applyFill="1" applyBorder="1"/>
    <xf numFmtId="2" fontId="11" fillId="4" borderId="1" xfId="0" applyNumberFormat="1" applyFont="1" applyFill="1" applyBorder="1"/>
    <xf numFmtId="2" fontId="4" fillId="5" borderId="1" xfId="0" quotePrefix="1" applyNumberFormat="1" applyFont="1" applyFill="1" applyBorder="1" applyAlignment="1">
      <alignment horizontal="right"/>
    </xf>
    <xf numFmtId="0" fontId="0" fillId="6" borderId="1" xfId="0" quotePrefix="1" applyFill="1" applyBorder="1" applyAlignment="1">
      <alignment horizontal="center"/>
    </xf>
    <xf numFmtId="0" fontId="0" fillId="6" borderId="1" xfId="0" applyFill="1" applyBorder="1" applyAlignment="1">
      <alignment horizontal="center"/>
    </xf>
    <xf numFmtId="0" fontId="0" fillId="6" borderId="1" xfId="0" quotePrefix="1" applyFill="1" applyBorder="1"/>
    <xf numFmtId="0" fontId="1" fillId="4" borderId="10" xfId="0" applyFont="1" applyFill="1" applyBorder="1" applyAlignment="1">
      <alignment horizontal="center"/>
    </xf>
    <xf numFmtId="0" fontId="0" fillId="5" borderId="16" xfId="0" applyFill="1" applyBorder="1" applyAlignment="1"/>
    <xf numFmtId="0" fontId="0" fillId="5" borderId="19" xfId="0" applyFill="1" applyBorder="1"/>
    <xf numFmtId="0" fontId="0" fillId="5" borderId="20" xfId="0" applyFill="1" applyBorder="1"/>
    <xf numFmtId="0" fontId="0" fillId="8" borderId="0" xfId="0" applyFill="1"/>
    <xf numFmtId="0" fontId="11" fillId="8" borderId="0" xfId="0" applyFont="1" applyFill="1"/>
    <xf numFmtId="2" fontId="0" fillId="4" borderId="1" xfId="0" applyNumberFormat="1" applyFill="1" applyBorder="1" applyAlignment="1">
      <alignment horizontal="center"/>
    </xf>
    <xf numFmtId="2" fontId="8" fillId="3" borderId="10" xfId="0" applyNumberFormat="1" applyFont="1" applyFill="1" applyBorder="1" applyAlignment="1">
      <alignment horizontal="center"/>
    </xf>
    <xf numFmtId="0" fontId="0" fillId="0" borderId="0" xfId="0" applyFill="1" applyBorder="1"/>
    <xf numFmtId="2" fontId="0" fillId="4" borderId="13" xfId="0" applyNumberFormat="1" applyFill="1" applyBorder="1" applyAlignment="1">
      <alignment horizontal="center"/>
    </xf>
    <xf numFmtId="2" fontId="0" fillId="0" borderId="1" xfId="0" applyNumberFormat="1" applyBorder="1" applyAlignment="1">
      <alignment horizontal="right"/>
    </xf>
    <xf numFmtId="165" fontId="0" fillId="0" borderId="1" xfId="0" applyNumberFormat="1" applyBorder="1"/>
    <xf numFmtId="166" fontId="0" fillId="0" borderId="1" xfId="0" applyNumberFormat="1" applyBorder="1"/>
    <xf numFmtId="0" fontId="29" fillId="0" borderId="0" xfId="0" quotePrefix="1" applyFont="1" applyAlignment="1">
      <alignment horizontal="center"/>
    </xf>
    <xf numFmtId="0" fontId="30" fillId="0" borderId="0" xfId="0" applyFont="1" applyAlignment="1">
      <alignment horizontal="center"/>
    </xf>
    <xf numFmtId="164" fontId="0" fillId="0" borderId="1" xfId="0" applyNumberFormat="1" applyBorder="1" applyAlignment="1">
      <alignment horizontal="center"/>
    </xf>
    <xf numFmtId="0" fontId="32" fillId="9" borderId="17" xfId="0" applyFont="1" applyFill="1" applyBorder="1"/>
    <xf numFmtId="0" fontId="33" fillId="9" borderId="17" xfId="0" applyFont="1" applyFill="1" applyBorder="1"/>
    <xf numFmtId="0" fontId="33" fillId="10" borderId="0" xfId="0" applyFont="1" applyFill="1" applyBorder="1"/>
    <xf numFmtId="0" fontId="39" fillId="11" borderId="1" xfId="0" applyFont="1" applyFill="1" applyBorder="1" applyAlignment="1">
      <alignment horizontal="center"/>
    </xf>
    <xf numFmtId="0" fontId="39" fillId="10" borderId="0" xfId="0" applyFont="1" applyFill="1" applyBorder="1" applyAlignment="1">
      <alignment horizontal="center"/>
    </xf>
    <xf numFmtId="164" fontId="40" fillId="12" borderId="13" xfId="0" applyNumberFormat="1" applyFont="1" applyFill="1" applyBorder="1" applyAlignment="1">
      <alignment horizontal="center"/>
    </xf>
    <xf numFmtId="0" fontId="40" fillId="12" borderId="18" xfId="0" applyFont="1" applyFill="1" applyBorder="1"/>
    <xf numFmtId="0" fontId="41" fillId="10" borderId="0" xfId="0" applyFont="1" applyFill="1" applyBorder="1"/>
    <xf numFmtId="20" fontId="33" fillId="10" borderId="0" xfId="0" applyNumberFormat="1" applyFont="1" applyFill="1" applyBorder="1" applyAlignment="1">
      <alignment horizontal="right"/>
    </xf>
    <xf numFmtId="0" fontId="34" fillId="12" borderId="18" xfId="0" quotePrefix="1" applyFont="1" applyFill="1" applyBorder="1"/>
    <xf numFmtId="167" fontId="33" fillId="10" borderId="0" xfId="0" applyNumberFormat="1" applyFont="1" applyFill="1" applyBorder="1" applyAlignment="1">
      <alignment horizontal="center"/>
    </xf>
    <xf numFmtId="0" fontId="33" fillId="11" borderId="18" xfId="0" applyFont="1" applyFill="1" applyBorder="1"/>
    <xf numFmtId="168" fontId="33" fillId="11" borderId="1" xfId="1" applyNumberFormat="1" applyFont="1" applyFill="1" applyBorder="1" applyAlignment="1">
      <alignment horizontal="center"/>
    </xf>
    <xf numFmtId="168" fontId="33" fillId="11" borderId="1" xfId="0" applyNumberFormat="1" applyFont="1" applyFill="1" applyBorder="1" applyAlignment="1">
      <alignment horizontal="center"/>
    </xf>
    <xf numFmtId="2" fontId="42" fillId="11" borderId="13" xfId="0" applyNumberFormat="1" applyFont="1" applyFill="1" applyBorder="1" applyAlignment="1">
      <alignment horizontal="center"/>
    </xf>
    <xf numFmtId="0" fontId="33" fillId="9" borderId="0" xfId="0" applyFont="1" applyFill="1" applyBorder="1"/>
    <xf numFmtId="164" fontId="33" fillId="10" borderId="0" xfId="0" applyNumberFormat="1" applyFont="1" applyFill="1" applyBorder="1" applyAlignment="1">
      <alignment horizontal="center"/>
    </xf>
    <xf numFmtId="0" fontId="36" fillId="10" borderId="0" xfId="0" applyFont="1" applyFill="1" applyBorder="1"/>
    <xf numFmtId="0" fontId="37" fillId="10" borderId="0" xfId="0" applyFont="1" applyFill="1" applyBorder="1"/>
    <xf numFmtId="0" fontId="33" fillId="10" borderId="0" xfId="0" applyFont="1" applyFill="1" applyBorder="1" applyAlignment="1">
      <alignment horizontal="center"/>
    </xf>
    <xf numFmtId="169" fontId="40" fillId="12" borderId="1" xfId="0" applyNumberFormat="1" applyFont="1" applyFill="1" applyBorder="1" applyAlignment="1">
      <alignment horizontal="center"/>
    </xf>
    <xf numFmtId="0" fontId="39" fillId="10" borderId="0" xfId="0" applyFont="1" applyFill="1" applyBorder="1"/>
    <xf numFmtId="170" fontId="40" fillId="12" borderId="1" xfId="0" applyNumberFormat="1" applyFont="1" applyFill="1" applyBorder="1" applyAlignment="1">
      <alignment horizontal="center"/>
    </xf>
    <xf numFmtId="0" fontId="8" fillId="7" borderId="3" xfId="0" applyFont="1" applyFill="1" applyBorder="1" applyAlignment="1">
      <alignment horizontal="center"/>
    </xf>
    <xf numFmtId="0" fontId="8" fillId="7" borderId="0" xfId="0" applyFont="1" applyFill="1" applyBorder="1" applyAlignment="1">
      <alignment horizontal="center"/>
    </xf>
    <xf numFmtId="0" fontId="8" fillId="7" borderId="8" xfId="0" applyFont="1" applyFill="1" applyBorder="1" applyAlignment="1">
      <alignment horizontal="center"/>
    </xf>
    <xf numFmtId="169" fontId="37" fillId="13" borderId="1" xfId="0" applyNumberFormat="1" applyFont="1" applyFill="1" applyBorder="1" applyAlignment="1">
      <alignment horizontal="center"/>
    </xf>
    <xf numFmtId="164" fontId="37" fillId="13" borderId="1" xfId="0" applyNumberFormat="1" applyFont="1" applyFill="1" applyBorder="1" applyAlignment="1">
      <alignment horizontal="center"/>
    </xf>
    <xf numFmtId="0" fontId="37" fillId="10" borderId="0" xfId="0" applyFont="1" applyFill="1" applyBorder="1" applyAlignment="1">
      <alignment horizontal="center"/>
    </xf>
    <xf numFmtId="2" fontId="40" fillId="12" borderId="13" xfId="0" applyNumberFormat="1" applyFont="1" applyFill="1" applyBorder="1" applyAlignment="1">
      <alignment horizontal="right"/>
    </xf>
    <xf numFmtId="0" fontId="49" fillId="10" borderId="0" xfId="0" applyFont="1" applyFill="1" applyBorder="1"/>
    <xf numFmtId="171" fontId="48" fillId="11" borderId="1" xfId="0" applyNumberFormat="1" applyFont="1" applyFill="1" applyBorder="1" applyAlignment="1">
      <alignment horizontal="center"/>
    </xf>
    <xf numFmtId="167" fontId="33" fillId="11" borderId="13" xfId="0" applyNumberFormat="1" applyFont="1" applyFill="1" applyBorder="1" applyAlignment="1">
      <alignment horizontal="center"/>
    </xf>
    <xf numFmtId="171" fontId="39" fillId="11" borderId="1" xfId="0" applyNumberFormat="1" applyFont="1" applyFill="1" applyBorder="1" applyAlignment="1">
      <alignment horizontal="center"/>
    </xf>
    <xf numFmtId="0" fontId="50" fillId="2" borderId="17" xfId="0" applyFont="1" applyFill="1" applyBorder="1"/>
    <xf numFmtId="0" fontId="1" fillId="0" borderId="0" xfId="0" applyFont="1"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2" xfId="0" applyFill="1" applyBorder="1" applyAlignment="1">
      <alignment horizontal="center"/>
    </xf>
    <xf numFmtId="0" fontId="0" fillId="5" borderId="13" xfId="0" applyFill="1" applyBorder="1" applyAlignment="1">
      <alignment horizontal="center"/>
    </xf>
    <xf numFmtId="0" fontId="0" fillId="5" borderId="18" xfId="0" applyFill="1" applyBorder="1" applyAlignment="1">
      <alignment horizontal="center"/>
    </xf>
    <xf numFmtId="0" fontId="20" fillId="8" borderId="0" xfId="0" applyFont="1" applyFill="1" applyAlignment="1">
      <alignment horizontal="center"/>
    </xf>
    <xf numFmtId="2" fontId="27" fillId="4" borderId="21" xfId="0" applyNumberFormat="1" applyFont="1" applyFill="1" applyBorder="1" applyAlignment="1">
      <alignment horizontal="center"/>
    </xf>
    <xf numFmtId="2" fontId="27" fillId="4" borderId="22" xfId="0" applyNumberFormat="1" applyFont="1" applyFill="1" applyBorder="1" applyAlignment="1">
      <alignment horizontal="center"/>
    </xf>
    <xf numFmtId="2" fontId="27" fillId="4" borderId="23" xfId="0" applyNumberFormat="1" applyFont="1" applyFill="1" applyBorder="1" applyAlignment="1">
      <alignment horizontal="center"/>
    </xf>
    <xf numFmtId="2" fontId="27" fillId="4" borderId="24" xfId="0" applyNumberFormat="1" applyFont="1" applyFill="1" applyBorder="1" applyAlignment="1">
      <alignment horizontal="center"/>
    </xf>
    <xf numFmtId="0" fontId="22" fillId="8" borderId="0" xfId="0" applyFont="1" applyFill="1" applyAlignment="1">
      <alignment horizontal="center"/>
    </xf>
    <xf numFmtId="0" fontId="22" fillId="8" borderId="17" xfId="0" applyFont="1" applyFill="1" applyBorder="1" applyAlignment="1">
      <alignment horizontal="center"/>
    </xf>
    <xf numFmtId="0" fontId="27" fillId="4" borderId="22" xfId="0" applyFont="1" applyFill="1" applyBorder="1" applyAlignment="1">
      <alignment horizontal="center"/>
    </xf>
    <xf numFmtId="0" fontId="27" fillId="4" borderId="23" xfId="0" applyFont="1" applyFill="1" applyBorder="1" applyAlignment="1">
      <alignment horizontal="center"/>
    </xf>
    <xf numFmtId="0" fontId="27" fillId="4" borderId="24" xfId="0" applyFont="1" applyFill="1" applyBorder="1" applyAlignment="1">
      <alignment horizontal="center"/>
    </xf>
    <xf numFmtId="164" fontId="22" fillId="2" borderId="21" xfId="0" applyNumberFormat="1" applyFont="1" applyFill="1" applyBorder="1" applyAlignment="1">
      <alignment horizontal="center"/>
    </xf>
    <xf numFmtId="164" fontId="22" fillId="2" borderId="22" xfId="0" applyNumberFormat="1" applyFont="1" applyFill="1" applyBorder="1" applyAlignment="1">
      <alignment horizontal="center"/>
    </xf>
    <xf numFmtId="164" fontId="22" fillId="2" borderId="23" xfId="0" applyNumberFormat="1" applyFont="1" applyFill="1" applyBorder="1" applyAlignment="1">
      <alignment horizontal="center"/>
    </xf>
    <xf numFmtId="164" fontId="22" fillId="2" borderId="24" xfId="0" applyNumberFormat="1" applyFont="1" applyFill="1" applyBorder="1" applyAlignment="1">
      <alignment horizontal="center"/>
    </xf>
    <xf numFmtId="0" fontId="23" fillId="8" borderId="0" xfId="0" applyFont="1" applyFill="1" applyAlignment="1">
      <alignment horizontal="center"/>
    </xf>
    <xf numFmtId="0" fontId="23" fillId="8" borderId="17" xfId="0" applyFont="1" applyFill="1" applyBorder="1" applyAlignment="1">
      <alignment horizontal="center"/>
    </xf>
    <xf numFmtId="0" fontId="26" fillId="8" borderId="25" xfId="0" applyFont="1" applyFill="1" applyBorder="1" applyAlignment="1">
      <alignment horizontal="center"/>
    </xf>
    <xf numFmtId="0" fontId="22" fillId="8" borderId="25" xfId="0" applyFont="1" applyFill="1" applyBorder="1" applyAlignment="1">
      <alignment horizontal="center"/>
    </xf>
    <xf numFmtId="164" fontId="23" fillId="2" borderId="21" xfId="0" applyNumberFormat="1" applyFont="1" applyFill="1" applyBorder="1" applyAlignment="1">
      <alignment horizontal="center"/>
    </xf>
    <xf numFmtId="164" fontId="23" fillId="2" borderId="22" xfId="0" applyNumberFormat="1" applyFont="1" applyFill="1" applyBorder="1" applyAlignment="1">
      <alignment horizontal="center"/>
    </xf>
    <xf numFmtId="164" fontId="23" fillId="2" borderId="23" xfId="0" applyNumberFormat="1" applyFont="1" applyFill="1" applyBorder="1" applyAlignment="1">
      <alignment horizontal="center"/>
    </xf>
    <xf numFmtId="164" fontId="23" fillId="2" borderId="24" xfId="0" applyNumberFormat="1"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0000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Smith Chart Plot</a:t>
            </a:r>
          </a:p>
        </c:rich>
      </c:tx>
      <c:layout>
        <c:manualLayout>
          <c:xMode val="edge"/>
          <c:yMode val="edge"/>
          <c:x val="3.6847830961977031E-2"/>
          <c:y val="1.8253739295947733E-2"/>
        </c:manualLayout>
      </c:layout>
      <c:overlay val="0"/>
    </c:title>
    <c:autoTitleDeleted val="0"/>
    <c:plotArea>
      <c:layout>
        <c:manualLayout>
          <c:layoutTarget val="inner"/>
          <c:xMode val="edge"/>
          <c:yMode val="edge"/>
          <c:x val="2.3171369192386857E-2"/>
          <c:y val="7.9345278089832712E-3"/>
          <c:w val="0.9443181052870302"/>
          <c:h val="0.86664470992063736"/>
        </c:manualLayout>
      </c:layout>
      <c:scatterChart>
        <c:scatterStyle val="lineMarker"/>
        <c:varyColors val="0"/>
        <c:ser>
          <c:idx val="0"/>
          <c:order val="0"/>
          <c:tx>
            <c:v>Gamma Value</c:v>
          </c:tx>
          <c:spPr>
            <a:ln w="28575">
              <a:solidFill>
                <a:srgbClr val="002060"/>
              </a:solidFill>
            </a:ln>
          </c:spPr>
          <c:marker>
            <c:symbol val="circle"/>
            <c:size val="9"/>
            <c:spPr>
              <a:solidFill>
                <a:srgbClr val="FF0000"/>
              </a:solidFill>
            </c:spPr>
          </c:marker>
          <c:xVal>
            <c:numRef>
              <c:f>'Gamma Calculation'!$H$21</c:f>
              <c:numCache>
                <c:formatCode>0.00</c:formatCode>
                <c:ptCount val="1"/>
                <c:pt idx="0">
                  <c:v>0</c:v>
                </c:pt>
              </c:numCache>
            </c:numRef>
          </c:xVal>
          <c:yVal>
            <c:numRef>
              <c:f>'Gamma Calculation'!$H$25</c:f>
              <c:numCache>
                <c:formatCode>0.00</c:formatCode>
                <c:ptCount val="1"/>
                <c:pt idx="0">
                  <c:v>0</c:v>
                </c:pt>
              </c:numCache>
            </c:numRef>
          </c:yVal>
          <c:smooth val="0"/>
        </c:ser>
        <c:dLbls>
          <c:showLegendKey val="0"/>
          <c:showVal val="0"/>
          <c:showCatName val="0"/>
          <c:showSerName val="0"/>
          <c:showPercent val="0"/>
          <c:showBubbleSize val="0"/>
        </c:dLbls>
        <c:axId val="169480576"/>
        <c:axId val="169860480"/>
      </c:scatterChart>
      <c:valAx>
        <c:axId val="169480576"/>
        <c:scaling>
          <c:orientation val="minMax"/>
          <c:max val="1"/>
          <c:min val="-1"/>
        </c:scaling>
        <c:delete val="0"/>
        <c:axPos val="b"/>
        <c:numFmt formatCode="0.00" sourceLinked="1"/>
        <c:majorTickMark val="out"/>
        <c:minorTickMark val="none"/>
        <c:tickLblPos val="nextTo"/>
        <c:crossAx val="169860480"/>
        <c:crosses val="autoZero"/>
        <c:crossBetween val="midCat"/>
        <c:majorUnit val="1"/>
      </c:valAx>
      <c:valAx>
        <c:axId val="169860480"/>
        <c:scaling>
          <c:orientation val="minMax"/>
          <c:max val="1"/>
          <c:min val="-1"/>
        </c:scaling>
        <c:delete val="0"/>
        <c:axPos val="l"/>
        <c:numFmt formatCode="0.00" sourceLinked="1"/>
        <c:majorTickMark val="out"/>
        <c:minorTickMark val="none"/>
        <c:tickLblPos val="nextTo"/>
        <c:crossAx val="169480576"/>
        <c:crosses val="autoZero"/>
        <c:crossBetween val="midCat"/>
        <c:majorUnit val="1"/>
      </c:valAx>
      <c:spPr>
        <a:noFill/>
      </c:spPr>
    </c:plotArea>
    <c:plotVisOnly val="1"/>
    <c:dispBlanksAs val="gap"/>
    <c:showDLblsOverMax val="0"/>
  </c:chart>
  <c:spPr>
    <a:solidFill>
      <a:srgbClr val="000000">
        <a:alpha val="0"/>
      </a:srgbClr>
    </a:solidFill>
    <a:ln>
      <a:noFill/>
    </a:ln>
    <a:effectLst/>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xdr:colOff>
      <xdr:row>1</xdr:row>
      <xdr:rowOff>9525</xdr:rowOff>
    </xdr:from>
    <xdr:ext cx="2447924" cy="762000"/>
    <mc:AlternateContent xmlns:mc="http://schemas.openxmlformats.org/markup-compatibility/2006" xmlns:a14="http://schemas.microsoft.com/office/drawing/2010/main">
      <mc:Choice Requires="a14">
        <xdr:sp macro="" textlink="">
          <xdr:nvSpPr>
            <xdr:cNvPr id="2" name="TextBox 1"/>
            <xdr:cNvSpPr txBox="1"/>
          </xdr:nvSpPr>
          <xdr:spPr>
            <a:xfrm>
              <a:off x="609601" y="257175"/>
              <a:ext cx="2447924" cy="762000"/>
            </a:xfrm>
            <a:prstGeom prst="rect">
              <a:avLst/>
            </a:prstGeom>
            <a:solidFill>
              <a:schemeClr val="tx2">
                <a:lumMod val="20000"/>
                <a:lumOff val="8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en-AU" sz="1600" b="0" i="0">
                        <a:ln>
                          <a:solidFill>
                            <a:sysClr val="windowText" lastClr="000000"/>
                          </a:solidFill>
                        </a:ln>
                        <a:latin typeface="Cambria Math"/>
                        <a:sym typeface="Symbol"/>
                      </a:rPr>
                      <m:t></m:t>
                    </m:r>
                    <m:r>
                      <a:rPr lang="en-US" sz="1600" b="0" i="0">
                        <a:ln>
                          <a:solidFill>
                            <a:sysClr val="windowText" lastClr="000000"/>
                          </a:solidFill>
                        </a:ln>
                        <a:latin typeface="Cambria Math"/>
                        <a:sym typeface="Symbol"/>
                      </a:rPr>
                      <m:t>=</m:t>
                    </m:r>
                    <m:f>
                      <m:fPr>
                        <m:ctrlPr>
                          <a:rPr lang="en-US" sz="1600" b="0" i="1">
                            <a:ln>
                              <a:solidFill>
                                <a:sysClr val="windowText" lastClr="000000"/>
                              </a:solidFill>
                            </a:ln>
                            <a:latin typeface="Cambria Math"/>
                            <a:sym typeface="Symbol"/>
                          </a:rPr>
                        </m:ctrlPr>
                      </m:fPr>
                      <m:num>
                        <m:sSub>
                          <m:sSubPr>
                            <m:ctrlPr>
                              <a:rPr lang="en-US" sz="1600" b="0" i="1">
                                <a:ln>
                                  <a:solidFill>
                                    <a:sysClr val="windowText" lastClr="000000"/>
                                  </a:solidFill>
                                </a:ln>
                                <a:latin typeface="Cambria Math"/>
                                <a:sym typeface="Symbol"/>
                              </a:rPr>
                            </m:ctrlPr>
                          </m:sSubPr>
                          <m:e>
                            <m:r>
                              <m:rPr>
                                <m:sty m:val="p"/>
                              </m:rPr>
                              <a:rPr lang="en-US" sz="1600" b="0" i="0">
                                <a:ln>
                                  <a:solidFill>
                                    <a:sysClr val="windowText" lastClr="000000"/>
                                  </a:solidFill>
                                </a:ln>
                                <a:latin typeface="Cambria Math"/>
                                <a:sym typeface="Symbol"/>
                              </a:rPr>
                              <m:t>Z</m:t>
                            </m:r>
                          </m:e>
                          <m:sub>
                            <m:r>
                              <m:rPr>
                                <m:sty m:val="p"/>
                              </m:rPr>
                              <a:rPr lang="en-US" sz="1600" b="0" i="0">
                                <a:ln>
                                  <a:solidFill>
                                    <a:sysClr val="windowText" lastClr="000000"/>
                                  </a:solidFill>
                                </a:ln>
                                <a:latin typeface="Cambria Math"/>
                                <a:sym typeface="Symbol"/>
                              </a:rPr>
                              <m:t>L</m:t>
                            </m:r>
                            <m:r>
                              <a:rPr lang="en-US" sz="1600" b="0" i="0">
                                <a:ln>
                                  <a:solidFill>
                                    <a:sysClr val="windowText" lastClr="000000"/>
                                  </a:solidFill>
                                </a:ln>
                                <a:latin typeface="Cambria Math"/>
                                <a:sym typeface="Symbol"/>
                              </a:rPr>
                              <m:t>  </m:t>
                            </m:r>
                          </m:sub>
                        </m:sSub>
                        <m:r>
                          <a:rPr lang="en-US" sz="1600" b="0" i="0">
                            <a:ln>
                              <a:solidFill>
                                <a:sysClr val="windowText" lastClr="000000"/>
                              </a:solidFill>
                            </a:ln>
                            <a:latin typeface="Cambria Math"/>
                            <a:sym typeface="Symbol"/>
                          </a:rPr>
                          <m:t>−</m:t>
                        </m:r>
                        <m:r>
                          <a:rPr lang="en-US" sz="1600" b="0" i="0">
                            <a:ln>
                              <a:solidFill>
                                <a:sysClr val="windowText" lastClr="000000"/>
                              </a:solidFill>
                            </a:ln>
                            <a:latin typeface="Cambria Math"/>
                            <a:sym typeface="Symbol"/>
                          </a:rPr>
                          <m:t>1</m:t>
                        </m:r>
                      </m:num>
                      <m:den>
                        <m:sSub>
                          <m:sSubPr>
                            <m:ctrlPr>
                              <a:rPr lang="en-US" sz="1600" b="0" i="1">
                                <a:ln>
                                  <a:solidFill>
                                    <a:sysClr val="windowText" lastClr="000000"/>
                                  </a:solidFill>
                                </a:ln>
                                <a:latin typeface="Cambria Math"/>
                                <a:sym typeface="Symbol"/>
                              </a:rPr>
                            </m:ctrlPr>
                          </m:sSubPr>
                          <m:e>
                            <m:r>
                              <m:rPr>
                                <m:sty m:val="p"/>
                              </m:rPr>
                              <a:rPr lang="en-US" sz="1600" b="0" i="0">
                                <a:ln>
                                  <a:solidFill>
                                    <a:sysClr val="windowText" lastClr="000000"/>
                                  </a:solidFill>
                                </a:ln>
                                <a:latin typeface="Cambria Math"/>
                                <a:sym typeface="Symbol"/>
                              </a:rPr>
                              <m:t>Z</m:t>
                            </m:r>
                          </m:e>
                          <m:sub>
                            <m:r>
                              <m:rPr>
                                <m:sty m:val="p"/>
                              </m:rPr>
                              <a:rPr lang="en-US" sz="1600" b="0" i="0">
                                <a:ln>
                                  <a:solidFill>
                                    <a:sysClr val="windowText" lastClr="000000"/>
                                  </a:solidFill>
                                </a:ln>
                                <a:latin typeface="Cambria Math"/>
                                <a:sym typeface="Symbol"/>
                              </a:rPr>
                              <m:t>L</m:t>
                            </m:r>
                          </m:sub>
                        </m:sSub>
                        <m:r>
                          <a:rPr lang="en-US" sz="1600" b="0" i="0">
                            <a:ln>
                              <a:solidFill>
                                <a:sysClr val="windowText" lastClr="000000"/>
                              </a:solidFill>
                            </a:ln>
                            <a:latin typeface="Cambria Math"/>
                            <a:sym typeface="Symbol"/>
                          </a:rPr>
                          <m:t>+</m:t>
                        </m:r>
                        <m:r>
                          <a:rPr lang="en-US" sz="1600" b="0" i="0">
                            <a:ln>
                              <a:solidFill>
                                <a:sysClr val="windowText" lastClr="000000"/>
                              </a:solidFill>
                            </a:ln>
                            <a:latin typeface="Cambria Math"/>
                            <a:sym typeface="Symbol"/>
                          </a:rPr>
                          <m:t>1</m:t>
                        </m:r>
                      </m:den>
                    </m:f>
                  </m:oMath>
                </m:oMathPara>
              </a14:m>
              <a:endParaRPr lang="en-AU" sz="1600" b="0" i="0">
                <a:ln>
                  <a:solidFill>
                    <a:sysClr val="windowText" lastClr="000000"/>
                  </a:solidFill>
                </a:ln>
              </a:endParaRPr>
            </a:p>
          </xdr:txBody>
        </xdr:sp>
      </mc:Choice>
      <mc:Fallback xmlns="">
        <xdr:sp macro="" textlink="">
          <xdr:nvSpPr>
            <xdr:cNvPr id="2" name="TextBox 1"/>
            <xdr:cNvSpPr txBox="1"/>
          </xdr:nvSpPr>
          <xdr:spPr>
            <a:xfrm>
              <a:off x="609601" y="257175"/>
              <a:ext cx="2447924" cy="762000"/>
            </a:xfrm>
            <a:prstGeom prst="rect">
              <a:avLst/>
            </a:prstGeom>
            <a:solidFill>
              <a:schemeClr val="tx2">
                <a:lumMod val="20000"/>
                <a:lumOff val="8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AU" sz="1600" b="0" i="0">
                  <a:ln>
                    <a:solidFill>
                      <a:sysClr val="windowText" lastClr="000000"/>
                    </a:solidFill>
                  </a:ln>
                  <a:latin typeface="Cambria Math"/>
                  <a:sym typeface="Symbol"/>
                </a:rPr>
                <a:t></a:t>
              </a:r>
              <a:r>
                <a:rPr lang="en-US" sz="1600" b="0" i="0">
                  <a:ln>
                    <a:solidFill>
                      <a:sysClr val="windowText" lastClr="000000"/>
                    </a:solidFill>
                  </a:ln>
                  <a:latin typeface="Cambria Math"/>
                  <a:sym typeface="Symbol"/>
                </a:rPr>
                <a:t>=(Z_(L  )−1)/(Z_L+1)</a:t>
              </a:r>
              <a:endParaRPr lang="en-AU" sz="1600" b="0" i="0">
                <a:ln>
                  <a:solidFill>
                    <a:sysClr val="windowText" lastClr="000000"/>
                  </a:solidFill>
                </a:ln>
              </a:endParaRPr>
            </a:p>
          </xdr:txBody>
        </xdr:sp>
      </mc:Fallback>
    </mc:AlternateContent>
    <xdr:clientData/>
  </xdr:oneCellAnchor>
  <xdr:twoCellAnchor>
    <xdr:from>
      <xdr:col>10</xdr:col>
      <xdr:colOff>9525</xdr:colOff>
      <xdr:row>11</xdr:row>
      <xdr:rowOff>0</xdr:rowOff>
    </xdr:from>
    <xdr:to>
      <xdr:col>11</xdr:col>
      <xdr:colOff>0</xdr:colOff>
      <xdr:row>11</xdr:row>
      <xdr:rowOff>0</xdr:rowOff>
    </xdr:to>
    <xdr:cxnSp macro="">
      <xdr:nvCxnSpPr>
        <xdr:cNvPr id="4" name="Straight Arrow Connector 3"/>
        <xdr:cNvCxnSpPr/>
      </xdr:nvCxnSpPr>
      <xdr:spPr>
        <a:xfrm flipH="1">
          <a:off x="6229350" y="2152650"/>
          <a:ext cx="600075" cy="0"/>
        </a:xfrm>
        <a:prstGeom prst="straightConnector1">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28575</xdr:colOff>
      <xdr:row>15</xdr:row>
      <xdr:rowOff>9525</xdr:rowOff>
    </xdr:from>
    <xdr:to>
      <xdr:col>11</xdr:col>
      <xdr:colOff>1</xdr:colOff>
      <xdr:row>15</xdr:row>
      <xdr:rowOff>9525</xdr:rowOff>
    </xdr:to>
    <xdr:cxnSp macro="">
      <xdr:nvCxnSpPr>
        <xdr:cNvPr id="5" name="Straight Arrow Connector 4"/>
        <xdr:cNvCxnSpPr/>
      </xdr:nvCxnSpPr>
      <xdr:spPr>
        <a:xfrm flipH="1">
          <a:off x="6248400" y="2924175"/>
          <a:ext cx="581026" cy="0"/>
        </a:xfrm>
        <a:prstGeom prst="straightConnector1">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11</xdr:row>
      <xdr:rowOff>0</xdr:rowOff>
    </xdr:from>
    <xdr:to>
      <xdr:col>13</xdr:col>
      <xdr:colOff>9525</xdr:colOff>
      <xdr:row>11</xdr:row>
      <xdr:rowOff>0</xdr:rowOff>
    </xdr:to>
    <xdr:cxnSp macro="">
      <xdr:nvCxnSpPr>
        <xdr:cNvPr id="9" name="Straight Arrow Connector 8"/>
        <xdr:cNvCxnSpPr/>
      </xdr:nvCxnSpPr>
      <xdr:spPr>
        <a:xfrm flipH="1">
          <a:off x="7772400" y="2152650"/>
          <a:ext cx="600075" cy="0"/>
        </a:xfrm>
        <a:prstGeom prst="straightConnector1">
          <a:avLst/>
        </a:prstGeom>
        <a:ln w="28575">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15</xdr:row>
      <xdr:rowOff>0</xdr:rowOff>
    </xdr:from>
    <xdr:to>
      <xdr:col>13</xdr:col>
      <xdr:colOff>0</xdr:colOff>
      <xdr:row>15</xdr:row>
      <xdr:rowOff>0</xdr:rowOff>
    </xdr:to>
    <xdr:cxnSp macro="">
      <xdr:nvCxnSpPr>
        <xdr:cNvPr id="11" name="Straight Arrow Connector 10"/>
        <xdr:cNvCxnSpPr/>
      </xdr:nvCxnSpPr>
      <xdr:spPr>
        <a:xfrm flipH="1">
          <a:off x="7762875" y="2914650"/>
          <a:ext cx="600075" cy="0"/>
        </a:xfrm>
        <a:prstGeom prst="straightConnector1">
          <a:avLst/>
        </a:prstGeom>
        <a:ln w="28575">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15</xdr:row>
      <xdr:rowOff>133350</xdr:rowOff>
    </xdr:from>
    <xdr:to>
      <xdr:col>8</xdr:col>
      <xdr:colOff>590551</xdr:colOff>
      <xdr:row>15</xdr:row>
      <xdr:rowOff>133350</xdr:rowOff>
    </xdr:to>
    <xdr:cxnSp macro="">
      <xdr:nvCxnSpPr>
        <xdr:cNvPr id="12" name="Straight Arrow Connector 11"/>
        <xdr:cNvCxnSpPr/>
      </xdr:nvCxnSpPr>
      <xdr:spPr>
        <a:xfrm flipH="1">
          <a:off x="4886325" y="3048000"/>
          <a:ext cx="581026" cy="0"/>
        </a:xfrm>
        <a:prstGeom prst="straightConnector1">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11</xdr:row>
      <xdr:rowOff>142875</xdr:rowOff>
    </xdr:from>
    <xdr:to>
      <xdr:col>8</xdr:col>
      <xdr:colOff>600076</xdr:colOff>
      <xdr:row>11</xdr:row>
      <xdr:rowOff>142875</xdr:rowOff>
    </xdr:to>
    <xdr:cxnSp macro="">
      <xdr:nvCxnSpPr>
        <xdr:cNvPr id="13" name="Straight Arrow Connector 12"/>
        <xdr:cNvCxnSpPr/>
      </xdr:nvCxnSpPr>
      <xdr:spPr>
        <a:xfrm flipH="1">
          <a:off x="4895850" y="2295525"/>
          <a:ext cx="581026" cy="0"/>
        </a:xfrm>
        <a:prstGeom prst="straightConnector1">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742950</xdr:colOff>
      <xdr:row>3</xdr:row>
      <xdr:rowOff>180975</xdr:rowOff>
    </xdr:from>
    <xdr:to>
      <xdr:col>11</xdr:col>
      <xdr:colOff>904875</xdr:colOff>
      <xdr:row>4</xdr:row>
      <xdr:rowOff>190500</xdr:rowOff>
    </xdr:to>
    <xdr:sp macro="" textlink="">
      <xdr:nvSpPr>
        <xdr:cNvPr id="3" name="Right Arrow 2"/>
        <xdr:cNvSpPr/>
      </xdr:nvSpPr>
      <xdr:spPr>
        <a:xfrm>
          <a:off x="7696200" y="819150"/>
          <a:ext cx="161925" cy="209550"/>
        </a:xfrm>
        <a:prstGeom prst="rightArrow">
          <a:avLst/>
        </a:prstGeom>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11</xdr:col>
      <xdr:colOff>19049</xdr:colOff>
      <xdr:row>3</xdr:row>
      <xdr:rowOff>180975</xdr:rowOff>
    </xdr:from>
    <xdr:to>
      <xdr:col>11</xdr:col>
      <xdr:colOff>190499</xdr:colOff>
      <xdr:row>5</xdr:row>
      <xdr:rowOff>9525</xdr:rowOff>
    </xdr:to>
    <xdr:sp macro="" textlink="">
      <xdr:nvSpPr>
        <xdr:cNvPr id="10" name="Right Arrow 9"/>
        <xdr:cNvSpPr/>
      </xdr:nvSpPr>
      <xdr:spPr>
        <a:xfrm flipH="1">
          <a:off x="6972299" y="819150"/>
          <a:ext cx="171450" cy="228600"/>
        </a:xfrm>
        <a:prstGeom prst="rightArrow">
          <a:avLst/>
        </a:prstGeom>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11</xdr:col>
      <xdr:colOff>200025</xdr:colOff>
      <xdr:row>2</xdr:row>
      <xdr:rowOff>38100</xdr:rowOff>
    </xdr:from>
    <xdr:to>
      <xdr:col>11</xdr:col>
      <xdr:colOff>742950</xdr:colOff>
      <xdr:row>6</xdr:row>
      <xdr:rowOff>161925</xdr:rowOff>
    </xdr:to>
    <xdr:sp macro="" textlink="">
      <xdr:nvSpPr>
        <xdr:cNvPr id="6" name="Rectangle 5"/>
        <xdr:cNvSpPr/>
      </xdr:nvSpPr>
      <xdr:spPr>
        <a:xfrm>
          <a:off x="7153275" y="476250"/>
          <a:ext cx="542925" cy="923925"/>
        </a:xfrm>
        <a:prstGeom prst="rect">
          <a:avLst/>
        </a:prstGeom>
        <a:solidFill>
          <a:schemeClr val="tx2">
            <a:lumMod val="20000"/>
            <a:lumOff val="80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000">
              <a:solidFill>
                <a:sysClr val="windowText" lastClr="000000"/>
              </a:solidFill>
            </a:rPr>
            <a:t>Enter</a:t>
          </a:r>
        </a:p>
        <a:p>
          <a:pPr algn="ctr"/>
          <a:r>
            <a:rPr lang="en-AU" sz="1000">
              <a:solidFill>
                <a:sysClr val="windowText" lastClr="000000"/>
              </a:solidFill>
            </a:rPr>
            <a:t>Meas-ured</a:t>
          </a:r>
        </a:p>
        <a:p>
          <a:pPr algn="ctr"/>
          <a:r>
            <a:rPr lang="en-AU" sz="1000">
              <a:solidFill>
                <a:sysClr val="windowText" lastClr="000000"/>
              </a:solidFill>
            </a:rPr>
            <a:t>Data</a:t>
          </a:r>
        </a:p>
        <a:p>
          <a:pPr algn="ctr"/>
          <a:r>
            <a:rPr lang="en-AU" sz="1000">
              <a:solidFill>
                <a:sysClr val="windowText" lastClr="000000"/>
              </a:solidFill>
            </a:rPr>
            <a:t>Here</a:t>
          </a:r>
        </a:p>
      </xdr:txBody>
    </xdr:sp>
    <xdr:clientData/>
  </xdr:twoCellAnchor>
  <xdr:oneCellAnchor>
    <xdr:from>
      <xdr:col>1</xdr:col>
      <xdr:colOff>0</xdr:colOff>
      <xdr:row>3</xdr:row>
      <xdr:rowOff>133350</xdr:rowOff>
    </xdr:from>
    <xdr:ext cx="2475871" cy="264560"/>
    <xdr:sp macro="" textlink="">
      <xdr:nvSpPr>
        <xdr:cNvPr id="7" name="TextBox 6"/>
        <xdr:cNvSpPr txBox="1"/>
      </xdr:nvSpPr>
      <xdr:spPr>
        <a:xfrm>
          <a:off x="609600" y="771525"/>
          <a:ext cx="24758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t>Complex Gamma Function (Normalized)</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43158</xdr:rowOff>
    </xdr:from>
    <xdr:to>
      <xdr:col>17</xdr:col>
      <xdr:colOff>494718</xdr:colOff>
      <xdr:row>48</xdr:row>
      <xdr:rowOff>176388</xdr:rowOff>
    </xdr:to>
    <xdr:pic>
      <xdr:nvPicPr>
        <xdr:cNvPr id="2" name="Picture 1"/>
        <xdr:cNvPicPr>
          <a:picLocks noChangeAspect="1"/>
        </xdr:cNvPicPr>
      </xdr:nvPicPr>
      <xdr:blipFill>
        <a:blip xmlns:r="http://schemas.openxmlformats.org/officeDocument/2006/relationships" r:embed="rId1">
          <a:duotone>
            <a:prstClr val="black"/>
            <a:srgbClr val="00B0F0">
              <a:tint val="45000"/>
              <a:satMod val="400000"/>
            </a:srgbClr>
          </a:duotone>
          <a:extLst>
            <a:ext uri="{BEBA8EAE-BF5A-486C-A8C5-ECC9F3942E4B}">
              <a14:imgProps xmlns:a14="http://schemas.microsoft.com/office/drawing/2010/main">
                <a14:imgLayer r:embed="rId2">
                  <a14:imgEffect>
                    <a14:sharpenSoften amount="50000"/>
                  </a14:imgEffect>
                </a14:imgLayer>
              </a14:imgProps>
            </a:ext>
          </a:extLst>
        </a:blip>
        <a:stretch>
          <a:fillRect/>
        </a:stretch>
      </xdr:blipFill>
      <xdr:spPr>
        <a:xfrm>
          <a:off x="0" y="43158"/>
          <a:ext cx="10868038" cy="9420105"/>
        </a:xfrm>
        <a:prstGeom prst="rect">
          <a:avLst/>
        </a:prstGeom>
      </xdr:spPr>
    </xdr:pic>
    <xdr:clientData/>
  </xdr:twoCellAnchor>
  <xdr:absoluteAnchor>
    <xdr:pos x="1086445" y="412155"/>
    <xdr:ext cx="8765977" cy="9708157"/>
    <xdr:graphicFrame macro="">
      <xdr:nvGraphicFramePr>
        <xdr:cNvPr id="3" name="Chart 2"/>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2</xdr:col>
      <xdr:colOff>600075</xdr:colOff>
      <xdr:row>17</xdr:row>
      <xdr:rowOff>9525</xdr:rowOff>
    </xdr:from>
    <xdr:to>
      <xdr:col>5</xdr:col>
      <xdr:colOff>9525</xdr:colOff>
      <xdr:row>21</xdr:row>
      <xdr:rowOff>0</xdr:rowOff>
    </xdr:to>
    <xdr:sp macro="" textlink="">
      <xdr:nvSpPr>
        <xdr:cNvPr id="58" name="Rectangle 2"/>
        <xdr:cNvSpPr>
          <a:spLocks noChangeArrowheads="1"/>
        </xdr:cNvSpPr>
      </xdr:nvSpPr>
      <xdr:spPr bwMode="auto">
        <a:xfrm>
          <a:off x="1819275" y="2838450"/>
          <a:ext cx="1238250" cy="638175"/>
        </a:xfrm>
        <a:prstGeom prst="rect">
          <a:avLst/>
        </a:prstGeom>
        <a:solidFill>
          <a:srgbClr val="99CCFF"/>
        </a:solidFill>
        <a:ln w="9525">
          <a:solidFill>
            <a:srgbClr val="000000"/>
          </a:solidFill>
          <a:miter lim="800000"/>
          <a:headEnd/>
          <a:tailEnd/>
        </a:ln>
      </xdr:spPr>
    </xdr:sp>
    <xdr:clientData/>
  </xdr:twoCellAnchor>
  <xdr:twoCellAnchor>
    <xdr:from>
      <xdr:col>8</xdr:col>
      <xdr:colOff>66675</xdr:colOff>
      <xdr:row>20</xdr:row>
      <xdr:rowOff>0</xdr:rowOff>
    </xdr:from>
    <xdr:to>
      <xdr:col>9</xdr:col>
      <xdr:colOff>0</xdr:colOff>
      <xdr:row>22</xdr:row>
      <xdr:rowOff>19050</xdr:rowOff>
    </xdr:to>
    <xdr:sp macro="" textlink="">
      <xdr:nvSpPr>
        <xdr:cNvPr id="59" name="Line 4"/>
        <xdr:cNvSpPr>
          <a:spLocks noChangeShapeType="1"/>
        </xdr:cNvSpPr>
      </xdr:nvSpPr>
      <xdr:spPr bwMode="auto">
        <a:xfrm>
          <a:off x="4943475" y="3314700"/>
          <a:ext cx="542925"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76200</xdr:colOff>
      <xdr:row>21</xdr:row>
      <xdr:rowOff>28575</xdr:rowOff>
    </xdr:to>
    <xdr:sp macro="" textlink="">
      <xdr:nvSpPr>
        <xdr:cNvPr id="60" name="Rectangle 3"/>
        <xdr:cNvSpPr>
          <a:spLocks noChangeArrowheads="1"/>
        </xdr:cNvSpPr>
      </xdr:nvSpPr>
      <xdr:spPr bwMode="auto">
        <a:xfrm>
          <a:off x="4876800" y="2828925"/>
          <a:ext cx="76200" cy="676275"/>
        </a:xfrm>
        <a:prstGeom prst="rect">
          <a:avLst/>
        </a:prstGeom>
        <a:solidFill>
          <a:srgbClr val="99CCFF"/>
        </a:solidFill>
        <a:ln w="9525">
          <a:solidFill>
            <a:srgbClr val="000000"/>
          </a:solidFill>
          <a:miter lim="800000"/>
          <a:headEnd/>
          <a:tailEnd/>
        </a:ln>
      </xdr:spPr>
    </xdr:sp>
    <xdr:clientData/>
  </xdr:twoCellAnchor>
  <xdr:twoCellAnchor>
    <xdr:from>
      <xdr:col>8</xdr:col>
      <xdr:colOff>76200</xdr:colOff>
      <xdr:row>15</xdr:row>
      <xdr:rowOff>142875</xdr:rowOff>
    </xdr:from>
    <xdr:to>
      <xdr:col>9</xdr:col>
      <xdr:colOff>9525</xdr:colOff>
      <xdr:row>18</xdr:row>
      <xdr:rowOff>0</xdr:rowOff>
    </xdr:to>
    <xdr:sp macro="" textlink="">
      <xdr:nvSpPr>
        <xdr:cNvPr id="61" name="Line 5"/>
        <xdr:cNvSpPr>
          <a:spLocks noChangeShapeType="1"/>
        </xdr:cNvSpPr>
      </xdr:nvSpPr>
      <xdr:spPr bwMode="auto">
        <a:xfrm flipV="1">
          <a:off x="4953000" y="2647950"/>
          <a:ext cx="542925"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17</xdr:row>
      <xdr:rowOff>152400</xdr:rowOff>
    </xdr:from>
    <xdr:to>
      <xdr:col>7</xdr:col>
      <xdr:colOff>466725</xdr:colOff>
      <xdr:row>20</xdr:row>
      <xdr:rowOff>9525</xdr:rowOff>
    </xdr:to>
    <xdr:sp macro="" textlink="">
      <xdr:nvSpPr>
        <xdr:cNvPr id="62" name="Rectangle 6"/>
        <xdr:cNvSpPr>
          <a:spLocks noChangeArrowheads="1"/>
        </xdr:cNvSpPr>
      </xdr:nvSpPr>
      <xdr:spPr bwMode="auto">
        <a:xfrm>
          <a:off x="4114800" y="2981325"/>
          <a:ext cx="619125" cy="34290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600075</xdr:colOff>
      <xdr:row>19</xdr:row>
      <xdr:rowOff>0</xdr:rowOff>
    </xdr:to>
    <xdr:sp macro="" textlink="">
      <xdr:nvSpPr>
        <xdr:cNvPr id="63" name="Line 7"/>
        <xdr:cNvSpPr>
          <a:spLocks noChangeShapeType="1"/>
        </xdr:cNvSpPr>
      </xdr:nvSpPr>
      <xdr:spPr bwMode="auto">
        <a:xfrm flipH="1">
          <a:off x="4743450" y="3152775"/>
          <a:ext cx="1238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18</xdr:row>
      <xdr:rowOff>152400</xdr:rowOff>
    </xdr:from>
    <xdr:to>
      <xdr:col>6</xdr:col>
      <xdr:colOff>447675</xdr:colOff>
      <xdr:row>18</xdr:row>
      <xdr:rowOff>152400</xdr:rowOff>
    </xdr:to>
    <xdr:sp macro="" textlink="">
      <xdr:nvSpPr>
        <xdr:cNvPr id="64" name="Line 8"/>
        <xdr:cNvSpPr>
          <a:spLocks noChangeShapeType="1"/>
        </xdr:cNvSpPr>
      </xdr:nvSpPr>
      <xdr:spPr bwMode="auto">
        <a:xfrm flipH="1">
          <a:off x="3324225" y="3143250"/>
          <a:ext cx="781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190500</xdr:colOff>
      <xdr:row>18</xdr:row>
      <xdr:rowOff>114300</xdr:rowOff>
    </xdr:from>
    <xdr:to>
      <xdr:col>5</xdr:col>
      <xdr:colOff>323850</xdr:colOff>
      <xdr:row>19</xdr:row>
      <xdr:rowOff>28575</xdr:rowOff>
    </xdr:to>
    <xdr:sp macro="" textlink="">
      <xdr:nvSpPr>
        <xdr:cNvPr id="65" name="AutoShape 9"/>
        <xdr:cNvSpPr>
          <a:spLocks noChangeArrowheads="1"/>
        </xdr:cNvSpPr>
      </xdr:nvSpPr>
      <xdr:spPr bwMode="auto">
        <a:xfrm rot="-5400000">
          <a:off x="3267075" y="3076575"/>
          <a:ext cx="76200" cy="133350"/>
        </a:xfrm>
        <a:custGeom>
          <a:avLst/>
          <a:gdLst>
            <a:gd name="T0" fmla="*/ 10326864 w 21600"/>
            <a:gd name="T1" fmla="*/ 96854613 h 21600"/>
            <a:gd name="T2" fmla="*/ 5901048 w 21600"/>
            <a:gd name="T3" fmla="*/ 193708931 h 21600"/>
            <a:gd name="T4" fmla="*/ 1475257 w 21600"/>
            <a:gd name="T5" fmla="*/ 96854613 h 21600"/>
            <a:gd name="T6" fmla="*/ 5901048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0000FF"/>
        </a:solidFill>
        <a:ln w="9525">
          <a:solidFill>
            <a:srgbClr val="000000"/>
          </a:solidFill>
          <a:miter lim="800000"/>
          <a:headEnd/>
          <a:tailEnd/>
        </a:ln>
      </xdr:spPr>
    </xdr:sp>
    <xdr:clientData/>
  </xdr:twoCellAnchor>
  <xdr:twoCellAnchor>
    <xdr:from>
      <xdr:col>5</xdr:col>
      <xdr:colOff>19050</xdr:colOff>
      <xdr:row>18</xdr:row>
      <xdr:rowOff>114300</xdr:rowOff>
    </xdr:from>
    <xdr:to>
      <xdr:col>5</xdr:col>
      <xdr:colOff>95250</xdr:colOff>
      <xdr:row>19</xdr:row>
      <xdr:rowOff>28575</xdr:rowOff>
    </xdr:to>
    <xdr:sp macro="" textlink="">
      <xdr:nvSpPr>
        <xdr:cNvPr id="66" name="Rectangle 10"/>
        <xdr:cNvSpPr>
          <a:spLocks noChangeArrowheads="1"/>
        </xdr:cNvSpPr>
      </xdr:nvSpPr>
      <xdr:spPr bwMode="auto">
        <a:xfrm>
          <a:off x="3067050" y="3105150"/>
          <a:ext cx="76200" cy="7620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66675</xdr:rowOff>
    </xdr:from>
    <xdr:ext cx="496161" cy="170560"/>
    <xdr:sp macro="" textlink="">
      <xdr:nvSpPr>
        <xdr:cNvPr id="67" name="Text Box 11"/>
        <xdr:cNvSpPr txBox="1">
          <a:spLocks noChangeArrowheads="1"/>
        </xdr:cNvSpPr>
      </xdr:nvSpPr>
      <xdr:spPr bwMode="auto">
        <a:xfrm>
          <a:off x="5295900" y="3057525"/>
          <a:ext cx="496161"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Antenna</a:t>
          </a:r>
        </a:p>
      </xdr:txBody>
    </xdr:sp>
    <xdr:clientData/>
  </xdr:oneCellAnchor>
  <xdr:oneCellAnchor>
    <xdr:from>
      <xdr:col>6</xdr:col>
      <xdr:colOff>469111</xdr:colOff>
      <xdr:row>17</xdr:row>
      <xdr:rowOff>152400</xdr:rowOff>
    </xdr:from>
    <xdr:ext cx="557204" cy="318036"/>
    <xdr:sp macro="" textlink="">
      <xdr:nvSpPr>
        <xdr:cNvPr id="68" name="Text Box 12"/>
        <xdr:cNvSpPr txBox="1">
          <a:spLocks noChangeArrowheads="1"/>
        </xdr:cNvSpPr>
      </xdr:nvSpPr>
      <xdr:spPr bwMode="auto">
        <a:xfrm>
          <a:off x="4126711" y="2981325"/>
          <a:ext cx="557204" cy="318036"/>
        </a:xfrm>
        <a:prstGeom prst="rect">
          <a:avLst/>
        </a:prstGeom>
        <a:noFill/>
        <a:ln w="9525">
          <a:noFill/>
          <a:miter lim="800000"/>
          <a:headEnd/>
          <a:tailEnd/>
        </a:ln>
      </xdr:spPr>
      <xdr:txBody>
        <a:bodyPr wrap="none" lIns="18288" tIns="22860" rIns="18288" bIns="0" anchor="t" upright="1">
          <a:spAutoFit/>
        </a:bodyPr>
        <a:lstStyle/>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Matching</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Network</a:t>
          </a:r>
        </a:p>
      </xdr:txBody>
    </xdr:sp>
    <xdr:clientData/>
  </xdr:oneCellAnchor>
  <xdr:oneCellAnchor>
    <xdr:from>
      <xdr:col>3</xdr:col>
      <xdr:colOff>228600</xdr:colOff>
      <xdr:row>18</xdr:row>
      <xdr:rowOff>57150</xdr:rowOff>
    </xdr:from>
    <xdr:ext cx="666849" cy="170560"/>
    <xdr:sp macro="" textlink="">
      <xdr:nvSpPr>
        <xdr:cNvPr id="69" name="Text Box 13"/>
        <xdr:cNvSpPr txBox="1">
          <a:spLocks noChangeArrowheads="1"/>
        </xdr:cNvSpPr>
      </xdr:nvSpPr>
      <xdr:spPr bwMode="auto">
        <a:xfrm>
          <a:off x="2057400" y="3048000"/>
          <a:ext cx="666849"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Transmitter</a:t>
          </a:r>
        </a:p>
      </xdr:txBody>
    </xdr:sp>
    <xdr:clientData/>
  </xdr:oneCellAnchor>
  <xdr:oneCellAnchor>
    <xdr:from>
      <xdr:col>6</xdr:col>
      <xdr:colOff>466725</xdr:colOff>
      <xdr:row>22</xdr:row>
      <xdr:rowOff>142875</xdr:rowOff>
    </xdr:from>
    <xdr:ext cx="2541530" cy="318036"/>
    <xdr:sp macro="" textlink="">
      <xdr:nvSpPr>
        <xdr:cNvPr id="70" name="Text Box 14"/>
        <xdr:cNvSpPr txBox="1">
          <a:spLocks noChangeArrowheads="1"/>
        </xdr:cNvSpPr>
      </xdr:nvSpPr>
      <xdr:spPr bwMode="auto">
        <a:xfrm>
          <a:off x="4124325" y="3781425"/>
          <a:ext cx="2541530" cy="318036"/>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Measure  </a:t>
          </a:r>
          <a:r>
            <a:rPr kumimoji="0" lang="en-US" sz="1000" b="1" i="0" u="none" strike="noStrike" kern="0" cap="none" spc="0" normalizeH="0" baseline="0" noProof="0">
              <a:ln>
                <a:noFill/>
              </a:ln>
              <a:solidFill>
                <a:srgbClr val="000000"/>
              </a:solidFill>
              <a:effectLst/>
              <a:uLnTx/>
              <a:uFillTx/>
              <a:latin typeface="Arial"/>
              <a:cs typeface="Arial"/>
            </a:rPr>
            <a:t>Z</a:t>
          </a:r>
          <a:r>
            <a:rPr kumimoji="0" lang="en-US" sz="800" b="1" i="0" u="none" strike="noStrike" kern="0" cap="none" spc="0" normalizeH="0" baseline="0" noProof="0">
              <a:ln>
                <a:noFill/>
              </a:ln>
              <a:solidFill>
                <a:srgbClr val="000000"/>
              </a:solidFill>
              <a:effectLst/>
              <a:uLnTx/>
              <a:uFillTx/>
              <a:latin typeface="Arial"/>
              <a:cs typeface="Arial"/>
            </a:rPr>
            <a:t>sys </a:t>
          </a:r>
          <a:r>
            <a:rPr kumimoji="0" lang="en-US" sz="1000" b="0" i="0" u="none" strike="noStrike" kern="0" cap="none" spc="0" normalizeH="0" baseline="0" noProof="0">
              <a:ln>
                <a:noFill/>
              </a:ln>
              <a:solidFill>
                <a:srgbClr val="000000"/>
              </a:solidFill>
              <a:effectLst/>
              <a:uLnTx/>
              <a:uFillTx/>
              <a:latin typeface="Arial"/>
              <a:cs typeface="Arial"/>
            </a:rPr>
            <a:t> here using Network Analyzer</a:t>
          </a:r>
        </a:p>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or Impedance Bridge.</a:t>
          </a:r>
        </a:p>
      </xdr:txBody>
    </xdr:sp>
    <xdr:clientData/>
  </xdr:oneCellAnchor>
  <xdr:twoCellAnchor>
    <xdr:from>
      <xdr:col>5</xdr:col>
      <xdr:colOff>266700</xdr:colOff>
      <xdr:row>19</xdr:row>
      <xdr:rowOff>47625</xdr:rowOff>
    </xdr:from>
    <xdr:to>
      <xdr:col>6</xdr:col>
      <xdr:colOff>428625</xdr:colOff>
      <xdr:row>23</xdr:row>
      <xdr:rowOff>47625</xdr:rowOff>
    </xdr:to>
    <xdr:sp macro="" textlink="">
      <xdr:nvSpPr>
        <xdr:cNvPr id="71" name="Line 15"/>
        <xdr:cNvSpPr>
          <a:spLocks noChangeShapeType="1"/>
        </xdr:cNvSpPr>
      </xdr:nvSpPr>
      <xdr:spPr bwMode="auto">
        <a:xfrm flipH="1" flipV="1">
          <a:off x="3314700" y="3200400"/>
          <a:ext cx="771525" cy="647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114300</xdr:rowOff>
    </xdr:from>
    <xdr:ext cx="2490105" cy="318036"/>
    <xdr:sp macro="" textlink="">
      <xdr:nvSpPr>
        <xdr:cNvPr id="72" name="Text Box 16"/>
        <xdr:cNvSpPr txBox="1">
          <a:spLocks noChangeArrowheads="1"/>
        </xdr:cNvSpPr>
      </xdr:nvSpPr>
      <xdr:spPr bwMode="auto">
        <a:xfrm>
          <a:off x="3486150" y="4238625"/>
          <a:ext cx="2490105" cy="318036"/>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Measure  </a:t>
          </a:r>
          <a:r>
            <a:rPr kumimoji="0" lang="en-US" sz="1000" b="1" i="0" u="none" strike="noStrike" kern="0" cap="none" spc="0" normalizeH="0" baseline="0" noProof="0">
              <a:ln>
                <a:noFill/>
              </a:ln>
              <a:solidFill>
                <a:srgbClr val="000000"/>
              </a:solidFill>
              <a:effectLst/>
              <a:uLnTx/>
              <a:uFillTx/>
              <a:latin typeface="Arial"/>
              <a:cs typeface="Arial"/>
            </a:rPr>
            <a:t>Z</a:t>
          </a:r>
          <a:r>
            <a:rPr kumimoji="0" lang="en-US" sz="800" b="1" i="0" u="none" strike="noStrike" kern="0" cap="none" spc="0" normalizeH="0" baseline="0" noProof="0">
              <a:ln>
                <a:noFill/>
              </a:ln>
              <a:solidFill>
                <a:srgbClr val="000000"/>
              </a:solidFill>
              <a:effectLst/>
              <a:uLnTx/>
              <a:uFillTx/>
              <a:latin typeface="Arial"/>
              <a:cs typeface="Arial"/>
            </a:rPr>
            <a:t>tx  </a:t>
          </a:r>
          <a:r>
            <a:rPr kumimoji="0" lang="en-US" sz="1000" b="0" i="0" u="none" strike="noStrike" kern="0" cap="none" spc="0" normalizeH="0" baseline="0" noProof="0">
              <a:ln>
                <a:noFill/>
              </a:ln>
              <a:solidFill>
                <a:srgbClr val="000000"/>
              </a:solidFill>
              <a:effectLst/>
              <a:uLnTx/>
              <a:uFillTx/>
              <a:latin typeface="Arial"/>
              <a:cs typeface="Arial"/>
            </a:rPr>
            <a:t>here using Network Analyzer </a:t>
          </a:r>
        </a:p>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or Impedance Bridge.</a:t>
          </a:r>
        </a:p>
      </xdr:txBody>
    </xdr:sp>
    <xdr:clientData/>
  </xdr:oneCellAnchor>
  <xdr:twoCellAnchor>
    <xdr:from>
      <xdr:col>5</xdr:col>
      <xdr:colOff>66675</xdr:colOff>
      <xdr:row>19</xdr:row>
      <xdr:rowOff>76200</xdr:rowOff>
    </xdr:from>
    <xdr:to>
      <xdr:col>5</xdr:col>
      <xdr:colOff>304800</xdr:colOff>
      <xdr:row>26</xdr:row>
      <xdr:rowOff>57150</xdr:rowOff>
    </xdr:to>
    <xdr:sp macro="" textlink="">
      <xdr:nvSpPr>
        <xdr:cNvPr id="73" name="Line 17"/>
        <xdr:cNvSpPr>
          <a:spLocks noChangeShapeType="1"/>
        </xdr:cNvSpPr>
      </xdr:nvSpPr>
      <xdr:spPr bwMode="auto">
        <a:xfrm flipH="1" flipV="1">
          <a:off x="3114675" y="3228975"/>
          <a:ext cx="238125" cy="11144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314325</xdr:colOff>
      <xdr:row>26</xdr:row>
      <xdr:rowOff>47625</xdr:rowOff>
    </xdr:from>
    <xdr:to>
      <xdr:col>5</xdr:col>
      <xdr:colOff>428625</xdr:colOff>
      <xdr:row>26</xdr:row>
      <xdr:rowOff>47625</xdr:rowOff>
    </xdr:to>
    <xdr:sp macro="" textlink="">
      <xdr:nvSpPr>
        <xdr:cNvPr id="74" name="Line 19"/>
        <xdr:cNvSpPr>
          <a:spLocks noChangeShapeType="1"/>
        </xdr:cNvSpPr>
      </xdr:nvSpPr>
      <xdr:spPr bwMode="auto">
        <a:xfrm>
          <a:off x="3362325" y="4333875"/>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276225</xdr:colOff>
      <xdr:row>33</xdr:row>
      <xdr:rowOff>9525</xdr:rowOff>
    </xdr:from>
    <xdr:to>
      <xdr:col>4</xdr:col>
      <xdr:colOff>295275</xdr:colOff>
      <xdr:row>37</xdr:row>
      <xdr:rowOff>0</xdr:rowOff>
    </xdr:to>
    <xdr:sp macro="" textlink="">
      <xdr:nvSpPr>
        <xdr:cNvPr id="75" name="Rectangle 22"/>
        <xdr:cNvSpPr>
          <a:spLocks noChangeArrowheads="1"/>
        </xdr:cNvSpPr>
      </xdr:nvSpPr>
      <xdr:spPr bwMode="auto">
        <a:xfrm>
          <a:off x="1495425" y="5429250"/>
          <a:ext cx="1238250" cy="638175"/>
        </a:xfrm>
        <a:prstGeom prst="rect">
          <a:avLst/>
        </a:prstGeom>
        <a:solidFill>
          <a:srgbClr val="99CCFF"/>
        </a:solidFill>
        <a:ln w="9525">
          <a:solidFill>
            <a:srgbClr val="000000"/>
          </a:solidFill>
          <a:miter lim="800000"/>
          <a:headEnd/>
          <a:tailEnd/>
        </a:ln>
      </xdr:spPr>
    </xdr:sp>
    <xdr:clientData/>
  </xdr:twoCellAnchor>
  <xdr:oneCellAnchor>
    <xdr:from>
      <xdr:col>2</xdr:col>
      <xdr:colOff>504825</xdr:colOff>
      <xdr:row>34</xdr:row>
      <xdr:rowOff>47625</xdr:rowOff>
    </xdr:from>
    <xdr:ext cx="666849" cy="170560"/>
    <xdr:sp macro="" textlink="">
      <xdr:nvSpPr>
        <xdr:cNvPr id="76" name="Text Box 24"/>
        <xdr:cNvSpPr txBox="1">
          <a:spLocks noChangeArrowheads="1"/>
        </xdr:cNvSpPr>
      </xdr:nvSpPr>
      <xdr:spPr bwMode="auto">
        <a:xfrm>
          <a:off x="1724025" y="5629275"/>
          <a:ext cx="666849"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Transmitter</a:t>
          </a:r>
        </a:p>
      </xdr:txBody>
    </xdr:sp>
    <xdr:clientData/>
  </xdr:oneCellAnchor>
  <xdr:twoCellAnchor>
    <xdr:from>
      <xdr:col>9</xdr:col>
      <xdr:colOff>495300</xdr:colOff>
      <xdr:row>36</xdr:row>
      <xdr:rowOff>9525</xdr:rowOff>
    </xdr:from>
    <xdr:to>
      <xdr:col>10</xdr:col>
      <xdr:colOff>428625</xdr:colOff>
      <xdr:row>38</xdr:row>
      <xdr:rowOff>28575</xdr:rowOff>
    </xdr:to>
    <xdr:sp macro="" textlink="">
      <xdr:nvSpPr>
        <xdr:cNvPr id="77" name="Line 26"/>
        <xdr:cNvSpPr>
          <a:spLocks noChangeShapeType="1"/>
        </xdr:cNvSpPr>
      </xdr:nvSpPr>
      <xdr:spPr bwMode="auto">
        <a:xfrm>
          <a:off x="5981700" y="5915025"/>
          <a:ext cx="542925"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428625</xdr:colOff>
      <xdr:row>33</xdr:row>
      <xdr:rowOff>9525</xdr:rowOff>
    </xdr:from>
    <xdr:to>
      <xdr:col>9</xdr:col>
      <xdr:colOff>504825</xdr:colOff>
      <xdr:row>37</xdr:row>
      <xdr:rowOff>38100</xdr:rowOff>
    </xdr:to>
    <xdr:sp macro="" textlink="">
      <xdr:nvSpPr>
        <xdr:cNvPr id="78" name="Rectangle 25"/>
        <xdr:cNvSpPr>
          <a:spLocks noChangeArrowheads="1"/>
        </xdr:cNvSpPr>
      </xdr:nvSpPr>
      <xdr:spPr bwMode="auto">
        <a:xfrm>
          <a:off x="5915025" y="5429250"/>
          <a:ext cx="76200" cy="676275"/>
        </a:xfrm>
        <a:prstGeom prst="rect">
          <a:avLst/>
        </a:prstGeom>
        <a:solidFill>
          <a:srgbClr val="99CCFF"/>
        </a:solidFill>
        <a:ln w="9525">
          <a:solidFill>
            <a:srgbClr val="000000"/>
          </a:solidFill>
          <a:miter lim="800000"/>
          <a:headEnd/>
          <a:tailEnd/>
        </a:ln>
      </xdr:spPr>
    </xdr:sp>
    <xdr:clientData/>
  </xdr:twoCellAnchor>
  <xdr:twoCellAnchor>
    <xdr:from>
      <xdr:col>9</xdr:col>
      <xdr:colOff>504825</xdr:colOff>
      <xdr:row>31</xdr:row>
      <xdr:rowOff>152400</xdr:rowOff>
    </xdr:from>
    <xdr:to>
      <xdr:col>10</xdr:col>
      <xdr:colOff>438150</xdr:colOff>
      <xdr:row>34</xdr:row>
      <xdr:rowOff>9525</xdr:rowOff>
    </xdr:to>
    <xdr:sp macro="" textlink="">
      <xdr:nvSpPr>
        <xdr:cNvPr id="79" name="Line 27"/>
        <xdr:cNvSpPr>
          <a:spLocks noChangeShapeType="1"/>
        </xdr:cNvSpPr>
      </xdr:nvSpPr>
      <xdr:spPr bwMode="auto">
        <a:xfrm flipV="1">
          <a:off x="5991225" y="5248275"/>
          <a:ext cx="542925"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276225</xdr:colOff>
      <xdr:row>34</xdr:row>
      <xdr:rowOff>0</xdr:rowOff>
    </xdr:from>
    <xdr:to>
      <xdr:col>9</xdr:col>
      <xdr:colOff>285750</xdr:colOff>
      <xdr:row>36</xdr:row>
      <xdr:rowOff>19050</xdr:rowOff>
    </xdr:to>
    <xdr:sp macro="" textlink="">
      <xdr:nvSpPr>
        <xdr:cNvPr id="80" name="Rectangle 28"/>
        <xdr:cNvSpPr>
          <a:spLocks noChangeArrowheads="1"/>
        </xdr:cNvSpPr>
      </xdr:nvSpPr>
      <xdr:spPr bwMode="auto">
        <a:xfrm>
          <a:off x="5153025" y="5581650"/>
          <a:ext cx="619125" cy="342900"/>
        </a:xfrm>
        <a:prstGeom prst="rect">
          <a:avLst/>
        </a:prstGeom>
        <a:solidFill>
          <a:srgbClr val="99CCFF"/>
        </a:solidFill>
        <a:ln w="9525">
          <a:solidFill>
            <a:srgbClr val="000000"/>
          </a:solidFill>
          <a:miter lim="800000"/>
          <a:headEnd/>
          <a:tailEnd/>
        </a:ln>
      </xdr:spPr>
    </xdr:sp>
    <xdr:clientData/>
  </xdr:twoCellAnchor>
  <xdr:twoCellAnchor>
    <xdr:from>
      <xdr:col>9</xdr:col>
      <xdr:colOff>295275</xdr:colOff>
      <xdr:row>35</xdr:row>
      <xdr:rowOff>9525</xdr:rowOff>
    </xdr:from>
    <xdr:to>
      <xdr:col>9</xdr:col>
      <xdr:colOff>419100</xdr:colOff>
      <xdr:row>35</xdr:row>
      <xdr:rowOff>9525</xdr:rowOff>
    </xdr:to>
    <xdr:sp macro="" textlink="">
      <xdr:nvSpPr>
        <xdr:cNvPr id="81" name="Line 29"/>
        <xdr:cNvSpPr>
          <a:spLocks noChangeShapeType="1"/>
        </xdr:cNvSpPr>
      </xdr:nvSpPr>
      <xdr:spPr bwMode="auto">
        <a:xfrm flipH="1">
          <a:off x="5781675" y="5753100"/>
          <a:ext cx="1238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82" name="Line 30"/>
        <xdr:cNvSpPr>
          <a:spLocks noChangeShapeType="1"/>
        </xdr:cNvSpPr>
      </xdr:nvSpPr>
      <xdr:spPr bwMode="auto">
        <a:xfrm flipH="1">
          <a:off x="4362450" y="5743575"/>
          <a:ext cx="781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xdr:colOff>
      <xdr:row>34</xdr:row>
      <xdr:rowOff>123825</xdr:rowOff>
    </xdr:from>
    <xdr:to>
      <xdr:col>7</xdr:col>
      <xdr:colOff>142875</xdr:colOff>
      <xdr:row>35</xdr:row>
      <xdr:rowOff>38100</xdr:rowOff>
    </xdr:to>
    <xdr:sp macro="" textlink="">
      <xdr:nvSpPr>
        <xdr:cNvPr id="83" name="AutoShape 31"/>
        <xdr:cNvSpPr>
          <a:spLocks noChangeArrowheads="1"/>
        </xdr:cNvSpPr>
      </xdr:nvSpPr>
      <xdr:spPr bwMode="auto">
        <a:xfrm rot="-5400000">
          <a:off x="4305300" y="5676900"/>
          <a:ext cx="76200" cy="133350"/>
        </a:xfrm>
        <a:custGeom>
          <a:avLst/>
          <a:gdLst>
            <a:gd name="T0" fmla="*/ 10326864 w 21600"/>
            <a:gd name="T1" fmla="*/ 96854613 h 21600"/>
            <a:gd name="T2" fmla="*/ 5901048 w 21600"/>
            <a:gd name="T3" fmla="*/ 193708931 h 21600"/>
            <a:gd name="T4" fmla="*/ 1475257 w 21600"/>
            <a:gd name="T5" fmla="*/ 96854613 h 21600"/>
            <a:gd name="T6" fmla="*/ 5901048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76200</xdr:rowOff>
    </xdr:from>
    <xdr:ext cx="496161" cy="170560"/>
    <xdr:sp macro="" textlink="">
      <xdr:nvSpPr>
        <xdr:cNvPr id="84" name="Text Box 32"/>
        <xdr:cNvSpPr txBox="1">
          <a:spLocks noChangeArrowheads="1"/>
        </xdr:cNvSpPr>
      </xdr:nvSpPr>
      <xdr:spPr bwMode="auto">
        <a:xfrm>
          <a:off x="6334125" y="5657850"/>
          <a:ext cx="496161"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Antenna</a:t>
          </a:r>
        </a:p>
      </xdr:txBody>
    </xdr:sp>
    <xdr:clientData/>
  </xdr:oneCellAnchor>
  <xdr:oneCellAnchor>
    <xdr:from>
      <xdr:col>8</xdr:col>
      <xdr:colOff>288136</xdr:colOff>
      <xdr:row>34</xdr:row>
      <xdr:rowOff>0</xdr:rowOff>
    </xdr:from>
    <xdr:ext cx="557204" cy="318036"/>
    <xdr:sp macro="" textlink="">
      <xdr:nvSpPr>
        <xdr:cNvPr id="85" name="Text Box 33"/>
        <xdr:cNvSpPr txBox="1">
          <a:spLocks noChangeArrowheads="1"/>
        </xdr:cNvSpPr>
      </xdr:nvSpPr>
      <xdr:spPr bwMode="auto">
        <a:xfrm>
          <a:off x="5164936" y="5581650"/>
          <a:ext cx="557204" cy="318036"/>
        </a:xfrm>
        <a:prstGeom prst="rect">
          <a:avLst/>
        </a:prstGeom>
        <a:noFill/>
        <a:ln w="9525">
          <a:noFill/>
          <a:miter lim="800000"/>
          <a:headEnd/>
          <a:tailEnd/>
        </a:ln>
      </xdr:spPr>
      <xdr:txBody>
        <a:bodyPr wrap="none" lIns="18288" tIns="22860" rIns="18288" bIns="0" anchor="t" upright="1">
          <a:spAutoFit/>
        </a:bodyPr>
        <a:lstStyle/>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Matching</a:t>
          </a:r>
        </a:p>
        <a:p>
          <a:pPr marL="0" marR="0" lvl="0" indent="0" algn="ctr"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Network</a:t>
          </a:r>
        </a:p>
      </xdr:txBody>
    </xdr:sp>
    <xdr:clientData/>
  </xdr:oneCellAnchor>
  <xdr:twoCellAnchor>
    <xdr:from>
      <xdr:col>6</xdr:col>
      <xdr:colOff>0</xdr:colOff>
      <xdr:row>33</xdr:row>
      <xdr:rowOff>9525</xdr:rowOff>
    </xdr:from>
    <xdr:to>
      <xdr:col>7</xdr:col>
      <xdr:colOff>0</xdr:colOff>
      <xdr:row>40</xdr:row>
      <xdr:rowOff>0</xdr:rowOff>
    </xdr:to>
    <xdr:sp macro="" textlink="">
      <xdr:nvSpPr>
        <xdr:cNvPr id="86" name="Rectangle 34"/>
        <xdr:cNvSpPr>
          <a:spLocks noChangeArrowheads="1"/>
        </xdr:cNvSpPr>
      </xdr:nvSpPr>
      <xdr:spPr bwMode="auto">
        <a:xfrm>
          <a:off x="3657600" y="5429250"/>
          <a:ext cx="609600" cy="1123950"/>
        </a:xfrm>
        <a:prstGeom prst="rect">
          <a:avLst/>
        </a:prstGeom>
        <a:solidFill>
          <a:srgbClr val="99CCFF"/>
        </a:solidFill>
        <a:ln w="9525">
          <a:solidFill>
            <a:srgbClr val="000000"/>
          </a:solidFill>
          <a:miter lim="800000"/>
          <a:headEnd/>
          <a:tailEnd/>
        </a:ln>
      </xdr:spPr>
    </xdr:sp>
    <xdr:clientData/>
  </xdr:twoCellAnchor>
  <xdr:twoCellAnchor>
    <xdr:from>
      <xdr:col>6</xdr:col>
      <xdr:colOff>76200</xdr:colOff>
      <xdr:row>33</xdr:row>
      <xdr:rowOff>171450</xdr:rowOff>
    </xdr:from>
    <xdr:to>
      <xdr:col>6</xdr:col>
      <xdr:colOff>523875</xdr:colOff>
      <xdr:row>36</xdr:row>
      <xdr:rowOff>57149</xdr:rowOff>
    </xdr:to>
    <xdr:sp macro="" textlink="">
      <xdr:nvSpPr>
        <xdr:cNvPr id="87" name="Oval 35"/>
        <xdr:cNvSpPr>
          <a:spLocks noChangeArrowheads="1"/>
        </xdr:cNvSpPr>
      </xdr:nvSpPr>
      <xdr:spPr bwMode="auto">
        <a:xfrm>
          <a:off x="3733800" y="6505575"/>
          <a:ext cx="447675" cy="457199"/>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276225</xdr:colOff>
      <xdr:row>35</xdr:row>
      <xdr:rowOff>114300</xdr:rowOff>
    </xdr:to>
    <xdr:sp macro="" textlink="">
      <xdr:nvSpPr>
        <xdr:cNvPr id="88" name="Line 36"/>
        <xdr:cNvSpPr>
          <a:spLocks noChangeShapeType="1"/>
        </xdr:cNvSpPr>
      </xdr:nvSpPr>
      <xdr:spPr bwMode="auto">
        <a:xfrm flipH="1" flipV="1">
          <a:off x="3829050" y="5676900"/>
          <a:ext cx="104775" cy="180975"/>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485775</xdr:colOff>
      <xdr:row>34</xdr:row>
      <xdr:rowOff>123825</xdr:rowOff>
    </xdr:from>
    <xdr:to>
      <xdr:col>6</xdr:col>
      <xdr:colOff>9525</xdr:colOff>
      <xdr:row>35</xdr:row>
      <xdr:rowOff>38100</xdr:rowOff>
    </xdr:to>
    <xdr:sp macro="" textlink="">
      <xdr:nvSpPr>
        <xdr:cNvPr id="89" name="AutoShape 37"/>
        <xdr:cNvSpPr>
          <a:spLocks noChangeArrowheads="1"/>
        </xdr:cNvSpPr>
      </xdr:nvSpPr>
      <xdr:spPr bwMode="auto">
        <a:xfrm rot="5400000">
          <a:off x="3562350" y="5676900"/>
          <a:ext cx="76200" cy="133350"/>
        </a:xfrm>
        <a:custGeom>
          <a:avLst/>
          <a:gdLst>
            <a:gd name="T0" fmla="*/ 10326864 w 21600"/>
            <a:gd name="T1" fmla="*/ 96854613 h 21600"/>
            <a:gd name="T2" fmla="*/ 5901048 w 21600"/>
            <a:gd name="T3" fmla="*/ 193708931 h 21600"/>
            <a:gd name="T4" fmla="*/ 1475257 w 21600"/>
            <a:gd name="T5" fmla="*/ 96854613 h 21600"/>
            <a:gd name="T6" fmla="*/ 5901048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0000FF"/>
        </a:solidFill>
        <a:ln w="9525">
          <a:solidFill>
            <a:srgbClr val="000000"/>
          </a:solidFill>
          <a:miter lim="800000"/>
          <a:headEnd/>
          <a:tailEnd/>
        </a:ln>
      </xdr:spPr>
    </xdr:sp>
    <xdr:clientData/>
  </xdr:twoCellAnchor>
  <xdr:twoCellAnchor>
    <xdr:from>
      <xdr:col>4</xdr:col>
      <xdr:colOff>304800</xdr:colOff>
      <xdr:row>34</xdr:row>
      <xdr:rowOff>123825</xdr:rowOff>
    </xdr:from>
    <xdr:to>
      <xdr:col>4</xdr:col>
      <xdr:colOff>438150</xdr:colOff>
      <xdr:row>35</xdr:row>
      <xdr:rowOff>38100</xdr:rowOff>
    </xdr:to>
    <xdr:sp macro="" textlink="">
      <xdr:nvSpPr>
        <xdr:cNvPr id="90" name="AutoShape 38"/>
        <xdr:cNvSpPr>
          <a:spLocks noChangeArrowheads="1"/>
        </xdr:cNvSpPr>
      </xdr:nvSpPr>
      <xdr:spPr bwMode="auto">
        <a:xfrm rot="-5400000">
          <a:off x="2771775" y="5676900"/>
          <a:ext cx="76200" cy="133350"/>
        </a:xfrm>
        <a:custGeom>
          <a:avLst/>
          <a:gdLst>
            <a:gd name="T0" fmla="*/ 10326864 w 21600"/>
            <a:gd name="T1" fmla="*/ 96854613 h 21600"/>
            <a:gd name="T2" fmla="*/ 5901048 w 21600"/>
            <a:gd name="T3" fmla="*/ 193708931 h 21600"/>
            <a:gd name="T4" fmla="*/ 1475257 w 21600"/>
            <a:gd name="T5" fmla="*/ 96854613 h 21600"/>
            <a:gd name="T6" fmla="*/ 5901048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0000FF"/>
        </a:solidFill>
        <a:ln w="9525">
          <a:solidFill>
            <a:srgbClr val="000000"/>
          </a:solidFill>
          <a:miter lim="800000"/>
          <a:headEnd/>
          <a:tailEnd/>
        </a:ln>
      </xdr:spPr>
    </xdr:sp>
    <xdr:clientData/>
  </xdr:twoCellAnchor>
  <xdr:twoCellAnchor>
    <xdr:from>
      <xdr:col>4</xdr:col>
      <xdr:colOff>438150</xdr:colOff>
      <xdr:row>35</xdr:row>
      <xdr:rowOff>0</xdr:rowOff>
    </xdr:from>
    <xdr:to>
      <xdr:col>5</xdr:col>
      <xdr:colOff>485775</xdr:colOff>
      <xdr:row>35</xdr:row>
      <xdr:rowOff>0</xdr:rowOff>
    </xdr:to>
    <xdr:sp macro="" textlink="">
      <xdr:nvSpPr>
        <xdr:cNvPr id="91" name="Line 39"/>
        <xdr:cNvSpPr>
          <a:spLocks noChangeShapeType="1"/>
        </xdr:cNvSpPr>
      </xdr:nvSpPr>
      <xdr:spPr bwMode="auto">
        <a:xfrm>
          <a:off x="2876550" y="5743575"/>
          <a:ext cx="6572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361950</xdr:colOff>
      <xdr:row>31</xdr:row>
      <xdr:rowOff>38100</xdr:rowOff>
    </xdr:from>
    <xdr:ext cx="1073243" cy="170560"/>
    <xdr:sp macro="" textlink="">
      <xdr:nvSpPr>
        <xdr:cNvPr id="92" name="Text Box 40"/>
        <xdr:cNvSpPr txBox="1">
          <a:spLocks noChangeArrowheads="1"/>
        </xdr:cNvSpPr>
      </xdr:nvSpPr>
      <xdr:spPr bwMode="auto">
        <a:xfrm>
          <a:off x="3409950" y="5133975"/>
          <a:ext cx="1073243"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In-Line Watt Meter</a:t>
          </a:r>
        </a:p>
      </xdr:txBody>
    </xdr:sp>
    <xdr:clientData/>
  </xdr:oneCellAnchor>
  <xdr:oneCellAnchor>
    <xdr:from>
      <xdr:col>5</xdr:col>
      <xdr:colOff>219075</xdr:colOff>
      <xdr:row>44</xdr:row>
      <xdr:rowOff>0</xdr:rowOff>
    </xdr:from>
    <xdr:ext cx="1678665" cy="170560"/>
    <xdr:sp macro="" textlink="">
      <xdr:nvSpPr>
        <xdr:cNvPr id="93" name="Text Box 41"/>
        <xdr:cNvSpPr txBox="1">
          <a:spLocks noChangeArrowheads="1"/>
        </xdr:cNvSpPr>
      </xdr:nvSpPr>
      <xdr:spPr bwMode="auto">
        <a:xfrm>
          <a:off x="3267075" y="7200900"/>
          <a:ext cx="1678665"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cs typeface="Arial"/>
            </a:rPr>
            <a:t>TEST</a:t>
          </a:r>
          <a:r>
            <a:rPr kumimoji="0" lang="en-US" sz="1000" b="0" i="0" u="none" strike="noStrike" kern="0" cap="none" spc="0" normalizeH="0" baseline="0" noProof="0">
              <a:ln>
                <a:noFill/>
              </a:ln>
              <a:solidFill>
                <a:srgbClr val="000000"/>
              </a:solidFill>
              <a:effectLst/>
              <a:uLnTx/>
              <a:uFillTx/>
              <a:latin typeface="Arial"/>
              <a:cs typeface="Arial"/>
            </a:rPr>
            <a:t> </a:t>
          </a:r>
          <a:r>
            <a:rPr kumimoji="0" lang="en-US" sz="1000" b="1" i="0" u="none" strike="noStrike" kern="0" cap="none" spc="0" normalizeH="0" baseline="0" noProof="0">
              <a:ln>
                <a:noFill/>
              </a:ln>
              <a:solidFill>
                <a:srgbClr val="000000"/>
              </a:solidFill>
              <a:effectLst/>
              <a:uLnTx/>
              <a:uFillTx/>
              <a:latin typeface="Arial"/>
              <a:cs typeface="Arial"/>
            </a:rPr>
            <a:t>CONFIGURATION #2 </a:t>
          </a:r>
        </a:p>
      </xdr:txBody>
    </xdr:sp>
    <xdr:clientData/>
  </xdr:oneCellAnchor>
  <xdr:twoCellAnchor>
    <xdr:from>
      <xdr:col>6</xdr:col>
      <xdr:colOff>190501</xdr:colOff>
      <xdr:row>37</xdr:row>
      <xdr:rowOff>133350</xdr:rowOff>
    </xdr:from>
    <xdr:to>
      <xdr:col>6</xdr:col>
      <xdr:colOff>409575</xdr:colOff>
      <xdr:row>38</xdr:row>
      <xdr:rowOff>161925</xdr:rowOff>
    </xdr:to>
    <xdr:sp macro="" textlink="">
      <xdr:nvSpPr>
        <xdr:cNvPr id="94" name="Oval 42"/>
        <xdr:cNvSpPr>
          <a:spLocks noChangeArrowheads="1"/>
        </xdr:cNvSpPr>
      </xdr:nvSpPr>
      <xdr:spPr bwMode="auto">
        <a:xfrm>
          <a:off x="3848101" y="7229475"/>
          <a:ext cx="219074" cy="219075"/>
        </a:xfrm>
        <a:prstGeom prst="ellipse">
          <a:avLst/>
        </a:prstGeom>
        <a:solidFill>
          <a:srgbClr val="FFCC00"/>
        </a:solidFill>
        <a:ln w="9525">
          <a:solidFill>
            <a:srgbClr val="000000"/>
          </a:solidFill>
          <a:round/>
          <a:headEnd/>
          <a:tailEnd/>
        </a:ln>
      </xdr:spPr>
    </xdr:sp>
    <xdr:clientData/>
  </xdr:twoCellAnchor>
  <xdr:twoCellAnchor>
    <xdr:from>
      <xdr:col>6</xdr:col>
      <xdr:colOff>228600</xdr:colOff>
      <xdr:row>38</xdr:row>
      <xdr:rowOff>47625</xdr:rowOff>
    </xdr:from>
    <xdr:to>
      <xdr:col>6</xdr:col>
      <xdr:colOff>371475</xdr:colOff>
      <xdr:row>38</xdr:row>
      <xdr:rowOff>47625</xdr:rowOff>
    </xdr:to>
    <xdr:sp macro="" textlink="">
      <xdr:nvSpPr>
        <xdr:cNvPr id="95" name="Line 43"/>
        <xdr:cNvSpPr>
          <a:spLocks noChangeShapeType="1"/>
        </xdr:cNvSpPr>
      </xdr:nvSpPr>
      <xdr:spPr bwMode="auto">
        <a:xfrm>
          <a:off x="3886200" y="7334250"/>
          <a:ext cx="1428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495300</xdr:colOff>
      <xdr:row>37</xdr:row>
      <xdr:rowOff>133351</xdr:rowOff>
    </xdr:from>
    <xdr:to>
      <xdr:col>8</xdr:col>
      <xdr:colOff>95250</xdr:colOff>
      <xdr:row>38</xdr:row>
      <xdr:rowOff>152401</xdr:rowOff>
    </xdr:to>
    <xdr:sp macro="" textlink="">
      <xdr:nvSpPr>
        <xdr:cNvPr id="96" name="Oval 44"/>
        <xdr:cNvSpPr>
          <a:spLocks noChangeArrowheads="1"/>
        </xdr:cNvSpPr>
      </xdr:nvSpPr>
      <xdr:spPr bwMode="auto">
        <a:xfrm>
          <a:off x="4762500" y="7229476"/>
          <a:ext cx="209550" cy="209550"/>
        </a:xfrm>
        <a:prstGeom prst="ellipse">
          <a:avLst/>
        </a:prstGeom>
        <a:solidFill>
          <a:srgbClr val="FFCC00"/>
        </a:solidFill>
        <a:ln w="9525">
          <a:solidFill>
            <a:srgbClr val="000000"/>
          </a:solidFill>
          <a:round/>
          <a:headEnd/>
          <a:tailEnd/>
        </a:ln>
      </xdr:spPr>
    </xdr:sp>
    <xdr:clientData/>
  </xdr:twoCellAnchor>
  <xdr:twoCellAnchor>
    <xdr:from>
      <xdr:col>7</xdr:col>
      <xdr:colOff>523875</xdr:colOff>
      <xdr:row>38</xdr:row>
      <xdr:rowOff>47625</xdr:rowOff>
    </xdr:from>
    <xdr:to>
      <xdr:col>8</xdr:col>
      <xdr:colOff>57150</xdr:colOff>
      <xdr:row>38</xdr:row>
      <xdr:rowOff>47625</xdr:rowOff>
    </xdr:to>
    <xdr:sp macro="" textlink="">
      <xdr:nvSpPr>
        <xdr:cNvPr id="97" name="Line 45"/>
        <xdr:cNvSpPr>
          <a:spLocks noChangeShapeType="1"/>
        </xdr:cNvSpPr>
      </xdr:nvSpPr>
      <xdr:spPr bwMode="auto">
        <a:xfrm>
          <a:off x="4791075" y="6276975"/>
          <a:ext cx="142875"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123825</xdr:rowOff>
    </xdr:from>
    <xdr:ext cx="289182" cy="170560"/>
    <xdr:sp macro="" textlink="">
      <xdr:nvSpPr>
        <xdr:cNvPr id="98" name="Text Box 46"/>
        <xdr:cNvSpPr txBox="1">
          <a:spLocks noChangeArrowheads="1"/>
        </xdr:cNvSpPr>
      </xdr:nvSpPr>
      <xdr:spPr bwMode="auto">
        <a:xfrm>
          <a:off x="4410075" y="6191250"/>
          <a:ext cx="289182"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AND</a:t>
          </a:r>
        </a:p>
      </xdr:txBody>
    </xdr:sp>
    <xdr:clientData/>
  </xdr:oneCellAnchor>
  <xdr:oneCellAnchor>
    <xdr:from>
      <xdr:col>4</xdr:col>
      <xdr:colOff>457200</xdr:colOff>
      <xdr:row>37</xdr:row>
      <xdr:rowOff>152400</xdr:rowOff>
    </xdr:from>
    <xdr:ext cx="652615" cy="170560"/>
    <xdr:sp macro="" textlink="">
      <xdr:nvSpPr>
        <xdr:cNvPr id="99" name="Text Box 47"/>
        <xdr:cNvSpPr txBox="1">
          <a:spLocks noChangeArrowheads="1"/>
        </xdr:cNvSpPr>
      </xdr:nvSpPr>
      <xdr:spPr bwMode="auto">
        <a:xfrm>
          <a:off x="2895600" y="6219825"/>
          <a:ext cx="652615"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MEASURE</a:t>
          </a:r>
        </a:p>
      </xdr:txBody>
    </xdr:sp>
    <xdr:clientData/>
  </xdr:oneCellAnchor>
  <xdr:oneCellAnchor>
    <xdr:from>
      <xdr:col>8</xdr:col>
      <xdr:colOff>152400</xdr:colOff>
      <xdr:row>37</xdr:row>
      <xdr:rowOff>133350</xdr:rowOff>
    </xdr:from>
    <xdr:ext cx="1407821" cy="170560"/>
    <xdr:sp macro="" textlink="">
      <xdr:nvSpPr>
        <xdr:cNvPr id="100" name="Text Box 48"/>
        <xdr:cNvSpPr txBox="1">
          <a:spLocks noChangeArrowheads="1"/>
        </xdr:cNvSpPr>
      </xdr:nvSpPr>
      <xdr:spPr bwMode="auto">
        <a:xfrm>
          <a:off x="5029200" y="6200775"/>
          <a:ext cx="1407821"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0" i="0" u="none" strike="noStrike" kern="0" cap="none" spc="0" normalizeH="0" baseline="0" noProof="0">
              <a:ln>
                <a:noFill/>
              </a:ln>
              <a:solidFill>
                <a:srgbClr val="000000"/>
              </a:solidFill>
              <a:effectLst/>
              <a:uLnTx/>
              <a:uFillTx/>
              <a:latin typeface="Arial"/>
              <a:cs typeface="Arial"/>
            </a:rPr>
            <a:t>TO DETERMINE VSWR</a:t>
          </a:r>
        </a:p>
      </xdr:txBody>
    </xdr:sp>
    <xdr:clientData/>
  </xdr:oneCellAnchor>
  <xdr:twoCellAnchor>
    <xdr:from>
      <xdr:col>9</xdr:col>
      <xdr:colOff>76200</xdr:colOff>
      <xdr:row>13</xdr:row>
      <xdr:rowOff>76200</xdr:rowOff>
    </xdr:from>
    <xdr:to>
      <xdr:col>9</xdr:col>
      <xdr:colOff>590550</xdr:colOff>
      <xdr:row>13</xdr:row>
      <xdr:rowOff>76200</xdr:rowOff>
    </xdr:to>
    <xdr:sp macro="" textlink="">
      <xdr:nvSpPr>
        <xdr:cNvPr id="101" name="Line 51"/>
        <xdr:cNvSpPr>
          <a:spLocks noChangeShapeType="1"/>
        </xdr:cNvSpPr>
      </xdr:nvSpPr>
      <xdr:spPr bwMode="auto">
        <a:xfrm flipH="1">
          <a:off x="5562600" y="2257425"/>
          <a:ext cx="514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152400</xdr:rowOff>
    </xdr:from>
    <xdr:to>
      <xdr:col>17</xdr:col>
      <xdr:colOff>266700</xdr:colOff>
      <xdr:row>35</xdr:row>
      <xdr:rowOff>85725</xdr:rowOff>
    </xdr:to>
    <xdr:sp macro="" textlink="">
      <xdr:nvSpPr>
        <xdr:cNvPr id="102" name="Line 52"/>
        <xdr:cNvSpPr>
          <a:spLocks noChangeShapeType="1"/>
        </xdr:cNvSpPr>
      </xdr:nvSpPr>
      <xdr:spPr bwMode="auto">
        <a:xfrm flipV="1">
          <a:off x="10344150" y="1200150"/>
          <a:ext cx="0" cy="4629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247650</xdr:colOff>
      <xdr:row>6</xdr:row>
      <xdr:rowOff>152400</xdr:rowOff>
    </xdr:from>
    <xdr:to>
      <xdr:col>17</xdr:col>
      <xdr:colOff>276225</xdr:colOff>
      <xdr:row>6</xdr:row>
      <xdr:rowOff>152400</xdr:rowOff>
    </xdr:to>
    <xdr:sp macro="" textlink="">
      <xdr:nvSpPr>
        <xdr:cNvPr id="103" name="Line 53"/>
        <xdr:cNvSpPr>
          <a:spLocks noChangeShapeType="1"/>
        </xdr:cNvSpPr>
      </xdr:nvSpPr>
      <xdr:spPr bwMode="auto">
        <a:xfrm flipH="1" flipV="1">
          <a:off x="5734050" y="1200150"/>
          <a:ext cx="46196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76200</xdr:rowOff>
    </xdr:from>
    <xdr:to>
      <xdr:col>17</xdr:col>
      <xdr:colOff>266700</xdr:colOff>
      <xdr:row>35</xdr:row>
      <xdr:rowOff>76200</xdr:rowOff>
    </xdr:to>
    <xdr:sp macro="" textlink="">
      <xdr:nvSpPr>
        <xdr:cNvPr id="104" name="Line 54"/>
        <xdr:cNvSpPr>
          <a:spLocks noChangeShapeType="1"/>
        </xdr:cNvSpPr>
      </xdr:nvSpPr>
      <xdr:spPr bwMode="auto">
        <a:xfrm>
          <a:off x="10077450" y="5819775"/>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9525</xdr:colOff>
      <xdr:row>6</xdr:row>
      <xdr:rowOff>152400</xdr:rowOff>
    </xdr:from>
    <xdr:to>
      <xdr:col>9</xdr:col>
      <xdr:colOff>247650</xdr:colOff>
      <xdr:row>7</xdr:row>
      <xdr:rowOff>95250</xdr:rowOff>
    </xdr:to>
    <xdr:sp macro="" textlink="">
      <xdr:nvSpPr>
        <xdr:cNvPr id="105" name="Line 55"/>
        <xdr:cNvSpPr>
          <a:spLocks noChangeShapeType="1"/>
        </xdr:cNvSpPr>
      </xdr:nvSpPr>
      <xdr:spPr bwMode="auto">
        <a:xfrm flipH="1">
          <a:off x="5495925" y="1200150"/>
          <a:ext cx="238125" cy="1047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152400</xdr:rowOff>
    </xdr:from>
    <xdr:ext cx="1643014" cy="170560"/>
    <xdr:sp macro="" textlink="">
      <xdr:nvSpPr>
        <xdr:cNvPr id="106" name="Text Box 56"/>
        <xdr:cNvSpPr txBox="1">
          <a:spLocks noChangeArrowheads="1"/>
        </xdr:cNvSpPr>
      </xdr:nvSpPr>
      <xdr:spPr bwMode="auto">
        <a:xfrm>
          <a:off x="3209925" y="4600575"/>
          <a:ext cx="1643014" cy="170560"/>
        </a:xfrm>
        <a:prstGeom prst="rect">
          <a:avLst/>
        </a:prstGeom>
        <a:noFill/>
        <a:ln w="9525">
          <a:noFill/>
          <a:miter lim="800000"/>
          <a:headEnd/>
          <a:tailEnd/>
        </a:ln>
      </xdr:spPr>
      <xdr:txBody>
        <a:bodyPr wrap="none" lIns="18288" tIns="22860" rIns="0" bIns="0" anchor="t" upright="1">
          <a:spAutoFit/>
        </a:bodyPr>
        <a:lstStyle/>
        <a:p>
          <a:pPr marL="0" marR="0" lvl="0" indent="0" algn="l" defTabSz="914400" rtl="1" eaLnBrk="1" fontAlgn="auto" latinLnBrk="0" hangingPunct="1">
            <a:lnSpc>
              <a:spcPct val="100000"/>
            </a:lnSpc>
            <a:spcBef>
              <a:spcPts val="0"/>
            </a:spcBef>
            <a:spcAft>
              <a:spcPts val="0"/>
            </a:spcAft>
            <a:buClrTx/>
            <a:buSzTx/>
            <a:buFontTx/>
            <a:buNone/>
            <a:tabLst/>
            <a:defRPr sz="1000"/>
          </a:pPr>
          <a:r>
            <a:rPr kumimoji="0" lang="en-US" sz="1000" b="1" i="0" u="none" strike="noStrike" kern="0" cap="none" spc="0" normalizeH="0" baseline="0" noProof="0">
              <a:ln>
                <a:noFill/>
              </a:ln>
              <a:solidFill>
                <a:srgbClr val="000000"/>
              </a:solidFill>
              <a:effectLst/>
              <a:uLnTx/>
              <a:uFillTx/>
              <a:latin typeface="Arial"/>
              <a:cs typeface="Arial"/>
            </a:rPr>
            <a:t>TEST CONFIGURATION #1</a:t>
          </a:r>
        </a:p>
      </xdr:txBody>
    </xdr:sp>
    <xdr:clientData/>
  </xdr:oneCellAnchor>
  <xdr:twoCellAnchor>
    <xdr:from>
      <xdr:col>15</xdr:col>
      <xdr:colOff>0</xdr:colOff>
      <xdr:row>22</xdr:row>
      <xdr:rowOff>76200</xdr:rowOff>
    </xdr:from>
    <xdr:to>
      <xdr:col>17</xdr:col>
      <xdr:colOff>266700</xdr:colOff>
      <xdr:row>22</xdr:row>
      <xdr:rowOff>76200</xdr:rowOff>
    </xdr:to>
    <xdr:sp macro="" textlink="">
      <xdr:nvSpPr>
        <xdr:cNvPr id="107" name="Line 57"/>
        <xdr:cNvSpPr>
          <a:spLocks noChangeShapeType="1"/>
        </xdr:cNvSpPr>
      </xdr:nvSpPr>
      <xdr:spPr bwMode="auto">
        <a:xfrm>
          <a:off x="9239250" y="3714750"/>
          <a:ext cx="11049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304800</xdr:colOff>
      <xdr:row>32</xdr:row>
      <xdr:rowOff>161925</xdr:rowOff>
    </xdr:from>
    <xdr:to>
      <xdr:col>14</xdr:col>
      <xdr:colOff>571500</xdr:colOff>
      <xdr:row>34</xdr:row>
      <xdr:rowOff>38100</xdr:rowOff>
    </xdr:to>
    <xdr:sp macro="" textlink="">
      <xdr:nvSpPr>
        <xdr:cNvPr id="108" name="Oval 60"/>
        <xdr:cNvSpPr>
          <a:spLocks noChangeArrowheads="1"/>
        </xdr:cNvSpPr>
      </xdr:nvSpPr>
      <xdr:spPr bwMode="auto">
        <a:xfrm>
          <a:off x="8839200" y="6305550"/>
          <a:ext cx="266700" cy="257175"/>
        </a:xfrm>
        <a:prstGeom prst="ellipse">
          <a:avLst/>
        </a:prstGeom>
        <a:solidFill>
          <a:srgbClr val="FFCC00"/>
        </a:solidFill>
        <a:ln w="9525">
          <a:solidFill>
            <a:srgbClr val="000000"/>
          </a:solidFill>
          <a:round/>
          <a:headEnd/>
          <a:tailEnd/>
        </a:ln>
      </xdr:spPr>
    </xdr:sp>
    <xdr:clientData/>
  </xdr:twoCellAnchor>
  <xdr:twoCellAnchor>
    <xdr:from>
      <xdr:col>14</xdr:col>
      <xdr:colOff>304800</xdr:colOff>
      <xdr:row>30</xdr:row>
      <xdr:rowOff>171450</xdr:rowOff>
    </xdr:from>
    <xdr:to>
      <xdr:col>14</xdr:col>
      <xdr:colOff>561975</xdr:colOff>
      <xdr:row>32</xdr:row>
      <xdr:rowOff>28575</xdr:rowOff>
    </xdr:to>
    <xdr:sp macro="" textlink="">
      <xdr:nvSpPr>
        <xdr:cNvPr id="109" name="Oval 61"/>
        <xdr:cNvSpPr>
          <a:spLocks noChangeArrowheads="1"/>
        </xdr:cNvSpPr>
      </xdr:nvSpPr>
      <xdr:spPr bwMode="auto">
        <a:xfrm>
          <a:off x="8839200" y="5934075"/>
          <a:ext cx="257175" cy="238125"/>
        </a:xfrm>
        <a:prstGeom prst="ellipse">
          <a:avLst/>
        </a:prstGeom>
        <a:solidFill>
          <a:srgbClr val="FFCC00"/>
        </a:solidFill>
        <a:ln w="9525">
          <a:solidFill>
            <a:srgbClr val="000000"/>
          </a:solidFill>
          <a:round/>
          <a:headEnd/>
          <a:tailEnd/>
        </a:ln>
      </xdr:spPr>
    </xdr:sp>
    <xdr:clientData/>
  </xdr:twoCellAnchor>
  <xdr:twoCellAnchor>
    <xdr:from>
      <xdr:col>14</xdr:col>
      <xdr:colOff>371475</xdr:colOff>
      <xdr:row>31</xdr:row>
      <xdr:rowOff>95250</xdr:rowOff>
    </xdr:from>
    <xdr:to>
      <xdr:col>14</xdr:col>
      <xdr:colOff>514350</xdr:colOff>
      <xdr:row>31</xdr:row>
      <xdr:rowOff>95250</xdr:rowOff>
    </xdr:to>
    <xdr:sp macro="" textlink="">
      <xdr:nvSpPr>
        <xdr:cNvPr id="110" name="Line 62"/>
        <xdr:cNvSpPr>
          <a:spLocks noChangeShapeType="1"/>
        </xdr:cNvSpPr>
      </xdr:nvSpPr>
      <xdr:spPr bwMode="auto">
        <a:xfrm>
          <a:off x="8905875" y="6048375"/>
          <a:ext cx="1428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371475</xdr:colOff>
      <xdr:row>33</xdr:row>
      <xdr:rowOff>104775</xdr:rowOff>
    </xdr:from>
    <xdr:to>
      <xdr:col>14</xdr:col>
      <xdr:colOff>514350</xdr:colOff>
      <xdr:row>33</xdr:row>
      <xdr:rowOff>104775</xdr:rowOff>
    </xdr:to>
    <xdr:sp macro="" textlink="">
      <xdr:nvSpPr>
        <xdr:cNvPr id="111" name="Line 63"/>
        <xdr:cNvSpPr>
          <a:spLocks noChangeShapeType="1"/>
        </xdr:cNvSpPr>
      </xdr:nvSpPr>
      <xdr:spPr bwMode="auto">
        <a:xfrm>
          <a:off x="8905875" y="6438900"/>
          <a:ext cx="142875"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85725</xdr:rowOff>
    </xdr:from>
    <xdr:to>
      <xdr:col>9</xdr:col>
      <xdr:colOff>600075</xdr:colOff>
      <xdr:row>9</xdr:row>
      <xdr:rowOff>85725</xdr:rowOff>
    </xdr:to>
    <xdr:sp macro="" textlink="">
      <xdr:nvSpPr>
        <xdr:cNvPr id="112" name="Line 64"/>
        <xdr:cNvSpPr>
          <a:spLocks noChangeShapeType="1"/>
        </xdr:cNvSpPr>
      </xdr:nvSpPr>
      <xdr:spPr bwMode="auto">
        <a:xfrm>
          <a:off x="5486400" y="1619250"/>
          <a:ext cx="6000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9525</xdr:colOff>
      <xdr:row>11</xdr:row>
      <xdr:rowOff>76200</xdr:rowOff>
    </xdr:from>
    <xdr:to>
      <xdr:col>10</xdr:col>
      <xdr:colOff>0</xdr:colOff>
      <xdr:row>11</xdr:row>
      <xdr:rowOff>76200</xdr:rowOff>
    </xdr:to>
    <xdr:sp macro="" textlink="">
      <xdr:nvSpPr>
        <xdr:cNvPr id="113" name="Line 65"/>
        <xdr:cNvSpPr>
          <a:spLocks noChangeShapeType="1"/>
        </xdr:cNvSpPr>
      </xdr:nvSpPr>
      <xdr:spPr bwMode="auto">
        <a:xfrm>
          <a:off x="5495925" y="1933575"/>
          <a:ext cx="6000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Z35"/>
  <sheetViews>
    <sheetView workbookViewId="0">
      <selection activeCell="K6" sqref="K6"/>
    </sheetView>
  </sheetViews>
  <sheetFormatPr defaultRowHeight="15" x14ac:dyDescent="0.25"/>
  <cols>
    <col min="9" max="9" width="9.140625" customWidth="1"/>
    <col min="10" max="11" width="11" customWidth="1"/>
    <col min="12" max="12" width="13.85546875" customWidth="1"/>
    <col min="14" max="14" width="10.28515625" customWidth="1"/>
  </cols>
  <sheetData>
    <row r="1" spans="1:26" ht="21.75" thickBot="1" x14ac:dyDescent="0.4">
      <c r="A1" s="20"/>
      <c r="B1" s="76" t="s">
        <v>45</v>
      </c>
      <c r="C1" s="20"/>
      <c r="D1" s="20"/>
      <c r="E1" s="20"/>
      <c r="F1" s="20"/>
      <c r="G1" s="20"/>
      <c r="H1" s="20"/>
      <c r="I1" s="20"/>
      <c r="J1" s="20"/>
      <c r="K1" s="20"/>
      <c r="L1" s="20"/>
      <c r="M1" s="20" t="s">
        <v>72</v>
      </c>
      <c r="N1" s="20"/>
      <c r="O1" s="20"/>
      <c r="P1" s="20"/>
      <c r="Q1" s="20"/>
      <c r="R1" s="20"/>
      <c r="S1" s="20"/>
      <c r="T1" s="20"/>
      <c r="U1" s="20"/>
      <c r="V1" s="20"/>
      <c r="W1" s="20"/>
      <c r="X1" s="20"/>
      <c r="Y1" s="20"/>
      <c r="Z1" s="20"/>
    </row>
    <row r="2" spans="1:26" x14ac:dyDescent="0.25">
      <c r="B2" s="34"/>
      <c r="C2" s="34"/>
      <c r="D2" s="34"/>
      <c r="E2" s="34"/>
    </row>
    <row r="3" spans="1:26" ht="15.75" thickBot="1" x14ac:dyDescent="0.3">
      <c r="B3" s="34"/>
      <c r="C3" s="34"/>
      <c r="D3" s="34"/>
      <c r="E3" s="34"/>
      <c r="H3" t="s">
        <v>69</v>
      </c>
      <c r="M3" t="s">
        <v>3</v>
      </c>
    </row>
    <row r="4" spans="1:26" ht="15.75" thickBot="1" x14ac:dyDescent="0.3">
      <c r="B4" s="34"/>
      <c r="C4" s="34"/>
      <c r="D4" s="34"/>
      <c r="E4" s="34"/>
      <c r="G4" s="26" t="s">
        <v>23</v>
      </c>
      <c r="I4" s="6" t="s">
        <v>1</v>
      </c>
      <c r="J4" s="8" t="s">
        <v>75</v>
      </c>
      <c r="K4" s="9" t="s">
        <v>76</v>
      </c>
      <c r="M4" s="7" t="s">
        <v>2</v>
      </c>
      <c r="P4" s="77"/>
    </row>
    <row r="5" spans="1:26" ht="15.75" thickBot="1" x14ac:dyDescent="0.3">
      <c r="I5" s="11">
        <f>(J5^2+K5^2)^0.5</f>
        <v>50</v>
      </c>
      <c r="J5" s="33">
        <v>50</v>
      </c>
      <c r="K5" s="33">
        <v>0</v>
      </c>
      <c r="M5" s="10">
        <v>50</v>
      </c>
    </row>
    <row r="6" spans="1:26" ht="15.75" thickBot="1" x14ac:dyDescent="0.3">
      <c r="B6" s="78" t="s">
        <v>4</v>
      </c>
      <c r="C6" s="79"/>
      <c r="D6" s="79"/>
      <c r="E6" s="80"/>
      <c r="H6" t="s">
        <v>26</v>
      </c>
    </row>
    <row r="7" spans="1:26" x14ac:dyDescent="0.25">
      <c r="B7" s="28"/>
      <c r="C7" s="27" t="s">
        <v>5</v>
      </c>
      <c r="D7" s="27"/>
      <c r="E7" s="29"/>
      <c r="I7" s="6" t="s">
        <v>39</v>
      </c>
      <c r="J7" s="8" t="s">
        <v>37</v>
      </c>
      <c r="K7" s="9" t="s">
        <v>38</v>
      </c>
    </row>
    <row r="8" spans="1:26" ht="15.75" x14ac:dyDescent="0.25">
      <c r="B8" s="1" t="s">
        <v>42</v>
      </c>
      <c r="C8" s="1" t="s">
        <v>40</v>
      </c>
      <c r="D8" s="1" t="s">
        <v>41</v>
      </c>
      <c r="E8" s="19" t="s">
        <v>18</v>
      </c>
      <c r="I8" s="35">
        <f>(J8^2+K8^2)^0.5</f>
        <v>1</v>
      </c>
      <c r="J8" s="32">
        <f>J5/M5</f>
        <v>1</v>
      </c>
      <c r="K8" s="32">
        <f>K5/M5</f>
        <v>0</v>
      </c>
      <c r="M8" t="s">
        <v>0</v>
      </c>
    </row>
    <row r="9" spans="1:26" x14ac:dyDescent="0.25">
      <c r="B9" s="15">
        <f>SQRT(C9^2+D9^2)</f>
        <v>2.2360679774997898</v>
      </c>
      <c r="C9" s="65">
        <v>2</v>
      </c>
      <c r="D9" s="65">
        <v>1</v>
      </c>
      <c r="E9" s="2">
        <f>(B9-1)/(B9+1)</f>
        <v>0.38196601125010515</v>
      </c>
    </row>
    <row r="10" spans="1:26" x14ac:dyDescent="0.25">
      <c r="B10" s="16">
        <f t="shared" ref="B10:B35" si="0">SQRT(C10^2+D10^2)</f>
        <v>1.019803902718557</v>
      </c>
      <c r="C10" s="66">
        <v>1</v>
      </c>
      <c r="D10" s="66">
        <v>0.2</v>
      </c>
      <c r="E10" s="3">
        <f t="shared" ref="E10:E35" si="1">(B10-1)/(B10+1)</f>
        <v>9.8048640721517307E-3</v>
      </c>
      <c r="H10" t="s">
        <v>0</v>
      </c>
    </row>
    <row r="11" spans="1:26" x14ac:dyDescent="0.25">
      <c r="B11" s="16">
        <f t="shared" si="0"/>
        <v>1.0440306508910551</v>
      </c>
      <c r="C11" s="66">
        <v>1</v>
      </c>
      <c r="D11" s="66">
        <v>0.3</v>
      </c>
      <c r="E11" s="3">
        <f t="shared" si="1"/>
        <v>2.1541091309888512E-2</v>
      </c>
      <c r="J11" s="23" t="s">
        <v>19</v>
      </c>
      <c r="L11" s="24" t="s">
        <v>10</v>
      </c>
      <c r="N11" s="23" t="s">
        <v>21</v>
      </c>
    </row>
    <row r="12" spans="1:26" x14ac:dyDescent="0.25">
      <c r="B12" s="16">
        <f t="shared" si="0"/>
        <v>1.1180339887498949</v>
      </c>
      <c r="C12" s="66">
        <v>1</v>
      </c>
      <c r="D12" s="66">
        <v>0.5</v>
      </c>
      <c r="E12" s="3">
        <f t="shared" si="1"/>
        <v>5.5728090000841238E-2</v>
      </c>
      <c r="G12" s="13" t="s">
        <v>6</v>
      </c>
      <c r="H12" s="22">
        <f>IF(L12=0,J12,IF(L12&gt;0,J12,N12))</f>
        <v>270</v>
      </c>
      <c r="I12" s="18" t="s">
        <v>11</v>
      </c>
      <c r="J12" s="36">
        <f>IF(K8&gt;0,(IF($J$8-1=0,90, ATAN($K$8/($J$8-1))*57.2957)), IF($J$8-1=0,270, ATAN($K$8/($J$8-1))*57.2957))</f>
        <v>270</v>
      </c>
      <c r="K12" s="5" t="s">
        <v>9</v>
      </c>
      <c r="L12" s="41">
        <f>J8-1</f>
        <v>0</v>
      </c>
      <c r="N12" s="36">
        <f>IF($J$8-1=0,270,ATAN($K$8/($J$8-1))*57.2957+180)</f>
        <v>270</v>
      </c>
      <c r="O12" s="5" t="s">
        <v>9</v>
      </c>
    </row>
    <row r="13" spans="1:26" x14ac:dyDescent="0.25">
      <c r="B13" s="16">
        <f t="shared" si="0"/>
        <v>1.2206555615733703</v>
      </c>
      <c r="C13" s="66">
        <v>1</v>
      </c>
      <c r="D13" s="66">
        <v>0.7</v>
      </c>
      <c r="E13" s="3">
        <f t="shared" si="1"/>
        <v>9.9365054802570227E-2</v>
      </c>
      <c r="G13" t="s">
        <v>0</v>
      </c>
      <c r="J13" s="12" t="s">
        <v>0</v>
      </c>
    </row>
    <row r="14" spans="1:26" x14ac:dyDescent="0.25">
      <c r="B14" s="16">
        <f t="shared" si="0"/>
        <v>1.4142135623730951</v>
      </c>
      <c r="C14" s="66">
        <v>1</v>
      </c>
      <c r="D14" s="66">
        <v>1</v>
      </c>
      <c r="E14" s="3">
        <f t="shared" si="1"/>
        <v>0.17157287525380996</v>
      </c>
      <c r="H14" t="s">
        <v>7</v>
      </c>
      <c r="J14" s="12"/>
    </row>
    <row r="15" spans="1:26" x14ac:dyDescent="0.25">
      <c r="B15" s="16">
        <f t="shared" si="0"/>
        <v>10.04987562112089</v>
      </c>
      <c r="C15" s="66">
        <v>1</v>
      </c>
      <c r="D15" s="66">
        <v>10</v>
      </c>
      <c r="E15" s="3">
        <f t="shared" si="1"/>
        <v>0.81900248757758221</v>
      </c>
      <c r="H15" t="s">
        <v>0</v>
      </c>
      <c r="J15" s="23" t="s">
        <v>20</v>
      </c>
      <c r="L15" s="24" t="s">
        <v>12</v>
      </c>
      <c r="N15" s="23" t="s">
        <v>22</v>
      </c>
    </row>
    <row r="16" spans="1:26" x14ac:dyDescent="0.25">
      <c r="B16" s="16">
        <f t="shared" si="0"/>
        <v>5</v>
      </c>
      <c r="C16" s="66">
        <v>5</v>
      </c>
      <c r="D16" s="66">
        <v>0</v>
      </c>
      <c r="E16" s="3">
        <f t="shared" si="1"/>
        <v>0.66666666666666663</v>
      </c>
      <c r="G16" s="14" t="s">
        <v>8</v>
      </c>
      <c r="H16" s="22">
        <f>IF(L16=0,J16,IF(L16&gt;0,J16,N16))</f>
        <v>0</v>
      </c>
      <c r="I16" s="18" t="s">
        <v>11</v>
      </c>
      <c r="J16" s="36">
        <f>IF($J$8+1=0, 90, ATAN($K$8/($J$8+1))*57.29578)</f>
        <v>0</v>
      </c>
      <c r="K16" s="5" t="s">
        <v>9</v>
      </c>
      <c r="L16" s="41">
        <f>J8+1</f>
        <v>2</v>
      </c>
      <c r="N16" s="36">
        <f>IF($J$8+1=0, 270, ATAN($K$8/($J$8+1))*57.29578+180)</f>
        <v>180</v>
      </c>
      <c r="O16" s="5" t="s">
        <v>9</v>
      </c>
    </row>
    <row r="17" spans="2:16" x14ac:dyDescent="0.25">
      <c r="B17" s="16">
        <f t="shared" si="0"/>
        <v>10</v>
      </c>
      <c r="C17" s="66">
        <v>10</v>
      </c>
      <c r="D17" s="66">
        <v>0</v>
      </c>
      <c r="E17" s="3">
        <f t="shared" si="1"/>
        <v>0.81818181818181823</v>
      </c>
      <c r="G17" t="s">
        <v>0</v>
      </c>
    </row>
    <row r="18" spans="2:16" x14ac:dyDescent="0.25">
      <c r="B18" s="16">
        <f t="shared" si="0"/>
        <v>100</v>
      </c>
      <c r="C18" s="66">
        <v>100</v>
      </c>
      <c r="D18" s="66">
        <v>0</v>
      </c>
      <c r="E18" s="3">
        <f t="shared" si="1"/>
        <v>0.98019801980198018</v>
      </c>
      <c r="J18" t="s">
        <v>0</v>
      </c>
    </row>
    <row r="19" spans="2:16" x14ac:dyDescent="0.25">
      <c r="B19" s="16">
        <f t="shared" si="0"/>
        <v>1414.2135623730951</v>
      </c>
      <c r="C19" s="66">
        <v>1000</v>
      </c>
      <c r="D19" s="66">
        <v>1000</v>
      </c>
      <c r="E19" s="3">
        <f t="shared" si="1"/>
        <v>0.99858678573101978</v>
      </c>
    </row>
    <row r="20" spans="2:16" x14ac:dyDescent="0.25">
      <c r="B20" s="16">
        <f t="shared" si="0"/>
        <v>14142.13562373095</v>
      </c>
      <c r="C20" s="66">
        <v>10000</v>
      </c>
      <c r="D20" s="66">
        <v>10000</v>
      </c>
      <c r="E20" s="3">
        <f t="shared" si="1"/>
        <v>0.99985858864305566</v>
      </c>
      <c r="G20" s="81" t="s">
        <v>24</v>
      </c>
      <c r="H20" s="82"/>
      <c r="J20" s="23" t="s">
        <v>15</v>
      </c>
      <c r="L20" s="25" t="s">
        <v>16</v>
      </c>
    </row>
    <row r="21" spans="2:16" ht="15.75" x14ac:dyDescent="0.25">
      <c r="B21" s="16">
        <f t="shared" si="0"/>
        <v>1</v>
      </c>
      <c r="C21" s="66">
        <v>1</v>
      </c>
      <c r="D21" s="66">
        <v>0</v>
      </c>
      <c r="E21" s="3">
        <f t="shared" si="1"/>
        <v>0</v>
      </c>
      <c r="G21" s="6" t="s">
        <v>13</v>
      </c>
      <c r="H21" s="21">
        <f>J21*L21</f>
        <v>0</v>
      </c>
      <c r="I21" s="39" t="s">
        <v>43</v>
      </c>
      <c r="J21" s="37">
        <f>(($L$12^2+$K$8^2)^0.5)/(($L$16^2+$K$8^2)^0.5)</f>
        <v>0</v>
      </c>
      <c r="K21" s="40" t="s">
        <v>44</v>
      </c>
      <c r="L21" s="38">
        <f>COS((H12-H16)/57.2957)</f>
        <v>6.5396979695902922E-6</v>
      </c>
      <c r="P21" t="s">
        <v>0</v>
      </c>
    </row>
    <row r="22" spans="2:16" x14ac:dyDescent="0.25">
      <c r="B22" s="16">
        <f t="shared" si="0"/>
        <v>1</v>
      </c>
      <c r="C22" s="66">
        <v>0</v>
      </c>
      <c r="D22" s="66">
        <v>1</v>
      </c>
      <c r="E22" s="3">
        <f t="shared" si="1"/>
        <v>0</v>
      </c>
      <c r="M22" t="s">
        <v>0</v>
      </c>
    </row>
    <row r="23" spans="2:16" x14ac:dyDescent="0.25">
      <c r="B23" s="16">
        <f t="shared" si="0"/>
        <v>1.4142135623730951</v>
      </c>
      <c r="C23" s="66">
        <v>1</v>
      </c>
      <c r="D23" s="66">
        <v>1</v>
      </c>
      <c r="E23" s="3">
        <f t="shared" si="1"/>
        <v>0.17157287525380996</v>
      </c>
      <c r="H23" t="s">
        <v>0</v>
      </c>
      <c r="I23" t="s">
        <v>0</v>
      </c>
      <c r="L23" t="s">
        <v>0</v>
      </c>
    </row>
    <row r="24" spans="2:16" x14ac:dyDescent="0.25">
      <c r="B24" s="16">
        <f t="shared" si="0"/>
        <v>1.4142135623730951</v>
      </c>
      <c r="C24" s="66">
        <v>1</v>
      </c>
      <c r="D24" s="66">
        <v>-1</v>
      </c>
      <c r="E24" s="3">
        <f>(B24-1)/(B24+1)</f>
        <v>0.17157287525380996</v>
      </c>
      <c r="G24" s="81" t="s">
        <v>25</v>
      </c>
      <c r="H24" s="82"/>
      <c r="I24" t="s">
        <v>0</v>
      </c>
      <c r="J24" s="23" t="s">
        <v>15</v>
      </c>
      <c r="K24" t="s">
        <v>0</v>
      </c>
      <c r="L24" s="25" t="s">
        <v>17</v>
      </c>
      <c r="M24" t="s">
        <v>0</v>
      </c>
      <c r="O24" t="s">
        <v>0</v>
      </c>
    </row>
    <row r="25" spans="2:16" ht="15.75" x14ac:dyDescent="0.25">
      <c r="B25" s="16">
        <f t="shared" si="0"/>
        <v>100</v>
      </c>
      <c r="C25" s="66">
        <v>0</v>
      </c>
      <c r="D25" s="66">
        <v>100</v>
      </c>
      <c r="E25" s="3">
        <f t="shared" si="1"/>
        <v>0.98019801980198018</v>
      </c>
      <c r="G25" s="6" t="s">
        <v>14</v>
      </c>
      <c r="H25" s="21">
        <f>J25*L25</f>
        <v>0</v>
      </c>
      <c r="I25" s="39" t="s">
        <v>43</v>
      </c>
      <c r="J25" s="37">
        <f>(($L$12^2+$K$8^2)^0.5)/(($L$16^2+$K$8^2)^0.5)</f>
        <v>0</v>
      </c>
      <c r="K25" s="40" t="s">
        <v>44</v>
      </c>
      <c r="L25" s="38">
        <f>SIN((H12-H16)/57.2957)</f>
        <v>-0.99999999997861622</v>
      </c>
    </row>
    <row r="26" spans="2:16" x14ac:dyDescent="0.25">
      <c r="B26" s="16">
        <f t="shared" si="0"/>
        <v>1000</v>
      </c>
      <c r="C26" s="66">
        <v>0</v>
      </c>
      <c r="D26" s="66">
        <v>1000</v>
      </c>
      <c r="E26" s="3">
        <f t="shared" si="1"/>
        <v>0.99800199800199796</v>
      </c>
    </row>
    <row r="27" spans="2:16" x14ac:dyDescent="0.25">
      <c r="B27" s="16">
        <f t="shared" si="0"/>
        <v>1414.2135623730951</v>
      </c>
      <c r="C27" s="66">
        <v>1000</v>
      </c>
      <c r="D27" s="66">
        <v>1000</v>
      </c>
      <c r="E27" s="3">
        <f t="shared" si="1"/>
        <v>0.99858678573101978</v>
      </c>
      <c r="G27" t="s">
        <v>0</v>
      </c>
    </row>
    <row r="28" spans="2:16" x14ac:dyDescent="0.25">
      <c r="B28" s="16">
        <f t="shared" si="0"/>
        <v>14.142135623730951</v>
      </c>
      <c r="C28" s="66">
        <v>10</v>
      </c>
      <c r="D28" s="66">
        <v>10</v>
      </c>
      <c r="E28" s="3">
        <f t="shared" si="1"/>
        <v>0.86791823493737741</v>
      </c>
    </row>
    <row r="29" spans="2:16" x14ac:dyDescent="0.25">
      <c r="B29" s="16">
        <f t="shared" si="0"/>
        <v>0.70710678118654757</v>
      </c>
      <c r="C29" s="66">
        <v>0.5</v>
      </c>
      <c r="D29" s="66">
        <v>0.5</v>
      </c>
      <c r="E29" s="3">
        <f t="shared" si="1"/>
        <v>-0.17157287525380988</v>
      </c>
    </row>
    <row r="30" spans="2:16" x14ac:dyDescent="0.25">
      <c r="B30" s="16">
        <f t="shared" si="0"/>
        <v>0.99984898859777815</v>
      </c>
      <c r="C30" s="66">
        <v>0.70699999999999996</v>
      </c>
      <c r="D30" s="66">
        <v>0.70699999999999996</v>
      </c>
      <c r="E30" s="3">
        <f t="shared" si="1"/>
        <v>-7.5511402652321942E-5</v>
      </c>
    </row>
    <row r="31" spans="2:16" x14ac:dyDescent="0.25">
      <c r="B31" s="16">
        <f t="shared" si="0"/>
        <v>1.0000004999998751</v>
      </c>
      <c r="C31" s="66">
        <v>1</v>
      </c>
      <c r="D31" s="66">
        <v>1E-3</v>
      </c>
      <c r="E31" s="3">
        <f t="shared" si="1"/>
        <v>2.4999987502943504E-7</v>
      </c>
    </row>
    <row r="32" spans="2:16" x14ac:dyDescent="0.25">
      <c r="B32" s="16">
        <f t="shared" si="0"/>
        <v>1.0000499987500624</v>
      </c>
      <c r="C32" s="66">
        <v>1</v>
      </c>
      <c r="D32" s="66">
        <v>0.01</v>
      </c>
      <c r="E32" s="3">
        <f t="shared" si="1"/>
        <v>2.4998750078069799E-5</v>
      </c>
    </row>
    <row r="33" spans="2:5" x14ac:dyDescent="0.25">
      <c r="B33" s="16">
        <f t="shared" si="0"/>
        <v>0.1</v>
      </c>
      <c r="C33" s="66">
        <v>0</v>
      </c>
      <c r="D33" s="66">
        <v>0.1</v>
      </c>
      <c r="E33" s="3">
        <f t="shared" si="1"/>
        <v>-0.81818181818181812</v>
      </c>
    </row>
    <row r="34" spans="2:5" x14ac:dyDescent="0.25">
      <c r="B34" s="16">
        <f t="shared" si="0"/>
        <v>0</v>
      </c>
      <c r="C34" s="66">
        <v>0</v>
      </c>
      <c r="D34" s="66">
        <v>0</v>
      </c>
      <c r="E34" s="3">
        <f t="shared" si="1"/>
        <v>-1</v>
      </c>
    </row>
    <row r="35" spans="2:5" x14ac:dyDescent="0.25">
      <c r="B35" s="17">
        <f t="shared" si="0"/>
        <v>0.5</v>
      </c>
      <c r="C35" s="67">
        <v>0</v>
      </c>
      <c r="D35" s="67">
        <v>0.5</v>
      </c>
      <c r="E35" s="4">
        <f t="shared" si="1"/>
        <v>-0.33333333333333331</v>
      </c>
    </row>
  </sheetData>
  <mergeCells count="3">
    <mergeCell ref="B6:E6"/>
    <mergeCell ref="G20:H20"/>
    <mergeCell ref="G24:H24"/>
  </mergeCells>
  <pageMargins left="0.7" right="0.7" top="0.75" bottom="0.75" header="0.3" footer="0.3"/>
  <pageSetup paperSize="9"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H100"/>
  <sheetViews>
    <sheetView tabSelected="1" zoomScale="64" zoomScaleNormal="64" workbookViewId="0">
      <selection activeCell="R54" sqref="R54"/>
    </sheetView>
  </sheetViews>
  <sheetFormatPr defaultRowHeight="15" x14ac:dyDescent="0.25"/>
  <sheetData>
    <row r="1" spans="18:34" x14ac:dyDescent="0.25">
      <c r="R1" s="30"/>
      <c r="S1" s="30"/>
      <c r="T1" s="30"/>
      <c r="U1" s="30"/>
      <c r="V1" s="30"/>
      <c r="W1" s="30"/>
      <c r="X1" s="30"/>
      <c r="Y1" s="30"/>
      <c r="Z1" s="30"/>
      <c r="AA1" s="30"/>
      <c r="AB1" s="30"/>
      <c r="AC1" s="30"/>
      <c r="AD1" s="30"/>
      <c r="AE1" s="30"/>
      <c r="AF1" s="30"/>
      <c r="AG1" s="30"/>
      <c r="AH1" s="30"/>
    </row>
    <row r="2" spans="18:34" x14ac:dyDescent="0.25">
      <c r="R2" s="30"/>
      <c r="S2" s="30"/>
      <c r="T2" s="83" t="s">
        <v>30</v>
      </c>
      <c r="U2" s="83"/>
      <c r="V2" s="83"/>
      <c r="W2" s="83"/>
      <c r="X2" s="83"/>
      <c r="Y2" s="83"/>
      <c r="Z2" s="30"/>
      <c r="AA2" s="30"/>
      <c r="AB2" s="30"/>
      <c r="AC2" s="30"/>
      <c r="AD2" s="30"/>
      <c r="AE2" s="30"/>
      <c r="AF2" s="30"/>
      <c r="AG2" s="30"/>
      <c r="AH2" s="30"/>
    </row>
    <row r="3" spans="18:34" x14ac:dyDescent="0.25">
      <c r="R3" s="30"/>
      <c r="S3" s="30"/>
      <c r="T3" s="83"/>
      <c r="U3" s="83"/>
      <c r="V3" s="83"/>
      <c r="W3" s="83"/>
      <c r="X3" s="83"/>
      <c r="Y3" s="83"/>
      <c r="Z3" s="30"/>
      <c r="AA3" s="30"/>
      <c r="AB3" s="30"/>
      <c r="AC3" s="30"/>
      <c r="AD3" s="30"/>
      <c r="AE3" s="30"/>
      <c r="AF3" s="30"/>
      <c r="AG3" s="30"/>
      <c r="AH3" s="30"/>
    </row>
    <row r="4" spans="18:34" x14ac:dyDescent="0.25">
      <c r="R4" s="30"/>
      <c r="S4" s="30"/>
      <c r="T4" s="30"/>
      <c r="U4" s="30"/>
      <c r="V4" s="30"/>
      <c r="W4" s="30"/>
      <c r="X4" s="30"/>
      <c r="Y4" s="30"/>
      <c r="Z4" s="30"/>
      <c r="AA4" s="30"/>
      <c r="AB4" s="30"/>
      <c r="AC4" s="30"/>
      <c r="AD4" s="30"/>
      <c r="AE4" s="30"/>
      <c r="AF4" s="30"/>
      <c r="AG4" s="30"/>
      <c r="AH4" s="30"/>
    </row>
    <row r="5" spans="18:34" x14ac:dyDescent="0.25">
      <c r="R5" s="30"/>
      <c r="S5" s="30"/>
      <c r="T5" s="88" t="s">
        <v>27</v>
      </c>
      <c r="U5" s="88"/>
      <c r="V5" s="30"/>
      <c r="W5" s="30"/>
      <c r="X5" s="88" t="s">
        <v>29</v>
      </c>
      <c r="Y5" s="88"/>
      <c r="Z5" s="30"/>
      <c r="AA5" s="30"/>
      <c r="AB5" s="97" t="s">
        <v>31</v>
      </c>
      <c r="AC5" s="97"/>
      <c r="AD5" s="30"/>
      <c r="AE5" s="30"/>
      <c r="AF5" s="30"/>
      <c r="AG5" s="30"/>
      <c r="AH5" s="30"/>
    </row>
    <row r="6" spans="18:34" ht="15.75" thickBot="1" x14ac:dyDescent="0.3">
      <c r="R6" s="30"/>
      <c r="S6" s="30"/>
      <c r="T6" s="89"/>
      <c r="U6" s="89"/>
      <c r="V6" s="30"/>
      <c r="W6" s="30"/>
      <c r="X6" s="88"/>
      <c r="Y6" s="88"/>
      <c r="Z6" s="30"/>
      <c r="AA6" s="30"/>
      <c r="AB6" s="98"/>
      <c r="AC6" s="98"/>
      <c r="AD6" s="30"/>
      <c r="AE6" s="30"/>
      <c r="AF6" s="30"/>
      <c r="AG6" s="30"/>
      <c r="AH6" s="30"/>
    </row>
    <row r="7" spans="18:34" x14ac:dyDescent="0.25">
      <c r="R7" s="30"/>
      <c r="S7" s="30"/>
      <c r="T7" s="101">
        <f>'Gamma Calculation'!J5</f>
        <v>50</v>
      </c>
      <c r="U7" s="102"/>
      <c r="V7" s="99" t="s">
        <v>28</v>
      </c>
      <c r="W7" s="30"/>
      <c r="X7" s="93">
        <f>'Gamma Calculation'!K5</f>
        <v>0</v>
      </c>
      <c r="Y7" s="94"/>
      <c r="Z7" s="99" t="s">
        <v>28</v>
      </c>
      <c r="AA7" s="30"/>
      <c r="AB7" s="93">
        <f>'Gamma Calculation'!M5</f>
        <v>50</v>
      </c>
      <c r="AC7" s="94"/>
      <c r="AD7" s="99" t="s">
        <v>28</v>
      </c>
      <c r="AE7" s="30"/>
      <c r="AF7" s="30"/>
      <c r="AG7" s="30"/>
      <c r="AH7" s="30"/>
    </row>
    <row r="8" spans="18:34" ht="15.75" thickBot="1" x14ac:dyDescent="0.3">
      <c r="R8" s="30"/>
      <c r="S8" s="30"/>
      <c r="T8" s="103"/>
      <c r="U8" s="104"/>
      <c r="V8" s="100"/>
      <c r="W8" s="30"/>
      <c r="X8" s="95"/>
      <c r="Y8" s="96"/>
      <c r="Z8" s="100"/>
      <c r="AA8" s="30"/>
      <c r="AB8" s="95"/>
      <c r="AC8" s="96"/>
      <c r="AD8" s="100"/>
      <c r="AE8" s="30"/>
      <c r="AF8" s="30"/>
      <c r="AG8" s="30"/>
      <c r="AH8" s="30"/>
    </row>
    <row r="9" spans="18:34" x14ac:dyDescent="0.25">
      <c r="R9" s="30"/>
      <c r="S9" s="30"/>
      <c r="T9" s="30"/>
      <c r="U9" s="30"/>
      <c r="V9" s="30"/>
      <c r="W9" s="30"/>
      <c r="X9" s="30"/>
      <c r="Y9" s="30"/>
      <c r="Z9" s="30"/>
      <c r="AA9" s="30"/>
      <c r="AB9" s="30"/>
      <c r="AC9" s="30"/>
      <c r="AD9" s="30"/>
      <c r="AE9" s="30"/>
      <c r="AF9" s="30"/>
      <c r="AG9" s="30"/>
      <c r="AH9" s="30"/>
    </row>
    <row r="10" spans="18:34" x14ac:dyDescent="0.25">
      <c r="R10" s="30"/>
      <c r="S10" s="30"/>
      <c r="T10" s="30"/>
      <c r="U10" s="30"/>
      <c r="V10" s="30"/>
      <c r="W10" s="30"/>
      <c r="X10" s="30"/>
      <c r="Y10" s="30"/>
      <c r="Z10" s="30"/>
      <c r="AA10" s="30"/>
      <c r="AB10" s="30"/>
      <c r="AC10" s="30"/>
      <c r="AD10" s="30"/>
      <c r="AE10" s="30"/>
      <c r="AF10" s="30"/>
      <c r="AG10" s="30"/>
      <c r="AH10" s="30"/>
    </row>
    <row r="11" spans="18:34" x14ac:dyDescent="0.25">
      <c r="R11" s="30"/>
      <c r="S11" s="30"/>
      <c r="T11" s="30"/>
      <c r="U11" s="30"/>
      <c r="V11" s="30"/>
      <c r="W11" s="30"/>
      <c r="X11" s="30"/>
      <c r="Y11" s="30"/>
      <c r="Z11" s="30"/>
      <c r="AA11" s="30"/>
      <c r="AB11" s="30"/>
      <c r="AC11" s="30"/>
      <c r="AD11" s="30"/>
      <c r="AE11" s="30"/>
      <c r="AF11" s="30"/>
      <c r="AG11" s="30"/>
      <c r="AH11" s="30"/>
    </row>
    <row r="12" spans="18:34" x14ac:dyDescent="0.25">
      <c r="R12" s="30"/>
      <c r="S12" s="30"/>
      <c r="T12" s="30"/>
      <c r="U12" s="30"/>
      <c r="V12" s="30"/>
      <c r="W12" s="30"/>
      <c r="X12" s="30"/>
      <c r="Y12" s="30"/>
      <c r="Z12" s="30"/>
      <c r="AA12" s="30"/>
      <c r="AB12" s="30"/>
      <c r="AC12" s="30"/>
      <c r="AD12" s="30"/>
      <c r="AE12" s="30"/>
      <c r="AF12" s="30"/>
      <c r="AG12" s="30"/>
      <c r="AH12" s="30"/>
    </row>
    <row r="13" spans="18:34" x14ac:dyDescent="0.25">
      <c r="R13" s="30"/>
      <c r="S13" s="30"/>
      <c r="T13" s="30"/>
      <c r="U13" s="30"/>
      <c r="V13" s="30"/>
      <c r="W13" s="30"/>
      <c r="X13" s="30"/>
      <c r="Y13" s="30"/>
      <c r="Z13" s="30"/>
      <c r="AA13" s="30"/>
      <c r="AB13" s="30"/>
      <c r="AC13" s="30"/>
      <c r="AD13" s="30"/>
      <c r="AE13" s="30"/>
      <c r="AF13" s="30"/>
      <c r="AG13" s="30"/>
      <c r="AH13" s="30"/>
    </row>
    <row r="14" spans="18:34" x14ac:dyDescent="0.25">
      <c r="R14" s="30"/>
      <c r="S14" s="30"/>
      <c r="T14" s="30"/>
      <c r="U14" s="30"/>
      <c r="V14" s="30"/>
      <c r="W14" s="30"/>
      <c r="X14" s="30"/>
      <c r="Y14" s="30"/>
      <c r="Z14" s="30"/>
      <c r="AA14" s="30"/>
      <c r="AB14" s="30"/>
      <c r="AC14" s="30"/>
      <c r="AD14" s="30"/>
      <c r="AE14" s="30"/>
      <c r="AF14" s="30"/>
      <c r="AG14" s="30"/>
      <c r="AH14" s="30"/>
    </row>
    <row r="15" spans="18:34" x14ac:dyDescent="0.25">
      <c r="R15" s="30"/>
      <c r="S15" s="30"/>
      <c r="T15" s="83" t="s">
        <v>5</v>
      </c>
      <c r="U15" s="83"/>
      <c r="V15" s="83"/>
      <c r="W15" s="83"/>
      <c r="X15" s="83"/>
      <c r="Y15" s="83"/>
      <c r="Z15" s="30"/>
      <c r="AA15" s="30"/>
      <c r="AB15" s="30"/>
      <c r="AC15" s="30"/>
      <c r="AD15" s="30"/>
      <c r="AE15" s="30"/>
      <c r="AF15" s="30"/>
      <c r="AG15" s="30"/>
      <c r="AH15" s="30"/>
    </row>
    <row r="16" spans="18:34" x14ac:dyDescent="0.25">
      <c r="R16" s="30"/>
      <c r="S16" s="30"/>
      <c r="T16" s="83"/>
      <c r="U16" s="83"/>
      <c r="V16" s="83"/>
      <c r="W16" s="83"/>
      <c r="X16" s="83"/>
      <c r="Y16" s="83"/>
      <c r="Z16" s="30"/>
      <c r="AA16" s="30"/>
      <c r="AB16" s="30"/>
      <c r="AC16" s="30"/>
      <c r="AD16" s="30"/>
      <c r="AE16" s="30"/>
      <c r="AF16" s="30"/>
      <c r="AG16" s="30"/>
      <c r="AH16" s="30"/>
    </row>
    <row r="17" spans="18:34" x14ac:dyDescent="0.25">
      <c r="R17" s="30"/>
      <c r="S17" s="30"/>
      <c r="T17" s="30"/>
      <c r="U17" s="30"/>
      <c r="V17" s="30"/>
      <c r="W17" s="30"/>
      <c r="X17" s="30"/>
      <c r="Y17" s="30"/>
      <c r="Z17" s="30"/>
      <c r="AA17" s="30"/>
      <c r="AB17" s="30"/>
      <c r="AC17" s="30"/>
      <c r="AD17" s="30"/>
      <c r="AE17" s="30"/>
      <c r="AF17" s="30"/>
      <c r="AG17" s="30"/>
      <c r="AH17" s="30"/>
    </row>
    <row r="18" spans="18:34" x14ac:dyDescent="0.25">
      <c r="R18" s="30"/>
      <c r="S18" s="30"/>
      <c r="T18" s="88" t="s">
        <v>32</v>
      </c>
      <c r="U18" s="88"/>
      <c r="V18" s="30"/>
      <c r="W18" s="30"/>
      <c r="X18" s="88" t="s">
        <v>71</v>
      </c>
      <c r="Y18" s="88"/>
      <c r="Z18" s="30"/>
      <c r="AA18" s="30"/>
      <c r="AB18" s="30"/>
      <c r="AC18" s="30"/>
      <c r="AD18" s="30"/>
      <c r="AE18" s="30"/>
      <c r="AF18" s="30"/>
      <c r="AG18" s="30"/>
      <c r="AH18" s="30"/>
    </row>
    <row r="19" spans="18:34" ht="15.75" thickBot="1" x14ac:dyDescent="0.3">
      <c r="R19" s="30"/>
      <c r="S19" s="30"/>
      <c r="T19" s="89"/>
      <c r="U19" s="89"/>
      <c r="V19" s="30"/>
      <c r="W19" s="30"/>
      <c r="X19" s="89"/>
      <c r="Y19" s="89"/>
      <c r="Z19" s="30"/>
      <c r="AA19" s="30"/>
      <c r="AB19" s="30"/>
      <c r="AC19" s="30"/>
      <c r="AD19" s="30"/>
      <c r="AE19" s="30"/>
      <c r="AF19" s="30"/>
      <c r="AG19" s="30"/>
      <c r="AH19" s="30"/>
    </row>
    <row r="20" spans="18:34" x14ac:dyDescent="0.25">
      <c r="R20" s="30"/>
      <c r="S20" s="30"/>
      <c r="T20" s="93">
        <f>'Gamma Calculation'!J8</f>
        <v>1</v>
      </c>
      <c r="U20" s="94"/>
      <c r="V20" s="99" t="s">
        <v>28</v>
      </c>
      <c r="W20" s="30"/>
      <c r="X20" s="93">
        <f>'Gamma Calculation'!K8</f>
        <v>0</v>
      </c>
      <c r="Y20" s="94"/>
      <c r="Z20" s="99" t="s">
        <v>28</v>
      </c>
      <c r="AA20" s="30"/>
      <c r="AB20" s="30"/>
      <c r="AC20" s="30"/>
      <c r="AD20" s="30"/>
      <c r="AE20" s="30"/>
      <c r="AF20" s="30"/>
      <c r="AG20" s="30"/>
      <c r="AH20" s="30"/>
    </row>
    <row r="21" spans="18:34" ht="15.75" thickBot="1" x14ac:dyDescent="0.3">
      <c r="R21" s="30"/>
      <c r="S21" s="30"/>
      <c r="T21" s="95"/>
      <c r="U21" s="96"/>
      <c r="V21" s="100"/>
      <c r="W21" s="30" t="s">
        <v>0</v>
      </c>
      <c r="X21" s="95"/>
      <c r="Y21" s="96"/>
      <c r="Z21" s="100"/>
      <c r="AA21" s="30"/>
      <c r="AB21" s="30"/>
      <c r="AC21" s="30"/>
      <c r="AD21" s="30"/>
      <c r="AE21" s="30"/>
      <c r="AF21" s="30"/>
      <c r="AG21" s="30"/>
      <c r="AH21" s="30"/>
    </row>
    <row r="22" spans="18:34" x14ac:dyDescent="0.25">
      <c r="R22" s="30"/>
      <c r="S22" s="30"/>
      <c r="T22" s="30"/>
      <c r="U22" s="30"/>
      <c r="V22" s="30"/>
      <c r="W22" s="30"/>
      <c r="X22" s="30"/>
      <c r="Y22" s="30"/>
      <c r="Z22" s="30"/>
      <c r="AA22" s="30"/>
      <c r="AB22" s="30"/>
      <c r="AC22" s="30"/>
      <c r="AD22" s="30"/>
      <c r="AE22" s="30"/>
      <c r="AF22" s="30"/>
      <c r="AG22" s="30"/>
      <c r="AH22" s="30"/>
    </row>
    <row r="23" spans="18:34" x14ac:dyDescent="0.25">
      <c r="R23" s="30"/>
      <c r="S23" s="30"/>
      <c r="T23" s="30"/>
      <c r="U23" s="30"/>
      <c r="V23" s="30"/>
      <c r="W23" s="30"/>
      <c r="X23" s="30"/>
      <c r="Y23" s="30"/>
      <c r="Z23" s="30"/>
      <c r="AA23" s="30"/>
      <c r="AB23" s="30"/>
      <c r="AC23" s="30"/>
      <c r="AD23" s="30"/>
      <c r="AE23" s="30"/>
      <c r="AF23" s="30"/>
      <c r="AG23" s="30"/>
      <c r="AH23" s="30"/>
    </row>
    <row r="24" spans="18:34" x14ac:dyDescent="0.25">
      <c r="R24" s="30"/>
      <c r="S24" s="30"/>
      <c r="T24" s="30"/>
      <c r="U24" s="30"/>
      <c r="V24" s="30"/>
      <c r="W24" s="30"/>
      <c r="X24" s="30"/>
      <c r="Y24" s="30"/>
      <c r="Z24" s="30"/>
      <c r="AA24" s="30"/>
      <c r="AB24" s="30"/>
      <c r="AC24" s="30"/>
      <c r="AD24" s="30"/>
      <c r="AE24" s="30"/>
      <c r="AF24" s="30"/>
      <c r="AG24" s="30"/>
      <c r="AH24" s="30"/>
    </row>
    <row r="25" spans="18:34" x14ac:dyDescent="0.25">
      <c r="R25" s="30"/>
      <c r="S25" s="30"/>
      <c r="T25" s="30"/>
      <c r="U25" s="30"/>
      <c r="V25" s="30"/>
      <c r="W25" s="30"/>
      <c r="X25" s="30"/>
      <c r="Y25" s="30"/>
      <c r="Z25" s="30"/>
      <c r="AA25" s="30"/>
      <c r="AB25" s="30"/>
      <c r="AC25" s="30"/>
      <c r="AD25" s="30"/>
      <c r="AE25" s="30"/>
      <c r="AF25" s="30"/>
      <c r="AG25" s="30"/>
      <c r="AH25" s="30"/>
    </row>
    <row r="26" spans="18:34" x14ac:dyDescent="0.25">
      <c r="R26" s="30"/>
      <c r="S26" s="30"/>
      <c r="T26" s="30"/>
      <c r="U26" s="30"/>
      <c r="V26" s="30"/>
      <c r="W26" s="30"/>
      <c r="X26" s="30"/>
      <c r="Y26" s="30"/>
      <c r="Z26" s="30"/>
      <c r="AA26" s="30"/>
      <c r="AB26" s="30"/>
      <c r="AC26" s="30"/>
      <c r="AD26" s="30"/>
      <c r="AE26" s="30"/>
      <c r="AF26" s="30"/>
      <c r="AG26" s="30"/>
      <c r="AH26" s="30"/>
    </row>
    <row r="27" spans="18:34" x14ac:dyDescent="0.25">
      <c r="R27" s="30"/>
      <c r="S27" s="30"/>
      <c r="T27" s="30"/>
      <c r="U27" s="30"/>
      <c r="V27" s="30"/>
      <c r="W27" s="30"/>
      <c r="X27" s="30"/>
      <c r="Y27" s="30"/>
      <c r="Z27" s="30"/>
      <c r="AA27" s="30"/>
      <c r="AB27" s="30"/>
      <c r="AC27" s="30"/>
      <c r="AD27" s="30"/>
      <c r="AE27" s="30"/>
      <c r="AF27" s="30"/>
      <c r="AG27" s="30"/>
      <c r="AH27" s="30"/>
    </row>
    <row r="28" spans="18:34" x14ac:dyDescent="0.25">
      <c r="R28" s="30"/>
      <c r="S28" s="30"/>
      <c r="T28" s="83" t="s">
        <v>33</v>
      </c>
      <c r="U28" s="83"/>
      <c r="V28" s="83"/>
      <c r="W28" s="83"/>
      <c r="X28" s="83"/>
      <c r="Y28" s="83"/>
      <c r="Z28" s="30"/>
      <c r="AA28" s="30"/>
      <c r="AB28" s="30"/>
      <c r="AC28" s="30"/>
      <c r="AD28" s="30"/>
      <c r="AE28" s="30"/>
      <c r="AF28" s="30"/>
      <c r="AG28" s="30"/>
      <c r="AH28" s="30"/>
    </row>
    <row r="29" spans="18:34" x14ac:dyDescent="0.25">
      <c r="R29" s="30"/>
      <c r="S29" s="30"/>
      <c r="T29" s="83"/>
      <c r="U29" s="83"/>
      <c r="V29" s="83"/>
      <c r="W29" s="83"/>
      <c r="X29" s="83"/>
      <c r="Y29" s="83"/>
      <c r="Z29" s="30"/>
      <c r="AA29" s="30"/>
      <c r="AB29" s="30"/>
      <c r="AC29" s="30"/>
      <c r="AD29" s="30"/>
      <c r="AE29" s="30"/>
      <c r="AF29" s="30"/>
      <c r="AG29" s="30"/>
      <c r="AH29" s="30"/>
    </row>
    <row r="30" spans="18:34" x14ac:dyDescent="0.25">
      <c r="R30" s="30"/>
      <c r="S30" s="30"/>
      <c r="T30" s="30"/>
      <c r="U30" s="30"/>
      <c r="V30" s="30"/>
      <c r="W30" s="30"/>
      <c r="X30" s="30"/>
      <c r="Y30" s="30"/>
      <c r="Z30" s="30"/>
      <c r="AA30" s="30"/>
      <c r="AB30" s="30"/>
      <c r="AC30" s="30"/>
      <c r="AD30" s="30"/>
      <c r="AE30" s="30"/>
      <c r="AF30" s="30"/>
      <c r="AG30" s="30"/>
      <c r="AH30" s="30"/>
    </row>
    <row r="31" spans="18:34" x14ac:dyDescent="0.25">
      <c r="R31" s="30"/>
      <c r="S31" s="30"/>
      <c r="T31" s="88" t="s">
        <v>35</v>
      </c>
      <c r="U31" s="88"/>
      <c r="V31" s="30"/>
      <c r="W31" s="30" t="s">
        <v>0</v>
      </c>
      <c r="X31" s="88" t="s">
        <v>34</v>
      </c>
      <c r="Y31" s="88"/>
      <c r="Z31" s="30"/>
      <c r="AA31" s="30"/>
      <c r="AB31" s="30"/>
      <c r="AC31" s="30"/>
      <c r="AD31" s="30"/>
      <c r="AE31" s="30"/>
      <c r="AF31" s="30"/>
      <c r="AG31" s="30"/>
      <c r="AH31" s="30"/>
    </row>
    <row r="32" spans="18:34" ht="15.75" thickBot="1" x14ac:dyDescent="0.3">
      <c r="R32" s="30"/>
      <c r="S32" s="30"/>
      <c r="T32" s="89"/>
      <c r="U32" s="89"/>
      <c r="V32" s="30"/>
      <c r="W32" s="30"/>
      <c r="X32" s="89"/>
      <c r="Y32" s="89"/>
      <c r="Z32" s="30"/>
      <c r="AA32" s="30"/>
      <c r="AB32" s="30"/>
      <c r="AC32" s="30"/>
      <c r="AD32" s="30"/>
      <c r="AE32" s="30"/>
      <c r="AF32" s="30"/>
      <c r="AG32" s="30"/>
      <c r="AH32" s="30"/>
    </row>
    <row r="33" spans="18:34" x14ac:dyDescent="0.25">
      <c r="R33" s="30"/>
      <c r="S33" s="30"/>
      <c r="T33" s="84">
        <f>'Gamma Calculation'!H21</f>
        <v>0</v>
      </c>
      <c r="U33" s="85"/>
      <c r="V33" s="30"/>
      <c r="W33" s="30"/>
      <c r="X33" s="84">
        <f>'Gamma Calculation'!H25</f>
        <v>0</v>
      </c>
      <c r="Y33" s="90"/>
      <c r="Z33" s="30"/>
      <c r="AA33" s="30"/>
      <c r="AB33" s="30"/>
      <c r="AC33" s="30"/>
      <c r="AD33" s="30"/>
      <c r="AE33" s="30"/>
      <c r="AF33" s="30"/>
      <c r="AG33" s="30"/>
      <c r="AH33" s="30"/>
    </row>
    <row r="34" spans="18:34" ht="15.75" thickBot="1" x14ac:dyDescent="0.3">
      <c r="R34" s="30"/>
      <c r="S34" s="30"/>
      <c r="T34" s="86"/>
      <c r="U34" s="87"/>
      <c r="V34" s="30"/>
      <c r="W34" s="30"/>
      <c r="X34" s="91"/>
      <c r="Y34" s="92"/>
      <c r="Z34" s="30"/>
      <c r="AA34" s="30"/>
      <c r="AB34" s="30"/>
      <c r="AC34" s="30"/>
      <c r="AD34" s="30"/>
      <c r="AE34" s="30"/>
      <c r="AF34" s="30"/>
      <c r="AG34" s="30"/>
      <c r="AH34" s="30"/>
    </row>
    <row r="35" spans="18:34" x14ac:dyDescent="0.25">
      <c r="R35" s="30"/>
      <c r="S35" s="30"/>
      <c r="T35" s="30"/>
      <c r="U35" s="30"/>
      <c r="V35" s="30"/>
      <c r="W35" s="30"/>
      <c r="X35" s="30"/>
      <c r="Y35" s="30"/>
      <c r="Z35" s="30"/>
      <c r="AA35" s="30"/>
      <c r="AB35" s="30"/>
      <c r="AC35" s="30"/>
      <c r="AD35" s="30"/>
      <c r="AE35" s="30"/>
      <c r="AF35" s="30"/>
      <c r="AG35" s="30"/>
      <c r="AH35" s="30"/>
    </row>
    <row r="36" spans="18:34" x14ac:dyDescent="0.25">
      <c r="R36" s="30"/>
      <c r="S36" s="30"/>
      <c r="T36" s="30"/>
      <c r="U36" s="30"/>
      <c r="V36" s="30"/>
      <c r="W36" s="30"/>
      <c r="X36" s="30"/>
      <c r="Y36" s="30"/>
      <c r="Z36" s="30"/>
      <c r="AA36" s="30"/>
      <c r="AB36" s="30"/>
      <c r="AC36" s="30"/>
      <c r="AD36" s="30"/>
      <c r="AE36" s="30"/>
      <c r="AF36" s="30"/>
      <c r="AG36" s="30"/>
      <c r="AH36" s="30"/>
    </row>
    <row r="37" spans="18:34" x14ac:dyDescent="0.25">
      <c r="R37" s="30"/>
      <c r="S37" s="30"/>
      <c r="T37" s="30"/>
      <c r="U37" s="30"/>
      <c r="V37" s="30"/>
      <c r="W37" s="30"/>
      <c r="X37" s="30"/>
      <c r="Y37" s="30"/>
      <c r="Z37" s="30"/>
      <c r="AA37" s="30"/>
      <c r="AB37" s="30"/>
      <c r="AC37" s="30"/>
      <c r="AD37" s="30"/>
      <c r="AE37" s="30"/>
      <c r="AF37" s="30"/>
      <c r="AG37" s="30"/>
      <c r="AH37" s="30"/>
    </row>
    <row r="38" spans="18:34" x14ac:dyDescent="0.25">
      <c r="R38" s="30"/>
      <c r="S38" s="30"/>
      <c r="T38" s="30"/>
      <c r="U38" s="30"/>
      <c r="V38" s="30"/>
      <c r="W38" s="30"/>
      <c r="X38" s="30"/>
      <c r="Y38" s="30"/>
      <c r="Z38" s="30"/>
      <c r="AA38" s="30"/>
      <c r="AB38" s="30"/>
      <c r="AC38" s="30"/>
      <c r="AD38" s="30"/>
      <c r="AE38" s="30"/>
      <c r="AF38" s="30"/>
      <c r="AG38" s="30"/>
      <c r="AH38" s="30"/>
    </row>
    <row r="39" spans="18:34" x14ac:dyDescent="0.25">
      <c r="R39" s="30"/>
      <c r="S39" s="30"/>
      <c r="T39" s="30"/>
      <c r="U39" s="30"/>
      <c r="V39" s="30"/>
      <c r="W39" s="30"/>
      <c r="X39" s="30" t="s">
        <v>0</v>
      </c>
      <c r="Y39" s="30"/>
      <c r="Z39" s="30"/>
      <c r="AA39" s="30"/>
      <c r="AB39" s="30"/>
      <c r="AC39" s="30"/>
      <c r="AD39" s="30"/>
      <c r="AE39" s="30"/>
      <c r="AF39" s="30"/>
      <c r="AG39" s="30"/>
      <c r="AH39" s="30"/>
    </row>
    <row r="40" spans="18:34" x14ac:dyDescent="0.25">
      <c r="R40" s="30"/>
      <c r="S40" s="30"/>
      <c r="T40" s="30"/>
      <c r="U40" s="30"/>
      <c r="V40" s="30"/>
      <c r="W40" s="30"/>
      <c r="X40" s="30"/>
      <c r="Y40" s="30"/>
      <c r="Z40" s="30"/>
      <c r="AA40" s="30"/>
      <c r="AB40" s="30"/>
      <c r="AC40" s="30"/>
      <c r="AD40" s="30"/>
      <c r="AE40" s="30"/>
      <c r="AF40" s="30"/>
      <c r="AG40" s="30"/>
      <c r="AH40" s="30"/>
    </row>
    <row r="41" spans="18:34" x14ac:dyDescent="0.25">
      <c r="R41" s="30"/>
      <c r="S41" s="30"/>
      <c r="T41" s="30"/>
      <c r="U41" s="30"/>
      <c r="V41" s="30"/>
      <c r="W41" s="30"/>
      <c r="X41" s="30"/>
      <c r="Y41" s="30"/>
      <c r="Z41" s="30"/>
      <c r="AA41" s="30"/>
      <c r="AB41" s="30"/>
      <c r="AC41" s="30"/>
      <c r="AD41" s="30"/>
      <c r="AE41" s="30"/>
      <c r="AF41" s="30"/>
      <c r="AG41" s="30"/>
      <c r="AH41" s="30"/>
    </row>
    <row r="42" spans="18:34" x14ac:dyDescent="0.25">
      <c r="R42" s="30"/>
      <c r="S42" s="30"/>
      <c r="T42" s="31" t="s">
        <v>36</v>
      </c>
      <c r="U42" s="30"/>
      <c r="V42" s="30"/>
      <c r="W42" s="30"/>
      <c r="X42" s="30"/>
      <c r="Y42" s="30"/>
      <c r="Z42" s="30"/>
      <c r="AA42" s="30"/>
      <c r="AB42" s="30"/>
      <c r="AC42" s="30"/>
      <c r="AD42" s="30"/>
      <c r="AE42" s="30"/>
      <c r="AF42" s="30"/>
      <c r="AG42" s="30"/>
      <c r="AH42" s="30"/>
    </row>
    <row r="43" spans="18:34" x14ac:dyDescent="0.25">
      <c r="R43" s="30"/>
      <c r="S43" s="30"/>
      <c r="T43" s="30"/>
      <c r="U43" s="30"/>
      <c r="V43" s="30"/>
      <c r="W43" s="30"/>
      <c r="X43" s="30"/>
      <c r="Y43" s="30"/>
      <c r="Z43" s="30"/>
      <c r="AA43" s="30"/>
      <c r="AB43" s="30"/>
      <c r="AC43" s="30"/>
      <c r="AD43" s="30"/>
      <c r="AE43" s="30"/>
      <c r="AF43" s="30"/>
      <c r="AG43" s="30"/>
      <c r="AH43" s="30"/>
    </row>
    <row r="44" spans="18:34" x14ac:dyDescent="0.25">
      <c r="R44" s="30"/>
      <c r="S44" s="30"/>
      <c r="T44" s="30"/>
      <c r="U44" s="30"/>
      <c r="V44" s="30"/>
      <c r="W44" s="30"/>
      <c r="X44" s="30"/>
      <c r="Y44" s="30"/>
      <c r="Z44" s="30"/>
      <c r="AA44" s="30"/>
      <c r="AB44" s="30"/>
      <c r="AC44" s="30"/>
      <c r="AD44" s="30"/>
      <c r="AE44" s="30"/>
      <c r="AF44" s="30"/>
      <c r="AG44" s="30"/>
      <c r="AH44" s="30"/>
    </row>
    <row r="45" spans="18:34" x14ac:dyDescent="0.25">
      <c r="R45" s="30"/>
      <c r="S45" s="30"/>
      <c r="T45" s="30"/>
      <c r="U45" s="30"/>
      <c r="V45" s="30"/>
      <c r="W45" s="30"/>
      <c r="X45" s="30"/>
      <c r="Y45" s="30"/>
      <c r="Z45" s="30"/>
      <c r="AA45" s="30"/>
      <c r="AB45" s="30"/>
      <c r="AC45" s="30"/>
      <c r="AD45" s="30"/>
      <c r="AE45" s="30"/>
      <c r="AF45" s="30"/>
      <c r="AG45" s="30"/>
      <c r="AH45" s="30"/>
    </row>
    <row r="46" spans="18:34" x14ac:dyDescent="0.25">
      <c r="R46" s="30"/>
      <c r="S46" s="30"/>
      <c r="T46" s="30"/>
      <c r="U46" s="30"/>
      <c r="V46" s="30"/>
      <c r="W46" s="30"/>
      <c r="X46" s="30"/>
      <c r="Y46" s="30"/>
      <c r="Z46" s="30"/>
      <c r="AA46" s="30"/>
      <c r="AB46" s="30"/>
      <c r="AC46" s="30"/>
      <c r="AD46" s="30"/>
      <c r="AE46" s="30"/>
      <c r="AF46" s="30"/>
      <c r="AG46" s="30"/>
      <c r="AH46" s="30"/>
    </row>
    <row r="47" spans="18:34" x14ac:dyDescent="0.25">
      <c r="R47" s="30"/>
      <c r="S47" s="30"/>
      <c r="T47" s="30"/>
      <c r="U47" s="30"/>
      <c r="V47" s="30"/>
      <c r="W47" s="30"/>
      <c r="X47" s="30"/>
      <c r="Y47" s="30"/>
      <c r="Z47" s="30"/>
      <c r="AA47" s="30"/>
      <c r="AB47" s="30"/>
      <c r="AC47" s="30"/>
      <c r="AD47" s="30"/>
      <c r="AE47" s="30"/>
      <c r="AF47" s="30"/>
      <c r="AG47" s="30"/>
      <c r="AH47" s="30"/>
    </row>
    <row r="48" spans="18:34" x14ac:dyDescent="0.25">
      <c r="R48" s="30"/>
      <c r="S48" s="30"/>
      <c r="T48" s="30"/>
      <c r="U48" s="30"/>
      <c r="V48" s="30"/>
      <c r="W48" s="30"/>
      <c r="X48" s="30"/>
      <c r="Y48" s="30"/>
      <c r="Z48" s="30"/>
      <c r="AA48" s="30"/>
      <c r="AB48" s="30"/>
      <c r="AC48" s="30"/>
      <c r="AD48" s="30"/>
      <c r="AE48" s="30"/>
      <c r="AF48" s="30"/>
      <c r="AG48" s="30"/>
      <c r="AH48" s="30"/>
    </row>
    <row r="49" spans="1:34" x14ac:dyDescent="0.25">
      <c r="R49" s="30"/>
      <c r="S49" s="30"/>
      <c r="T49" s="30"/>
      <c r="U49" s="30"/>
      <c r="V49" s="30"/>
      <c r="W49" s="30"/>
      <c r="X49" s="30"/>
      <c r="Y49" s="30"/>
      <c r="Z49" s="30"/>
      <c r="AA49" s="30"/>
      <c r="AB49" s="30"/>
      <c r="AC49" s="30"/>
      <c r="AD49" s="30"/>
      <c r="AE49" s="30"/>
      <c r="AF49" s="30"/>
      <c r="AG49" s="30"/>
      <c r="AH49" s="30"/>
    </row>
    <row r="50" spans="1:34"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row>
    <row r="51" spans="1:34"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row>
    <row r="52" spans="1:34"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row>
    <row r="53" spans="1:34"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row>
    <row r="54" spans="1:34"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row>
    <row r="55" spans="1:34"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row>
    <row r="56" spans="1:34"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row>
    <row r="57" spans="1:34"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row>
    <row r="58" spans="1:34"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row>
    <row r="59" spans="1:34"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row>
    <row r="60" spans="1:34"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row>
    <row r="61" spans="1:34"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row>
    <row r="62" spans="1:34"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row>
    <row r="63" spans="1:34"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row>
    <row r="64" spans="1:34"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row>
    <row r="65" spans="1:34"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row>
    <row r="66" spans="1:34"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row>
    <row r="67" spans="1:34"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row>
    <row r="68" spans="1:34"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row>
    <row r="69" spans="1:34"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row>
    <row r="70" spans="1:34"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row>
    <row r="71" spans="1:34"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row>
    <row r="72" spans="1:34"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row>
    <row r="73" spans="1:34"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row>
    <row r="74" spans="1:34"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row>
    <row r="75" spans="1:34"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row>
    <row r="76" spans="1:34"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row>
    <row r="77" spans="1:34"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row>
    <row r="78" spans="1:34"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row>
    <row r="79" spans="1:34"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row>
    <row r="80" spans="1:34"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row>
    <row r="81" spans="1:34"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row>
    <row r="82" spans="1:34"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row>
    <row r="83" spans="1:34"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row>
    <row r="84" spans="1:34"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row>
    <row r="85" spans="1:34"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row>
    <row r="86" spans="1:34"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row>
    <row r="87" spans="1:34"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row>
    <row r="88" spans="1:34"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row>
    <row r="89" spans="1:34"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row>
    <row r="90" spans="1:34"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row>
    <row r="91" spans="1:34"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row>
    <row r="92" spans="1:34"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row>
    <row r="93" spans="1:34"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row>
    <row r="94" spans="1:34"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row>
    <row r="95" spans="1:34"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row>
    <row r="96" spans="1:34"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row>
    <row r="97" spans="1:34"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row>
    <row r="98" spans="1:34"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row>
    <row r="99" spans="1:34"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row>
    <row r="100" spans="1:34"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row>
  </sheetData>
  <mergeCells count="22">
    <mergeCell ref="T20:U21"/>
    <mergeCell ref="T18:U19"/>
    <mergeCell ref="V20:V21"/>
    <mergeCell ref="X20:Y21"/>
    <mergeCell ref="Z20:Z21"/>
    <mergeCell ref="X18:Y19"/>
    <mergeCell ref="T2:Y3"/>
    <mergeCell ref="AB7:AC8"/>
    <mergeCell ref="AB5:AC6"/>
    <mergeCell ref="AD7:AD8"/>
    <mergeCell ref="T15:Y16"/>
    <mergeCell ref="T7:U8"/>
    <mergeCell ref="T5:U6"/>
    <mergeCell ref="V7:V8"/>
    <mergeCell ref="X7:Y8"/>
    <mergeCell ref="Z7:Z8"/>
    <mergeCell ref="X5:Y6"/>
    <mergeCell ref="T28:Y29"/>
    <mergeCell ref="T33:U34"/>
    <mergeCell ref="T31:U32"/>
    <mergeCell ref="X33:Y34"/>
    <mergeCell ref="X31:Y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X54"/>
  <sheetViews>
    <sheetView workbookViewId="0">
      <selection activeCell="H8" sqref="H8"/>
    </sheetView>
  </sheetViews>
  <sheetFormatPr defaultRowHeight="15" x14ac:dyDescent="0.25"/>
  <cols>
    <col min="15" max="15" width="11" bestFit="1" customWidth="1"/>
  </cols>
  <sheetData>
    <row r="1" spans="1:24" ht="18.75" thickBot="1" x14ac:dyDescent="0.3">
      <c r="A1" s="42" t="s">
        <v>46</v>
      </c>
      <c r="B1" s="43"/>
      <c r="C1" s="43"/>
      <c r="D1" s="43"/>
      <c r="E1" s="43"/>
      <c r="F1" s="43"/>
      <c r="G1" s="43"/>
      <c r="H1" s="43"/>
      <c r="I1" s="43"/>
      <c r="J1" s="43"/>
      <c r="K1" s="43"/>
      <c r="L1" s="43"/>
      <c r="M1" s="43"/>
      <c r="N1" s="43"/>
      <c r="O1" s="43"/>
      <c r="P1" s="43"/>
      <c r="Q1" s="43"/>
      <c r="R1" s="43"/>
      <c r="S1" s="43"/>
      <c r="T1" s="43"/>
      <c r="U1" s="43"/>
      <c r="V1" s="43"/>
      <c r="W1" s="43"/>
      <c r="X1" s="43"/>
    </row>
    <row r="2" spans="1:24" x14ac:dyDescent="0.25">
      <c r="A2" s="44"/>
      <c r="B2" s="44"/>
      <c r="C2" s="44"/>
      <c r="D2" s="44"/>
      <c r="E2" s="44"/>
      <c r="F2" s="44"/>
      <c r="G2" s="44"/>
      <c r="H2" s="44"/>
      <c r="I2" s="44"/>
      <c r="J2" s="44"/>
      <c r="K2" s="44"/>
      <c r="L2" s="44"/>
      <c r="M2" s="44"/>
      <c r="N2" s="44"/>
      <c r="O2" s="44"/>
      <c r="P2" s="44"/>
      <c r="Q2" s="44"/>
      <c r="R2" s="44"/>
      <c r="S2" s="44"/>
      <c r="T2" s="44"/>
      <c r="U2" s="44"/>
      <c r="V2" s="44"/>
      <c r="W2" s="44"/>
      <c r="X2" s="44"/>
    </row>
    <row r="3" spans="1:24" x14ac:dyDescent="0.25">
      <c r="A3" s="44"/>
      <c r="B3" s="45" t="s">
        <v>23</v>
      </c>
      <c r="C3" s="44"/>
      <c r="D3" s="44"/>
      <c r="E3" s="44"/>
      <c r="F3" s="44"/>
      <c r="G3" s="44"/>
      <c r="H3" s="44"/>
      <c r="I3" s="44"/>
      <c r="J3" s="44"/>
      <c r="K3" s="44"/>
      <c r="L3" s="44"/>
      <c r="M3" s="44"/>
      <c r="N3" s="44"/>
      <c r="O3" s="44"/>
      <c r="P3" s="44"/>
      <c r="Q3" s="44"/>
      <c r="R3" s="44"/>
      <c r="S3" s="44"/>
      <c r="T3" s="44"/>
      <c r="U3" s="44"/>
      <c r="V3" s="44"/>
      <c r="W3" s="44"/>
      <c r="X3" s="44"/>
    </row>
    <row r="4" spans="1:24" x14ac:dyDescent="0.25">
      <c r="A4" s="44"/>
      <c r="B4" s="46"/>
      <c r="C4" s="44"/>
      <c r="D4" s="44"/>
      <c r="E4" s="44"/>
      <c r="F4" s="44"/>
      <c r="G4" s="44"/>
      <c r="H4" s="44"/>
      <c r="I4" s="44"/>
      <c r="J4" s="44"/>
      <c r="K4" s="44"/>
      <c r="L4" s="44"/>
      <c r="M4" s="44"/>
      <c r="N4" s="44"/>
      <c r="O4" s="44"/>
      <c r="P4" s="44"/>
      <c r="Q4" s="44"/>
      <c r="R4" s="44"/>
      <c r="S4" s="44"/>
      <c r="T4" s="44"/>
      <c r="U4" s="44"/>
      <c r="V4" s="44"/>
      <c r="W4" s="44"/>
      <c r="X4" s="44"/>
    </row>
    <row r="5" spans="1:24" x14ac:dyDescent="0.25">
      <c r="A5" s="44"/>
      <c r="B5" s="46"/>
      <c r="C5" s="44"/>
      <c r="D5" s="44"/>
      <c r="E5" s="44"/>
      <c r="F5" s="44"/>
      <c r="G5" s="44"/>
      <c r="H5" s="44"/>
      <c r="I5" s="44"/>
      <c r="J5" s="44"/>
      <c r="K5" s="44"/>
      <c r="L5" s="44"/>
      <c r="M5" s="44"/>
      <c r="N5" s="44"/>
      <c r="O5" s="44"/>
      <c r="P5" s="44"/>
      <c r="Q5" s="44"/>
      <c r="R5" s="44"/>
      <c r="S5" s="44"/>
      <c r="T5" s="44"/>
      <c r="U5" s="44"/>
      <c r="V5" s="44"/>
      <c r="W5" s="44"/>
      <c r="X5" s="44"/>
    </row>
    <row r="6" spans="1:24" x14ac:dyDescent="0.25">
      <c r="A6" s="44"/>
      <c r="B6" s="44"/>
      <c r="C6" s="44"/>
      <c r="D6" s="60" t="s">
        <v>74</v>
      </c>
      <c r="E6" s="44"/>
      <c r="F6" s="44"/>
      <c r="G6" s="44"/>
      <c r="H6" s="47">
        <v>2</v>
      </c>
      <c r="I6" s="48" t="s">
        <v>47</v>
      </c>
      <c r="J6" s="49"/>
      <c r="K6" s="49"/>
      <c r="L6" s="49"/>
      <c r="M6" s="49"/>
      <c r="N6" s="49"/>
      <c r="O6" s="49"/>
      <c r="P6" s="49"/>
      <c r="Q6" s="49"/>
      <c r="R6" s="49"/>
      <c r="S6" s="49"/>
      <c r="T6" s="44"/>
      <c r="U6" s="44"/>
      <c r="V6" s="44"/>
      <c r="W6" s="44"/>
      <c r="X6" s="44"/>
    </row>
    <row r="7" spans="1:24" x14ac:dyDescent="0.25">
      <c r="A7" s="44"/>
      <c r="B7" s="44"/>
      <c r="C7" s="44"/>
      <c r="D7" s="44"/>
      <c r="E7" s="44"/>
      <c r="F7" s="44"/>
      <c r="G7" s="44"/>
      <c r="H7" s="44"/>
      <c r="I7" s="44"/>
      <c r="J7" s="44"/>
      <c r="K7" s="44" t="s">
        <v>48</v>
      </c>
      <c r="L7" s="44"/>
      <c r="M7" s="44"/>
      <c r="N7" s="44"/>
      <c r="O7" s="44"/>
      <c r="P7" s="44"/>
      <c r="Q7" s="44"/>
      <c r="R7" s="44"/>
      <c r="S7" s="44"/>
      <c r="T7" s="44"/>
      <c r="U7" s="44"/>
      <c r="V7" s="44"/>
      <c r="W7" s="44"/>
      <c r="X7" s="44"/>
    </row>
    <row r="8" spans="1:24" x14ac:dyDescent="0.25">
      <c r="A8" s="44"/>
      <c r="B8" s="44"/>
      <c r="C8" s="44"/>
      <c r="D8" s="44" t="s">
        <v>49</v>
      </c>
      <c r="E8" s="44"/>
      <c r="F8" s="44"/>
      <c r="G8" s="50" t="s">
        <v>0</v>
      </c>
      <c r="H8" s="71">
        <v>1</v>
      </c>
      <c r="I8" s="51" t="s">
        <v>50</v>
      </c>
      <c r="J8" s="44"/>
      <c r="K8" s="52"/>
      <c r="L8" s="44"/>
      <c r="M8" s="44"/>
      <c r="N8" s="44"/>
      <c r="O8" s="44"/>
      <c r="P8" s="44"/>
      <c r="Q8" s="44"/>
      <c r="R8" s="44"/>
      <c r="S8" s="44"/>
      <c r="T8" s="44"/>
      <c r="U8" s="44"/>
      <c r="V8" s="44"/>
      <c r="W8" s="44"/>
      <c r="X8" s="44"/>
    </row>
    <row r="9" spans="1:24" x14ac:dyDescent="0.25">
      <c r="A9" s="44"/>
      <c r="B9" s="44"/>
      <c r="C9" s="44"/>
      <c r="D9" s="44"/>
      <c r="E9" s="44"/>
      <c r="F9" s="44"/>
      <c r="G9" s="44"/>
      <c r="H9" s="44"/>
      <c r="I9" s="44"/>
      <c r="J9" s="44"/>
      <c r="K9" s="44"/>
      <c r="L9" s="44"/>
      <c r="M9" s="44"/>
      <c r="N9" s="44"/>
      <c r="O9" s="44"/>
      <c r="P9" s="44"/>
      <c r="Q9" s="44"/>
      <c r="R9" s="44"/>
      <c r="S9" s="44"/>
      <c r="T9" s="44"/>
      <c r="U9" s="44"/>
      <c r="V9" s="44"/>
      <c r="W9" s="44"/>
      <c r="X9" s="44"/>
    </row>
    <row r="10" spans="1:24" x14ac:dyDescent="0.25">
      <c r="A10" s="44"/>
      <c r="B10" s="44"/>
      <c r="C10" s="44"/>
      <c r="D10" s="44" t="s">
        <v>51</v>
      </c>
      <c r="E10" s="44"/>
      <c r="F10" s="44"/>
      <c r="G10" s="44"/>
      <c r="H10" s="74">
        <f>(H6*((H8-1)^2))/((H8+1)^2)</f>
        <v>0</v>
      </c>
      <c r="I10" s="53" t="s">
        <v>47</v>
      </c>
      <c r="J10" s="44"/>
      <c r="K10" s="54">
        <f>H10/H6</f>
        <v>0</v>
      </c>
      <c r="L10" s="44" t="s">
        <v>52</v>
      </c>
      <c r="M10" s="44"/>
      <c r="N10" s="44"/>
      <c r="O10" s="44"/>
      <c r="P10" s="44"/>
      <c r="Q10" s="44"/>
      <c r="R10" s="44"/>
      <c r="S10" s="44"/>
      <c r="T10" s="44"/>
      <c r="U10" s="44"/>
      <c r="V10" s="44"/>
      <c r="W10" s="44"/>
      <c r="X10" s="44"/>
    </row>
    <row r="11" spans="1:24" x14ac:dyDescent="0.25">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x14ac:dyDescent="0.25">
      <c r="A12" s="44"/>
      <c r="B12" s="44"/>
      <c r="C12" s="44"/>
      <c r="D12" s="44" t="s">
        <v>53</v>
      </c>
      <c r="E12" s="44"/>
      <c r="F12" s="44"/>
      <c r="G12" s="44"/>
      <c r="H12" s="74">
        <f>H6-H10</f>
        <v>2</v>
      </c>
      <c r="I12" s="53" t="s">
        <v>47</v>
      </c>
      <c r="J12" s="44"/>
      <c r="K12" s="55">
        <f>1-K10</f>
        <v>1</v>
      </c>
      <c r="L12" s="44" t="s">
        <v>52</v>
      </c>
      <c r="M12" s="44"/>
      <c r="N12" s="44"/>
      <c r="O12" s="44"/>
      <c r="P12" s="44"/>
      <c r="Q12" s="44"/>
      <c r="R12" s="44"/>
      <c r="S12" s="44"/>
      <c r="T12" s="44"/>
      <c r="U12" s="44"/>
      <c r="V12" s="44"/>
      <c r="W12" s="44"/>
      <c r="X12" s="44"/>
    </row>
    <row r="13" spans="1:24" x14ac:dyDescent="0.25">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x14ac:dyDescent="0.25">
      <c r="A14" s="44"/>
      <c r="B14" s="44"/>
      <c r="C14" s="44"/>
      <c r="D14" s="44" t="s">
        <v>54</v>
      </c>
      <c r="E14" s="44"/>
      <c r="F14" s="44"/>
      <c r="G14" s="44"/>
      <c r="H14" s="56">
        <f>-10*LOG10(H12/H6)</f>
        <v>0</v>
      </c>
      <c r="I14" s="53" t="s">
        <v>55</v>
      </c>
      <c r="J14" s="44"/>
      <c r="K14" s="44" t="s">
        <v>56</v>
      </c>
      <c r="L14" s="44"/>
      <c r="M14" s="44"/>
      <c r="N14" s="44"/>
      <c r="O14" s="44"/>
      <c r="P14" s="44"/>
      <c r="Q14" s="44"/>
      <c r="R14" s="44"/>
      <c r="S14" s="44"/>
      <c r="T14" s="44"/>
      <c r="U14" s="44"/>
      <c r="V14" s="44"/>
      <c r="W14" s="44"/>
      <c r="X14" s="44"/>
    </row>
    <row r="15" spans="1:24" x14ac:dyDescent="0.25">
      <c r="A15" s="44"/>
      <c r="B15" s="44"/>
      <c r="C15" s="44"/>
      <c r="D15" s="44"/>
      <c r="E15" s="44"/>
      <c r="F15" s="44"/>
      <c r="G15" s="44"/>
      <c r="H15" s="49"/>
      <c r="I15" s="49"/>
      <c r="J15" s="49"/>
      <c r="K15" s="44" t="s">
        <v>57</v>
      </c>
      <c r="L15" s="49"/>
      <c r="M15" s="49"/>
      <c r="N15" s="49"/>
      <c r="O15" s="49"/>
      <c r="P15" s="49"/>
      <c r="Q15" s="49"/>
      <c r="R15" s="49"/>
      <c r="S15" s="49"/>
      <c r="T15" s="44"/>
      <c r="U15" s="44"/>
      <c r="V15" s="44"/>
      <c r="W15" s="44"/>
      <c r="X15" s="44"/>
    </row>
    <row r="16" spans="1:24" x14ac:dyDescent="0.25">
      <c r="A16" s="44"/>
      <c r="B16" s="44"/>
      <c r="C16" s="44"/>
      <c r="D16" s="44"/>
      <c r="E16" s="44"/>
      <c r="F16" s="44"/>
      <c r="G16" s="44"/>
      <c r="H16" s="49"/>
      <c r="I16" s="49"/>
      <c r="J16" s="49"/>
      <c r="K16" s="49"/>
      <c r="L16" s="49"/>
      <c r="M16" s="49"/>
      <c r="N16" s="49"/>
      <c r="O16" s="49"/>
      <c r="P16" s="49"/>
      <c r="Q16" s="49"/>
      <c r="R16" s="49"/>
      <c r="S16" s="49"/>
      <c r="T16" s="44"/>
      <c r="U16" s="44"/>
      <c r="V16" s="44"/>
      <c r="W16" s="44"/>
      <c r="X16" s="44"/>
    </row>
    <row r="17" spans="1:24" x14ac:dyDescent="0.25">
      <c r="A17" s="44"/>
      <c r="B17" s="44"/>
      <c r="C17" s="44"/>
      <c r="D17" s="44"/>
      <c r="E17" s="44"/>
      <c r="F17" s="44"/>
      <c r="G17" s="44"/>
      <c r="H17" s="49"/>
      <c r="I17" s="49"/>
      <c r="J17" s="49"/>
      <c r="K17" s="49"/>
      <c r="L17" s="49"/>
      <c r="M17" s="49"/>
      <c r="N17" s="49"/>
      <c r="O17" s="49"/>
      <c r="P17" s="49"/>
      <c r="Q17" s="49"/>
      <c r="R17" s="49"/>
      <c r="S17" s="49"/>
      <c r="T17" s="44"/>
      <c r="U17" s="57" t="s">
        <v>58</v>
      </c>
      <c r="V17" s="57"/>
      <c r="W17" s="57"/>
      <c r="X17" s="44"/>
    </row>
    <row r="18" spans="1:24" x14ac:dyDescent="0.25">
      <c r="A18" s="44"/>
      <c r="B18" s="44"/>
      <c r="C18" s="44"/>
      <c r="D18" s="44"/>
      <c r="E18" s="44"/>
      <c r="F18" s="44"/>
      <c r="G18" s="44"/>
      <c r="H18" s="49"/>
      <c r="I18" s="49"/>
      <c r="J18" s="49"/>
      <c r="K18" s="49"/>
      <c r="L18" s="49"/>
      <c r="M18" s="49"/>
      <c r="N18" s="49"/>
      <c r="O18" s="49"/>
      <c r="P18" s="49"/>
      <c r="Q18" s="49"/>
      <c r="R18" s="49"/>
      <c r="S18" s="49"/>
      <c r="T18" s="44"/>
      <c r="U18" s="44" t="s">
        <v>59</v>
      </c>
      <c r="V18" s="58">
        <f>SQRT(O19^2+Q19^2)</f>
        <v>50</v>
      </c>
      <c r="W18" s="59" t="s">
        <v>28</v>
      </c>
      <c r="X18" s="44"/>
    </row>
    <row r="19" spans="1:24" x14ac:dyDescent="0.25">
      <c r="A19" s="44"/>
      <c r="B19" s="44"/>
      <c r="C19" s="44"/>
      <c r="D19" s="44"/>
      <c r="E19" s="44"/>
      <c r="F19" s="44"/>
      <c r="G19" s="44"/>
      <c r="H19" s="49"/>
      <c r="I19" s="49"/>
      <c r="J19" s="49"/>
      <c r="K19" s="49"/>
      <c r="L19" s="49"/>
      <c r="M19" s="60" t="s">
        <v>60</v>
      </c>
      <c r="N19" s="49"/>
      <c r="O19" s="69">
        <f>'Gamma Calculation'!M5</f>
        <v>50</v>
      </c>
      <c r="P19" s="61" t="s">
        <v>61</v>
      </c>
      <c r="Q19" s="62">
        <v>0</v>
      </c>
      <c r="R19" s="49"/>
      <c r="S19" s="49"/>
      <c r="T19" s="44"/>
      <c r="U19" s="44"/>
      <c r="V19" s="58"/>
      <c r="W19" s="44"/>
      <c r="X19" s="44"/>
    </row>
    <row r="20" spans="1:24" x14ac:dyDescent="0.25">
      <c r="A20" s="44"/>
      <c r="B20" s="44"/>
      <c r="C20" s="44"/>
      <c r="D20" s="44"/>
      <c r="E20" s="44"/>
      <c r="F20" s="44"/>
      <c r="G20" s="44"/>
      <c r="H20" s="49"/>
      <c r="I20" s="49"/>
      <c r="J20" s="49"/>
      <c r="K20" s="49"/>
      <c r="L20" s="49"/>
      <c r="M20" s="49"/>
      <c r="N20" s="49"/>
      <c r="O20" s="49"/>
      <c r="P20" s="49"/>
      <c r="Q20" s="44"/>
      <c r="R20" s="49"/>
      <c r="S20" s="49"/>
      <c r="T20" s="44"/>
      <c r="U20" s="44" t="s">
        <v>62</v>
      </c>
      <c r="V20" s="58">
        <f>SQRT(O21^2+Q21^2)</f>
        <v>50</v>
      </c>
      <c r="W20" s="59" t="s">
        <v>28</v>
      </c>
      <c r="X20" s="44"/>
    </row>
    <row r="21" spans="1:24" x14ac:dyDescent="0.25">
      <c r="A21" s="44"/>
      <c r="B21" s="44"/>
      <c r="C21" s="44"/>
      <c r="D21" s="44"/>
      <c r="E21" s="44"/>
      <c r="F21" s="44"/>
      <c r="G21" s="44"/>
      <c r="H21" s="49"/>
      <c r="I21" s="49"/>
      <c r="J21" s="49"/>
      <c r="K21" s="49"/>
      <c r="L21" s="49"/>
      <c r="M21" s="70" t="s">
        <v>70</v>
      </c>
      <c r="N21" s="49"/>
      <c r="O21" s="69">
        <f>'Gamma Calculation'!J5</f>
        <v>50</v>
      </c>
      <c r="P21" s="61" t="s">
        <v>61</v>
      </c>
      <c r="Q21" s="68">
        <f>'Gamma Calculation'!K5</f>
        <v>0</v>
      </c>
      <c r="R21" s="49"/>
      <c r="S21" s="49"/>
      <c r="T21" s="44"/>
      <c r="U21" s="44"/>
      <c r="V21" s="44"/>
      <c r="W21" s="44"/>
      <c r="X21" s="44"/>
    </row>
    <row r="22" spans="1:24" x14ac:dyDescent="0.25">
      <c r="A22" s="44"/>
      <c r="B22" s="44"/>
      <c r="C22" s="44"/>
      <c r="D22" s="44"/>
      <c r="E22" s="44"/>
      <c r="F22" s="44"/>
      <c r="G22" s="44"/>
      <c r="H22" s="49"/>
      <c r="I22" s="49"/>
      <c r="J22" s="49"/>
      <c r="K22" s="49"/>
      <c r="L22" s="49"/>
      <c r="M22" s="49"/>
      <c r="N22" s="49"/>
      <c r="O22" s="49"/>
      <c r="P22" s="49"/>
      <c r="Q22" s="49"/>
      <c r="R22" s="49"/>
      <c r="S22" s="49"/>
      <c r="T22" s="44"/>
      <c r="U22" s="44"/>
      <c r="V22" s="45" t="s">
        <v>23</v>
      </c>
      <c r="W22" s="44"/>
      <c r="X22" s="44"/>
    </row>
    <row r="23" spans="1:24" ht="15.75" x14ac:dyDescent="0.25">
      <c r="A23" s="44"/>
      <c r="B23" s="44"/>
      <c r="C23" s="44"/>
      <c r="D23" s="44"/>
      <c r="E23" s="44"/>
      <c r="F23" s="44"/>
      <c r="G23" s="44"/>
      <c r="H23" s="49"/>
      <c r="I23" s="49"/>
      <c r="J23" s="49"/>
      <c r="K23" s="49"/>
      <c r="L23" s="49"/>
      <c r="M23" s="60" t="s">
        <v>63</v>
      </c>
      <c r="N23" s="49"/>
      <c r="O23" s="73">
        <f>IF(V18&gt;V20, V18/V20, V20/V18)</f>
        <v>1</v>
      </c>
      <c r="P23" s="63"/>
      <c r="Q23" s="49"/>
      <c r="R23" s="49"/>
      <c r="S23" s="49"/>
      <c r="T23" s="44"/>
      <c r="U23" s="44"/>
      <c r="V23" s="44"/>
      <c r="W23" s="44"/>
      <c r="X23" s="44"/>
    </row>
    <row r="24" spans="1:24" x14ac:dyDescent="0.25">
      <c r="A24" s="44"/>
      <c r="B24" s="44"/>
      <c r="C24" s="44"/>
      <c r="D24" s="44"/>
      <c r="E24" s="44"/>
      <c r="F24" s="44"/>
      <c r="G24" s="44"/>
      <c r="H24" s="49"/>
      <c r="I24" s="49"/>
      <c r="J24" s="49"/>
      <c r="K24" s="49"/>
      <c r="L24" s="49"/>
      <c r="M24" s="49"/>
      <c r="N24" s="49"/>
      <c r="O24" s="49"/>
      <c r="P24" s="49"/>
      <c r="Q24" s="60" t="s">
        <v>64</v>
      </c>
      <c r="R24" s="49"/>
      <c r="S24" s="49"/>
      <c r="T24" s="44"/>
      <c r="U24" s="44"/>
      <c r="V24" s="44"/>
      <c r="W24" s="44"/>
      <c r="X24" s="44"/>
    </row>
    <row r="25" spans="1:24" x14ac:dyDescent="0.25">
      <c r="A25" s="44"/>
      <c r="B25" s="44"/>
      <c r="C25" s="44"/>
      <c r="D25" s="44"/>
      <c r="E25" s="44"/>
      <c r="F25" s="44"/>
      <c r="G25" s="44"/>
      <c r="H25" s="49"/>
      <c r="I25" s="49"/>
      <c r="J25" s="49"/>
      <c r="K25" s="49"/>
      <c r="L25" s="49"/>
      <c r="M25" s="49"/>
      <c r="N25" s="49"/>
      <c r="O25" s="49"/>
      <c r="P25" s="49"/>
      <c r="Q25" s="49"/>
      <c r="R25" s="49"/>
      <c r="S25" s="49"/>
      <c r="T25" s="44"/>
      <c r="U25" s="44"/>
      <c r="V25" s="44"/>
      <c r="W25" s="44"/>
      <c r="X25" s="44"/>
    </row>
    <row r="26" spans="1:24" x14ac:dyDescent="0.25">
      <c r="A26" s="44"/>
      <c r="B26" s="44"/>
      <c r="C26" s="44"/>
      <c r="D26" s="44"/>
      <c r="E26" s="44"/>
      <c r="F26" s="44"/>
      <c r="G26" s="44"/>
      <c r="H26" s="49"/>
      <c r="I26" s="49"/>
      <c r="J26" s="49"/>
      <c r="K26" s="49"/>
      <c r="L26" s="49"/>
      <c r="M26" s="49"/>
      <c r="N26" s="49"/>
      <c r="O26" s="49"/>
      <c r="P26" s="49"/>
      <c r="Q26" s="49"/>
      <c r="R26" s="49"/>
      <c r="S26" s="49"/>
      <c r="T26" s="44"/>
      <c r="U26" s="44"/>
      <c r="V26" s="44"/>
      <c r="W26" s="44"/>
      <c r="X26" s="44"/>
    </row>
    <row r="27" spans="1:24" x14ac:dyDescent="0.25">
      <c r="A27" s="44"/>
      <c r="B27" s="44"/>
      <c r="C27" s="44"/>
      <c r="D27" s="44"/>
      <c r="E27" s="44"/>
      <c r="F27" s="44"/>
      <c r="G27" s="44"/>
      <c r="H27" s="49"/>
      <c r="I27" s="49"/>
      <c r="J27" s="49"/>
      <c r="K27" s="49"/>
      <c r="L27" s="49"/>
      <c r="M27" s="49"/>
      <c r="N27" s="49"/>
      <c r="O27" s="49"/>
      <c r="P27" s="49"/>
      <c r="Q27" s="49"/>
      <c r="R27" s="44" t="s">
        <v>65</v>
      </c>
      <c r="S27" s="49"/>
      <c r="T27" s="44"/>
      <c r="U27" s="44"/>
      <c r="V27" s="44"/>
      <c r="W27" s="44"/>
      <c r="X27" s="44"/>
    </row>
    <row r="28" spans="1:24" x14ac:dyDescent="0.25">
      <c r="A28" s="44"/>
      <c r="B28" s="44"/>
      <c r="C28" s="44"/>
      <c r="D28" s="44"/>
      <c r="E28" s="44"/>
      <c r="F28" s="44"/>
      <c r="G28" s="44"/>
      <c r="H28" s="49"/>
      <c r="I28" s="49"/>
      <c r="J28" s="49"/>
      <c r="K28" s="49"/>
      <c r="L28" s="49"/>
      <c r="M28" s="49"/>
      <c r="N28" s="49"/>
      <c r="O28" s="49"/>
      <c r="P28" s="49"/>
      <c r="Q28" s="49"/>
      <c r="R28" s="44" t="s">
        <v>0</v>
      </c>
      <c r="S28" s="49"/>
      <c r="T28" s="44"/>
      <c r="U28" s="44"/>
      <c r="V28" s="44"/>
      <c r="W28" s="44"/>
      <c r="X28" s="44"/>
    </row>
    <row r="29" spans="1:24" x14ac:dyDescent="0.25">
      <c r="A29" s="44"/>
      <c r="B29" s="44"/>
      <c r="C29" s="44"/>
      <c r="D29" s="44"/>
      <c r="E29" s="44"/>
      <c r="F29" s="44"/>
      <c r="G29" s="44"/>
      <c r="H29" s="49"/>
      <c r="I29" s="49"/>
      <c r="J29" s="49"/>
      <c r="K29" s="49"/>
      <c r="L29" s="49"/>
      <c r="M29" s="49"/>
      <c r="N29" s="49"/>
      <c r="O29" s="49"/>
      <c r="P29" s="49"/>
      <c r="Q29" s="49"/>
      <c r="R29" s="49"/>
      <c r="S29" s="49"/>
      <c r="T29" s="44"/>
      <c r="U29" s="44"/>
      <c r="V29" s="44"/>
      <c r="W29" s="44"/>
      <c r="X29" s="44"/>
    </row>
    <row r="30" spans="1:24" x14ac:dyDescent="0.25">
      <c r="A30" s="44"/>
      <c r="B30" s="44"/>
      <c r="C30" s="44"/>
      <c r="D30" s="44"/>
      <c r="E30" s="44"/>
      <c r="F30" s="44"/>
      <c r="G30" s="44"/>
      <c r="H30" s="49"/>
      <c r="I30" s="49"/>
      <c r="J30" s="49"/>
      <c r="K30" s="49"/>
      <c r="L30" s="49"/>
      <c r="M30" s="72" t="s">
        <v>73</v>
      </c>
      <c r="N30" s="49"/>
      <c r="O30" s="49"/>
      <c r="P30" s="49"/>
      <c r="Q30" s="60" t="s">
        <v>0</v>
      </c>
      <c r="R30" s="49"/>
      <c r="S30" s="49"/>
      <c r="T30" s="44"/>
      <c r="U30" s="44"/>
      <c r="V30" s="44"/>
      <c r="W30" s="44"/>
      <c r="X30" s="44"/>
    </row>
    <row r="31" spans="1:24" x14ac:dyDescent="0.25">
      <c r="A31" s="44"/>
      <c r="B31" s="44"/>
      <c r="C31" s="44"/>
      <c r="D31" s="44"/>
      <c r="E31" s="44"/>
      <c r="F31" s="44"/>
      <c r="G31" s="44"/>
      <c r="H31" s="49"/>
      <c r="I31" s="49"/>
      <c r="J31" s="49"/>
      <c r="K31" s="49"/>
      <c r="L31" s="49"/>
      <c r="M31" s="49"/>
      <c r="N31" s="49"/>
      <c r="O31" s="49"/>
      <c r="P31" s="49"/>
      <c r="Q31" s="49"/>
      <c r="R31" s="49"/>
      <c r="S31" s="49"/>
      <c r="T31" s="44"/>
      <c r="U31" s="44"/>
      <c r="V31" s="44"/>
      <c r="W31" s="44"/>
      <c r="X31" s="44"/>
    </row>
    <row r="32" spans="1:24" x14ac:dyDescent="0.25">
      <c r="A32" s="44"/>
      <c r="B32" s="44"/>
      <c r="C32" s="44"/>
      <c r="D32" s="44"/>
      <c r="E32" s="44"/>
      <c r="F32" s="44"/>
      <c r="G32" s="44"/>
      <c r="H32" s="49"/>
      <c r="I32" s="49"/>
      <c r="J32" s="49"/>
      <c r="K32" s="49"/>
      <c r="L32" s="49"/>
      <c r="M32" s="44" t="s">
        <v>67</v>
      </c>
      <c r="N32" s="44"/>
      <c r="O32" s="44"/>
      <c r="P32" s="44"/>
      <c r="Q32" s="64">
        <v>1.92</v>
      </c>
      <c r="R32" s="44"/>
      <c r="S32" s="49"/>
      <c r="T32" s="44"/>
      <c r="U32" s="44"/>
      <c r="V32" s="44"/>
      <c r="W32" s="44"/>
      <c r="X32" s="44"/>
    </row>
    <row r="33" spans="1:24" x14ac:dyDescent="0.25">
      <c r="A33" s="44"/>
      <c r="B33" s="44"/>
      <c r="C33" s="44"/>
      <c r="D33" s="44"/>
      <c r="E33" s="44"/>
      <c r="F33" s="44"/>
      <c r="G33" s="44"/>
      <c r="H33" s="49"/>
      <c r="I33" s="49"/>
      <c r="J33" s="49"/>
      <c r="K33" s="49"/>
      <c r="L33" s="49"/>
      <c r="M33" s="44"/>
      <c r="N33" s="44"/>
      <c r="O33" s="44"/>
      <c r="P33" s="44"/>
      <c r="Q33" s="44"/>
      <c r="R33" s="44"/>
      <c r="S33" s="49"/>
      <c r="T33" s="44"/>
      <c r="U33" s="44"/>
      <c r="V33" s="44"/>
      <c r="W33" s="44"/>
      <c r="X33" s="44"/>
    </row>
    <row r="34" spans="1:24" x14ac:dyDescent="0.25">
      <c r="A34" s="44"/>
      <c r="B34" s="44"/>
      <c r="C34" s="44"/>
      <c r="D34" s="44"/>
      <c r="E34" s="44"/>
      <c r="F34" s="44"/>
      <c r="G34" s="44"/>
      <c r="H34" s="49"/>
      <c r="I34" s="49"/>
      <c r="J34" s="49"/>
      <c r="K34" s="49"/>
      <c r="L34" s="49"/>
      <c r="M34" s="44" t="s">
        <v>68</v>
      </c>
      <c r="N34" s="44"/>
      <c r="O34" s="44"/>
      <c r="P34" s="44"/>
      <c r="Q34" s="64">
        <v>0.08</v>
      </c>
      <c r="R34" s="44"/>
      <c r="S34" s="49"/>
      <c r="T34" s="44"/>
      <c r="U34" s="44"/>
      <c r="V34" s="44"/>
      <c r="W34" s="44"/>
      <c r="X34" s="44"/>
    </row>
    <row r="35" spans="1:24" x14ac:dyDescent="0.25">
      <c r="A35" s="44"/>
      <c r="B35" s="44"/>
      <c r="C35" s="44"/>
      <c r="D35" s="44"/>
      <c r="E35" s="44"/>
      <c r="F35" s="44"/>
      <c r="G35" s="44"/>
      <c r="H35" s="49"/>
      <c r="I35" s="49"/>
      <c r="J35" s="49"/>
      <c r="K35" s="49"/>
      <c r="L35" s="49"/>
      <c r="M35" s="44"/>
      <c r="N35" s="44"/>
      <c r="O35" s="44"/>
      <c r="P35" s="44"/>
      <c r="Q35" s="44"/>
      <c r="R35" s="44"/>
      <c r="S35" s="49"/>
      <c r="T35" s="44"/>
      <c r="U35" s="44"/>
      <c r="V35" s="44"/>
      <c r="W35" s="44"/>
      <c r="X35" s="44"/>
    </row>
    <row r="36" spans="1:24" x14ac:dyDescent="0.25">
      <c r="A36" s="44"/>
      <c r="B36" s="44"/>
      <c r="C36" s="44"/>
      <c r="D36" s="44"/>
      <c r="E36" s="44"/>
      <c r="F36" s="44"/>
      <c r="G36" s="44"/>
      <c r="H36" s="49"/>
      <c r="I36" s="49"/>
      <c r="J36" s="49"/>
      <c r="K36" s="49"/>
      <c r="L36" s="49"/>
      <c r="M36" s="44" t="s">
        <v>63</v>
      </c>
      <c r="N36" s="44"/>
      <c r="O36" s="44"/>
      <c r="P36" s="44"/>
      <c r="Q36" s="75">
        <f>(SQRT(Q32)+SQRT(Q34))/(SQRT(Q32)-SQRT(Q34))</f>
        <v>1.512954737875335</v>
      </c>
      <c r="R36" s="44"/>
      <c r="S36" s="49"/>
      <c r="T36" s="44"/>
      <c r="U36" s="44"/>
      <c r="V36" s="44"/>
      <c r="W36" s="44"/>
      <c r="X36" s="44"/>
    </row>
    <row r="37" spans="1:24" x14ac:dyDescent="0.25">
      <c r="A37" s="44"/>
      <c r="B37" s="44"/>
      <c r="C37" s="44"/>
      <c r="D37" s="44"/>
      <c r="E37" s="44"/>
      <c r="F37" s="44"/>
      <c r="G37" s="44"/>
      <c r="H37" s="49"/>
      <c r="I37" s="49"/>
      <c r="J37" s="49"/>
      <c r="K37" s="49"/>
      <c r="L37" s="49"/>
      <c r="M37" s="44"/>
      <c r="N37" s="44"/>
      <c r="O37" s="44"/>
      <c r="P37" s="44"/>
      <c r="Q37" s="44"/>
      <c r="R37" s="44"/>
      <c r="S37" s="49"/>
      <c r="T37" s="44"/>
      <c r="U37" s="44"/>
      <c r="V37" s="44"/>
      <c r="W37" s="44"/>
      <c r="X37" s="44"/>
    </row>
    <row r="38" spans="1:24" x14ac:dyDescent="0.25">
      <c r="A38" s="44"/>
      <c r="B38" s="44"/>
      <c r="C38" s="44"/>
      <c r="D38" s="44"/>
      <c r="E38" s="44"/>
      <c r="F38" s="44"/>
      <c r="G38" s="44"/>
      <c r="H38" s="49"/>
      <c r="I38" s="49"/>
      <c r="J38" s="49"/>
      <c r="K38" s="49"/>
      <c r="L38" s="49"/>
      <c r="M38" s="44"/>
      <c r="N38" s="44"/>
      <c r="O38" s="44"/>
      <c r="P38" s="44"/>
      <c r="Q38" s="44" t="s">
        <v>66</v>
      </c>
      <c r="R38" s="44"/>
      <c r="S38" s="49"/>
      <c r="T38" s="44"/>
      <c r="U38" s="44"/>
      <c r="V38" s="44"/>
      <c r="W38" s="44"/>
      <c r="X38" s="44"/>
    </row>
    <row r="39" spans="1:24" x14ac:dyDescent="0.25">
      <c r="A39" s="44"/>
      <c r="B39" s="44"/>
      <c r="C39" s="44"/>
      <c r="D39" s="44"/>
      <c r="E39" s="44"/>
      <c r="F39" s="44"/>
      <c r="G39" s="44"/>
      <c r="H39" s="49"/>
      <c r="I39" s="49"/>
      <c r="J39" s="49"/>
      <c r="K39" s="49"/>
      <c r="L39" s="49"/>
      <c r="M39" s="44"/>
      <c r="N39" s="44"/>
      <c r="O39" s="44"/>
      <c r="P39" s="44"/>
      <c r="Q39" s="49"/>
      <c r="R39" s="49"/>
      <c r="S39" s="49"/>
      <c r="T39" s="44"/>
      <c r="U39" s="44"/>
      <c r="V39" s="44"/>
      <c r="W39" s="44"/>
      <c r="X39" s="44"/>
    </row>
    <row r="40" spans="1:24" x14ac:dyDescent="0.25">
      <c r="A40" s="44"/>
      <c r="B40" s="44"/>
      <c r="C40" s="44"/>
      <c r="D40" s="44"/>
      <c r="E40" s="44"/>
      <c r="F40" s="44"/>
      <c r="G40" s="44"/>
      <c r="H40" s="49"/>
      <c r="I40" s="49"/>
      <c r="J40" s="49"/>
      <c r="K40" s="49"/>
      <c r="L40" s="49"/>
      <c r="M40" s="44"/>
      <c r="N40" s="44"/>
      <c r="O40" s="44"/>
      <c r="P40" s="44"/>
      <c r="Q40" s="49"/>
      <c r="R40" s="49"/>
      <c r="S40" s="49"/>
      <c r="T40" s="44"/>
      <c r="U40" s="44"/>
      <c r="V40" s="44"/>
      <c r="W40" s="44"/>
      <c r="X40" s="44"/>
    </row>
    <row r="41" spans="1:24" x14ac:dyDescent="0.25">
      <c r="A41" s="44"/>
      <c r="B41" s="44"/>
      <c r="C41" s="44"/>
      <c r="D41" s="44"/>
      <c r="E41" s="44"/>
      <c r="F41" s="44"/>
      <c r="G41" s="44"/>
      <c r="H41" s="49"/>
      <c r="I41" s="49"/>
      <c r="J41" s="49"/>
      <c r="K41" s="49"/>
      <c r="L41" s="49"/>
      <c r="M41" s="49"/>
      <c r="N41" s="49"/>
      <c r="O41" s="49"/>
      <c r="P41" s="49"/>
      <c r="Q41" s="49"/>
      <c r="R41" s="49"/>
      <c r="S41" s="49"/>
      <c r="T41" s="44"/>
      <c r="U41" s="44"/>
      <c r="V41" s="44"/>
      <c r="W41" s="44"/>
      <c r="X41" s="44"/>
    </row>
    <row r="42" spans="1:24" x14ac:dyDescent="0.25">
      <c r="A42" s="44"/>
      <c r="B42" s="44"/>
      <c r="C42" s="44"/>
      <c r="D42" s="44"/>
      <c r="E42" s="44"/>
      <c r="F42" s="44"/>
      <c r="G42" s="45" t="s">
        <v>23</v>
      </c>
      <c r="H42" s="49"/>
      <c r="I42" s="49"/>
      <c r="J42" s="49"/>
      <c r="K42" s="49"/>
      <c r="L42" s="49"/>
      <c r="M42" s="49"/>
      <c r="N42" s="49"/>
      <c r="O42" s="49"/>
      <c r="P42" s="49"/>
      <c r="Q42" s="49"/>
      <c r="R42" s="49"/>
      <c r="S42" s="49"/>
      <c r="T42" s="44"/>
      <c r="U42" s="44"/>
      <c r="V42" s="44"/>
      <c r="W42" s="44"/>
      <c r="X42" s="44"/>
    </row>
    <row r="43" spans="1:24" x14ac:dyDescent="0.25">
      <c r="A43" s="44"/>
      <c r="B43" s="44"/>
      <c r="C43" s="44"/>
      <c r="D43" s="44"/>
      <c r="E43" s="44"/>
      <c r="F43" s="44"/>
      <c r="G43" s="44"/>
      <c r="H43" s="49"/>
      <c r="I43" s="49"/>
      <c r="J43" s="49"/>
      <c r="K43" s="49"/>
      <c r="L43" s="49"/>
      <c r="M43" s="49"/>
      <c r="N43" s="49"/>
      <c r="O43" s="49"/>
      <c r="P43" s="49"/>
      <c r="Q43" s="49"/>
      <c r="R43" s="49"/>
      <c r="S43" s="49"/>
      <c r="T43" s="44"/>
      <c r="U43" s="44"/>
      <c r="V43" s="44"/>
      <c r="W43" s="44"/>
      <c r="X43" s="44"/>
    </row>
    <row r="44" spans="1:24" x14ac:dyDescent="0.25">
      <c r="A44" s="44"/>
      <c r="B44" s="44"/>
      <c r="C44" s="44"/>
      <c r="D44" s="44"/>
      <c r="E44" s="44"/>
      <c r="F44" s="44"/>
      <c r="G44" s="44"/>
      <c r="H44" s="49"/>
      <c r="I44" s="49"/>
      <c r="J44" s="49"/>
      <c r="K44" s="49"/>
      <c r="L44" s="49"/>
      <c r="M44" s="49"/>
      <c r="N44" s="49"/>
      <c r="O44" s="49"/>
      <c r="P44" s="49"/>
      <c r="Q44" s="49"/>
      <c r="R44" s="49"/>
      <c r="S44" s="49"/>
      <c r="T44" s="44"/>
      <c r="U44" s="44"/>
      <c r="V44" s="44"/>
      <c r="W44" s="44"/>
      <c r="X44" s="44"/>
    </row>
    <row r="45" spans="1:24" x14ac:dyDescent="0.25">
      <c r="A45" s="44"/>
      <c r="B45" s="44"/>
      <c r="C45" s="44"/>
      <c r="D45" s="44"/>
      <c r="E45" s="44"/>
      <c r="F45" s="44"/>
      <c r="G45" s="44"/>
      <c r="H45" s="49"/>
      <c r="I45" s="49"/>
      <c r="J45" s="49"/>
      <c r="K45" s="49"/>
      <c r="L45" s="49"/>
      <c r="M45" s="49"/>
      <c r="N45" s="49"/>
      <c r="O45" s="49"/>
      <c r="P45" s="49"/>
      <c r="Q45" s="49"/>
      <c r="R45" s="49"/>
      <c r="S45" s="49"/>
      <c r="T45" s="44"/>
      <c r="U45" s="44"/>
      <c r="V45" s="44"/>
      <c r="W45" s="44"/>
      <c r="X45" s="44"/>
    </row>
    <row r="46" spans="1:24" x14ac:dyDescent="0.25">
      <c r="A46" s="44"/>
      <c r="B46" s="44"/>
      <c r="C46" s="44"/>
      <c r="D46" s="44"/>
      <c r="E46" s="44"/>
      <c r="F46" s="44"/>
      <c r="G46" s="44"/>
      <c r="H46" s="49"/>
      <c r="I46" s="49"/>
      <c r="J46" s="49"/>
      <c r="K46" s="49"/>
      <c r="L46" s="49"/>
      <c r="M46" s="49"/>
      <c r="N46" s="49"/>
      <c r="O46" s="49"/>
      <c r="P46" s="49"/>
      <c r="Q46" s="49"/>
      <c r="R46" s="49"/>
      <c r="S46" s="49"/>
      <c r="T46" s="44"/>
      <c r="U46" s="44"/>
      <c r="V46" s="44"/>
      <c r="W46" s="44"/>
      <c r="X46" s="44"/>
    </row>
    <row r="47" spans="1:24" x14ac:dyDescent="0.25">
      <c r="A47" s="44"/>
      <c r="B47" s="44"/>
      <c r="C47" s="44"/>
      <c r="D47" s="44"/>
      <c r="E47" s="44"/>
      <c r="F47" s="44"/>
      <c r="G47" s="44"/>
      <c r="H47" s="49"/>
      <c r="I47" s="49"/>
      <c r="J47" s="49"/>
      <c r="K47" s="49"/>
      <c r="L47" s="49"/>
      <c r="M47" s="49"/>
      <c r="N47" s="49"/>
      <c r="O47" s="49"/>
      <c r="P47" s="49"/>
      <c r="Q47" s="49"/>
      <c r="R47" s="49"/>
      <c r="S47" s="49"/>
      <c r="T47" s="44"/>
      <c r="U47" s="44"/>
      <c r="V47" s="44"/>
      <c r="W47" s="44"/>
      <c r="X47" s="44"/>
    </row>
    <row r="48" spans="1:24" x14ac:dyDescent="0.25">
      <c r="A48" s="44"/>
      <c r="B48" s="44"/>
      <c r="C48" s="44"/>
      <c r="D48" s="44"/>
      <c r="E48" s="44"/>
      <c r="F48" s="44"/>
      <c r="G48" s="44"/>
      <c r="H48" s="49"/>
      <c r="I48" s="49"/>
      <c r="J48" s="49"/>
      <c r="K48" s="49"/>
      <c r="L48" s="49"/>
      <c r="M48" s="49"/>
      <c r="N48" s="49"/>
      <c r="O48" s="49"/>
      <c r="P48" s="49"/>
      <c r="Q48" s="49"/>
      <c r="R48" s="49"/>
      <c r="S48" s="49"/>
      <c r="T48" s="44"/>
      <c r="U48" s="44"/>
      <c r="V48" s="44"/>
      <c r="W48" s="44"/>
      <c r="X48" s="44"/>
    </row>
    <row r="49" spans="1:24" x14ac:dyDescent="0.25">
      <c r="A49" s="44"/>
      <c r="B49" s="44"/>
      <c r="C49" s="44"/>
      <c r="D49" s="44"/>
      <c r="E49" s="44"/>
      <c r="F49" s="44"/>
      <c r="G49" s="44"/>
      <c r="H49" s="49"/>
      <c r="I49" s="49"/>
      <c r="J49" s="49"/>
      <c r="K49" s="49"/>
      <c r="L49" s="49"/>
      <c r="M49" s="49"/>
      <c r="N49" s="49"/>
      <c r="O49" s="49"/>
      <c r="P49" s="49"/>
      <c r="Q49" s="49"/>
      <c r="R49" s="49"/>
      <c r="S49" s="49"/>
      <c r="T49" s="44"/>
      <c r="U49" s="44"/>
      <c r="V49" s="44"/>
      <c r="W49" s="44"/>
      <c r="X49" s="44"/>
    </row>
    <row r="50" spans="1:24" x14ac:dyDescent="0.25">
      <c r="A50" s="44"/>
      <c r="B50" s="44"/>
      <c r="C50" s="44"/>
      <c r="D50" s="44"/>
      <c r="E50" s="44"/>
      <c r="F50" s="44"/>
      <c r="G50" s="44"/>
      <c r="H50" s="49"/>
      <c r="I50" s="49"/>
      <c r="J50" s="49"/>
      <c r="K50" s="49"/>
      <c r="L50" s="49"/>
      <c r="M50" s="49"/>
      <c r="N50" s="49"/>
      <c r="O50" s="49"/>
      <c r="P50" s="49"/>
      <c r="Q50" s="49"/>
      <c r="R50" s="49"/>
      <c r="S50" s="49"/>
      <c r="T50" s="44"/>
      <c r="U50" s="44"/>
      <c r="V50" s="44"/>
      <c r="W50" s="44"/>
      <c r="X50" s="44"/>
    </row>
    <row r="51" spans="1:24" x14ac:dyDescent="0.25">
      <c r="A51" s="44"/>
      <c r="B51" s="44"/>
      <c r="C51" s="44"/>
      <c r="D51" s="44"/>
      <c r="E51" s="44"/>
      <c r="F51" s="44"/>
      <c r="G51" s="44"/>
      <c r="H51" s="49"/>
      <c r="I51" s="49"/>
      <c r="J51" s="49"/>
      <c r="K51" s="49"/>
      <c r="L51" s="49"/>
      <c r="M51" s="49"/>
      <c r="N51" s="49"/>
      <c r="O51" s="49"/>
      <c r="P51" s="49"/>
      <c r="Q51" s="49"/>
      <c r="R51" s="49"/>
      <c r="S51" s="49"/>
      <c r="T51" s="44"/>
      <c r="U51" s="44"/>
      <c r="V51" s="44"/>
      <c r="W51" s="44"/>
      <c r="X51" s="44"/>
    </row>
    <row r="52" spans="1:24" x14ac:dyDescent="0.25">
      <c r="A52" s="44"/>
      <c r="B52" s="44"/>
      <c r="C52" s="44"/>
      <c r="D52" s="44"/>
      <c r="E52" s="44"/>
      <c r="F52" s="44"/>
      <c r="G52" s="44"/>
      <c r="H52" s="49"/>
      <c r="I52" s="49"/>
      <c r="J52" s="49"/>
      <c r="K52" s="49"/>
      <c r="L52" s="49"/>
      <c r="M52" s="49"/>
      <c r="N52" s="49"/>
      <c r="O52" s="49"/>
      <c r="P52" s="49"/>
      <c r="Q52" s="49"/>
      <c r="R52" s="49"/>
      <c r="S52" s="49"/>
      <c r="T52" s="44"/>
      <c r="U52" s="44"/>
      <c r="V52" s="44"/>
      <c r="W52" s="44"/>
      <c r="X52" s="44"/>
    </row>
    <row r="53" spans="1:24" x14ac:dyDescent="0.25">
      <c r="A53" s="44"/>
      <c r="B53" s="44"/>
      <c r="C53" s="44"/>
      <c r="D53" s="44"/>
      <c r="E53" s="44"/>
      <c r="F53" s="44"/>
      <c r="G53" s="44"/>
      <c r="H53" s="49"/>
      <c r="I53" s="49"/>
      <c r="J53" s="49"/>
      <c r="K53" s="49"/>
      <c r="L53" s="49"/>
      <c r="M53" s="49"/>
      <c r="N53" s="49"/>
      <c r="O53" s="49"/>
      <c r="P53" s="49"/>
      <c r="Q53" s="49"/>
      <c r="R53" s="49"/>
      <c r="S53" s="49"/>
      <c r="T53" s="44"/>
      <c r="U53" s="44"/>
      <c r="V53" s="44"/>
      <c r="W53" s="44"/>
      <c r="X53" s="44"/>
    </row>
    <row r="54" spans="1:24" x14ac:dyDescent="0.25">
      <c r="A54" s="44"/>
      <c r="B54" s="44"/>
      <c r="C54" s="44"/>
      <c r="D54" s="44"/>
      <c r="E54" s="44"/>
      <c r="F54" s="44"/>
      <c r="G54" s="44"/>
      <c r="H54" s="49"/>
      <c r="I54" s="49"/>
      <c r="J54" s="49"/>
      <c r="K54" s="49"/>
      <c r="L54" s="49"/>
      <c r="M54" s="49"/>
      <c r="N54" s="49"/>
      <c r="O54" s="49"/>
      <c r="P54" s="49"/>
      <c r="Q54" s="49"/>
      <c r="R54" s="49"/>
      <c r="S54" s="49"/>
      <c r="T54" s="44"/>
      <c r="U54" s="44"/>
      <c r="V54" s="44"/>
      <c r="W54" s="44"/>
      <c r="X54" s="44"/>
    </row>
  </sheetData>
  <pageMargins left="0.7" right="0.7" top="0.75" bottom="0.75" header="0.3" footer="0.3"/>
  <pageSetup paperSize="9" orientation="portrait" horizontalDpi="4294967293"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Gamma Calculation</vt:lpstr>
      <vt:lpstr>Smith Chart Plot</vt:lpstr>
      <vt:lpstr>VSWR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2012-07-19T20:22:29Z</dcterms:created>
  <dcterms:modified xsi:type="dcterms:W3CDTF">2013-01-04T05:58:30Z</dcterms:modified>
</cp:coreProperties>
</file>