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0E524\EXCELCNV\4f2106c3-4061-48fb-8fc9-4c6e4bec2097\"/>
    </mc:Choice>
  </mc:AlternateContent>
  <xr:revisionPtr revIDLastSave="0" documentId="8_{403300EA-FB28-4CCC-BD24-0755E709E76B}" xr6:coauthVersionLast="47" xr6:coauthVersionMax="47" xr10:uidLastSave="{00000000-0000-0000-0000-000000000000}"/>
  <bookViews>
    <workbookView xWindow="-60" yWindow="-60" windowWidth="15480" windowHeight="11640" firstSheet="3" activeTab="3" xr2:uid="{115C7697-2828-4508-BA5C-AF1831896734}"/>
  </bookViews>
  <sheets>
    <sheet name="Revised Dataset" sheetId="1" r:id="rId1"/>
    <sheet name="Revised Table" sheetId="3" r:id="rId2"/>
    <sheet name="PivotTables" sheetId="2" r:id="rId3"/>
    <sheet name="Dashboard" sheetId="4" r:id="rId4"/>
  </sheets>
  <definedNames>
    <definedName name="_xlnm._FilterDatabase" localSheetId="1" hidden="1">'Revised Table'!$A$1:$N$36</definedName>
    <definedName name="Slicer_country">#N/A</definedName>
  </definedNames>
  <calcPr calcId="191028"/>
  <pivotCaches>
    <pivotCache cacheId="11134" r:id="rId5"/>
    <pivotCache cacheId="1113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I75" i="1"/>
  <c r="I76" i="1"/>
  <c r="I77" i="1"/>
  <c r="I78" i="1"/>
  <c r="I79" i="1"/>
  <c r="I80" i="1"/>
  <c r="I81" i="1"/>
  <c r="K38" i="1"/>
  <c r="M38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33" i="1"/>
  <c r="M34" i="1"/>
  <c r="M35" i="1"/>
  <c r="M36" i="1"/>
  <c r="M17" i="1"/>
  <c r="M18" i="1"/>
  <c r="M19" i="1"/>
  <c r="M20" i="1"/>
  <c r="M21" i="1"/>
  <c r="M22" i="1"/>
  <c r="M23" i="1"/>
  <c r="M24" i="1"/>
  <c r="M25" i="1"/>
  <c r="M26" i="1"/>
  <c r="M7" i="1"/>
  <c r="M8" i="1"/>
  <c r="M9" i="1"/>
  <c r="M10" i="1"/>
  <c r="M11" i="1"/>
  <c r="M12" i="1"/>
  <c r="M13" i="1"/>
  <c r="M14" i="1"/>
  <c r="M15" i="1"/>
  <c r="M16" i="1"/>
  <c r="M27" i="1"/>
  <c r="M28" i="1"/>
  <c r="M29" i="1"/>
  <c r="M30" i="1"/>
  <c r="M31" i="1"/>
  <c r="M2" i="1"/>
  <c r="M3" i="1"/>
  <c r="M4" i="1"/>
  <c r="M5" i="1"/>
  <c r="M6" i="1"/>
  <c r="M32" i="1"/>
</calcChain>
</file>

<file path=xl/sharedStrings.xml><?xml version="1.0" encoding="utf-8"?>
<sst xmlns="http://schemas.openxmlformats.org/spreadsheetml/2006/main" count="173" uniqueCount="43">
  <si>
    <t>country</t>
  </si>
  <si>
    <t>year</t>
  </si>
  <si>
    <t>total_vehicles_registered</t>
  </si>
  <si>
    <t>ev_vehicles_registered</t>
  </si>
  <si>
    <t>ev_percentage_share</t>
  </si>
  <si>
    <t>charging_stations_count</t>
  </si>
  <si>
    <t>avg_cost_ev</t>
  </si>
  <si>
    <t>avg_cost_gasoline_vehicle</t>
  </si>
  <si>
    <t>gov_incentive_amount</t>
  </si>
  <si>
    <t>co2_emissions_per_vehicle</t>
  </si>
  <si>
    <t>fuel_price_per_liter</t>
  </si>
  <si>
    <t>electricity_price_per_kWh</t>
  </si>
  <si>
    <t>FuelCost_saved_by_EV</t>
  </si>
  <si>
    <t>Australia</t>
  </si>
  <si>
    <t>Canada</t>
  </si>
  <si>
    <t>France</t>
  </si>
  <si>
    <t>Germany</t>
  </si>
  <si>
    <t>India</t>
  </si>
  <si>
    <t>United Kingdom</t>
  </si>
  <si>
    <t>United States</t>
  </si>
  <si>
    <t>Total Number of Charging Stations Globally in 2023</t>
  </si>
  <si>
    <t>Average incentive in Australia</t>
  </si>
  <si>
    <t>Average incentive in Canada</t>
  </si>
  <si>
    <t>Average incentive in France</t>
  </si>
  <si>
    <t>Average incentive in Germany</t>
  </si>
  <si>
    <t>Average incentive in India</t>
  </si>
  <si>
    <t>Average incentive in United Kingdom</t>
  </si>
  <si>
    <t>Average incentive in United States</t>
  </si>
  <si>
    <t>Highest Average Incentive</t>
  </si>
  <si>
    <t>NonEV_vehicles_registered</t>
  </si>
  <si>
    <t>Sum of ev_vehicles_registered</t>
  </si>
  <si>
    <t>Grand Total</t>
  </si>
  <si>
    <t>Sum of NonEV_vehicles_registered</t>
  </si>
  <si>
    <t>Sum of charging_stations_count</t>
  </si>
  <si>
    <t>Average of avg_cost_ev</t>
  </si>
  <si>
    <t>Average of avg_cost_gasoline_vehicle</t>
  </si>
  <si>
    <t>Quiet Revolution: Tracking the EV Rise</t>
  </si>
  <si>
    <t>Growth Globally (2021-23)</t>
  </si>
  <si>
    <t>Top EV Adopting Country</t>
  </si>
  <si>
    <t>Avg Cost saved by EV over Gas</t>
  </si>
  <si>
    <t>Country providing Highest Incentives</t>
  </si>
  <si>
    <t>Charging Stations Globally (2023)</t>
  </si>
  <si>
    <t>1,50,621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</si>
</sst>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20"/>
      <color theme="1"/>
      <name val="Calibri"/>
      <family val="2"/>
      <scheme val="minor"/>
    </font>
    <font>
      <b/>
      <sz val="28"/>
      <color rgb="FFFFFFFF"/>
      <name val="Cambria"/>
    </font>
    <font>
      <b/>
      <sz val="14"/>
      <color rgb="FFFFFFFF"/>
      <name val="Calibri"/>
      <scheme val="minor"/>
    </font>
    <font>
      <b/>
      <sz val="24"/>
      <color theme="0"/>
      <name val="Calibri"/>
      <family val="2"/>
      <scheme val="minor"/>
    </font>
    <font>
      <b/>
      <sz val="24"/>
      <color rgb="FFFFFFFF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850000"/>
        <bgColor indexed="6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16" fillId="0" borderId="0" xfId="0" applyFont="1"/>
    <xf numFmtId="0" fontId="18" fillId="0" borderId="0" xfId="0" applyFont="1"/>
    <xf numFmtId="2" fontId="18" fillId="0" borderId="0" xfId="0" applyNumberFormat="1" applyFont="1"/>
    <xf numFmtId="2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18" fillId="0" borderId="10" xfId="0" applyFont="1" applyBorder="1"/>
    <xf numFmtId="2" fontId="18" fillId="0" borderId="10" xfId="0" applyNumberFormat="1" applyFont="1" applyBorder="1"/>
    <xf numFmtId="0" fontId="0" fillId="33" borderId="11" xfId="0" applyFont="1" applyFill="1" applyBorder="1"/>
    <xf numFmtId="2" fontId="0" fillId="33" borderId="11" xfId="0" applyNumberFormat="1" applyFont="1" applyFill="1" applyBorder="1"/>
    <xf numFmtId="1" fontId="0" fillId="33" borderId="11" xfId="0" applyNumberFormat="1" applyFont="1" applyFill="1" applyBorder="1"/>
    <xf numFmtId="0" fontId="0" fillId="0" borderId="11" xfId="0" applyFont="1" applyBorder="1"/>
    <xf numFmtId="2" fontId="0" fillId="0" borderId="11" xfId="0" applyNumberFormat="1" applyFont="1" applyBorder="1"/>
    <xf numFmtId="1" fontId="0" fillId="0" borderId="11" xfId="0" applyNumberFormat="1" applyFont="1" applyBorder="1"/>
    <xf numFmtId="0" fontId="19" fillId="0" borderId="0" xfId="0" applyFont="1"/>
    <xf numFmtId="0" fontId="0" fillId="0" borderId="0" xfId="0" applyAlignment="1">
      <alignment horizontal="left"/>
    </xf>
    <xf numFmtId="0" fontId="18" fillId="0" borderId="10" xfId="0" applyFont="1" applyBorder="1" applyAlignment="1">
      <alignment wrapText="1"/>
    </xf>
    <xf numFmtId="0" fontId="25" fillId="0" borderId="0" xfId="0" applyFont="1" applyBorder="1" applyAlignment="1"/>
    <xf numFmtId="0" fontId="26" fillId="36" borderId="0" xfId="0" applyFont="1" applyFill="1" applyBorder="1" applyAlignment="1"/>
    <xf numFmtId="10" fontId="23" fillId="34" borderId="0" xfId="0" applyNumberFormat="1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9" fontId="23" fillId="34" borderId="0" xfId="0" applyNumberFormat="1" applyFont="1" applyFill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85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Growth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PivotTables!$B$9:$B$10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PivotTables!$B$11:$B$16</c:f>
              <c:numCache>
                <c:formatCode>0.00%</c:formatCode>
                <c:ptCount val="5"/>
                <c:pt idx="1">
                  <c:v>0.31497509920370714</c:v>
                </c:pt>
                <c:pt idx="2">
                  <c:v>0.89454390797148409</c:v>
                </c:pt>
                <c:pt idx="3">
                  <c:v>1.7295312416484045</c:v>
                </c:pt>
                <c:pt idx="4">
                  <c:v>2.9324923433620276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0-4AEE-B409-FE5E9EC1E1BE}"/>
            </c:ext>
          </c:extLst>
        </c:ser>
        <c:ser>
          <c:idx val="1"/>
          <c:order val="1"/>
          <c:tx>
            <c:strRef>
              <c:f>PivotTables!$C$9:$C$10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PivotTables!$C$11:$C$16</c:f>
              <c:numCache>
                <c:formatCode>0.00%</c:formatCode>
                <c:ptCount val="5"/>
                <c:pt idx="1">
                  <c:v>0.48684900249761032</c:v>
                </c:pt>
                <c:pt idx="2">
                  <c:v>1.5233513065118207</c:v>
                </c:pt>
                <c:pt idx="3">
                  <c:v>3.2824057332588183</c:v>
                </c:pt>
                <c:pt idx="4">
                  <c:v>6.2676609105180532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55-4FB3-B5E4-C3D82B877CEC}"/>
            </c:ext>
          </c:extLst>
        </c:ser>
        <c:ser>
          <c:idx val="2"/>
          <c:order val="2"/>
          <c:tx>
            <c:strRef>
              <c:f>PivotTables!$D$9:$D$10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PivotTables!$D$11:$D$16</c:f>
              <c:numCache>
                <c:formatCode>0.00%</c:formatCode>
                <c:ptCount val="5"/>
                <c:pt idx="1">
                  <c:v>0.23749379587785063</c:v>
                </c:pt>
                <c:pt idx="2">
                  <c:v>0.6441395324291519</c:v>
                </c:pt>
                <c:pt idx="3">
                  <c:v>1.1843953419697768</c:v>
                </c:pt>
                <c:pt idx="4">
                  <c:v>1.9022017679973668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55-4FB3-B5E4-C3D82B87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25127"/>
        <c:axId val="1261127175"/>
      </c:lineChart>
      <c:catAx>
        <c:axId val="1261125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7175"/>
        <c:crosses val="autoZero"/>
        <c:auto val="1"/>
        <c:lblAlgn val="ctr"/>
        <c:lblOffset val="100"/>
        <c:noMultiLvlLbl val="0"/>
      </c:catAx>
      <c:valAx>
        <c:axId val="126112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EV vs Gasoline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PivotTables!$B$88</c:f>
              <c:strCache>
                <c:ptCount val="1"/>
                <c:pt idx="0">
                  <c:v>Average of avg_cost_ev</c:v>
                </c:pt>
              </c:strCache>
            </c:strRef>
          </c:tx>
          <c:spPr>
            <a:ln w="28575" cap="rnd">
              <a:solidFill>
                <a:srgbClr val="1F4E78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F4E78"/>
              </a:solidFill>
              <a:ln w="9525">
                <a:solidFill>
                  <a:srgbClr val="1F4E78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PivotTables!$B$89:$B$96</c:f>
              <c:numCache>
                <c:formatCode>0</c:formatCode>
                <c:ptCount val="7"/>
                <c:pt idx="0">
                  <c:v>49852.264000000003</c:v>
                </c:pt>
                <c:pt idx="1">
                  <c:v>40238.212</c:v>
                </c:pt>
                <c:pt idx="2">
                  <c:v>52238.052000000003</c:v>
                </c:pt>
                <c:pt idx="3">
                  <c:v>44828.175999999992</c:v>
                </c:pt>
                <c:pt idx="4">
                  <c:v>46148.394000000008</c:v>
                </c:pt>
                <c:pt idx="5">
                  <c:v>40451.910000000003</c:v>
                </c:pt>
                <c:pt idx="6">
                  <c:v>46453.318000000007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8B4-BF43-3C0119EA1595}"/>
            </c:ext>
          </c:extLst>
        </c:ser>
        <c:ser>
          <c:idx val="1"/>
          <c:order val="1"/>
          <c:tx>
            <c:strRef>
              <c:f>PivotTables!$C$88</c:f>
              <c:strCache>
                <c:ptCount val="1"/>
                <c:pt idx="0">
                  <c:v>Average of avg_cost_gasoline_vehicle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PivotTables!$C$89:$C$96</c:f>
              <c:numCache>
                <c:formatCode>0</c:formatCode>
                <c:ptCount val="7"/>
                <c:pt idx="0">
                  <c:v>31141.233999999997</c:v>
                </c:pt>
                <c:pt idx="1">
                  <c:v>28120.317999999999</c:v>
                </c:pt>
                <c:pt idx="2">
                  <c:v>26735.142</c:v>
                </c:pt>
                <c:pt idx="3">
                  <c:v>25445.399999999998</c:v>
                </c:pt>
                <c:pt idx="4">
                  <c:v>28685.347999999998</c:v>
                </c:pt>
                <c:pt idx="5">
                  <c:v>27868.207999999995</c:v>
                </c:pt>
                <c:pt idx="6">
                  <c:v>26206.847999999998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8B4-BF43-3C0119EA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800"/>
        <c:axId val="12003848"/>
      </c:lineChart>
      <c:catAx>
        <c:axId val="120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848"/>
        <c:crosses val="autoZero"/>
        <c:auto val="1"/>
        <c:lblAlgn val="ctr"/>
        <c:lblOffset val="100"/>
        <c:noMultiLvlLbl val="0"/>
      </c:catAx>
      <c:valAx>
        <c:axId val="12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 EV Vehicles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PivotTables!$A$39:$A$46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PivotTables!$B$39:$B$46</c:f>
              <c:numCache>
                <c:formatCode>General</c:formatCode>
                <c:ptCount val="7"/>
                <c:pt idx="0">
                  <c:v>1883301</c:v>
                </c:pt>
                <c:pt idx="1">
                  <c:v>1727922</c:v>
                </c:pt>
                <c:pt idx="2">
                  <c:v>1004099</c:v>
                </c:pt>
                <c:pt idx="3">
                  <c:v>3786931</c:v>
                </c:pt>
                <c:pt idx="4">
                  <c:v>987538</c:v>
                </c:pt>
                <c:pt idx="5">
                  <c:v>909226</c:v>
                </c:pt>
                <c:pt idx="6">
                  <c:v>303225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E-4A96-960E-209A008D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040"/>
        <c:axId val="594073608"/>
      </c:barChart>
      <c:catAx>
        <c:axId val="758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3608"/>
        <c:crosses val="autoZero"/>
        <c:auto val="1"/>
        <c:lblAlgn val="ctr"/>
        <c:lblOffset val="100"/>
        <c:noMultiLvlLbl val="0"/>
      </c:catAx>
      <c:valAx>
        <c:axId val="5940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EV vs Non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PivotTables!$B$53</c:f>
              <c:strCache>
                <c:ptCount val="1"/>
                <c:pt idx="0">
                  <c:v>Sum of NonEV_vehicles_registered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PivotTables!$B$54:$B$59</c:f>
              <c:numCache>
                <c:formatCode>General</c:formatCode>
                <c:ptCount val="5"/>
                <c:pt idx="0">
                  <c:v>265299103</c:v>
                </c:pt>
                <c:pt idx="1">
                  <c:v>275920897</c:v>
                </c:pt>
                <c:pt idx="2">
                  <c:v>286672852</c:v>
                </c:pt>
                <c:pt idx="3">
                  <c:v>296735626</c:v>
                </c:pt>
                <c:pt idx="4">
                  <c:v>300696288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7-4913-A6F0-BDCFE47C3CEC}"/>
            </c:ext>
          </c:extLst>
        </c:ser>
        <c:ser>
          <c:idx val="1"/>
          <c:order val="1"/>
          <c:tx>
            <c:strRef>
              <c:f>PivotTables!$C$53</c:f>
              <c:strCache>
                <c:ptCount val="1"/>
                <c:pt idx="0">
                  <c:v>Sum of ev_vehicles_registered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PivotTables!$C$54:$C$59</c:f>
              <c:numCache>
                <c:formatCode>General</c:formatCode>
                <c:ptCount val="5"/>
                <c:pt idx="0">
                  <c:v>391199</c:v>
                </c:pt>
                <c:pt idx="1">
                  <c:v>503290</c:v>
                </c:pt>
                <c:pt idx="2">
                  <c:v>918872</c:v>
                </c:pt>
                <c:pt idx="3">
                  <c:v>2474804</c:v>
                </c:pt>
                <c:pt idx="4">
                  <c:v>10602242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7-4913-A6F0-BDCFE47C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66664"/>
        <c:axId val="1514506760"/>
      </c:areaChart>
      <c:catAx>
        <c:axId val="23776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06760"/>
        <c:crosses val="autoZero"/>
        <c:auto val="1"/>
        <c:lblAlgn val="ctr"/>
        <c:lblOffset val="100"/>
        <c:noMultiLvlLbl val="0"/>
      </c:catAx>
      <c:valAx>
        <c:axId val="15145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registered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Charging Stations (2015 vs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PivotTables!$B$67:$B$68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333F4F"/>
            </a:solidFill>
            <a:ln>
              <a:noFill/>
            </a:ln>
            <a:effectLst/>
          </c:spPr>
          <c:invertIfNegative val="0"/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PivotTables!$B$69:$B$76</c:f>
              <c:numCache>
                <c:formatCode>General</c:formatCode>
                <c:ptCount val="7"/>
                <c:pt idx="0">
                  <c:v>9617</c:v>
                </c:pt>
                <c:pt idx="1">
                  <c:v>6828</c:v>
                </c:pt>
                <c:pt idx="2">
                  <c:v>14586</c:v>
                </c:pt>
                <c:pt idx="3">
                  <c:v>18002</c:v>
                </c:pt>
                <c:pt idx="4">
                  <c:v>3125</c:v>
                </c:pt>
                <c:pt idx="5">
                  <c:v>9586</c:v>
                </c:pt>
                <c:pt idx="6">
                  <c:v>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4-4C83-8B3E-533CD599B846}"/>
            </c:ext>
          </c:extLst>
        </c:ser>
        <c:ser>
          <c:idx val="1"/>
          <c:order val="1"/>
          <c:tx>
            <c:strRef>
              <c:f>PivotTables!$C$67:$C$68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PivotTables!$C$69:$C$76</c:f>
              <c:numCache>
                <c:formatCode>General</c:formatCode>
                <c:ptCount val="7"/>
                <c:pt idx="0">
                  <c:v>20614</c:v>
                </c:pt>
                <c:pt idx="1">
                  <c:v>14636</c:v>
                </c:pt>
                <c:pt idx="2">
                  <c:v>31266</c:v>
                </c:pt>
                <c:pt idx="3">
                  <c:v>38588</c:v>
                </c:pt>
                <c:pt idx="4">
                  <c:v>6698</c:v>
                </c:pt>
                <c:pt idx="5">
                  <c:v>20548</c:v>
                </c:pt>
                <c:pt idx="6">
                  <c:v>18271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4-4C83-8B3E-533CD599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16391"/>
        <c:axId val="1270444552"/>
      </c:barChart>
      <c:catAx>
        <c:axId val="15361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44552"/>
        <c:crosses val="autoZero"/>
        <c:auto val="1"/>
        <c:lblAlgn val="ctr"/>
        <c:lblOffset val="100"/>
        <c:noMultiLvlLbl val="0"/>
      </c:catAx>
      <c:valAx>
        <c:axId val="1270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6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EV vs Gasoline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1F4E78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F4E78"/>
            </a:solidFill>
            <a:ln w="9525">
              <a:solidFill>
                <a:srgbClr val="1F4E78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PivotTables!$B$88</c:f>
              <c:strCache>
                <c:ptCount val="1"/>
                <c:pt idx="0">
                  <c:v>Average of avg_cost_ev</c:v>
                </c:pt>
              </c:strCache>
            </c:strRef>
          </c:tx>
          <c:spPr>
            <a:ln w="28575" cap="rnd">
              <a:solidFill>
                <a:srgbClr val="1F4E78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F4E78"/>
              </a:solidFill>
              <a:ln w="9525">
                <a:solidFill>
                  <a:srgbClr val="1F4E78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PivotTables!$B$89:$B$96</c:f>
              <c:numCache>
                <c:formatCode>0</c:formatCode>
                <c:ptCount val="7"/>
                <c:pt idx="0">
                  <c:v>49852.264000000003</c:v>
                </c:pt>
                <c:pt idx="1">
                  <c:v>40238.212</c:v>
                </c:pt>
                <c:pt idx="2">
                  <c:v>52238.052000000003</c:v>
                </c:pt>
                <c:pt idx="3">
                  <c:v>44828.175999999992</c:v>
                </c:pt>
                <c:pt idx="4">
                  <c:v>46148.394000000008</c:v>
                </c:pt>
                <c:pt idx="5">
                  <c:v>40451.910000000003</c:v>
                </c:pt>
                <c:pt idx="6">
                  <c:v>46453.318000000007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8-4336-981A-15394CF9A477}"/>
            </c:ext>
          </c:extLst>
        </c:ser>
        <c:ser>
          <c:idx val="1"/>
          <c:order val="1"/>
          <c:tx>
            <c:strRef>
              <c:f>PivotTables!$C$88</c:f>
              <c:strCache>
                <c:ptCount val="1"/>
                <c:pt idx="0">
                  <c:v>Average of avg_cost_gasoline_vehicle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PivotTables!$A$89:$A$96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PivotTables!$C$89:$C$96</c:f>
              <c:numCache>
                <c:formatCode>0</c:formatCode>
                <c:ptCount val="7"/>
                <c:pt idx="0">
                  <c:v>31141.233999999997</c:v>
                </c:pt>
                <c:pt idx="1">
                  <c:v>28120.317999999999</c:v>
                </c:pt>
                <c:pt idx="2">
                  <c:v>26735.142</c:v>
                </c:pt>
                <c:pt idx="3">
                  <c:v>25445.399999999998</c:v>
                </c:pt>
                <c:pt idx="4">
                  <c:v>28685.347999999998</c:v>
                </c:pt>
                <c:pt idx="5">
                  <c:v>27868.207999999995</c:v>
                </c:pt>
                <c:pt idx="6">
                  <c:v>26206.847999999998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8-4336-981A-15394CF9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800"/>
        <c:axId val="12003848"/>
      </c:lineChart>
      <c:catAx>
        <c:axId val="120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848"/>
        <c:crosses val="autoZero"/>
        <c:auto val="1"/>
        <c:lblAlgn val="ctr"/>
        <c:lblOffset val="100"/>
        <c:noMultiLvlLbl val="0"/>
      </c:catAx>
      <c:valAx>
        <c:axId val="12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 EV Vehicles by Country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PivotTables!$A$39:$A$46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PivotTables!$B$39:$B$46</c:f>
              <c:numCache>
                <c:formatCode>General</c:formatCode>
                <c:ptCount val="7"/>
                <c:pt idx="0">
                  <c:v>1883301</c:v>
                </c:pt>
                <c:pt idx="1">
                  <c:v>1727922</c:v>
                </c:pt>
                <c:pt idx="2">
                  <c:v>1004099</c:v>
                </c:pt>
                <c:pt idx="3">
                  <c:v>3786931</c:v>
                </c:pt>
                <c:pt idx="4">
                  <c:v>987538</c:v>
                </c:pt>
                <c:pt idx="5">
                  <c:v>909226</c:v>
                </c:pt>
                <c:pt idx="6">
                  <c:v>303225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B-4B00-8864-F9C13701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040"/>
        <c:axId val="594073608"/>
      </c:barChart>
      <c:catAx>
        <c:axId val="758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73608"/>
        <c:crosses val="autoZero"/>
        <c:auto val="1"/>
        <c:lblAlgn val="ctr"/>
        <c:lblOffset val="100"/>
        <c:noMultiLvlLbl val="0"/>
      </c:catAx>
      <c:valAx>
        <c:axId val="5940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Growth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rgbClr val="C0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PivotTables!$B$9:$B$10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PivotTables!$B$11:$B$16</c:f>
              <c:numCache>
                <c:formatCode>0.00%</c:formatCode>
                <c:ptCount val="5"/>
                <c:pt idx="1">
                  <c:v>0.31497509920370714</c:v>
                </c:pt>
                <c:pt idx="2">
                  <c:v>0.89454390797148409</c:v>
                </c:pt>
                <c:pt idx="3">
                  <c:v>1.7295312416484045</c:v>
                </c:pt>
                <c:pt idx="4">
                  <c:v>2.9324923433620276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3-4F14-B010-182C0CD68F73}"/>
            </c:ext>
          </c:extLst>
        </c:ser>
        <c:ser>
          <c:idx val="1"/>
          <c:order val="1"/>
          <c:tx>
            <c:strRef>
              <c:f>PivotTables!$C$9:$C$10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PivotTables!$C$11:$C$16</c:f>
              <c:numCache>
                <c:formatCode>0.00%</c:formatCode>
                <c:ptCount val="5"/>
                <c:pt idx="1">
                  <c:v>0.48684900249761032</c:v>
                </c:pt>
                <c:pt idx="2">
                  <c:v>1.5233513065118207</c:v>
                </c:pt>
                <c:pt idx="3">
                  <c:v>3.2824057332588183</c:v>
                </c:pt>
                <c:pt idx="4">
                  <c:v>6.2676609105180532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8B-4436-97CE-21026F8640AF}"/>
            </c:ext>
          </c:extLst>
        </c:ser>
        <c:ser>
          <c:idx val="2"/>
          <c:order val="2"/>
          <c:tx>
            <c:strRef>
              <c:f>PivotTables!$D$9:$D$10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PivotTables!$A$11:$A$16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PivotTables!$D$11:$D$16</c:f>
              <c:numCache>
                <c:formatCode>0.00%</c:formatCode>
                <c:ptCount val="5"/>
                <c:pt idx="1">
                  <c:v>0.23749379587785063</c:v>
                </c:pt>
                <c:pt idx="2">
                  <c:v>0.6441395324291519</c:v>
                </c:pt>
                <c:pt idx="3">
                  <c:v>1.1843953419697768</c:v>
                </c:pt>
                <c:pt idx="4">
                  <c:v>1.9022017679973668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8B-4436-97CE-21026F86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25127"/>
        <c:axId val="1261127175"/>
      </c:lineChart>
      <c:catAx>
        <c:axId val="1261125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7175"/>
        <c:crosses val="autoZero"/>
        <c:auto val="1"/>
        <c:lblAlgn val="ctr"/>
        <c:lblOffset val="100"/>
        <c:noMultiLvlLbl val="0"/>
      </c:catAx>
      <c:valAx>
        <c:axId val="126112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EV vs Non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PivotTables!$B$53</c:f>
              <c:strCache>
                <c:ptCount val="1"/>
                <c:pt idx="0">
                  <c:v>Sum of NonEV_vehicles_registered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PivotTables!$B$54:$B$59</c:f>
              <c:numCache>
                <c:formatCode>General</c:formatCode>
                <c:ptCount val="5"/>
                <c:pt idx="0">
                  <c:v>265299103</c:v>
                </c:pt>
                <c:pt idx="1">
                  <c:v>275920897</c:v>
                </c:pt>
                <c:pt idx="2">
                  <c:v>286672852</c:v>
                </c:pt>
                <c:pt idx="3">
                  <c:v>296735626</c:v>
                </c:pt>
                <c:pt idx="4">
                  <c:v>300696288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2-4FB8-9429-1367744CC7A9}"/>
            </c:ext>
          </c:extLst>
        </c:ser>
        <c:ser>
          <c:idx val="1"/>
          <c:order val="1"/>
          <c:tx>
            <c:strRef>
              <c:f>PivotTables!$C$53</c:f>
              <c:strCache>
                <c:ptCount val="1"/>
                <c:pt idx="0">
                  <c:v>Sum of ev_vehicles_registered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PivotTables!$A$54:$A$59</c:f>
              <c:strCache>
                <c:ptCount val="5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2023</c:v>
                </c:pt>
              </c:strCache>
            </c:strRef>
          </c:cat>
          <c:val>
            <c:numRef>
              <c:f>PivotTables!$C$54:$C$59</c:f>
              <c:numCache>
                <c:formatCode>General</c:formatCode>
                <c:ptCount val="5"/>
                <c:pt idx="0">
                  <c:v>391199</c:v>
                </c:pt>
                <c:pt idx="1">
                  <c:v>503290</c:v>
                </c:pt>
                <c:pt idx="2">
                  <c:v>918872</c:v>
                </c:pt>
                <c:pt idx="3">
                  <c:v>2474804</c:v>
                </c:pt>
                <c:pt idx="4">
                  <c:v>10602242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2-4FB8-9429-1367744C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66664"/>
        <c:axId val="1514506760"/>
      </c:areaChart>
      <c:catAx>
        <c:axId val="23776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06760"/>
        <c:crosses val="autoZero"/>
        <c:auto val="1"/>
        <c:lblAlgn val="ctr"/>
        <c:lblOffset val="100"/>
        <c:noMultiLvlLbl val="0"/>
      </c:catAx>
      <c:valAx>
        <c:axId val="15145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registered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[Watt’s Next - EV Rise Over Time.xlsx]PivotTables!PivotTable8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Charging Stations by Country (2015 vs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3F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PivotTables!$B$67:$B$68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333F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PivotTables!$B$69:$B$76</c:f>
              <c:numCache>
                <c:formatCode>General</c:formatCode>
                <c:ptCount val="7"/>
                <c:pt idx="0">
                  <c:v>9617</c:v>
                </c:pt>
                <c:pt idx="1">
                  <c:v>6828</c:v>
                </c:pt>
                <c:pt idx="2">
                  <c:v>14586</c:v>
                </c:pt>
                <c:pt idx="3">
                  <c:v>18002</c:v>
                </c:pt>
                <c:pt idx="4">
                  <c:v>3125</c:v>
                </c:pt>
                <c:pt idx="5">
                  <c:v>9586</c:v>
                </c:pt>
                <c:pt idx="6">
                  <c:v>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D-4B4C-A446-1C3792AD1054}"/>
            </c:ext>
          </c:extLst>
        </c:ser>
        <c:ser>
          <c:idx val="1"/>
          <c:order val="1"/>
          <c:tx>
            <c:strRef>
              <c:f>PivotTables!$C$67:$C$68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PivotTables!$A$69:$A$76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PivotTables!$C$69:$C$76</c:f>
              <c:numCache>
                <c:formatCode>General</c:formatCode>
                <c:ptCount val="7"/>
                <c:pt idx="0">
                  <c:v>20614</c:v>
                </c:pt>
                <c:pt idx="1">
                  <c:v>14636</c:v>
                </c:pt>
                <c:pt idx="2">
                  <c:v>31266</c:v>
                </c:pt>
                <c:pt idx="3">
                  <c:v>38588</c:v>
                </c:pt>
                <c:pt idx="4">
                  <c:v>6698</c:v>
                </c:pt>
                <c:pt idx="5">
                  <c:v>20548</c:v>
                </c:pt>
                <c:pt idx="6">
                  <c:v>18271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D-4B4C-A446-1C3792AD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16391"/>
        <c:axId val="1270444552"/>
      </c:barChart>
      <c:catAx>
        <c:axId val="15361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44552"/>
        <c:crosses val="autoZero"/>
        <c:auto val="1"/>
        <c:lblAlgn val="ctr"/>
        <c:lblOffset val="100"/>
        <c:noMultiLvlLbl val="0"/>
      </c:catAx>
      <c:valAx>
        <c:axId val="1270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63647442558222"/>
          <c:y val="6.0951020631593335E-2"/>
          <c:w val="8.5426910540876561E-2"/>
          <c:h val="0.223517424905220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16</xdr:row>
      <xdr:rowOff>161925</xdr:rowOff>
    </xdr:from>
    <xdr:to>
      <xdr:col>8</xdr:col>
      <xdr:colOff>409575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4C511-FEF1-D2D4-5E72-6A58DD3AA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295275</xdr:colOff>
      <xdr:row>8</xdr:row>
      <xdr:rowOff>9525</xdr:rowOff>
    </xdr:from>
    <xdr:to>
      <xdr:col>12</xdr:col>
      <xdr:colOff>295275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untry">
              <a:extLst>
                <a:ext uri="{FF2B5EF4-FFF2-40B4-BE49-F238E27FC236}">
                  <a16:creationId xmlns:a16="http://schemas.microsoft.com/office/drawing/2014/main" id="{F1A42556-0191-7B17-7F3D-49FE971F663D}"/>
                </a:ext>
                <a:ext uri="{147F2762-F138-4A5C-976F-8EAC2B608ADB}">
                  <a16:predDERef xmlns:a16="http://schemas.microsoft.com/office/drawing/2014/main" pred="{FBB4C511-FEF1-D2D4-5E72-6A58DD3AA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0700" y="1533525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628650</xdr:colOff>
      <xdr:row>35</xdr:row>
      <xdr:rowOff>19050</xdr:rowOff>
    </xdr:from>
    <xdr:to>
      <xdr:col>8</xdr:col>
      <xdr:colOff>571500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C5C2B-F5AC-5C36-D29A-803F963275D2}"/>
            </a:ext>
            <a:ext uri="{147F2762-F138-4A5C-976F-8EAC2B608ADB}">
              <a16:predDERef xmlns:a16="http://schemas.microsoft.com/office/drawing/2014/main" pred="{F1A42556-0191-7B17-7F3D-49FE971F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51</xdr:row>
      <xdr:rowOff>104775</xdr:rowOff>
    </xdr:from>
    <xdr:to>
      <xdr:col>11</xdr:col>
      <xdr:colOff>38100</xdr:colOff>
      <xdr:row>65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47169C-4C65-44BF-6A85-C7690E7A96E3}"/>
            </a:ext>
            <a:ext uri="{147F2762-F138-4A5C-976F-8EAC2B608ADB}">
              <a16:predDERef xmlns:a16="http://schemas.microsoft.com/office/drawing/2014/main" pred="{5CAC5C2B-F5AC-5C36-D29A-803F9632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66</xdr:row>
      <xdr:rowOff>161925</xdr:rowOff>
    </xdr:from>
    <xdr:to>
      <xdr:col>11</xdr:col>
      <xdr:colOff>38100</xdr:colOff>
      <xdr:row>81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937CD-B311-C564-0063-F688F1A5F23F}"/>
            </a:ext>
            <a:ext uri="{147F2762-F138-4A5C-976F-8EAC2B608ADB}">
              <a16:predDERef xmlns:a16="http://schemas.microsoft.com/office/drawing/2014/main" pred="{C847169C-4C65-44BF-6A85-C7690E7A9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85</xdr:row>
      <xdr:rowOff>38100</xdr:rowOff>
    </xdr:from>
    <xdr:to>
      <xdr:col>11</xdr:col>
      <xdr:colOff>47625</xdr:colOff>
      <xdr:row>99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F2BB6B-03A1-D808-FA7A-92ACB98928B3}"/>
            </a:ext>
            <a:ext uri="{147F2762-F138-4A5C-976F-8EAC2B608ADB}">
              <a16:predDERef xmlns:a16="http://schemas.microsoft.com/office/drawing/2014/main" pred="{821937CD-B311-C564-0063-F688F1A5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10</xdr:row>
      <xdr:rowOff>123825</xdr:rowOff>
    </xdr:from>
    <xdr:to>
      <xdr:col>19</xdr:col>
      <xdr:colOff>419100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0BB2C-3983-4F8D-9543-5F8028CCBBF8}"/>
            </a:ext>
            <a:ext uri="{147F2762-F138-4A5C-976F-8EAC2B608ADB}">
              <a16:predDERef xmlns:a16="http://schemas.microsoft.com/office/drawing/2014/main" pred="{F1A42556-0191-7B17-7F3D-49FE971F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26</xdr:row>
      <xdr:rowOff>57150</xdr:rowOff>
    </xdr:from>
    <xdr:to>
      <xdr:col>21</xdr:col>
      <xdr:colOff>47625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A5831-FAE5-49AF-B3CF-6CB0CC00A745}"/>
            </a:ext>
            <a:ext uri="{147F2762-F138-4A5C-976F-8EAC2B608ADB}">
              <a16:predDERef xmlns:a16="http://schemas.microsoft.com/office/drawing/2014/main" pred="{C060BB2C-3983-4F8D-9543-5F8028CCB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26</xdr:row>
      <xdr:rowOff>57150</xdr:rowOff>
    </xdr:from>
    <xdr:to>
      <xdr:col>28</xdr:col>
      <xdr:colOff>19050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BCC95-A99D-465A-B512-0B797159FEC0}"/>
            </a:ext>
            <a:ext uri="{147F2762-F138-4A5C-976F-8EAC2B608ADB}">
              <a16:predDERef xmlns:a16="http://schemas.microsoft.com/office/drawing/2014/main" pred="{688A5831-FAE5-49AF-B3CF-6CB0CC00A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44</xdr:row>
      <xdr:rowOff>114300</xdr:rowOff>
    </xdr:from>
    <xdr:to>
      <xdr:col>28</xdr:col>
      <xdr:colOff>0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33A88-D675-4E71-9ACA-AE58F05366FC}"/>
            </a:ext>
            <a:ext uri="{147F2762-F138-4A5C-976F-8EAC2B608ADB}">
              <a16:predDERef xmlns:a16="http://schemas.microsoft.com/office/drawing/2014/main" pred="{CDABCC95-A99D-465A-B512-0B797159F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523875</xdr:colOff>
      <xdr:row>10</xdr:row>
      <xdr:rowOff>133350</xdr:rowOff>
    </xdr:from>
    <xdr:to>
      <xdr:col>27</xdr:col>
      <xdr:colOff>600075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12136-862B-4EBC-8594-9F467EFEF47F}"/>
            </a:ext>
            <a:ext uri="{147F2762-F138-4A5C-976F-8EAC2B608ADB}">
              <a16:predDERef xmlns:a16="http://schemas.microsoft.com/office/drawing/2014/main" pred="{E8933A88-D675-4E71-9ACA-AE58F0536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9525</xdr:colOff>
      <xdr:row>10</xdr:row>
      <xdr:rowOff>142875</xdr:rowOff>
    </xdr:from>
    <xdr:to>
      <xdr:col>9</xdr:col>
      <xdr:colOff>381000</xdr:colOff>
      <xdr:row>25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untry 1">
              <a:extLst>
                <a:ext uri="{FF2B5EF4-FFF2-40B4-BE49-F238E27FC236}">
                  <a16:creationId xmlns:a16="http://schemas.microsoft.com/office/drawing/2014/main" id="{EA4C380B-3488-4D85-E5F3-21353067240F}"/>
                </a:ext>
                <a:ext uri="{147F2762-F138-4A5C-976F-8EAC2B608ADB}">
                  <a16:predDERef xmlns:a16="http://schemas.microsoft.com/office/drawing/2014/main" pred="{71312136-862B-4EBC-8594-9F467EFEF4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2047875"/>
              <a:ext cx="22002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4.722607754629" createdVersion="8" refreshedVersion="8" minRefreshableVersion="3" recordCount="35" xr:uid="{E7B79B57-3131-4213-97D5-8F00D51C70B8}">
  <cacheSource type="worksheet">
    <worksheetSource ref="A1:D36" sheet="Revised Table"/>
  </cacheSource>
  <cacheFields count="4">
    <cacheField name="country" numFmtId="0">
      <sharedItems count="7">
        <s v="Australia"/>
        <s v="Canada"/>
        <s v="France"/>
        <s v="Germany"/>
        <s v="India"/>
        <s v="United Kingdom"/>
        <s v="United States"/>
      </sharedItems>
    </cacheField>
    <cacheField name="year" numFmtId="0">
      <sharedItems containsSemiMixedTypes="0" containsString="0" containsNumber="1" containsInteger="1" minValue="2015" maxValue="2023" count="5">
        <n v="2015"/>
        <n v="2017"/>
        <n v="2019"/>
        <n v="2021"/>
        <n v="2023"/>
      </sharedItems>
    </cacheField>
    <cacheField name="total_vehicles_registered" numFmtId="0">
      <sharedItems containsSemiMixedTypes="0" containsString="0" containsNumber="1" containsInteger="1" minValue="5054484" maxValue="89381843"/>
    </cacheField>
    <cacheField name="ev_vehicles_registered" numFmtId="0">
      <sharedItems containsSemiMixedTypes="0" containsString="0" containsNumber="1" containsInteger="1" minValue="32431" maxValue="3786931"/>
    </cacheField>
  </cacheFields>
  <extLst>
    <ext xmlns:x14="http://schemas.microsoft.com/office/spreadsheetml/2009/9/main" uri="{725AE2AE-9491-48be-B2B4-4EB974FC3084}">
      <x14:pivotCacheDefinition pivotCacheId="112116900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4.722607754629" createdVersion="8" refreshedVersion="8" minRefreshableVersion="3" recordCount="35" xr:uid="{D22F0285-7C7D-460E-A23E-72B0F075E080}">
  <cacheSource type="worksheet">
    <worksheetSource ref="A1:N36" sheet="Revised Table"/>
  </cacheSource>
  <cacheFields count="14">
    <cacheField name="country" numFmtId="0">
      <sharedItems count="7">
        <s v="Australia"/>
        <s v="Canada"/>
        <s v="France"/>
        <s v="Germany"/>
        <s v="India"/>
        <s v="United Kingdom"/>
        <s v="United States"/>
      </sharedItems>
    </cacheField>
    <cacheField name="year" numFmtId="0">
      <sharedItems containsSemiMixedTypes="0" containsString="0" containsNumber="1" containsInteger="1" minValue="2015" maxValue="2023" count="5">
        <n v="2015"/>
        <n v="2017"/>
        <n v="2019"/>
        <n v="2021"/>
        <n v="2023"/>
      </sharedItems>
    </cacheField>
    <cacheField name="total_vehicles_registered" numFmtId="0">
      <sharedItems containsSemiMixedTypes="0" containsString="0" containsNumber="1" containsInteger="1" minValue="5054484" maxValue="89381843"/>
    </cacheField>
    <cacheField name="ev_vehicles_registered" numFmtId="0">
      <sharedItems containsSemiMixedTypes="0" containsString="0" containsNumber="1" containsInteger="1" minValue="32431" maxValue="3786931"/>
    </cacheField>
    <cacheField name="NonEV_vehicles_registered" numFmtId="0">
      <sharedItems containsSemiMixedTypes="0" containsString="0" containsNumber="1" containsInteger="1" minValue="4918034" maxValue="88394305"/>
    </cacheField>
    <cacheField name="ev_percentage_share" numFmtId="2">
      <sharedItems containsSemiMixedTypes="0" containsString="0" containsNumber="1" minValue="0.06" maxValue="22.16"/>
    </cacheField>
    <cacheField name="charging_stations_count" numFmtId="0">
      <sharedItems containsSemiMixedTypes="0" containsString="0" containsNumber="1" containsInteger="1" minValue="3125" maxValue="38588"/>
    </cacheField>
    <cacheField name="avg_cost_ev" numFmtId="0">
      <sharedItems containsSemiMixedTypes="0" containsString="0" containsNumber="1" minValue="30176.880000000001" maxValue="56584.11" count="35">
        <n v="52560.29"/>
        <n v="52627"/>
        <n v="48176.78"/>
        <n v="50718.43"/>
        <n v="45178.82"/>
        <n v="41953.98"/>
        <n v="37836.46"/>
        <n v="31331.599999999999"/>
        <n v="48694.66"/>
        <n v="41374.36"/>
        <n v="53572.76"/>
        <n v="48577.82"/>
        <n v="56584.11"/>
        <n v="50877.35"/>
        <n v="51578.22"/>
        <n v="51873.8"/>
        <n v="38032.230000000003"/>
        <n v="47537.58"/>
        <n v="47892.27"/>
        <n v="38805"/>
        <n v="55540.28"/>
        <n v="45683.48"/>
        <n v="43748.57"/>
        <n v="51106.2"/>
        <n v="34663.440000000002"/>
        <n v="52974.41"/>
        <n v="34584.160000000003"/>
        <n v="30176.880000000001"/>
        <n v="41665.72"/>
        <n v="42858.38"/>
        <n v="36696.32"/>
        <n v="42585.59"/>
        <n v="41397.82"/>
        <n v="56563.55"/>
        <n v="55023.31"/>
      </sharedItems>
    </cacheField>
    <cacheField name="avg_cost_gasoline_vehicle" numFmtId="0">
      <sharedItems containsSemiMixedTypes="0" containsString="0" containsNumber="1" minValue="21027.82" maxValue="34976.82" count="35">
        <n v="32478.86"/>
        <n v="34244.18"/>
        <n v="34456.019999999997"/>
        <n v="29408.639999999999"/>
        <n v="25118.47"/>
        <n v="24179.05"/>
        <n v="28708.85"/>
        <n v="26540.86"/>
        <n v="29950.81"/>
        <n v="31222.02"/>
        <n v="29099.919999999998"/>
        <n v="21400.81"/>
        <n v="28635.06"/>
        <n v="26968.25"/>
        <n v="27571.67"/>
        <n v="22451.040000000001"/>
        <n v="23164.74"/>
        <n v="33467.339999999997"/>
        <n v="25771.51"/>
        <n v="22372.37"/>
        <n v="21027.82"/>
        <n v="34020.589999999997"/>
        <n v="34976.82"/>
        <n v="29175.17"/>
        <n v="24226.34"/>
        <n v="27819.5"/>
        <n v="23209.29"/>
        <n v="25276.38"/>
        <n v="30033.1"/>
        <n v="33002.769999999997"/>
        <n v="31047.07"/>
        <n v="26738.14"/>
        <n v="25384.69"/>
        <n v="25424.53"/>
        <n v="22439.81"/>
      </sharedItems>
    </cacheField>
    <cacheField name="gov_incentive_amount" numFmtId="1">
      <sharedItems containsSemiMixedTypes="0" containsString="0" containsNumber="1" containsInteger="1" minValue="1053" maxValue="9976"/>
    </cacheField>
    <cacheField name="co2_emissions_per_vehicle" numFmtId="0">
      <sharedItems containsSemiMixedTypes="0" containsString="0" containsNumber="1" minValue="100.78" maxValue="196.69"/>
    </cacheField>
    <cacheField name="fuel_price_per_liter" numFmtId="0">
      <sharedItems containsSemiMixedTypes="0" containsString="0" containsNumber="1" minValue="0.81" maxValue="2"/>
    </cacheField>
    <cacheField name="electricity_price_per_kWh" numFmtId="0">
      <sharedItems containsSemiMixedTypes="0" containsString="0" containsNumber="1" minValue="0.11" maxValue="0.28999999999999998"/>
    </cacheField>
    <cacheField name="FuelCost_saved_by_EV" numFmtId="0">
      <sharedItems containsSemiMixedTypes="0" containsString="0" containsNumber="1" minValue="0.55000000000000004" maxValue="1.87"/>
    </cacheField>
  </cacheFields>
  <extLst>
    <ext xmlns:x14="http://schemas.microsoft.com/office/spreadsheetml/2009/9/main" uri="{725AE2AE-9491-48be-B2B4-4EB974FC3084}">
      <x14:pivotCacheDefinition pivotCacheId="17593872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48868501"/>
    <n v="59692"/>
  </r>
  <r>
    <x v="0"/>
    <x v="1"/>
    <n v="50842788"/>
    <n v="79584"/>
  </r>
  <r>
    <x v="0"/>
    <x v="2"/>
    <n v="52896837"/>
    <n v="155703"/>
  </r>
  <r>
    <x v="0"/>
    <x v="3"/>
    <n v="55033869"/>
    <n v="447022"/>
  </r>
  <r>
    <x v="0"/>
    <x v="4"/>
    <n v="57257237"/>
    <n v="1883301"/>
  </r>
  <r>
    <x v="1"/>
    <x v="0"/>
    <n v="35547349"/>
    <n v="96511"/>
  </r>
  <r>
    <x v="1"/>
    <x v="1"/>
    <n v="36983461"/>
    <n v="122740"/>
  </r>
  <r>
    <x v="1"/>
    <x v="2"/>
    <n v="38477593"/>
    <n v="215087"/>
  </r>
  <r>
    <x v="1"/>
    <x v="3"/>
    <n v="40032088"/>
    <n v="519350"/>
  </r>
  <r>
    <x v="1"/>
    <x v="4"/>
    <n v="41649384"/>
    <n v="1727922"/>
  </r>
  <r>
    <x v="2"/>
    <x v="0"/>
    <n v="5054484"/>
    <n v="37549"/>
  </r>
  <r>
    <x v="2"/>
    <x v="1"/>
    <n v="5258685"/>
    <n v="49376"/>
  </r>
  <r>
    <x v="2"/>
    <x v="2"/>
    <n v="5471136"/>
    <n v="93545"/>
  </r>
  <r>
    <x v="2"/>
    <x v="3"/>
    <n v="5692169"/>
    <n v="255334"/>
  </r>
  <r>
    <x v="2"/>
    <x v="4"/>
    <n v="5922133"/>
    <n v="1004099"/>
  </r>
  <r>
    <x v="3"/>
    <x v="0"/>
    <n v="14583482"/>
    <n v="32431"/>
  </r>
  <r>
    <x v="3"/>
    <x v="1"/>
    <n v="15172654"/>
    <n v="48220"/>
  </r>
  <r>
    <x v="3"/>
    <x v="2"/>
    <n v="15785629"/>
    <n v="121676"/>
  </r>
  <r>
    <x v="3"/>
    <x v="3"/>
    <n v="16423369"/>
    <n v="521066"/>
  </r>
  <r>
    <x v="3"/>
    <x v="4"/>
    <n v="17086873"/>
    <n v="3786931"/>
  </r>
  <r>
    <x v="4"/>
    <x v="0"/>
    <n v="76286543"/>
    <n v="76562"/>
  </r>
  <r>
    <x v="4"/>
    <x v="1"/>
    <n v="79368519"/>
    <n v="94745"/>
  </r>
  <r>
    <x v="4"/>
    <x v="2"/>
    <n v="82575007"/>
    <n v="155774"/>
  </r>
  <r>
    <x v="4"/>
    <x v="3"/>
    <n v="85911037"/>
    <n v="340272"/>
  </r>
  <r>
    <x v="4"/>
    <x v="4"/>
    <n v="89381843"/>
    <n v="987538"/>
  </r>
  <r>
    <x v="5"/>
    <x v="0"/>
    <n v="65407340"/>
    <n v="42406"/>
  </r>
  <r>
    <x v="5"/>
    <x v="1"/>
    <n v="68049796"/>
    <n v="54746"/>
  </r>
  <r>
    <x v="5"/>
    <x v="2"/>
    <n v="70799008"/>
    <n v="99359"/>
  </r>
  <r>
    <x v="5"/>
    <x v="3"/>
    <n v="73659288"/>
    <n v="253501"/>
  </r>
  <r>
    <x v="5"/>
    <x v="4"/>
    <n v="76635123"/>
    <n v="909226"/>
  </r>
  <r>
    <x v="6"/>
    <x v="0"/>
    <n v="19942603"/>
    <n v="46048"/>
  </r>
  <r>
    <x v="6"/>
    <x v="1"/>
    <n v="20748284"/>
    <n v="53879"/>
  </r>
  <r>
    <x v="6"/>
    <x v="2"/>
    <n v="21586514"/>
    <n v="77728"/>
  </r>
  <r>
    <x v="6"/>
    <x v="3"/>
    <n v="22458610"/>
    <n v="138259"/>
  </r>
  <r>
    <x v="6"/>
    <x v="4"/>
    <n v="23365937"/>
    <n v="3032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48868501"/>
    <n v="59692"/>
    <n v="48808809"/>
    <n v="0.12"/>
    <n v="9617"/>
    <x v="0"/>
    <x v="0"/>
    <n v="5133"/>
    <n v="183.49"/>
    <n v="1.36"/>
    <n v="0.25"/>
    <n v="1.1100000000000001"/>
  </r>
  <r>
    <x v="0"/>
    <x v="1"/>
    <n v="50842788"/>
    <n v="79584"/>
    <n v="50763204"/>
    <n v="0.16"/>
    <n v="11636"/>
    <x v="1"/>
    <x v="1"/>
    <n v="4266"/>
    <n v="183.92"/>
    <n v="1.55"/>
    <n v="0.15"/>
    <n v="1.4000000000000001"/>
  </r>
  <r>
    <x v="0"/>
    <x v="2"/>
    <n v="52896837"/>
    <n v="155703"/>
    <n v="52741134"/>
    <n v="0.28999999999999998"/>
    <n v="14080"/>
    <x v="2"/>
    <x v="2"/>
    <n v="2876"/>
    <n v="177.78"/>
    <n v="1"/>
    <n v="0.16"/>
    <n v="0.84"/>
  </r>
  <r>
    <x v="0"/>
    <x v="3"/>
    <n v="55033869"/>
    <n v="447022"/>
    <n v="54586847"/>
    <n v="0.81"/>
    <n v="17037"/>
    <x v="3"/>
    <x v="3"/>
    <n v="2669"/>
    <n v="169.72"/>
    <n v="1.1599999999999999"/>
    <n v="0.24"/>
    <n v="0.91999999999999993"/>
  </r>
  <r>
    <x v="0"/>
    <x v="4"/>
    <n v="57257237"/>
    <n v="1883301"/>
    <n v="55373936"/>
    <n v="3.29"/>
    <n v="20614"/>
    <x v="4"/>
    <x v="4"/>
    <n v="7882"/>
    <n v="182.23"/>
    <n v="0.93"/>
    <n v="0.28999999999999998"/>
    <n v="0.64000000000000012"/>
  </r>
  <r>
    <x v="1"/>
    <x v="0"/>
    <n v="35547349"/>
    <n v="96511"/>
    <n v="35450838"/>
    <n v="0.27"/>
    <n v="6828"/>
    <x v="5"/>
    <x v="5"/>
    <n v="2137"/>
    <n v="196.69"/>
    <n v="1.1299999999999999"/>
    <n v="0.23"/>
    <n v="0.89999999999999991"/>
  </r>
  <r>
    <x v="1"/>
    <x v="1"/>
    <n v="36983461"/>
    <n v="122740"/>
    <n v="36860721"/>
    <n v="0.33"/>
    <n v="8261"/>
    <x v="6"/>
    <x v="6"/>
    <n v="5349"/>
    <n v="103.83"/>
    <n v="1.52"/>
    <n v="0.17"/>
    <n v="1.35"/>
  </r>
  <r>
    <x v="1"/>
    <x v="2"/>
    <n v="38477593"/>
    <n v="215087"/>
    <n v="38262506"/>
    <n v="0.56000000000000005"/>
    <n v="9996"/>
    <x v="7"/>
    <x v="7"/>
    <n v="9518"/>
    <n v="192.56"/>
    <n v="1.45"/>
    <n v="0.24"/>
    <n v="1.21"/>
  </r>
  <r>
    <x v="1"/>
    <x v="3"/>
    <n v="40032088"/>
    <n v="519350"/>
    <n v="39512738"/>
    <n v="1.3"/>
    <n v="12096"/>
    <x v="8"/>
    <x v="8"/>
    <n v="3041"/>
    <n v="171.98"/>
    <n v="1.1599999999999999"/>
    <n v="0.16"/>
    <n v="0.99999999999999989"/>
  </r>
  <r>
    <x v="1"/>
    <x v="4"/>
    <n v="41649384"/>
    <n v="1727922"/>
    <n v="39921462"/>
    <n v="4.1500000000000004"/>
    <n v="14636"/>
    <x v="9"/>
    <x v="9"/>
    <n v="3851"/>
    <n v="161.55000000000001"/>
    <n v="1.1599999999999999"/>
    <n v="0.21"/>
    <n v="0.95"/>
  </r>
  <r>
    <x v="2"/>
    <x v="0"/>
    <n v="5054484"/>
    <n v="37549"/>
    <n v="5016935"/>
    <n v="0.74"/>
    <n v="14586"/>
    <x v="10"/>
    <x v="10"/>
    <n v="6279"/>
    <n v="146.5"/>
    <n v="1.33"/>
    <n v="0.14000000000000001"/>
    <n v="1.19"/>
  </r>
  <r>
    <x v="2"/>
    <x v="1"/>
    <n v="5258685"/>
    <n v="49376"/>
    <n v="5209309"/>
    <n v="0.94"/>
    <n v="17649"/>
    <x v="11"/>
    <x v="11"/>
    <n v="4848"/>
    <n v="167.28"/>
    <n v="1.07"/>
    <n v="0.14000000000000001"/>
    <n v="0.93"/>
  </r>
  <r>
    <x v="2"/>
    <x v="2"/>
    <n v="5471136"/>
    <n v="93545"/>
    <n v="5377591"/>
    <n v="1.71"/>
    <n v="21355"/>
    <x v="12"/>
    <x v="12"/>
    <n v="7291"/>
    <n v="149.44"/>
    <n v="1.0900000000000001"/>
    <n v="0.23"/>
    <n v="0.8600000000000001"/>
  </r>
  <r>
    <x v="2"/>
    <x v="3"/>
    <n v="5692169"/>
    <n v="255334"/>
    <n v="5436835"/>
    <n v="4.49"/>
    <n v="25839"/>
    <x v="13"/>
    <x v="13"/>
    <n v="5082"/>
    <n v="191.75"/>
    <n v="0.95"/>
    <n v="0.13"/>
    <n v="0.82"/>
  </r>
  <r>
    <x v="2"/>
    <x v="4"/>
    <n v="5922133"/>
    <n v="1004099"/>
    <n v="4918034"/>
    <n v="16.96"/>
    <n v="31266"/>
    <x v="14"/>
    <x v="14"/>
    <n v="9976"/>
    <n v="144.59"/>
    <n v="0.99"/>
    <n v="0.27"/>
    <n v="0.72"/>
  </r>
  <r>
    <x v="3"/>
    <x v="0"/>
    <n v="14583482"/>
    <n v="32431"/>
    <n v="14551051"/>
    <n v="0.22"/>
    <n v="18002"/>
    <x v="15"/>
    <x v="15"/>
    <n v="7216"/>
    <n v="126.99"/>
    <n v="1.91"/>
    <n v="0.24"/>
    <n v="1.67"/>
  </r>
  <r>
    <x v="3"/>
    <x v="1"/>
    <n v="15172654"/>
    <n v="48220"/>
    <n v="15124434"/>
    <n v="0.32"/>
    <n v="21782"/>
    <x v="16"/>
    <x v="16"/>
    <n v="6155"/>
    <n v="121.26"/>
    <n v="1.4"/>
    <n v="0.28000000000000003"/>
    <n v="1.1199999999999999"/>
  </r>
  <r>
    <x v="3"/>
    <x v="2"/>
    <n v="15785629"/>
    <n v="121676"/>
    <n v="15663953"/>
    <n v="0.77"/>
    <n v="26356"/>
    <x v="17"/>
    <x v="17"/>
    <n v="7543"/>
    <n v="136.19999999999999"/>
    <n v="2"/>
    <n v="0.13"/>
    <n v="1.87"/>
  </r>
  <r>
    <x v="3"/>
    <x v="3"/>
    <n v="16423369"/>
    <n v="521066"/>
    <n v="15902303"/>
    <n v="3.17"/>
    <n v="31891"/>
    <x v="18"/>
    <x v="18"/>
    <n v="8668"/>
    <n v="152.91"/>
    <n v="1.97"/>
    <n v="0.27"/>
    <n v="1.7"/>
  </r>
  <r>
    <x v="3"/>
    <x v="4"/>
    <n v="17086873"/>
    <n v="3786931"/>
    <n v="13299942"/>
    <n v="22.16"/>
    <n v="38588"/>
    <x v="19"/>
    <x v="19"/>
    <n v="1053"/>
    <n v="195.38"/>
    <n v="1.85"/>
    <n v="0.15"/>
    <n v="1.7000000000000002"/>
  </r>
  <r>
    <x v="4"/>
    <x v="0"/>
    <n v="76286543"/>
    <n v="76562"/>
    <n v="76209981"/>
    <n v="0.1"/>
    <n v="3125"/>
    <x v="20"/>
    <x v="20"/>
    <n v="2113"/>
    <n v="167.52"/>
    <n v="1.08"/>
    <n v="0.12"/>
    <n v="0.96000000000000008"/>
  </r>
  <r>
    <x v="4"/>
    <x v="1"/>
    <n v="79368519"/>
    <n v="94745"/>
    <n v="79273774"/>
    <n v="0.12"/>
    <n v="3781"/>
    <x v="21"/>
    <x v="21"/>
    <n v="4346"/>
    <n v="166.97"/>
    <n v="1.18"/>
    <n v="0.15"/>
    <n v="1.03"/>
  </r>
  <r>
    <x v="4"/>
    <x v="2"/>
    <n v="82575007"/>
    <n v="155774"/>
    <n v="82419233"/>
    <n v="0.19"/>
    <n v="4575"/>
    <x v="22"/>
    <x v="22"/>
    <n v="2638"/>
    <n v="107.33"/>
    <n v="1.06"/>
    <n v="0.15"/>
    <n v="0.91"/>
  </r>
  <r>
    <x v="4"/>
    <x v="3"/>
    <n v="85911037"/>
    <n v="340272"/>
    <n v="85570765"/>
    <n v="0.4"/>
    <n v="5536"/>
    <x v="23"/>
    <x v="23"/>
    <n v="9666"/>
    <n v="100.78"/>
    <n v="1.78"/>
    <n v="0.16"/>
    <n v="1.62"/>
  </r>
  <r>
    <x v="4"/>
    <x v="4"/>
    <n v="89381843"/>
    <n v="987538"/>
    <n v="88394305"/>
    <n v="1.1000000000000001"/>
    <n v="6698"/>
    <x v="24"/>
    <x v="24"/>
    <n v="4450"/>
    <n v="171.76"/>
    <n v="1.04"/>
    <n v="0.23"/>
    <n v="0.81"/>
  </r>
  <r>
    <x v="5"/>
    <x v="0"/>
    <n v="65407340"/>
    <n v="42406"/>
    <n v="65364934"/>
    <n v="0.06"/>
    <n v="9586"/>
    <x v="25"/>
    <x v="25"/>
    <n v="4919"/>
    <n v="127.46"/>
    <n v="0.89"/>
    <n v="0.16"/>
    <n v="0.73"/>
  </r>
  <r>
    <x v="5"/>
    <x v="1"/>
    <n v="68049796"/>
    <n v="54746"/>
    <n v="67995050"/>
    <n v="0.08"/>
    <n v="11599"/>
    <x v="26"/>
    <x v="26"/>
    <n v="7797"/>
    <n v="140.76"/>
    <n v="1.45"/>
    <n v="0.18"/>
    <n v="1.27"/>
  </r>
  <r>
    <x v="5"/>
    <x v="2"/>
    <n v="70799008"/>
    <n v="99359"/>
    <n v="70699649"/>
    <n v="0.14000000000000001"/>
    <n v="14034"/>
    <x v="27"/>
    <x v="27"/>
    <n v="7389"/>
    <n v="185.34"/>
    <n v="1.94"/>
    <n v="0.18"/>
    <n v="1.76"/>
  </r>
  <r>
    <x v="5"/>
    <x v="3"/>
    <n v="73659288"/>
    <n v="253501"/>
    <n v="73405787"/>
    <n v="0.34"/>
    <n v="16982"/>
    <x v="28"/>
    <x v="28"/>
    <n v="7624"/>
    <n v="172.42"/>
    <n v="1.81"/>
    <n v="0.28000000000000003"/>
    <n v="1.53"/>
  </r>
  <r>
    <x v="5"/>
    <x v="4"/>
    <n v="76635123"/>
    <n v="909226"/>
    <n v="75725897"/>
    <n v="1.19"/>
    <n v="20548"/>
    <x v="29"/>
    <x v="29"/>
    <n v="3977"/>
    <n v="105.03"/>
    <n v="1.25"/>
    <n v="0.14000000000000001"/>
    <n v="1.1099999999999999"/>
  </r>
  <r>
    <x v="6"/>
    <x v="0"/>
    <n v="19942603"/>
    <n v="46048"/>
    <n v="19896555"/>
    <n v="0.23"/>
    <n v="8524"/>
    <x v="30"/>
    <x v="30"/>
    <n v="9935"/>
    <n v="108.69"/>
    <n v="1.31"/>
    <n v="0.11"/>
    <n v="1.2"/>
  </r>
  <r>
    <x v="6"/>
    <x v="1"/>
    <n v="20748284"/>
    <n v="53879"/>
    <n v="20694405"/>
    <n v="0.26"/>
    <n v="10314"/>
    <x v="31"/>
    <x v="31"/>
    <n v="5557"/>
    <n v="180.94"/>
    <n v="0.81"/>
    <n v="0.26"/>
    <n v="0.55000000000000004"/>
  </r>
  <r>
    <x v="6"/>
    <x v="2"/>
    <n v="21586514"/>
    <n v="77728"/>
    <n v="21508786"/>
    <n v="0.36"/>
    <n v="12479"/>
    <x v="32"/>
    <x v="32"/>
    <n v="6635"/>
    <n v="160.37"/>
    <n v="1.77"/>
    <n v="0.25"/>
    <n v="1.52"/>
  </r>
  <r>
    <x v="6"/>
    <x v="3"/>
    <n v="22458610"/>
    <n v="138259"/>
    <n v="22320351"/>
    <n v="0.62"/>
    <n v="13727"/>
    <x v="33"/>
    <x v="33"/>
    <n v="4150"/>
    <n v="170.46"/>
    <n v="0.85"/>
    <n v="0.15"/>
    <n v="0.7"/>
  </r>
  <r>
    <x v="6"/>
    <x v="4"/>
    <n v="23365937"/>
    <n v="303225"/>
    <n v="23062712"/>
    <n v="1.3"/>
    <n v="18271"/>
    <x v="34"/>
    <x v="34"/>
    <n v="6820"/>
    <n v="120.95"/>
    <n v="1.1200000000000001"/>
    <n v="0.28999999999999998"/>
    <n v="0.83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FE7F2-36FA-490E-BE7D-99705AD923AD}" name="PivotTable5" cacheId="11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88:C96" firstHeaderRow="0" firstDataRow="1" firstDataCol="1"/>
  <pivotFields count="1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dataField="1" compact="0" outline="0" showAll="0">
      <items count="36">
        <item x="27"/>
        <item x="7"/>
        <item x="26"/>
        <item x="24"/>
        <item x="30"/>
        <item x="6"/>
        <item x="16"/>
        <item x="19"/>
        <item x="9"/>
        <item x="32"/>
        <item x="28"/>
        <item x="5"/>
        <item x="31"/>
        <item x="29"/>
        <item x="22"/>
        <item x="4"/>
        <item x="21"/>
        <item x="17"/>
        <item x="18"/>
        <item x="2"/>
        <item x="11"/>
        <item x="8"/>
        <item x="3"/>
        <item x="13"/>
        <item x="23"/>
        <item x="14"/>
        <item x="15"/>
        <item x="0"/>
        <item x="1"/>
        <item x="25"/>
        <item x="10"/>
        <item x="34"/>
        <item x="20"/>
        <item x="33"/>
        <item x="12"/>
        <item t="default"/>
      </items>
    </pivotField>
    <pivotField dataField="1" compact="0" outline="0" showAll="0">
      <items count="36">
        <item x="20"/>
        <item x="11"/>
        <item x="19"/>
        <item x="34"/>
        <item x="15"/>
        <item x="16"/>
        <item x="26"/>
        <item x="5"/>
        <item x="24"/>
        <item x="4"/>
        <item x="27"/>
        <item x="32"/>
        <item x="33"/>
        <item x="18"/>
        <item x="7"/>
        <item x="31"/>
        <item x="13"/>
        <item x="14"/>
        <item x="25"/>
        <item x="12"/>
        <item x="6"/>
        <item x="10"/>
        <item x="23"/>
        <item x="3"/>
        <item x="8"/>
        <item x="28"/>
        <item x="30"/>
        <item x="9"/>
        <item x="0"/>
        <item x="29"/>
        <item x="17"/>
        <item x="21"/>
        <item x="1"/>
        <item x="2"/>
        <item x="22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cost_ev" fld="7" subtotal="average" baseField="0" baseItem="0"/>
    <dataField name="Average of avg_cost_gasoline_vehicle" fld="8" subtotal="average" baseField="0" baseItem="0"/>
  </dataFields>
  <formats count="2">
    <format dxfId="3">
      <pivotArea outline="0" fieldPosition="0">
        <references count="2">
          <reference field="4294967294" count="1" selected="0">
            <x v="1"/>
          </reference>
          <reference field="0" count="0" selected="0"/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148BF-4F9B-43A8-B327-68E2616AC143}" name="PivotTable3" cacheId="11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9:E16" firstHeaderRow="1" firstDataRow="2" firstDataCol="1"/>
  <pivotFields count="14">
    <pivotField axis="axisCol" compact="0" outline="0" showAll="0">
      <items count="8">
        <item h="1" x="0"/>
        <item h="1" x="1"/>
        <item x="2"/>
        <item x="3"/>
        <item x="4"/>
        <item h="1" x="5"/>
        <item h="1" x="6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ev_vehicles_registered" fld="3" showDataAs="percentDiff" baseField="1" baseItem="1048828" numFmtId="1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E933C-4DE3-491D-B6B1-F36BE296898F}" name="PivotTable2" cacheId="11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7" firstHeaderRow="1" firstDataRow="1" firstDataCol="1"/>
  <pivotFields count="14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v_vehicles_registered" fld="3" showDataAs="percentDiff" baseField="1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9740B-1597-4202-B582-A2AEE54475F6}" name="PivotTable8" cacheId="11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7:D76" firstHeaderRow="1" firstDataRow="2" firstDataCol="1"/>
  <pivotFields count="1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outline="0" multipleItemSelectionAllowed="1" showAll="0">
      <items count="6">
        <item x="0"/>
        <item h="1" x="1"/>
        <item h="1" x="2"/>
        <item h="1"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4"/>
    </i>
    <i t="grand">
      <x/>
    </i>
  </colItems>
  <dataFields count="1">
    <dataField name="Sum of charging_stations_coun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1FD12-D35B-4C74-AC77-181BCAF3D888}" name="PivotTable7" cacheId="11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3:C59" firstHeaderRow="0" firstDataRow="1" firstDataCol="1"/>
  <pivotFields count="14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V_vehicles_registered" fld="4" baseField="0" baseItem="0"/>
    <dataField name="Sum of ev_vehicles_registered" fld="3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D5BFD-1540-4663-AEC4-5E594E3D09CB}" name="PivotTable6" cacheId="11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B46" firstHeaderRow="1" firstDataRow="1" firstDataCol="1" rowPageCount="1" colPageCount="1"/>
  <pivotFields count="4"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howAll="0">
      <items count="6">
        <item h="1" x="0"/>
        <item h="1" x="1"/>
        <item h="1" x="2"/>
        <item h="1" x="3"/>
        <item x="4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4" hier="-1"/>
  </pageFields>
  <dataFields count="1">
    <dataField name="Sum of ev_vehicles_registered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3900C-F28C-440E-93F2-4D25E70677FA}" name="PivotTable3" cacheId="11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Z26:BD29" firstHeaderRow="1" firstDataRow="2" firstDataCol="1"/>
  <pivotFields count="14">
    <pivotField axis="axisCol" compact="0" outline="0" showAll="0">
      <items count="8">
        <item h="1" x="0"/>
        <item h="1" x="1"/>
        <item x="2"/>
        <item x="3"/>
        <item x="4"/>
        <item h="1" x="5"/>
        <item h="1" x="6"/>
        <item t="default"/>
      </items>
    </pivotField>
    <pivotField axis="axisRow" compact="0" outline="0" showAll="0">
      <items count="6">
        <item h="1" x="0"/>
        <item h="1" x="1"/>
        <item h="1" x="2"/>
        <item h="1" x="3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 v="4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ev_vehicles_registered" fld="3" showDataAs="percentDiff" baseField="1" baseItem="1048828" numFmtId="1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137A535B-F38B-4BE7-ADB2-C7FFC169E932}" sourceName="country">
  <pivotTables>
    <pivotTable tabId="2" name="PivotTable3"/>
    <pivotTable tabId="4" name="PivotTable3"/>
  </pivotTables>
  <data>
    <tabular pivotCacheId="1759387234">
      <items count="7">
        <i x="0"/>
        <i x="1"/>
        <i x="2" s="1"/>
        <i x="3" s="1"/>
        <i x="4" s="1"/>
        <i x="5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74A80C6D-C34B-4791-A6E5-5223A4D53B82}" cache="Slicer_country" caption="country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30880CEF-3F3D-496C-83E2-514858C5D65A}" cache="Slicer_country" caption="count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5E7A7-7ADE-42B4-A647-0D1821EC60AE}" name="Table1" displayName="Table1" ref="A1:M73" totalsRowShown="0" headerRowDxfId="2">
  <autoFilter ref="A1:M73" xr:uid="{CEC5E7A7-7ADE-42B4-A647-0D1821EC60AE}"/>
  <tableColumns count="13">
    <tableColumn id="1" xr3:uid="{EB48659D-4658-4329-805D-A9A4C3EA4766}" name="country"/>
    <tableColumn id="2" xr3:uid="{AB1AA49F-034A-4CB4-BA37-94E93001F9EA}" name="year"/>
    <tableColumn id="3" xr3:uid="{ED8EB576-BA39-43D2-B599-C22C44D3EBC6}" name="total_vehicles_registered"/>
    <tableColumn id="4" xr3:uid="{B34516CB-8C09-4C3E-A797-CE4611BB4F4F}" name="ev_vehicles_registered"/>
    <tableColumn id="5" xr3:uid="{34FE445F-616E-4279-AB15-928B1B524777}" name="ev_percentage_share" dataDxfId="1"/>
    <tableColumn id="6" xr3:uid="{1EAA950B-F676-4AA3-AC02-22D03147204D}" name="charging_stations_count"/>
    <tableColumn id="7" xr3:uid="{894B24B4-8852-41C6-9E9A-76487138C8C3}" name="avg_cost_ev"/>
    <tableColumn id="8" xr3:uid="{38AF41AE-4F31-4787-A055-8A69A2225EDD}" name="avg_cost_gasoline_vehicle"/>
    <tableColumn id="9" xr3:uid="{97E8FE02-2463-4F62-B8DF-6BFAB345FD07}" name="gov_incentive_amount"/>
    <tableColumn id="10" xr3:uid="{E79F557B-DEA0-4996-B843-5000BB6CAE2E}" name="co2_emissions_per_vehicle"/>
    <tableColumn id="11" xr3:uid="{F136112F-DD8D-4785-B0DF-02C5A0730F5C}" name="fuel_price_per_liter"/>
    <tableColumn id="12" xr3:uid="{CFAB4E73-88DE-48EA-9FD5-526083F768B4}" name="electricity_price_per_kWh"/>
    <tableColumn id="13" xr3:uid="{A84B243C-DE03-486F-9379-C838A35E736E}" name="FuelCost_saved_by_EV" dataDxfId="0">
      <calculatedColumnFormula>K2-L2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80A5-44F0-4F66-AF5A-08031C4D6E12}">
  <dimension ref="A1:M83"/>
  <sheetViews>
    <sheetView workbookViewId="0">
      <selection activeCell="J79" sqref="J79"/>
    </sheetView>
  </sheetViews>
  <sheetFormatPr defaultRowHeight="15"/>
  <cols>
    <col min="1" max="1" width="15" bestFit="1" customWidth="1"/>
    <col min="2" max="2" width="11" customWidth="1"/>
    <col min="3" max="3" width="27.140625" bestFit="1" customWidth="1"/>
    <col min="4" max="4" width="24.85546875" bestFit="1" customWidth="1"/>
    <col min="5" max="5" width="36.5703125" style="1" bestFit="1" customWidth="1"/>
    <col min="6" max="6" width="26.42578125" bestFit="1" customWidth="1"/>
    <col min="7" max="7" width="14.85546875" bestFit="1" customWidth="1"/>
    <col min="8" max="8" width="33.140625" bestFit="1" customWidth="1"/>
    <col min="9" max="9" width="25" bestFit="1" customWidth="1"/>
    <col min="10" max="10" width="29.140625" bestFit="1" customWidth="1"/>
    <col min="11" max="11" width="22" bestFit="1" customWidth="1"/>
    <col min="12" max="12" width="28.28515625" bestFit="1" customWidth="1"/>
    <col min="13" max="13" width="28.28515625" customWidth="1"/>
  </cols>
  <sheetData>
    <row r="1" spans="1:13" s="3" customFormat="1" ht="15.7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t="s">
        <v>13</v>
      </c>
      <c r="B2">
        <v>2015</v>
      </c>
      <c r="C2">
        <v>48868501</v>
      </c>
      <c r="D2">
        <v>59692</v>
      </c>
      <c r="E2" s="1">
        <v>0.12</v>
      </c>
      <c r="F2">
        <v>9617</v>
      </c>
      <c r="G2">
        <v>52560.29</v>
      </c>
      <c r="H2">
        <v>32478.86</v>
      </c>
      <c r="I2" s="6">
        <v>5133</v>
      </c>
      <c r="J2">
        <v>183.49</v>
      </c>
      <c r="K2">
        <v>1.36</v>
      </c>
      <c r="L2">
        <v>0.25</v>
      </c>
      <c r="M2">
        <f>K2-L2</f>
        <v>1.1100000000000001</v>
      </c>
    </row>
    <row r="3" spans="1:13">
      <c r="A3" t="s">
        <v>13</v>
      </c>
      <c r="B3">
        <v>2017</v>
      </c>
      <c r="C3">
        <v>50842788</v>
      </c>
      <c r="D3">
        <v>79584</v>
      </c>
      <c r="E3" s="1">
        <v>0.16</v>
      </c>
      <c r="F3">
        <v>11636</v>
      </c>
      <c r="G3">
        <v>52627</v>
      </c>
      <c r="H3">
        <v>34244.18</v>
      </c>
      <c r="I3" s="6">
        <v>4266</v>
      </c>
      <c r="J3">
        <v>183.92</v>
      </c>
      <c r="K3">
        <v>1.55</v>
      </c>
      <c r="L3">
        <v>0.15</v>
      </c>
      <c r="M3">
        <f>K3-L3</f>
        <v>1.4000000000000001</v>
      </c>
    </row>
    <row r="4" spans="1:13">
      <c r="A4" t="s">
        <v>13</v>
      </c>
      <c r="B4">
        <v>2019</v>
      </c>
      <c r="C4">
        <v>52896837</v>
      </c>
      <c r="D4">
        <v>155703</v>
      </c>
      <c r="E4" s="1">
        <v>0.28999999999999998</v>
      </c>
      <c r="F4">
        <v>14080</v>
      </c>
      <c r="G4">
        <v>48176.78</v>
      </c>
      <c r="H4">
        <v>34456.019999999997</v>
      </c>
      <c r="I4" s="6">
        <v>2876</v>
      </c>
      <c r="J4">
        <v>177.78</v>
      </c>
      <c r="K4">
        <v>1</v>
      </c>
      <c r="L4">
        <v>0.16</v>
      </c>
      <c r="M4">
        <f>K4-L4</f>
        <v>0.84</v>
      </c>
    </row>
    <row r="5" spans="1:13">
      <c r="A5" t="s">
        <v>13</v>
      </c>
      <c r="B5">
        <v>2021</v>
      </c>
      <c r="C5">
        <v>55033869</v>
      </c>
      <c r="D5">
        <v>447022</v>
      </c>
      <c r="E5" s="1">
        <v>0.81</v>
      </c>
      <c r="F5">
        <v>17037</v>
      </c>
      <c r="G5">
        <v>50718.43</v>
      </c>
      <c r="H5">
        <v>29408.639999999999</v>
      </c>
      <c r="I5" s="6">
        <v>2669</v>
      </c>
      <c r="J5">
        <v>169.72</v>
      </c>
      <c r="K5">
        <v>1.1599999999999999</v>
      </c>
      <c r="L5">
        <v>0.24</v>
      </c>
      <c r="M5">
        <f>K5-L5</f>
        <v>0.91999999999999993</v>
      </c>
    </row>
    <row r="6" spans="1:13">
      <c r="A6" t="s">
        <v>13</v>
      </c>
      <c r="B6">
        <v>2023</v>
      </c>
      <c r="C6">
        <v>57257237</v>
      </c>
      <c r="D6">
        <v>1883301</v>
      </c>
      <c r="E6" s="1">
        <v>3.29</v>
      </c>
      <c r="F6">
        <v>20614</v>
      </c>
      <c r="G6">
        <v>45178.82</v>
      </c>
      <c r="H6">
        <v>25118.47</v>
      </c>
      <c r="I6" s="6">
        <v>7882</v>
      </c>
      <c r="J6">
        <v>182.23</v>
      </c>
      <c r="K6">
        <v>0.93</v>
      </c>
      <c r="L6">
        <v>0.28999999999999998</v>
      </c>
      <c r="M6">
        <f>K6-L6</f>
        <v>0.64000000000000012</v>
      </c>
    </row>
    <row r="7" spans="1:13">
      <c r="A7" t="s">
        <v>14</v>
      </c>
      <c r="B7">
        <v>2015</v>
      </c>
      <c r="C7">
        <v>35547349</v>
      </c>
      <c r="D7">
        <v>96511</v>
      </c>
      <c r="E7" s="1">
        <v>0.27</v>
      </c>
      <c r="F7">
        <v>6828</v>
      </c>
      <c r="G7">
        <v>41953.98</v>
      </c>
      <c r="H7">
        <v>24179.05</v>
      </c>
      <c r="I7" s="6">
        <v>2137</v>
      </c>
      <c r="J7">
        <v>196.69</v>
      </c>
      <c r="K7">
        <v>1.1299999999999999</v>
      </c>
      <c r="L7">
        <v>0.23</v>
      </c>
      <c r="M7">
        <f>K7-L7</f>
        <v>0.89999999999999991</v>
      </c>
    </row>
    <row r="8" spans="1:13">
      <c r="A8" t="s">
        <v>14</v>
      </c>
      <c r="B8">
        <v>2017</v>
      </c>
      <c r="C8">
        <v>36983461</v>
      </c>
      <c r="D8">
        <v>122740</v>
      </c>
      <c r="E8" s="1">
        <v>0.33</v>
      </c>
      <c r="F8">
        <v>8261</v>
      </c>
      <c r="G8">
        <v>37836.46</v>
      </c>
      <c r="H8">
        <v>28708.85</v>
      </c>
      <c r="I8" s="6">
        <v>5349</v>
      </c>
      <c r="J8">
        <v>103.83</v>
      </c>
      <c r="K8">
        <v>1.52</v>
      </c>
      <c r="L8">
        <v>0.17</v>
      </c>
      <c r="M8">
        <f>K8-L8</f>
        <v>1.35</v>
      </c>
    </row>
    <row r="9" spans="1:13">
      <c r="A9" t="s">
        <v>14</v>
      </c>
      <c r="B9">
        <v>2019</v>
      </c>
      <c r="C9">
        <v>38477593</v>
      </c>
      <c r="D9">
        <v>215087</v>
      </c>
      <c r="E9" s="1">
        <v>0.56000000000000005</v>
      </c>
      <c r="F9">
        <v>9996</v>
      </c>
      <c r="G9">
        <v>31331.599999999999</v>
      </c>
      <c r="H9">
        <v>26540.86</v>
      </c>
      <c r="I9" s="6">
        <v>9518</v>
      </c>
      <c r="J9">
        <v>192.56</v>
      </c>
      <c r="K9">
        <v>1.45</v>
      </c>
      <c r="L9">
        <v>0.24</v>
      </c>
      <c r="M9">
        <f>K9-L9</f>
        <v>1.21</v>
      </c>
    </row>
    <row r="10" spans="1:13">
      <c r="A10" t="s">
        <v>14</v>
      </c>
      <c r="B10">
        <v>2021</v>
      </c>
      <c r="C10">
        <v>40032088</v>
      </c>
      <c r="D10">
        <v>519350</v>
      </c>
      <c r="E10" s="1">
        <v>1.3</v>
      </c>
      <c r="F10">
        <v>12096</v>
      </c>
      <c r="G10">
        <v>48694.66</v>
      </c>
      <c r="H10">
        <v>29950.81</v>
      </c>
      <c r="I10" s="6">
        <v>3041</v>
      </c>
      <c r="J10">
        <v>171.98</v>
      </c>
      <c r="K10">
        <v>1.1599999999999999</v>
      </c>
      <c r="L10">
        <v>0.16</v>
      </c>
      <c r="M10">
        <f>K10-L10</f>
        <v>0.99999999999999989</v>
      </c>
    </row>
    <row r="11" spans="1:13">
      <c r="A11" t="s">
        <v>14</v>
      </c>
      <c r="B11">
        <v>2023</v>
      </c>
      <c r="C11">
        <v>41649384</v>
      </c>
      <c r="D11">
        <v>1727922</v>
      </c>
      <c r="E11" s="1">
        <v>4.1500000000000004</v>
      </c>
      <c r="F11">
        <v>14636</v>
      </c>
      <c r="G11">
        <v>41374.36</v>
      </c>
      <c r="H11">
        <v>31222.02</v>
      </c>
      <c r="I11" s="6">
        <v>3851</v>
      </c>
      <c r="J11">
        <v>161.55000000000001</v>
      </c>
      <c r="K11">
        <v>1.1599999999999999</v>
      </c>
      <c r="L11">
        <v>0.21</v>
      </c>
      <c r="M11">
        <f>K11-L11</f>
        <v>0.95</v>
      </c>
    </row>
    <row r="12" spans="1:13">
      <c r="A12" t="s">
        <v>15</v>
      </c>
      <c r="B12">
        <v>2015</v>
      </c>
      <c r="C12">
        <v>5054484</v>
      </c>
      <c r="D12">
        <v>37549</v>
      </c>
      <c r="E12" s="1">
        <v>0.74</v>
      </c>
      <c r="F12">
        <v>14586</v>
      </c>
      <c r="G12">
        <v>53572.76</v>
      </c>
      <c r="H12">
        <v>29099.919999999998</v>
      </c>
      <c r="I12" s="6">
        <v>6279</v>
      </c>
      <c r="J12">
        <v>146.5</v>
      </c>
      <c r="K12">
        <v>1.33</v>
      </c>
      <c r="L12">
        <v>0.14000000000000001</v>
      </c>
      <c r="M12">
        <f>K12-L12</f>
        <v>1.19</v>
      </c>
    </row>
    <row r="13" spans="1:13">
      <c r="A13" t="s">
        <v>15</v>
      </c>
      <c r="B13">
        <v>2017</v>
      </c>
      <c r="C13">
        <v>5258685</v>
      </c>
      <c r="D13">
        <v>49376</v>
      </c>
      <c r="E13" s="1">
        <v>0.94</v>
      </c>
      <c r="F13">
        <v>17649</v>
      </c>
      <c r="G13">
        <v>48577.82</v>
      </c>
      <c r="H13">
        <v>21400.81</v>
      </c>
      <c r="I13" s="6">
        <v>4848</v>
      </c>
      <c r="J13">
        <v>167.28</v>
      </c>
      <c r="K13">
        <v>1.07</v>
      </c>
      <c r="L13">
        <v>0.14000000000000001</v>
      </c>
      <c r="M13">
        <f>K13-L13</f>
        <v>0.93</v>
      </c>
    </row>
    <row r="14" spans="1:13">
      <c r="A14" t="s">
        <v>15</v>
      </c>
      <c r="B14">
        <v>2019</v>
      </c>
      <c r="C14">
        <v>5471136</v>
      </c>
      <c r="D14">
        <v>93545</v>
      </c>
      <c r="E14" s="1">
        <v>1.71</v>
      </c>
      <c r="F14">
        <v>21355</v>
      </c>
      <c r="G14">
        <v>56584.11</v>
      </c>
      <c r="H14">
        <v>28635.06</v>
      </c>
      <c r="I14" s="6">
        <v>7291</v>
      </c>
      <c r="J14">
        <v>149.44</v>
      </c>
      <c r="K14">
        <v>1.0900000000000001</v>
      </c>
      <c r="L14">
        <v>0.23</v>
      </c>
      <c r="M14">
        <f>K14-L14</f>
        <v>0.8600000000000001</v>
      </c>
    </row>
    <row r="15" spans="1:13">
      <c r="A15" t="s">
        <v>15</v>
      </c>
      <c r="B15">
        <v>2021</v>
      </c>
      <c r="C15">
        <v>5692169</v>
      </c>
      <c r="D15">
        <v>255334</v>
      </c>
      <c r="E15" s="1">
        <v>4.49</v>
      </c>
      <c r="F15">
        <v>25839</v>
      </c>
      <c r="G15">
        <v>50877.35</v>
      </c>
      <c r="H15">
        <v>26968.25</v>
      </c>
      <c r="I15" s="6">
        <v>5082</v>
      </c>
      <c r="J15">
        <v>191.75</v>
      </c>
      <c r="K15">
        <v>0.95</v>
      </c>
      <c r="L15">
        <v>0.13</v>
      </c>
      <c r="M15">
        <f>K15-L15</f>
        <v>0.82</v>
      </c>
    </row>
    <row r="16" spans="1:13">
      <c r="A16" t="s">
        <v>15</v>
      </c>
      <c r="B16">
        <v>2023</v>
      </c>
      <c r="C16">
        <v>5922133</v>
      </c>
      <c r="D16">
        <v>1004099</v>
      </c>
      <c r="E16" s="1">
        <v>16.96</v>
      </c>
      <c r="F16">
        <v>31266</v>
      </c>
      <c r="G16">
        <v>51578.22</v>
      </c>
      <c r="H16">
        <v>27571.67</v>
      </c>
      <c r="I16" s="6">
        <v>9976</v>
      </c>
      <c r="J16">
        <v>144.59</v>
      </c>
      <c r="K16">
        <v>0.99</v>
      </c>
      <c r="L16">
        <v>0.27</v>
      </c>
      <c r="M16">
        <f>K16-L16</f>
        <v>0.72</v>
      </c>
    </row>
    <row r="17" spans="1:13">
      <c r="A17" t="s">
        <v>16</v>
      </c>
      <c r="B17">
        <v>2015</v>
      </c>
      <c r="C17">
        <v>14583482</v>
      </c>
      <c r="D17">
        <v>32431</v>
      </c>
      <c r="E17" s="1">
        <v>0.22</v>
      </c>
      <c r="F17">
        <v>18002</v>
      </c>
      <c r="G17">
        <v>51873.8</v>
      </c>
      <c r="H17">
        <v>22451.040000000001</v>
      </c>
      <c r="I17" s="6">
        <v>7216</v>
      </c>
      <c r="J17">
        <v>126.99</v>
      </c>
      <c r="K17">
        <v>1.91</v>
      </c>
      <c r="L17">
        <v>0.24</v>
      </c>
      <c r="M17">
        <f>K17-L17</f>
        <v>1.67</v>
      </c>
    </row>
    <row r="18" spans="1:13">
      <c r="A18" t="s">
        <v>16</v>
      </c>
      <c r="B18">
        <v>2017</v>
      </c>
      <c r="C18">
        <v>15172654</v>
      </c>
      <c r="D18">
        <v>48220</v>
      </c>
      <c r="E18" s="1">
        <v>0.32</v>
      </c>
      <c r="F18">
        <v>21782</v>
      </c>
      <c r="G18">
        <v>38032.230000000003</v>
      </c>
      <c r="H18">
        <v>23164.74</v>
      </c>
      <c r="I18" s="6">
        <v>6155</v>
      </c>
      <c r="J18">
        <v>121.26</v>
      </c>
      <c r="K18">
        <v>1.4</v>
      </c>
      <c r="L18">
        <v>0.28000000000000003</v>
      </c>
      <c r="M18">
        <f>K18-L18</f>
        <v>1.1199999999999999</v>
      </c>
    </row>
    <row r="19" spans="1:13">
      <c r="A19" t="s">
        <v>16</v>
      </c>
      <c r="B19">
        <v>2019</v>
      </c>
      <c r="C19">
        <v>15785629</v>
      </c>
      <c r="D19">
        <v>121676</v>
      </c>
      <c r="E19" s="1">
        <v>0.77</v>
      </c>
      <c r="F19">
        <v>26356</v>
      </c>
      <c r="G19">
        <v>47537.58</v>
      </c>
      <c r="H19">
        <v>33467.339999999997</v>
      </c>
      <c r="I19" s="6">
        <v>7543</v>
      </c>
      <c r="J19">
        <v>136.19999999999999</v>
      </c>
      <c r="K19">
        <v>2</v>
      </c>
      <c r="L19">
        <v>0.13</v>
      </c>
      <c r="M19">
        <f>K19-L19</f>
        <v>1.87</v>
      </c>
    </row>
    <row r="20" spans="1:13">
      <c r="A20" t="s">
        <v>16</v>
      </c>
      <c r="B20">
        <v>2021</v>
      </c>
      <c r="C20">
        <v>16423369</v>
      </c>
      <c r="D20">
        <v>521066</v>
      </c>
      <c r="E20" s="1">
        <v>3.17</v>
      </c>
      <c r="F20">
        <v>31891</v>
      </c>
      <c r="G20">
        <v>47892.27</v>
      </c>
      <c r="H20">
        <v>25771.51</v>
      </c>
      <c r="I20" s="6">
        <v>8668</v>
      </c>
      <c r="J20">
        <v>152.91</v>
      </c>
      <c r="K20">
        <v>1.97</v>
      </c>
      <c r="L20">
        <v>0.27</v>
      </c>
      <c r="M20">
        <f>K20-L20</f>
        <v>1.7</v>
      </c>
    </row>
    <row r="21" spans="1:13">
      <c r="A21" t="s">
        <v>16</v>
      </c>
      <c r="B21">
        <v>2023</v>
      </c>
      <c r="C21">
        <v>17086873</v>
      </c>
      <c r="D21">
        <v>3786931</v>
      </c>
      <c r="E21" s="1">
        <v>22.16</v>
      </c>
      <c r="F21">
        <v>38588</v>
      </c>
      <c r="G21">
        <v>38805</v>
      </c>
      <c r="H21">
        <v>22372.37</v>
      </c>
      <c r="I21" s="6">
        <v>1053</v>
      </c>
      <c r="J21">
        <v>195.38</v>
      </c>
      <c r="K21">
        <v>1.85</v>
      </c>
      <c r="L21">
        <v>0.15</v>
      </c>
      <c r="M21">
        <f>K21-L21</f>
        <v>1.7000000000000002</v>
      </c>
    </row>
    <row r="22" spans="1:13">
      <c r="A22" t="s">
        <v>17</v>
      </c>
      <c r="B22">
        <v>2015</v>
      </c>
      <c r="C22">
        <v>76286543</v>
      </c>
      <c r="D22">
        <v>76562</v>
      </c>
      <c r="E22" s="1">
        <v>0.1</v>
      </c>
      <c r="F22">
        <v>3125</v>
      </c>
      <c r="G22">
        <v>55540.28</v>
      </c>
      <c r="H22">
        <v>21027.82</v>
      </c>
      <c r="I22" s="6">
        <v>2113</v>
      </c>
      <c r="J22">
        <v>167.52</v>
      </c>
      <c r="K22">
        <v>1.08</v>
      </c>
      <c r="L22">
        <v>0.12</v>
      </c>
      <c r="M22">
        <f>K22-L22</f>
        <v>0.96000000000000008</v>
      </c>
    </row>
    <row r="23" spans="1:13">
      <c r="A23" t="s">
        <v>17</v>
      </c>
      <c r="B23">
        <v>2017</v>
      </c>
      <c r="C23">
        <v>79368519</v>
      </c>
      <c r="D23">
        <v>94745</v>
      </c>
      <c r="E23" s="1">
        <v>0.12</v>
      </c>
      <c r="F23">
        <v>3781</v>
      </c>
      <c r="G23">
        <v>45683.48</v>
      </c>
      <c r="H23">
        <v>34020.589999999997</v>
      </c>
      <c r="I23" s="6">
        <v>4346</v>
      </c>
      <c r="J23">
        <v>166.97</v>
      </c>
      <c r="K23">
        <v>1.18</v>
      </c>
      <c r="L23">
        <v>0.15</v>
      </c>
      <c r="M23">
        <f>K23-L23</f>
        <v>1.03</v>
      </c>
    </row>
    <row r="24" spans="1:13">
      <c r="A24" t="s">
        <v>17</v>
      </c>
      <c r="B24">
        <v>2019</v>
      </c>
      <c r="C24">
        <v>82575007</v>
      </c>
      <c r="D24">
        <v>155774</v>
      </c>
      <c r="E24" s="1">
        <v>0.19</v>
      </c>
      <c r="F24">
        <v>4575</v>
      </c>
      <c r="G24">
        <v>43748.57</v>
      </c>
      <c r="H24">
        <v>34976.82</v>
      </c>
      <c r="I24" s="6">
        <v>2638</v>
      </c>
      <c r="J24">
        <v>107.33</v>
      </c>
      <c r="K24">
        <v>1.06</v>
      </c>
      <c r="L24">
        <v>0.15</v>
      </c>
      <c r="M24">
        <f>K24-L24</f>
        <v>0.91</v>
      </c>
    </row>
    <row r="25" spans="1:13">
      <c r="A25" t="s">
        <v>17</v>
      </c>
      <c r="B25">
        <v>2021</v>
      </c>
      <c r="C25">
        <v>85911037</v>
      </c>
      <c r="D25">
        <v>340272</v>
      </c>
      <c r="E25" s="1">
        <v>0.4</v>
      </c>
      <c r="F25">
        <v>5536</v>
      </c>
      <c r="G25">
        <v>51106.2</v>
      </c>
      <c r="H25">
        <v>29175.17</v>
      </c>
      <c r="I25" s="6">
        <v>9666</v>
      </c>
      <c r="J25">
        <v>100.78</v>
      </c>
      <c r="K25">
        <v>1.78</v>
      </c>
      <c r="L25">
        <v>0.16</v>
      </c>
      <c r="M25">
        <f>K25-L25</f>
        <v>1.62</v>
      </c>
    </row>
    <row r="26" spans="1:13">
      <c r="A26" t="s">
        <v>17</v>
      </c>
      <c r="B26">
        <v>2023</v>
      </c>
      <c r="C26">
        <v>89381843</v>
      </c>
      <c r="D26">
        <v>987538</v>
      </c>
      <c r="E26" s="1">
        <v>1.1000000000000001</v>
      </c>
      <c r="F26">
        <v>6698</v>
      </c>
      <c r="G26">
        <v>34663.440000000002</v>
      </c>
      <c r="H26">
        <v>24226.34</v>
      </c>
      <c r="I26" s="6">
        <v>4450</v>
      </c>
      <c r="J26">
        <v>171.76</v>
      </c>
      <c r="K26">
        <v>1.04</v>
      </c>
      <c r="L26">
        <v>0.23</v>
      </c>
      <c r="M26">
        <f>K26-L26</f>
        <v>0.81</v>
      </c>
    </row>
    <row r="27" spans="1:13">
      <c r="A27" t="s">
        <v>18</v>
      </c>
      <c r="B27">
        <v>2015</v>
      </c>
      <c r="C27">
        <v>65407340</v>
      </c>
      <c r="D27">
        <v>42406</v>
      </c>
      <c r="E27" s="1">
        <v>0.06</v>
      </c>
      <c r="F27">
        <v>9586</v>
      </c>
      <c r="G27">
        <v>52974.41</v>
      </c>
      <c r="H27">
        <v>27819.5</v>
      </c>
      <c r="I27" s="6">
        <v>4919</v>
      </c>
      <c r="J27">
        <v>127.46</v>
      </c>
      <c r="K27">
        <v>0.89</v>
      </c>
      <c r="L27">
        <v>0.16</v>
      </c>
      <c r="M27">
        <f>K27-L27</f>
        <v>0.73</v>
      </c>
    </row>
    <row r="28" spans="1:13">
      <c r="A28" t="s">
        <v>18</v>
      </c>
      <c r="B28">
        <v>2017</v>
      </c>
      <c r="C28">
        <v>68049796</v>
      </c>
      <c r="D28">
        <v>54746</v>
      </c>
      <c r="E28" s="1">
        <v>0.08</v>
      </c>
      <c r="F28">
        <v>11599</v>
      </c>
      <c r="G28">
        <v>34584.160000000003</v>
      </c>
      <c r="H28">
        <v>23209.29</v>
      </c>
      <c r="I28" s="6">
        <v>7797</v>
      </c>
      <c r="J28">
        <v>140.76</v>
      </c>
      <c r="K28">
        <v>1.45</v>
      </c>
      <c r="L28">
        <v>0.18</v>
      </c>
      <c r="M28">
        <f>K28-L28</f>
        <v>1.27</v>
      </c>
    </row>
    <row r="29" spans="1:13">
      <c r="A29" t="s">
        <v>18</v>
      </c>
      <c r="B29">
        <v>2019</v>
      </c>
      <c r="C29">
        <v>70799008</v>
      </c>
      <c r="D29">
        <v>99359</v>
      </c>
      <c r="E29" s="1">
        <v>0.14000000000000001</v>
      </c>
      <c r="F29">
        <v>14034</v>
      </c>
      <c r="G29">
        <v>30176.880000000001</v>
      </c>
      <c r="H29">
        <v>25276.38</v>
      </c>
      <c r="I29" s="6">
        <v>7389</v>
      </c>
      <c r="J29">
        <v>185.34</v>
      </c>
      <c r="K29">
        <v>1.94</v>
      </c>
      <c r="L29">
        <v>0.18</v>
      </c>
      <c r="M29">
        <f>K29-L29</f>
        <v>1.76</v>
      </c>
    </row>
    <row r="30" spans="1:13">
      <c r="A30" t="s">
        <v>18</v>
      </c>
      <c r="B30">
        <v>2021</v>
      </c>
      <c r="C30">
        <v>73659288</v>
      </c>
      <c r="D30">
        <v>253501</v>
      </c>
      <c r="E30" s="1">
        <v>0.34</v>
      </c>
      <c r="F30">
        <v>16982</v>
      </c>
      <c r="G30">
        <v>41665.72</v>
      </c>
      <c r="H30">
        <v>30033.1</v>
      </c>
      <c r="I30" s="6">
        <v>7624</v>
      </c>
      <c r="J30">
        <v>172.42</v>
      </c>
      <c r="K30">
        <v>1.81</v>
      </c>
      <c r="L30">
        <v>0.28000000000000003</v>
      </c>
      <c r="M30">
        <f>K30-L30</f>
        <v>1.53</v>
      </c>
    </row>
    <row r="31" spans="1:13">
      <c r="A31" t="s">
        <v>18</v>
      </c>
      <c r="B31">
        <v>2023</v>
      </c>
      <c r="C31">
        <v>76635123</v>
      </c>
      <c r="D31">
        <v>909226</v>
      </c>
      <c r="E31" s="1">
        <v>1.19</v>
      </c>
      <c r="F31">
        <v>20548</v>
      </c>
      <c r="G31">
        <v>42858.38</v>
      </c>
      <c r="H31">
        <v>33002.769999999997</v>
      </c>
      <c r="I31" s="6">
        <v>3977</v>
      </c>
      <c r="J31">
        <v>105.03</v>
      </c>
      <c r="K31">
        <v>1.25</v>
      </c>
      <c r="L31">
        <v>0.14000000000000001</v>
      </c>
      <c r="M31">
        <f>K31-L31</f>
        <v>1.1099999999999999</v>
      </c>
    </row>
    <row r="32" spans="1:13">
      <c r="A32" t="s">
        <v>19</v>
      </c>
      <c r="B32">
        <v>2015</v>
      </c>
      <c r="C32">
        <v>19942603</v>
      </c>
      <c r="D32">
        <v>46048</v>
      </c>
      <c r="E32" s="1">
        <v>0.23</v>
      </c>
      <c r="F32">
        <v>8524</v>
      </c>
      <c r="G32">
        <v>36696.32</v>
      </c>
      <c r="H32">
        <v>31047.07</v>
      </c>
      <c r="I32" s="6">
        <v>9935</v>
      </c>
      <c r="J32">
        <v>108.69</v>
      </c>
      <c r="K32">
        <v>1.31</v>
      </c>
      <c r="L32">
        <v>0.11</v>
      </c>
      <c r="M32">
        <f>K32-L32</f>
        <v>1.2</v>
      </c>
    </row>
    <row r="33" spans="1:13">
      <c r="A33" t="s">
        <v>19</v>
      </c>
      <c r="B33">
        <v>2017</v>
      </c>
      <c r="C33">
        <v>20748284</v>
      </c>
      <c r="D33">
        <v>53879</v>
      </c>
      <c r="E33" s="1">
        <v>0.26</v>
      </c>
      <c r="F33">
        <v>10314</v>
      </c>
      <c r="G33">
        <v>42585.59</v>
      </c>
      <c r="H33">
        <v>26738.14</v>
      </c>
      <c r="I33" s="6">
        <v>5557</v>
      </c>
      <c r="J33">
        <v>180.94</v>
      </c>
      <c r="K33">
        <v>0.81</v>
      </c>
      <c r="L33">
        <v>0.26</v>
      </c>
      <c r="M33">
        <f>K33-L33</f>
        <v>0.55000000000000004</v>
      </c>
    </row>
    <row r="34" spans="1:13">
      <c r="A34" t="s">
        <v>19</v>
      </c>
      <c r="B34">
        <v>2019</v>
      </c>
      <c r="C34">
        <v>21586514</v>
      </c>
      <c r="D34">
        <v>77728</v>
      </c>
      <c r="E34" s="1">
        <v>0.36</v>
      </c>
      <c r="F34">
        <v>12479</v>
      </c>
      <c r="G34">
        <v>41397.82</v>
      </c>
      <c r="H34">
        <v>25384.69</v>
      </c>
      <c r="I34" s="6">
        <v>6635</v>
      </c>
      <c r="J34">
        <v>160.37</v>
      </c>
      <c r="K34">
        <v>1.77</v>
      </c>
      <c r="L34">
        <v>0.25</v>
      </c>
      <c r="M34">
        <f>K34-L34</f>
        <v>1.52</v>
      </c>
    </row>
    <row r="35" spans="1:13">
      <c r="A35" t="s">
        <v>19</v>
      </c>
      <c r="B35">
        <v>2021</v>
      </c>
      <c r="C35">
        <v>22458610</v>
      </c>
      <c r="D35">
        <v>138259</v>
      </c>
      <c r="E35" s="1">
        <v>0.62</v>
      </c>
      <c r="F35" s="19">
        <v>13727</v>
      </c>
      <c r="G35">
        <v>56563.55</v>
      </c>
      <c r="H35">
        <v>25424.53</v>
      </c>
      <c r="I35" s="6">
        <v>4150</v>
      </c>
      <c r="J35">
        <v>170.46</v>
      </c>
      <c r="K35">
        <v>0.85</v>
      </c>
      <c r="L35">
        <v>0.15</v>
      </c>
      <c r="M35">
        <f>K35-L35</f>
        <v>0.7</v>
      </c>
    </row>
    <row r="36" spans="1:13">
      <c r="A36" t="s">
        <v>19</v>
      </c>
      <c r="B36">
        <v>2023</v>
      </c>
      <c r="C36">
        <v>23365937</v>
      </c>
      <c r="D36">
        <v>303225</v>
      </c>
      <c r="E36" s="1">
        <v>1.3</v>
      </c>
      <c r="F36">
        <v>18271</v>
      </c>
      <c r="G36">
        <v>55023.31</v>
      </c>
      <c r="H36">
        <v>22439.81</v>
      </c>
      <c r="I36" s="6">
        <v>6820</v>
      </c>
      <c r="J36">
        <v>120.95</v>
      </c>
      <c r="K36">
        <v>1.1200000000000001</v>
      </c>
      <c r="L36">
        <v>0.28999999999999998</v>
      </c>
      <c r="M36">
        <f>K36-L36</f>
        <v>0.83000000000000007</v>
      </c>
    </row>
    <row r="38" spans="1:13">
      <c r="K38">
        <f>SUM(K2:K36)</f>
        <v>46.32</v>
      </c>
      <c r="M38">
        <f>SUM(M2:M36)</f>
        <v>39.430000000000007</v>
      </c>
    </row>
    <row r="68" spans="5:9">
      <c r="E68" s="5"/>
      <c r="F68" s="7"/>
    </row>
    <row r="75" spans="5:9" ht="30.75">
      <c r="E75" s="5" t="s">
        <v>20</v>
      </c>
      <c r="F75">
        <f>SUMIF(B2:B36,"=2023",F2:F36)</f>
        <v>150621</v>
      </c>
      <c r="H75" t="s">
        <v>21</v>
      </c>
      <c r="I75" s="6">
        <f>AVERAGE(I2:I6)</f>
        <v>4565.2</v>
      </c>
    </row>
    <row r="76" spans="5:9">
      <c r="H76" t="s">
        <v>22</v>
      </c>
      <c r="I76" s="6">
        <f>AVERAGE(I7:I11)</f>
        <v>4779.2</v>
      </c>
    </row>
    <row r="77" spans="5:9">
      <c r="H77" t="s">
        <v>23</v>
      </c>
      <c r="I77" s="6">
        <f>AVERAGE(I12:I16)</f>
        <v>6695.2</v>
      </c>
    </row>
    <row r="78" spans="5:9">
      <c r="H78" t="s">
        <v>24</v>
      </c>
      <c r="I78" s="6">
        <f>AVERAGE(I17:I21)</f>
        <v>6127</v>
      </c>
    </row>
    <row r="79" spans="5:9">
      <c r="H79" t="s">
        <v>25</v>
      </c>
      <c r="I79" s="6">
        <f>AVERAGE(I22:I26)</f>
        <v>4642.6000000000004</v>
      </c>
    </row>
    <row r="80" spans="5:9">
      <c r="H80" t="s">
        <v>26</v>
      </c>
      <c r="I80" s="6">
        <f>AVERAGE(I27:I31)</f>
        <v>6341.2</v>
      </c>
    </row>
    <row r="81" spans="8:9">
      <c r="H81" t="s">
        <v>27</v>
      </c>
      <c r="I81" s="6">
        <f>AVERAGE(I32:I36)</f>
        <v>6619.4</v>
      </c>
    </row>
    <row r="83" spans="8:9">
      <c r="H83" t="s">
        <v>28</v>
      </c>
      <c r="I83" s="2" t="s">
        <v>15</v>
      </c>
    </row>
  </sheetData>
  <conditionalFormatting sqref="J1:J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D8DF-AB85-4923-9407-729D0C1BF06E}">
  <dimension ref="A1:N46"/>
  <sheetViews>
    <sheetView workbookViewId="0">
      <selection activeCell="J45" sqref="J45"/>
    </sheetView>
  </sheetViews>
  <sheetFormatPr defaultRowHeight="15"/>
  <cols>
    <col min="1" max="1" width="15" bestFit="1" customWidth="1"/>
    <col min="2" max="2" width="11.140625" customWidth="1"/>
    <col min="3" max="3" width="24.85546875" bestFit="1" customWidth="1"/>
    <col min="4" max="4" width="22.5703125" bestFit="1" customWidth="1"/>
    <col min="5" max="5" width="27.140625" bestFit="1" customWidth="1"/>
    <col min="6" max="6" width="21.28515625" bestFit="1" customWidth="1"/>
    <col min="7" max="7" width="24.140625" bestFit="1" customWidth="1"/>
    <col min="8" max="8" width="12.5703125" bestFit="1" customWidth="1"/>
    <col min="9" max="9" width="26" bestFit="1" customWidth="1"/>
    <col min="10" max="10" width="22.7109375" bestFit="1" customWidth="1"/>
    <col min="11" max="11" width="26.85546875" bestFit="1" customWidth="1"/>
    <col min="12" max="12" width="19.7109375" bestFit="1" customWidth="1"/>
    <col min="13" max="13" width="26" bestFit="1" customWidth="1"/>
    <col min="14" max="14" width="22.7109375" bestFit="1" customWidth="1"/>
  </cols>
  <sheetData>
    <row r="1" spans="1:14" ht="32.25">
      <c r="A1" s="11" t="s">
        <v>0</v>
      </c>
      <c r="B1" s="11" t="s">
        <v>1</v>
      </c>
      <c r="C1" s="11" t="s">
        <v>2</v>
      </c>
      <c r="D1" s="11" t="s">
        <v>3</v>
      </c>
      <c r="E1" s="21" t="s">
        <v>29</v>
      </c>
      <c r="F1" s="12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4">
      <c r="A2" s="13" t="s">
        <v>13</v>
      </c>
      <c r="B2" s="13">
        <v>2015</v>
      </c>
      <c r="C2" s="13">
        <v>48868501</v>
      </c>
      <c r="D2" s="13">
        <v>59692</v>
      </c>
      <c r="E2" s="13">
        <f>C2-D2</f>
        <v>48808809</v>
      </c>
      <c r="F2" s="14">
        <v>0.12</v>
      </c>
      <c r="G2" s="13">
        <v>9617</v>
      </c>
      <c r="H2" s="13">
        <v>52560.29</v>
      </c>
      <c r="I2" s="13">
        <v>32478.86</v>
      </c>
      <c r="J2" s="15">
        <v>5133</v>
      </c>
      <c r="K2" s="13">
        <v>183.49</v>
      </c>
      <c r="L2" s="13">
        <v>1.36</v>
      </c>
      <c r="M2" s="13">
        <v>0.25</v>
      </c>
      <c r="N2" s="13">
        <f>L2-M2</f>
        <v>1.1100000000000001</v>
      </c>
    </row>
    <row r="3" spans="1:14">
      <c r="A3" s="16" t="s">
        <v>13</v>
      </c>
      <c r="B3" s="16">
        <v>2017</v>
      </c>
      <c r="C3" s="16">
        <v>50842788</v>
      </c>
      <c r="D3" s="16">
        <v>79584</v>
      </c>
      <c r="E3" s="13">
        <f t="shared" ref="E3:E36" si="0">C3-D3</f>
        <v>50763204</v>
      </c>
      <c r="F3" s="17">
        <v>0.16</v>
      </c>
      <c r="G3" s="16">
        <v>11636</v>
      </c>
      <c r="H3" s="16">
        <v>52627</v>
      </c>
      <c r="I3" s="16">
        <v>34244.18</v>
      </c>
      <c r="J3" s="18">
        <v>4266</v>
      </c>
      <c r="K3" s="16">
        <v>183.92</v>
      </c>
      <c r="L3" s="16">
        <v>1.55</v>
      </c>
      <c r="M3" s="16">
        <v>0.15</v>
      </c>
      <c r="N3" s="16">
        <f>L3-M3</f>
        <v>1.4000000000000001</v>
      </c>
    </row>
    <row r="4" spans="1:14">
      <c r="A4" s="13" t="s">
        <v>13</v>
      </c>
      <c r="B4" s="13">
        <v>2019</v>
      </c>
      <c r="C4" s="13">
        <v>52896837</v>
      </c>
      <c r="D4" s="13">
        <v>155703</v>
      </c>
      <c r="E4" s="13">
        <f t="shared" si="0"/>
        <v>52741134</v>
      </c>
      <c r="F4" s="14">
        <v>0.28999999999999998</v>
      </c>
      <c r="G4" s="13">
        <v>14080</v>
      </c>
      <c r="H4" s="13">
        <v>48176.78</v>
      </c>
      <c r="I4" s="13">
        <v>34456.019999999997</v>
      </c>
      <c r="J4" s="15">
        <v>2876</v>
      </c>
      <c r="K4" s="13">
        <v>177.78</v>
      </c>
      <c r="L4" s="13">
        <v>1</v>
      </c>
      <c r="M4" s="13">
        <v>0.16</v>
      </c>
      <c r="N4" s="13">
        <f>L4-M4</f>
        <v>0.84</v>
      </c>
    </row>
    <row r="5" spans="1:14">
      <c r="A5" s="16" t="s">
        <v>13</v>
      </c>
      <c r="B5" s="16">
        <v>2021</v>
      </c>
      <c r="C5" s="16">
        <v>55033869</v>
      </c>
      <c r="D5" s="16">
        <v>447022</v>
      </c>
      <c r="E5" s="13">
        <f t="shared" si="0"/>
        <v>54586847</v>
      </c>
      <c r="F5" s="17">
        <v>0.81</v>
      </c>
      <c r="G5" s="16">
        <v>17037</v>
      </c>
      <c r="H5" s="16">
        <v>50718.43</v>
      </c>
      <c r="I5" s="16">
        <v>29408.639999999999</v>
      </c>
      <c r="J5" s="18">
        <v>2669</v>
      </c>
      <c r="K5" s="16">
        <v>169.72</v>
      </c>
      <c r="L5" s="16">
        <v>1.1599999999999999</v>
      </c>
      <c r="M5" s="16">
        <v>0.24</v>
      </c>
      <c r="N5" s="16">
        <f>L5-M5</f>
        <v>0.91999999999999993</v>
      </c>
    </row>
    <row r="6" spans="1:14">
      <c r="A6" s="13" t="s">
        <v>13</v>
      </c>
      <c r="B6" s="13">
        <v>2023</v>
      </c>
      <c r="C6" s="13">
        <v>57257237</v>
      </c>
      <c r="D6" s="13">
        <v>1883301</v>
      </c>
      <c r="E6" s="13">
        <f t="shared" si="0"/>
        <v>55373936</v>
      </c>
      <c r="F6" s="14">
        <v>3.29</v>
      </c>
      <c r="G6" s="13">
        <v>20614</v>
      </c>
      <c r="H6" s="13">
        <v>45178.82</v>
      </c>
      <c r="I6" s="13">
        <v>25118.47</v>
      </c>
      <c r="J6" s="15">
        <v>7882</v>
      </c>
      <c r="K6" s="13">
        <v>182.23</v>
      </c>
      <c r="L6" s="13">
        <v>0.93</v>
      </c>
      <c r="M6" s="13">
        <v>0.28999999999999998</v>
      </c>
      <c r="N6" s="13">
        <f>L6-M6</f>
        <v>0.64000000000000012</v>
      </c>
    </row>
    <row r="7" spans="1:14">
      <c r="A7" s="16" t="s">
        <v>14</v>
      </c>
      <c r="B7" s="16">
        <v>2015</v>
      </c>
      <c r="C7" s="16">
        <v>35547349</v>
      </c>
      <c r="D7" s="16">
        <v>96511</v>
      </c>
      <c r="E7" s="13">
        <f t="shared" si="0"/>
        <v>35450838</v>
      </c>
      <c r="F7" s="17">
        <v>0.27</v>
      </c>
      <c r="G7" s="16">
        <v>6828</v>
      </c>
      <c r="H7" s="16">
        <v>41953.98</v>
      </c>
      <c r="I7" s="16">
        <v>24179.05</v>
      </c>
      <c r="J7" s="18">
        <v>2137</v>
      </c>
      <c r="K7" s="16">
        <v>196.69</v>
      </c>
      <c r="L7" s="16">
        <v>1.1299999999999999</v>
      </c>
      <c r="M7" s="16">
        <v>0.23</v>
      </c>
      <c r="N7" s="16">
        <f>L7-M7</f>
        <v>0.89999999999999991</v>
      </c>
    </row>
    <row r="8" spans="1:14">
      <c r="A8" s="13" t="s">
        <v>14</v>
      </c>
      <c r="B8" s="13">
        <v>2017</v>
      </c>
      <c r="C8" s="13">
        <v>36983461</v>
      </c>
      <c r="D8" s="13">
        <v>122740</v>
      </c>
      <c r="E8" s="13">
        <f t="shared" si="0"/>
        <v>36860721</v>
      </c>
      <c r="F8" s="14">
        <v>0.33</v>
      </c>
      <c r="G8" s="13">
        <v>8261</v>
      </c>
      <c r="H8" s="13">
        <v>37836.46</v>
      </c>
      <c r="I8" s="13">
        <v>28708.85</v>
      </c>
      <c r="J8" s="15">
        <v>5349</v>
      </c>
      <c r="K8" s="13">
        <v>103.83</v>
      </c>
      <c r="L8" s="13">
        <v>1.52</v>
      </c>
      <c r="M8" s="13">
        <v>0.17</v>
      </c>
      <c r="N8" s="13">
        <f>L8-M8</f>
        <v>1.35</v>
      </c>
    </row>
    <row r="9" spans="1:14">
      <c r="A9" s="16" t="s">
        <v>14</v>
      </c>
      <c r="B9" s="16">
        <v>2019</v>
      </c>
      <c r="C9" s="16">
        <v>38477593</v>
      </c>
      <c r="D9" s="16">
        <v>215087</v>
      </c>
      <c r="E9" s="13">
        <f t="shared" si="0"/>
        <v>38262506</v>
      </c>
      <c r="F9" s="17">
        <v>0.56000000000000005</v>
      </c>
      <c r="G9" s="16">
        <v>9996</v>
      </c>
      <c r="H9" s="16">
        <v>31331.599999999999</v>
      </c>
      <c r="I9" s="16">
        <v>26540.86</v>
      </c>
      <c r="J9" s="18">
        <v>9518</v>
      </c>
      <c r="K9" s="16">
        <v>192.56</v>
      </c>
      <c r="L9" s="16">
        <v>1.45</v>
      </c>
      <c r="M9" s="16">
        <v>0.24</v>
      </c>
      <c r="N9" s="16">
        <f>L9-M9</f>
        <v>1.21</v>
      </c>
    </row>
    <row r="10" spans="1:14">
      <c r="A10" s="13" t="s">
        <v>14</v>
      </c>
      <c r="B10" s="13">
        <v>2021</v>
      </c>
      <c r="C10" s="13">
        <v>40032088</v>
      </c>
      <c r="D10" s="13">
        <v>519350</v>
      </c>
      <c r="E10" s="13">
        <f t="shared" si="0"/>
        <v>39512738</v>
      </c>
      <c r="F10" s="14">
        <v>1.3</v>
      </c>
      <c r="G10" s="13">
        <v>12096</v>
      </c>
      <c r="H10" s="13">
        <v>48694.66</v>
      </c>
      <c r="I10" s="13">
        <v>29950.81</v>
      </c>
      <c r="J10" s="15">
        <v>3041</v>
      </c>
      <c r="K10" s="13">
        <v>171.98</v>
      </c>
      <c r="L10" s="13">
        <v>1.1599999999999999</v>
      </c>
      <c r="M10" s="13">
        <v>0.16</v>
      </c>
      <c r="N10" s="13">
        <f>L10-M10</f>
        <v>0.99999999999999989</v>
      </c>
    </row>
    <row r="11" spans="1:14">
      <c r="A11" s="16" t="s">
        <v>14</v>
      </c>
      <c r="B11" s="16">
        <v>2023</v>
      </c>
      <c r="C11" s="16">
        <v>41649384</v>
      </c>
      <c r="D11" s="16">
        <v>1727922</v>
      </c>
      <c r="E11" s="13">
        <f t="shared" si="0"/>
        <v>39921462</v>
      </c>
      <c r="F11" s="17">
        <v>4.1500000000000004</v>
      </c>
      <c r="G11" s="16">
        <v>14636</v>
      </c>
      <c r="H11" s="16">
        <v>41374.36</v>
      </c>
      <c r="I11" s="16">
        <v>31222.02</v>
      </c>
      <c r="J11" s="18">
        <v>3851</v>
      </c>
      <c r="K11" s="16">
        <v>161.55000000000001</v>
      </c>
      <c r="L11" s="16">
        <v>1.1599999999999999</v>
      </c>
      <c r="M11" s="16">
        <v>0.21</v>
      </c>
      <c r="N11" s="16">
        <f>L11-M11</f>
        <v>0.95</v>
      </c>
    </row>
    <row r="12" spans="1:14">
      <c r="A12" s="13" t="s">
        <v>15</v>
      </c>
      <c r="B12" s="13">
        <v>2015</v>
      </c>
      <c r="C12" s="13">
        <v>5054484</v>
      </c>
      <c r="D12" s="13">
        <v>37549</v>
      </c>
      <c r="E12" s="13">
        <f t="shared" si="0"/>
        <v>5016935</v>
      </c>
      <c r="F12" s="14">
        <v>0.74</v>
      </c>
      <c r="G12" s="13">
        <v>14586</v>
      </c>
      <c r="H12" s="13">
        <v>53572.76</v>
      </c>
      <c r="I12" s="13">
        <v>29099.919999999998</v>
      </c>
      <c r="J12" s="15">
        <v>6279</v>
      </c>
      <c r="K12" s="13">
        <v>146.5</v>
      </c>
      <c r="L12" s="13">
        <v>1.33</v>
      </c>
      <c r="M12" s="13">
        <v>0.14000000000000001</v>
      </c>
      <c r="N12" s="13">
        <f>L12-M12</f>
        <v>1.19</v>
      </c>
    </row>
    <row r="13" spans="1:14">
      <c r="A13" s="16" t="s">
        <v>15</v>
      </c>
      <c r="B13" s="16">
        <v>2017</v>
      </c>
      <c r="C13" s="16">
        <v>5258685</v>
      </c>
      <c r="D13" s="16">
        <v>49376</v>
      </c>
      <c r="E13" s="13">
        <f t="shared" si="0"/>
        <v>5209309</v>
      </c>
      <c r="F13" s="17">
        <v>0.94</v>
      </c>
      <c r="G13" s="16">
        <v>17649</v>
      </c>
      <c r="H13" s="16">
        <v>48577.82</v>
      </c>
      <c r="I13" s="16">
        <v>21400.81</v>
      </c>
      <c r="J13" s="18">
        <v>4848</v>
      </c>
      <c r="K13" s="16">
        <v>167.28</v>
      </c>
      <c r="L13" s="16">
        <v>1.07</v>
      </c>
      <c r="M13" s="16">
        <v>0.14000000000000001</v>
      </c>
      <c r="N13" s="16">
        <f>L13-M13</f>
        <v>0.93</v>
      </c>
    </row>
    <row r="14" spans="1:14">
      <c r="A14" s="13" t="s">
        <v>15</v>
      </c>
      <c r="B14" s="13">
        <v>2019</v>
      </c>
      <c r="C14" s="13">
        <v>5471136</v>
      </c>
      <c r="D14" s="13">
        <v>93545</v>
      </c>
      <c r="E14" s="13">
        <f t="shared" si="0"/>
        <v>5377591</v>
      </c>
      <c r="F14" s="14">
        <v>1.71</v>
      </c>
      <c r="G14" s="13">
        <v>21355</v>
      </c>
      <c r="H14" s="13">
        <v>56584.11</v>
      </c>
      <c r="I14" s="13">
        <v>28635.06</v>
      </c>
      <c r="J14" s="15">
        <v>7291</v>
      </c>
      <c r="K14" s="13">
        <v>149.44</v>
      </c>
      <c r="L14" s="13">
        <v>1.0900000000000001</v>
      </c>
      <c r="M14" s="13">
        <v>0.23</v>
      </c>
      <c r="N14" s="13">
        <f>L14-M14</f>
        <v>0.8600000000000001</v>
      </c>
    </row>
    <row r="15" spans="1:14">
      <c r="A15" s="16" t="s">
        <v>15</v>
      </c>
      <c r="B15" s="16">
        <v>2021</v>
      </c>
      <c r="C15" s="16">
        <v>5692169</v>
      </c>
      <c r="D15" s="16">
        <v>255334</v>
      </c>
      <c r="E15" s="13">
        <f t="shared" si="0"/>
        <v>5436835</v>
      </c>
      <c r="F15" s="17">
        <v>4.49</v>
      </c>
      <c r="G15" s="16">
        <v>25839</v>
      </c>
      <c r="H15" s="16">
        <v>50877.35</v>
      </c>
      <c r="I15" s="16">
        <v>26968.25</v>
      </c>
      <c r="J15" s="18">
        <v>5082</v>
      </c>
      <c r="K15" s="16">
        <v>191.75</v>
      </c>
      <c r="L15" s="16">
        <v>0.95</v>
      </c>
      <c r="M15" s="16">
        <v>0.13</v>
      </c>
      <c r="N15" s="16">
        <f>L15-M15</f>
        <v>0.82</v>
      </c>
    </row>
    <row r="16" spans="1:14">
      <c r="A16" s="13" t="s">
        <v>15</v>
      </c>
      <c r="B16" s="13">
        <v>2023</v>
      </c>
      <c r="C16" s="13">
        <v>5922133</v>
      </c>
      <c r="D16" s="13">
        <v>1004099</v>
      </c>
      <c r="E16" s="13">
        <f t="shared" si="0"/>
        <v>4918034</v>
      </c>
      <c r="F16" s="14">
        <v>16.96</v>
      </c>
      <c r="G16" s="13">
        <v>31266</v>
      </c>
      <c r="H16" s="13">
        <v>51578.22</v>
      </c>
      <c r="I16" s="13">
        <v>27571.67</v>
      </c>
      <c r="J16" s="15">
        <v>9976</v>
      </c>
      <c r="K16" s="13">
        <v>144.59</v>
      </c>
      <c r="L16" s="13">
        <v>0.99</v>
      </c>
      <c r="M16" s="13">
        <v>0.27</v>
      </c>
      <c r="N16" s="13">
        <f>L16-M16</f>
        <v>0.72</v>
      </c>
    </row>
    <row r="17" spans="1:14">
      <c r="A17" s="16" t="s">
        <v>16</v>
      </c>
      <c r="B17" s="16">
        <v>2015</v>
      </c>
      <c r="C17" s="16">
        <v>14583482</v>
      </c>
      <c r="D17" s="16">
        <v>32431</v>
      </c>
      <c r="E17" s="13">
        <f t="shared" si="0"/>
        <v>14551051</v>
      </c>
      <c r="F17" s="17">
        <v>0.22</v>
      </c>
      <c r="G17" s="16">
        <v>18002</v>
      </c>
      <c r="H17" s="16">
        <v>51873.8</v>
      </c>
      <c r="I17" s="16">
        <v>22451.040000000001</v>
      </c>
      <c r="J17" s="18">
        <v>7216</v>
      </c>
      <c r="K17" s="16">
        <v>126.99</v>
      </c>
      <c r="L17" s="16">
        <v>1.91</v>
      </c>
      <c r="M17" s="16">
        <v>0.24</v>
      </c>
      <c r="N17" s="16">
        <f>L17-M17</f>
        <v>1.67</v>
      </c>
    </row>
    <row r="18" spans="1:14">
      <c r="A18" s="13" t="s">
        <v>16</v>
      </c>
      <c r="B18" s="13">
        <v>2017</v>
      </c>
      <c r="C18" s="13">
        <v>15172654</v>
      </c>
      <c r="D18" s="13">
        <v>48220</v>
      </c>
      <c r="E18" s="13">
        <f t="shared" si="0"/>
        <v>15124434</v>
      </c>
      <c r="F18" s="14">
        <v>0.32</v>
      </c>
      <c r="G18" s="13">
        <v>21782</v>
      </c>
      <c r="H18" s="13">
        <v>38032.230000000003</v>
      </c>
      <c r="I18" s="13">
        <v>23164.74</v>
      </c>
      <c r="J18" s="15">
        <v>6155</v>
      </c>
      <c r="K18" s="13">
        <v>121.26</v>
      </c>
      <c r="L18" s="13">
        <v>1.4</v>
      </c>
      <c r="M18" s="13">
        <v>0.28000000000000003</v>
      </c>
      <c r="N18" s="13">
        <f>L18-M18</f>
        <v>1.1199999999999999</v>
      </c>
    </row>
    <row r="19" spans="1:14">
      <c r="A19" s="16" t="s">
        <v>16</v>
      </c>
      <c r="B19" s="16">
        <v>2019</v>
      </c>
      <c r="C19" s="16">
        <v>15785629</v>
      </c>
      <c r="D19" s="16">
        <v>121676</v>
      </c>
      <c r="E19" s="13">
        <f t="shared" si="0"/>
        <v>15663953</v>
      </c>
      <c r="F19" s="17">
        <v>0.77</v>
      </c>
      <c r="G19" s="16">
        <v>26356</v>
      </c>
      <c r="H19" s="16">
        <v>47537.58</v>
      </c>
      <c r="I19" s="16">
        <v>33467.339999999997</v>
      </c>
      <c r="J19" s="18">
        <v>7543</v>
      </c>
      <c r="K19" s="16">
        <v>136.19999999999999</v>
      </c>
      <c r="L19" s="16">
        <v>2</v>
      </c>
      <c r="M19" s="16">
        <v>0.13</v>
      </c>
      <c r="N19" s="16">
        <f>L19-M19</f>
        <v>1.87</v>
      </c>
    </row>
    <row r="20" spans="1:14">
      <c r="A20" s="13" t="s">
        <v>16</v>
      </c>
      <c r="B20" s="13">
        <v>2021</v>
      </c>
      <c r="C20" s="13">
        <v>16423369</v>
      </c>
      <c r="D20" s="13">
        <v>521066</v>
      </c>
      <c r="E20" s="13">
        <f t="shared" si="0"/>
        <v>15902303</v>
      </c>
      <c r="F20" s="14">
        <v>3.17</v>
      </c>
      <c r="G20" s="13">
        <v>31891</v>
      </c>
      <c r="H20" s="13">
        <v>47892.27</v>
      </c>
      <c r="I20" s="13">
        <v>25771.51</v>
      </c>
      <c r="J20" s="15">
        <v>8668</v>
      </c>
      <c r="K20" s="13">
        <v>152.91</v>
      </c>
      <c r="L20" s="13">
        <v>1.97</v>
      </c>
      <c r="M20" s="13">
        <v>0.27</v>
      </c>
      <c r="N20" s="13">
        <f>L20-M20</f>
        <v>1.7</v>
      </c>
    </row>
    <row r="21" spans="1:14">
      <c r="A21" s="16" t="s">
        <v>16</v>
      </c>
      <c r="B21" s="16">
        <v>2023</v>
      </c>
      <c r="C21" s="16">
        <v>17086873</v>
      </c>
      <c r="D21" s="16">
        <v>3786931</v>
      </c>
      <c r="E21" s="13">
        <f t="shared" si="0"/>
        <v>13299942</v>
      </c>
      <c r="F21" s="17">
        <v>22.16</v>
      </c>
      <c r="G21" s="16">
        <v>38588</v>
      </c>
      <c r="H21" s="16">
        <v>38805</v>
      </c>
      <c r="I21" s="16">
        <v>22372.37</v>
      </c>
      <c r="J21" s="18">
        <v>1053</v>
      </c>
      <c r="K21" s="16">
        <v>195.38</v>
      </c>
      <c r="L21" s="16">
        <v>1.85</v>
      </c>
      <c r="M21" s="16">
        <v>0.15</v>
      </c>
      <c r="N21" s="16">
        <f>L21-M21</f>
        <v>1.7000000000000002</v>
      </c>
    </row>
    <row r="22" spans="1:14">
      <c r="A22" s="13" t="s">
        <v>17</v>
      </c>
      <c r="B22" s="13">
        <v>2015</v>
      </c>
      <c r="C22" s="13">
        <v>76286543</v>
      </c>
      <c r="D22" s="13">
        <v>76562</v>
      </c>
      <c r="E22" s="13">
        <f t="shared" si="0"/>
        <v>76209981</v>
      </c>
      <c r="F22" s="14">
        <v>0.1</v>
      </c>
      <c r="G22" s="13">
        <v>3125</v>
      </c>
      <c r="H22" s="13">
        <v>55540.28</v>
      </c>
      <c r="I22" s="13">
        <v>21027.82</v>
      </c>
      <c r="J22" s="15">
        <v>2113</v>
      </c>
      <c r="K22" s="13">
        <v>167.52</v>
      </c>
      <c r="L22" s="13">
        <v>1.08</v>
      </c>
      <c r="M22" s="13">
        <v>0.12</v>
      </c>
      <c r="N22" s="13">
        <f>L22-M22</f>
        <v>0.96000000000000008</v>
      </c>
    </row>
    <row r="23" spans="1:14">
      <c r="A23" s="16" t="s">
        <v>17</v>
      </c>
      <c r="B23" s="16">
        <v>2017</v>
      </c>
      <c r="C23" s="16">
        <v>79368519</v>
      </c>
      <c r="D23" s="16">
        <v>94745</v>
      </c>
      <c r="E23" s="13">
        <f t="shared" si="0"/>
        <v>79273774</v>
      </c>
      <c r="F23" s="17">
        <v>0.12</v>
      </c>
      <c r="G23" s="16">
        <v>3781</v>
      </c>
      <c r="H23" s="16">
        <v>45683.48</v>
      </c>
      <c r="I23" s="16">
        <v>34020.589999999997</v>
      </c>
      <c r="J23" s="18">
        <v>4346</v>
      </c>
      <c r="K23" s="16">
        <v>166.97</v>
      </c>
      <c r="L23" s="16">
        <v>1.18</v>
      </c>
      <c r="M23" s="16">
        <v>0.15</v>
      </c>
      <c r="N23" s="16">
        <f>L23-M23</f>
        <v>1.03</v>
      </c>
    </row>
    <row r="24" spans="1:14">
      <c r="A24" s="13" t="s">
        <v>17</v>
      </c>
      <c r="B24" s="13">
        <v>2019</v>
      </c>
      <c r="C24" s="13">
        <v>82575007</v>
      </c>
      <c r="D24" s="13">
        <v>155774</v>
      </c>
      <c r="E24" s="13">
        <f t="shared" si="0"/>
        <v>82419233</v>
      </c>
      <c r="F24" s="14">
        <v>0.19</v>
      </c>
      <c r="G24" s="13">
        <v>4575</v>
      </c>
      <c r="H24" s="13">
        <v>43748.57</v>
      </c>
      <c r="I24" s="13">
        <v>34976.82</v>
      </c>
      <c r="J24" s="15">
        <v>2638</v>
      </c>
      <c r="K24" s="13">
        <v>107.33</v>
      </c>
      <c r="L24" s="13">
        <v>1.06</v>
      </c>
      <c r="M24" s="13">
        <v>0.15</v>
      </c>
      <c r="N24" s="13">
        <f>L24-M24</f>
        <v>0.91</v>
      </c>
    </row>
    <row r="25" spans="1:14">
      <c r="A25" s="16" t="s">
        <v>17</v>
      </c>
      <c r="B25" s="16">
        <v>2021</v>
      </c>
      <c r="C25" s="16">
        <v>85911037</v>
      </c>
      <c r="D25" s="16">
        <v>340272</v>
      </c>
      <c r="E25" s="13">
        <f t="shared" si="0"/>
        <v>85570765</v>
      </c>
      <c r="F25" s="17">
        <v>0.4</v>
      </c>
      <c r="G25" s="16">
        <v>5536</v>
      </c>
      <c r="H25" s="16">
        <v>51106.2</v>
      </c>
      <c r="I25" s="16">
        <v>29175.17</v>
      </c>
      <c r="J25" s="18">
        <v>9666</v>
      </c>
      <c r="K25" s="16">
        <v>100.78</v>
      </c>
      <c r="L25" s="16">
        <v>1.78</v>
      </c>
      <c r="M25" s="16">
        <v>0.16</v>
      </c>
      <c r="N25" s="16">
        <f>L25-M25</f>
        <v>1.62</v>
      </c>
    </row>
    <row r="26" spans="1:14">
      <c r="A26" s="13" t="s">
        <v>17</v>
      </c>
      <c r="B26" s="13">
        <v>2023</v>
      </c>
      <c r="C26" s="13">
        <v>89381843</v>
      </c>
      <c r="D26" s="13">
        <v>987538</v>
      </c>
      <c r="E26" s="13">
        <f t="shared" si="0"/>
        <v>88394305</v>
      </c>
      <c r="F26" s="14">
        <v>1.1000000000000001</v>
      </c>
      <c r="G26" s="13">
        <v>6698</v>
      </c>
      <c r="H26" s="13">
        <v>34663.440000000002</v>
      </c>
      <c r="I26" s="13">
        <v>24226.34</v>
      </c>
      <c r="J26" s="15">
        <v>4450</v>
      </c>
      <c r="K26" s="13">
        <v>171.76</v>
      </c>
      <c r="L26" s="13">
        <v>1.04</v>
      </c>
      <c r="M26" s="13">
        <v>0.23</v>
      </c>
      <c r="N26" s="13">
        <f>L26-M26</f>
        <v>0.81</v>
      </c>
    </row>
    <row r="27" spans="1:14">
      <c r="A27" s="16" t="s">
        <v>18</v>
      </c>
      <c r="B27" s="16">
        <v>2015</v>
      </c>
      <c r="C27" s="16">
        <v>65407340</v>
      </c>
      <c r="D27" s="16">
        <v>42406</v>
      </c>
      <c r="E27" s="13">
        <f t="shared" si="0"/>
        <v>65364934</v>
      </c>
      <c r="F27" s="17">
        <v>0.06</v>
      </c>
      <c r="G27" s="16">
        <v>9586</v>
      </c>
      <c r="H27" s="16">
        <v>52974.41</v>
      </c>
      <c r="I27" s="16">
        <v>27819.5</v>
      </c>
      <c r="J27" s="18">
        <v>4919</v>
      </c>
      <c r="K27" s="16">
        <v>127.46</v>
      </c>
      <c r="L27" s="16">
        <v>0.89</v>
      </c>
      <c r="M27" s="16">
        <v>0.16</v>
      </c>
      <c r="N27" s="16">
        <f>L27-M27</f>
        <v>0.73</v>
      </c>
    </row>
    <row r="28" spans="1:14">
      <c r="A28" s="13" t="s">
        <v>18</v>
      </c>
      <c r="B28" s="13">
        <v>2017</v>
      </c>
      <c r="C28" s="13">
        <v>68049796</v>
      </c>
      <c r="D28" s="13">
        <v>54746</v>
      </c>
      <c r="E28" s="13">
        <f t="shared" si="0"/>
        <v>67995050</v>
      </c>
      <c r="F28" s="14">
        <v>0.08</v>
      </c>
      <c r="G28" s="13">
        <v>11599</v>
      </c>
      <c r="H28" s="13">
        <v>34584.160000000003</v>
      </c>
      <c r="I28" s="13">
        <v>23209.29</v>
      </c>
      <c r="J28" s="15">
        <v>7797</v>
      </c>
      <c r="K28" s="13">
        <v>140.76</v>
      </c>
      <c r="L28" s="13">
        <v>1.45</v>
      </c>
      <c r="M28" s="13">
        <v>0.18</v>
      </c>
      <c r="N28" s="13">
        <f>L28-M28</f>
        <v>1.27</v>
      </c>
    </row>
    <row r="29" spans="1:14">
      <c r="A29" s="16" t="s">
        <v>18</v>
      </c>
      <c r="B29" s="16">
        <v>2019</v>
      </c>
      <c r="C29" s="16">
        <v>70799008</v>
      </c>
      <c r="D29" s="16">
        <v>99359</v>
      </c>
      <c r="E29" s="13">
        <f t="shared" si="0"/>
        <v>70699649</v>
      </c>
      <c r="F29" s="17">
        <v>0.14000000000000001</v>
      </c>
      <c r="G29" s="16">
        <v>14034</v>
      </c>
      <c r="H29" s="16">
        <v>30176.880000000001</v>
      </c>
      <c r="I29" s="16">
        <v>25276.38</v>
      </c>
      <c r="J29" s="18">
        <v>7389</v>
      </c>
      <c r="K29" s="16">
        <v>185.34</v>
      </c>
      <c r="L29" s="16">
        <v>1.94</v>
      </c>
      <c r="M29" s="16">
        <v>0.18</v>
      </c>
      <c r="N29" s="16">
        <f>L29-M29</f>
        <v>1.76</v>
      </c>
    </row>
    <row r="30" spans="1:14">
      <c r="A30" s="13" t="s">
        <v>18</v>
      </c>
      <c r="B30" s="13">
        <v>2021</v>
      </c>
      <c r="C30" s="13">
        <v>73659288</v>
      </c>
      <c r="D30" s="13">
        <v>253501</v>
      </c>
      <c r="E30" s="13">
        <f t="shared" si="0"/>
        <v>73405787</v>
      </c>
      <c r="F30" s="14">
        <v>0.34</v>
      </c>
      <c r="G30" s="13">
        <v>16982</v>
      </c>
      <c r="H30" s="13">
        <v>41665.72</v>
      </c>
      <c r="I30" s="13">
        <v>30033.1</v>
      </c>
      <c r="J30" s="15">
        <v>7624</v>
      </c>
      <c r="K30" s="13">
        <v>172.42</v>
      </c>
      <c r="L30" s="13">
        <v>1.81</v>
      </c>
      <c r="M30" s="13">
        <v>0.28000000000000003</v>
      </c>
      <c r="N30" s="13">
        <f>L30-M30</f>
        <v>1.53</v>
      </c>
    </row>
    <row r="31" spans="1:14">
      <c r="A31" s="16" t="s">
        <v>18</v>
      </c>
      <c r="B31" s="16">
        <v>2023</v>
      </c>
      <c r="C31" s="16">
        <v>76635123</v>
      </c>
      <c r="D31" s="16">
        <v>909226</v>
      </c>
      <c r="E31" s="13">
        <f t="shared" si="0"/>
        <v>75725897</v>
      </c>
      <c r="F31" s="17">
        <v>1.19</v>
      </c>
      <c r="G31" s="16">
        <v>20548</v>
      </c>
      <c r="H31" s="16">
        <v>42858.38</v>
      </c>
      <c r="I31" s="16">
        <v>33002.769999999997</v>
      </c>
      <c r="J31" s="18">
        <v>3977</v>
      </c>
      <c r="K31" s="16">
        <v>105.03</v>
      </c>
      <c r="L31" s="16">
        <v>1.25</v>
      </c>
      <c r="M31" s="16">
        <v>0.14000000000000001</v>
      </c>
      <c r="N31" s="16">
        <f>L31-M31</f>
        <v>1.1099999999999999</v>
      </c>
    </row>
    <row r="32" spans="1:14">
      <c r="A32" s="13" t="s">
        <v>19</v>
      </c>
      <c r="B32" s="13">
        <v>2015</v>
      </c>
      <c r="C32" s="13">
        <v>19942603</v>
      </c>
      <c r="D32" s="13">
        <v>46048</v>
      </c>
      <c r="E32" s="13">
        <f t="shared" si="0"/>
        <v>19896555</v>
      </c>
      <c r="F32" s="14">
        <v>0.23</v>
      </c>
      <c r="G32" s="13">
        <v>8524</v>
      </c>
      <c r="H32" s="13">
        <v>36696.32</v>
      </c>
      <c r="I32" s="13">
        <v>31047.07</v>
      </c>
      <c r="J32" s="15">
        <v>9935</v>
      </c>
      <c r="K32" s="13">
        <v>108.69</v>
      </c>
      <c r="L32" s="13">
        <v>1.31</v>
      </c>
      <c r="M32" s="13">
        <v>0.11</v>
      </c>
      <c r="N32" s="13">
        <f>L32-M32</f>
        <v>1.2</v>
      </c>
    </row>
    <row r="33" spans="1:14">
      <c r="A33" s="16" t="s">
        <v>19</v>
      </c>
      <c r="B33" s="16">
        <v>2017</v>
      </c>
      <c r="C33" s="16">
        <v>20748284</v>
      </c>
      <c r="D33" s="16">
        <v>53879</v>
      </c>
      <c r="E33" s="13">
        <f t="shared" si="0"/>
        <v>20694405</v>
      </c>
      <c r="F33" s="17">
        <v>0.26</v>
      </c>
      <c r="G33" s="16">
        <v>10314</v>
      </c>
      <c r="H33" s="16">
        <v>42585.59</v>
      </c>
      <c r="I33" s="16">
        <v>26738.14</v>
      </c>
      <c r="J33" s="18">
        <v>5557</v>
      </c>
      <c r="K33" s="16">
        <v>180.94</v>
      </c>
      <c r="L33" s="16">
        <v>0.81</v>
      </c>
      <c r="M33" s="16">
        <v>0.26</v>
      </c>
      <c r="N33" s="16">
        <f>L33-M33</f>
        <v>0.55000000000000004</v>
      </c>
    </row>
    <row r="34" spans="1:14">
      <c r="A34" s="13" t="s">
        <v>19</v>
      </c>
      <c r="B34" s="13">
        <v>2019</v>
      </c>
      <c r="C34" s="13">
        <v>21586514</v>
      </c>
      <c r="D34" s="13">
        <v>77728</v>
      </c>
      <c r="E34" s="13">
        <f t="shared" si="0"/>
        <v>21508786</v>
      </c>
      <c r="F34" s="14">
        <v>0.36</v>
      </c>
      <c r="G34" s="13">
        <v>12479</v>
      </c>
      <c r="H34" s="13">
        <v>41397.82</v>
      </c>
      <c r="I34" s="13">
        <v>25384.69</v>
      </c>
      <c r="J34" s="15">
        <v>6635</v>
      </c>
      <c r="K34" s="13">
        <v>160.37</v>
      </c>
      <c r="L34" s="13">
        <v>1.77</v>
      </c>
      <c r="M34" s="13">
        <v>0.25</v>
      </c>
      <c r="N34" s="13">
        <f>L34-M34</f>
        <v>1.52</v>
      </c>
    </row>
    <row r="35" spans="1:14">
      <c r="A35" s="16" t="s">
        <v>19</v>
      </c>
      <c r="B35" s="16">
        <v>2021</v>
      </c>
      <c r="C35" s="16">
        <v>22458610</v>
      </c>
      <c r="D35" s="16">
        <v>138259</v>
      </c>
      <c r="E35" s="13">
        <f t="shared" si="0"/>
        <v>22320351</v>
      </c>
      <c r="F35" s="17">
        <v>0.62</v>
      </c>
      <c r="G35" s="16">
        <v>13727</v>
      </c>
      <c r="H35" s="16">
        <v>56563.55</v>
      </c>
      <c r="I35" s="16">
        <v>25424.53</v>
      </c>
      <c r="J35" s="18">
        <v>4150</v>
      </c>
      <c r="K35" s="16">
        <v>170.46</v>
      </c>
      <c r="L35" s="16">
        <v>0.85</v>
      </c>
      <c r="M35" s="16">
        <v>0.15</v>
      </c>
      <c r="N35" s="16">
        <f>L35-M35</f>
        <v>0.7</v>
      </c>
    </row>
    <row r="36" spans="1:14">
      <c r="A36" s="13" t="s">
        <v>19</v>
      </c>
      <c r="B36" s="13">
        <v>2023</v>
      </c>
      <c r="C36" s="13">
        <v>23365937</v>
      </c>
      <c r="D36" s="13">
        <v>303225</v>
      </c>
      <c r="E36" s="13">
        <f t="shared" si="0"/>
        <v>23062712</v>
      </c>
      <c r="F36" s="14">
        <v>1.3</v>
      </c>
      <c r="G36" s="13">
        <v>18271</v>
      </c>
      <c r="H36" s="13">
        <v>55023.31</v>
      </c>
      <c r="I36" s="13">
        <v>22439.81</v>
      </c>
      <c r="J36" s="15">
        <v>6820</v>
      </c>
      <c r="K36" s="13">
        <v>120.95</v>
      </c>
      <c r="L36" s="13">
        <v>1.1200000000000001</v>
      </c>
      <c r="M36" s="13">
        <v>0.28999999999999998</v>
      </c>
      <c r="N36" s="13">
        <f>L36-M36</f>
        <v>0.83000000000000007</v>
      </c>
    </row>
    <row r="38" spans="1:14">
      <c r="F38" s="5"/>
      <c r="J38" s="6"/>
      <c r="K38" s="6"/>
    </row>
    <row r="39" spans="1:14">
      <c r="F39" s="1"/>
      <c r="J39" s="6"/>
      <c r="K39" s="6"/>
    </row>
    <row r="40" spans="1:14">
      <c r="F40" s="1"/>
      <c r="J40" s="6"/>
      <c r="K40" s="6"/>
    </row>
    <row r="41" spans="1:14">
      <c r="F41" s="1"/>
      <c r="J41" s="6"/>
      <c r="K41" s="6"/>
    </row>
    <row r="42" spans="1:14">
      <c r="F42" s="1"/>
      <c r="J42" s="6"/>
      <c r="K42" s="6"/>
    </row>
    <row r="43" spans="1:14">
      <c r="F43" s="1"/>
      <c r="J43" s="6"/>
      <c r="K43" s="6"/>
    </row>
    <row r="44" spans="1:14">
      <c r="F44" s="1"/>
      <c r="J44" s="6"/>
      <c r="K44" s="6"/>
    </row>
    <row r="45" spans="1:14">
      <c r="F45" s="1"/>
    </row>
    <row r="46" spans="1:14">
      <c r="F46" s="1"/>
      <c r="J46" s="2"/>
      <c r="K46" s="2"/>
    </row>
  </sheetData>
  <autoFilter ref="A1:N36" xr:uid="{1C81D8DF-AB85-4923-9407-729D0C1BF06E}"/>
  <conditionalFormatting sqref="K1:K3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3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3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38:K4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38:J4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B68F-30A4-4438-AB1D-0D1A602FDA81}">
  <dimension ref="A1:E96"/>
  <sheetViews>
    <sheetView workbookViewId="0">
      <selection activeCell="G12" sqref="G12"/>
    </sheetView>
  </sheetViews>
  <sheetFormatPr defaultRowHeight="15"/>
  <cols>
    <col min="1" max="1" width="28" bestFit="1" customWidth="1"/>
    <col min="2" max="2" width="10.85546875" bestFit="1" customWidth="1"/>
    <col min="3" max="3" width="9" bestFit="1" customWidth="1"/>
    <col min="4" max="4" width="8.42578125" bestFit="1" customWidth="1"/>
    <col min="5" max="6" width="11.42578125" bestFit="1" customWidth="1"/>
    <col min="7" max="7" width="15.28515625" bestFit="1" customWidth="1"/>
    <col min="8" max="9" width="11.42578125" bestFit="1" customWidth="1"/>
  </cols>
  <sheetData>
    <row r="1" spans="1:5">
      <c r="A1" s="8" t="s">
        <v>1</v>
      </c>
      <c r="B1" t="s">
        <v>30</v>
      </c>
    </row>
    <row r="2" spans="1:5">
      <c r="A2">
        <v>2015</v>
      </c>
      <c r="B2" s="10"/>
    </row>
    <row r="3" spans="1:5">
      <c r="A3">
        <v>2017</v>
      </c>
      <c r="B3" s="10">
        <v>0.28653191853762405</v>
      </c>
    </row>
    <row r="4" spans="1:5">
      <c r="A4">
        <v>2019</v>
      </c>
      <c r="B4" s="10">
        <v>0.82573069204633509</v>
      </c>
    </row>
    <row r="5" spans="1:5">
      <c r="A5">
        <v>2021</v>
      </c>
      <c r="B5" s="10">
        <v>1.6933065758886983</v>
      </c>
    </row>
    <row r="6" spans="1:5">
      <c r="A6">
        <v>2023</v>
      </c>
      <c r="B6" s="10">
        <v>3.284073405409075</v>
      </c>
    </row>
    <row r="7" spans="1:5">
      <c r="A7" t="s">
        <v>31</v>
      </c>
      <c r="B7" s="10"/>
    </row>
    <row r="9" spans="1:5">
      <c r="A9" s="8" t="s">
        <v>30</v>
      </c>
      <c r="B9" s="8" t="s">
        <v>0</v>
      </c>
    </row>
    <row r="10" spans="1:5">
      <c r="A10" s="8" t="s">
        <v>1</v>
      </c>
      <c r="B10" t="s">
        <v>15</v>
      </c>
      <c r="C10" t="s">
        <v>16</v>
      </c>
      <c r="D10" t="s">
        <v>17</v>
      </c>
      <c r="E10" t="s">
        <v>31</v>
      </c>
    </row>
    <row r="11" spans="1:5">
      <c r="A11">
        <v>2015</v>
      </c>
      <c r="B11" s="10"/>
      <c r="C11" s="10"/>
      <c r="D11" s="10"/>
      <c r="E11" s="10"/>
    </row>
    <row r="12" spans="1:5">
      <c r="A12">
        <v>2017</v>
      </c>
      <c r="B12" s="10">
        <v>0.31497509920370714</v>
      </c>
      <c r="C12" s="10">
        <v>0.48684900249761032</v>
      </c>
      <c r="D12" s="10">
        <v>0.23749379587785063</v>
      </c>
      <c r="E12" s="10">
        <v>0.31253156091768913</v>
      </c>
    </row>
    <row r="13" spans="1:5">
      <c r="A13">
        <v>2019</v>
      </c>
      <c r="B13" s="10">
        <v>0.89454390797148409</v>
      </c>
      <c r="C13" s="10">
        <v>1.5233513065118207</v>
      </c>
      <c r="D13" s="10">
        <v>0.6441395324291519</v>
      </c>
      <c r="E13" s="10">
        <v>0.928839924925003</v>
      </c>
    </row>
    <row r="14" spans="1:5">
      <c r="A14">
        <v>2021</v>
      </c>
      <c r="B14" s="10">
        <v>1.7295312416484045</v>
      </c>
      <c r="C14" s="10">
        <v>3.2824057332588183</v>
      </c>
      <c r="D14" s="10">
        <v>1.1843953419697768</v>
      </c>
      <c r="E14" s="10">
        <v>2.0099381393280233</v>
      </c>
    </row>
    <row r="15" spans="1:5">
      <c r="A15">
        <v>2023</v>
      </c>
      <c r="B15" s="10">
        <v>2.9324923433620276</v>
      </c>
      <c r="C15" s="10">
        <v>6.2676609105180532</v>
      </c>
      <c r="D15" s="10">
        <v>1.9022017679973668</v>
      </c>
      <c r="E15" s="10">
        <v>4.1748122994039427</v>
      </c>
    </row>
    <row r="16" spans="1:5">
      <c r="A16" t="s">
        <v>31</v>
      </c>
      <c r="B16" s="10"/>
      <c r="C16" s="10"/>
      <c r="D16" s="10"/>
      <c r="E16" s="10"/>
    </row>
    <row r="36" spans="1:2">
      <c r="A36" s="8" t="s">
        <v>1</v>
      </c>
      <c r="B36" s="20">
        <v>2023</v>
      </c>
    </row>
    <row r="38" spans="1:2">
      <c r="A38" s="8" t="s">
        <v>0</v>
      </c>
      <c r="B38" t="s">
        <v>30</v>
      </c>
    </row>
    <row r="39" spans="1:2">
      <c r="A39" t="s">
        <v>13</v>
      </c>
      <c r="B39" s="9">
        <v>1883301</v>
      </c>
    </row>
    <row r="40" spans="1:2">
      <c r="A40" t="s">
        <v>14</v>
      </c>
      <c r="B40" s="9">
        <v>1727922</v>
      </c>
    </row>
    <row r="41" spans="1:2">
      <c r="A41" t="s">
        <v>15</v>
      </c>
      <c r="B41" s="9">
        <v>1004099</v>
      </c>
    </row>
    <row r="42" spans="1:2">
      <c r="A42" t="s">
        <v>16</v>
      </c>
      <c r="B42" s="9">
        <v>3786931</v>
      </c>
    </row>
    <row r="43" spans="1:2">
      <c r="A43" t="s">
        <v>17</v>
      </c>
      <c r="B43" s="9">
        <v>987538</v>
      </c>
    </row>
    <row r="44" spans="1:2">
      <c r="A44" t="s">
        <v>18</v>
      </c>
      <c r="B44" s="9">
        <v>909226</v>
      </c>
    </row>
    <row r="45" spans="1:2">
      <c r="A45" t="s">
        <v>19</v>
      </c>
      <c r="B45" s="9">
        <v>303225</v>
      </c>
    </row>
    <row r="46" spans="1:2">
      <c r="A46" t="s">
        <v>31</v>
      </c>
      <c r="B46" s="9">
        <v>10602242</v>
      </c>
    </row>
    <row r="53" spans="1:3">
      <c r="A53" s="8" t="s">
        <v>1</v>
      </c>
      <c r="B53" t="s">
        <v>32</v>
      </c>
      <c r="C53" t="s">
        <v>30</v>
      </c>
    </row>
    <row r="54" spans="1:3">
      <c r="A54">
        <v>2015</v>
      </c>
      <c r="B54" s="9">
        <v>265299103</v>
      </c>
      <c r="C54" s="9">
        <v>391199</v>
      </c>
    </row>
    <row r="55" spans="1:3">
      <c r="A55">
        <v>2017</v>
      </c>
      <c r="B55" s="9">
        <v>275920897</v>
      </c>
      <c r="C55" s="9">
        <v>503290</v>
      </c>
    </row>
    <row r="56" spans="1:3">
      <c r="A56">
        <v>2019</v>
      </c>
      <c r="B56" s="9">
        <v>286672852</v>
      </c>
      <c r="C56" s="9">
        <v>918872</v>
      </c>
    </row>
    <row r="57" spans="1:3">
      <c r="A57">
        <v>2021</v>
      </c>
      <c r="B57" s="9">
        <v>296735626</v>
      </c>
      <c r="C57" s="9">
        <v>2474804</v>
      </c>
    </row>
    <row r="58" spans="1:3">
      <c r="A58">
        <v>2023</v>
      </c>
      <c r="B58" s="9">
        <v>300696288</v>
      </c>
      <c r="C58" s="9">
        <v>10602242</v>
      </c>
    </row>
    <row r="59" spans="1:3">
      <c r="A59" t="s">
        <v>31</v>
      </c>
      <c r="B59" s="9">
        <v>1425324766</v>
      </c>
      <c r="C59" s="9">
        <v>14890407</v>
      </c>
    </row>
    <row r="67" spans="1:4">
      <c r="A67" s="8" t="s">
        <v>33</v>
      </c>
      <c r="B67" s="8" t="s">
        <v>1</v>
      </c>
    </row>
    <row r="68" spans="1:4">
      <c r="A68" s="8" t="s">
        <v>0</v>
      </c>
      <c r="B68">
        <v>2015</v>
      </c>
      <c r="C68">
        <v>2023</v>
      </c>
      <c r="D68" t="s">
        <v>31</v>
      </c>
    </row>
    <row r="69" spans="1:4">
      <c r="A69" t="s">
        <v>13</v>
      </c>
      <c r="B69" s="9">
        <v>9617</v>
      </c>
      <c r="C69" s="9">
        <v>20614</v>
      </c>
      <c r="D69" s="9">
        <v>30231</v>
      </c>
    </row>
    <row r="70" spans="1:4">
      <c r="A70" t="s">
        <v>14</v>
      </c>
      <c r="B70" s="9">
        <v>6828</v>
      </c>
      <c r="C70" s="9">
        <v>14636</v>
      </c>
      <c r="D70" s="9">
        <v>21464</v>
      </c>
    </row>
    <row r="71" spans="1:4">
      <c r="A71" t="s">
        <v>15</v>
      </c>
      <c r="B71" s="9">
        <v>14586</v>
      </c>
      <c r="C71" s="9">
        <v>31266</v>
      </c>
      <c r="D71" s="9">
        <v>45852</v>
      </c>
    </row>
    <row r="72" spans="1:4">
      <c r="A72" t="s">
        <v>16</v>
      </c>
      <c r="B72" s="9">
        <v>18002</v>
      </c>
      <c r="C72" s="9">
        <v>38588</v>
      </c>
      <c r="D72" s="9">
        <v>56590</v>
      </c>
    </row>
    <row r="73" spans="1:4">
      <c r="A73" t="s">
        <v>17</v>
      </c>
      <c r="B73" s="9">
        <v>3125</v>
      </c>
      <c r="C73" s="9">
        <v>6698</v>
      </c>
      <c r="D73" s="9">
        <v>9823</v>
      </c>
    </row>
    <row r="74" spans="1:4">
      <c r="A74" t="s">
        <v>18</v>
      </c>
      <c r="B74" s="9">
        <v>9586</v>
      </c>
      <c r="C74" s="9">
        <v>20548</v>
      </c>
      <c r="D74" s="9">
        <v>30134</v>
      </c>
    </row>
    <row r="75" spans="1:4">
      <c r="A75" t="s">
        <v>19</v>
      </c>
      <c r="B75" s="9">
        <v>8524</v>
      </c>
      <c r="C75" s="9">
        <v>18271</v>
      </c>
      <c r="D75" s="9">
        <v>26795</v>
      </c>
    </row>
    <row r="76" spans="1:4">
      <c r="A76" t="s">
        <v>31</v>
      </c>
      <c r="B76" s="9">
        <v>70268</v>
      </c>
      <c r="C76" s="9">
        <v>150621</v>
      </c>
      <c r="D76" s="9">
        <v>220889</v>
      </c>
    </row>
    <row r="88" spans="1:3">
      <c r="A88" s="8" t="s">
        <v>0</v>
      </c>
      <c r="B88" t="s">
        <v>34</v>
      </c>
      <c r="C88" t="s">
        <v>35</v>
      </c>
    </row>
    <row r="89" spans="1:3">
      <c r="A89" t="s">
        <v>13</v>
      </c>
      <c r="B89" s="6">
        <v>49852.264000000003</v>
      </c>
      <c r="C89" s="6">
        <v>31141.233999999997</v>
      </c>
    </row>
    <row r="90" spans="1:3">
      <c r="A90" t="s">
        <v>14</v>
      </c>
      <c r="B90" s="6">
        <v>40238.212</v>
      </c>
      <c r="C90" s="6">
        <v>28120.317999999999</v>
      </c>
    </row>
    <row r="91" spans="1:3">
      <c r="A91" t="s">
        <v>15</v>
      </c>
      <c r="B91" s="6">
        <v>52238.052000000003</v>
      </c>
      <c r="C91" s="6">
        <v>26735.142</v>
      </c>
    </row>
    <row r="92" spans="1:3">
      <c r="A92" t="s">
        <v>16</v>
      </c>
      <c r="B92" s="6">
        <v>44828.175999999992</v>
      </c>
      <c r="C92" s="6">
        <v>25445.399999999998</v>
      </c>
    </row>
    <row r="93" spans="1:3">
      <c r="A93" t="s">
        <v>17</v>
      </c>
      <c r="B93" s="6">
        <v>46148.394000000008</v>
      </c>
      <c r="C93" s="6">
        <v>28685.347999999998</v>
      </c>
    </row>
    <row r="94" spans="1:3">
      <c r="A94" t="s">
        <v>18</v>
      </c>
      <c r="B94" s="6">
        <v>40451.910000000003</v>
      </c>
      <c r="C94" s="6">
        <v>27868.207999999995</v>
      </c>
    </row>
    <row r="95" spans="1:3">
      <c r="A95" t="s">
        <v>19</v>
      </c>
      <c r="B95" s="6">
        <v>46453.318000000007</v>
      </c>
      <c r="C95" s="6">
        <v>26206.847999999998</v>
      </c>
    </row>
    <row r="96" spans="1:3">
      <c r="A96" t="s">
        <v>31</v>
      </c>
      <c r="B96" s="9">
        <v>45744.332285714278</v>
      </c>
      <c r="C96" s="9">
        <v>27743.213999999996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368C-92BE-48B9-970E-8EDACC52E28A}">
  <dimension ref="G1:BD35"/>
  <sheetViews>
    <sheetView showGridLines="0" showRowColHeaders="0" tabSelected="1" topLeftCell="A34" workbookViewId="0">
      <selection activeCell="AD51" sqref="AD51"/>
    </sheetView>
  </sheetViews>
  <sheetFormatPr defaultRowHeight="15"/>
  <cols>
    <col min="35" max="35" width="15" bestFit="1" customWidth="1"/>
    <col min="36" max="36" width="28" bestFit="1" customWidth="1"/>
    <col min="52" max="52" width="28" bestFit="1" customWidth="1"/>
    <col min="53" max="53" width="10.85546875" bestFit="1" customWidth="1"/>
    <col min="54" max="54" width="9" bestFit="1" customWidth="1"/>
    <col min="55" max="55" width="5.28515625" bestFit="1" customWidth="1"/>
    <col min="56" max="57" width="11.42578125" bestFit="1" customWidth="1"/>
    <col min="58" max="58" width="15.28515625" bestFit="1" customWidth="1"/>
    <col min="59" max="60" width="11.42578125" bestFit="1" customWidth="1"/>
  </cols>
  <sheetData>
    <row r="1" spans="7:53">
      <c r="G1" s="29" t="s">
        <v>36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7:53"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7:53"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7:53"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7:53">
      <c r="G5" s="31" t="s">
        <v>37</v>
      </c>
      <c r="H5" s="32"/>
      <c r="I5" s="32"/>
      <c r="J5" s="32"/>
      <c r="K5" s="31" t="s">
        <v>38</v>
      </c>
      <c r="L5" s="28"/>
      <c r="M5" s="28"/>
      <c r="N5" s="28"/>
      <c r="O5" s="31" t="s">
        <v>39</v>
      </c>
      <c r="P5" s="28"/>
      <c r="Q5" s="28"/>
      <c r="R5" s="28"/>
      <c r="S5" s="31" t="s">
        <v>40</v>
      </c>
      <c r="T5" s="28"/>
      <c r="U5" s="28"/>
      <c r="V5" s="28"/>
      <c r="W5" s="28"/>
      <c r="X5" s="31" t="s">
        <v>41</v>
      </c>
      <c r="Y5" s="28"/>
      <c r="Z5" s="28"/>
      <c r="AA5" s="28"/>
      <c r="AB5" s="28"/>
    </row>
    <row r="6" spans="7:53">
      <c r="G6" s="32"/>
      <c r="H6" s="32"/>
      <c r="I6" s="32"/>
      <c r="J6" s="32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7:53">
      <c r="G7" s="32"/>
      <c r="H7" s="32"/>
      <c r="I7" s="32"/>
      <c r="J7" s="32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7:53">
      <c r="G8" s="24">
        <v>3.2814000000000001</v>
      </c>
      <c r="H8" s="25"/>
      <c r="I8" s="25"/>
      <c r="J8" s="25"/>
      <c r="K8" s="25" t="s">
        <v>16</v>
      </c>
      <c r="L8" s="25"/>
      <c r="M8" s="25"/>
      <c r="N8" s="25"/>
      <c r="O8" s="26">
        <v>0.85</v>
      </c>
      <c r="P8" s="25"/>
      <c r="Q8" s="25"/>
      <c r="R8" s="25"/>
      <c r="S8" s="27" t="s">
        <v>15</v>
      </c>
      <c r="T8" s="28"/>
      <c r="U8" s="28"/>
      <c r="V8" s="28"/>
      <c r="W8" s="28"/>
      <c r="X8" s="25" t="s">
        <v>42</v>
      </c>
      <c r="Y8" s="25"/>
      <c r="Z8" s="25"/>
      <c r="AA8" s="25"/>
      <c r="AB8" s="25"/>
    </row>
    <row r="9" spans="7:53"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8"/>
      <c r="T9" s="28"/>
      <c r="U9" s="28"/>
      <c r="V9" s="28"/>
      <c r="W9" s="28"/>
      <c r="X9" s="25"/>
      <c r="Y9" s="25"/>
      <c r="Z9" s="25"/>
      <c r="AA9" s="25"/>
      <c r="AB9" s="25"/>
    </row>
    <row r="10" spans="7:53"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8"/>
      <c r="T10" s="28"/>
      <c r="U10" s="28"/>
      <c r="V10" s="28"/>
      <c r="W10" s="28"/>
      <c r="X10" s="25"/>
      <c r="Y10" s="25"/>
      <c r="Z10" s="25"/>
      <c r="AA10" s="25"/>
      <c r="AB10" s="25"/>
    </row>
    <row r="14" spans="7:53">
      <c r="AZ14" s="23"/>
      <c r="BA14" s="23"/>
    </row>
    <row r="26" spans="52:56">
      <c r="AZ26" s="8" t="s">
        <v>30</v>
      </c>
      <c r="BA26" s="8" t="s">
        <v>0</v>
      </c>
    </row>
    <row r="27" spans="52:56">
      <c r="AZ27" s="8" t="s">
        <v>1</v>
      </c>
      <c r="BA27" t="s">
        <v>15</v>
      </c>
      <c r="BB27" t="s">
        <v>16</v>
      </c>
      <c r="BC27" t="s">
        <v>17</v>
      </c>
      <c r="BD27" t="s">
        <v>31</v>
      </c>
    </row>
    <row r="28" spans="52:56">
      <c r="AZ28">
        <v>2023</v>
      </c>
      <c r="BA28" s="10"/>
      <c r="BB28" s="10"/>
      <c r="BC28" s="10"/>
      <c r="BD28" s="10"/>
    </row>
    <row r="29" spans="52:56">
      <c r="AZ29" t="s">
        <v>31</v>
      </c>
      <c r="BA29" s="10"/>
      <c r="BB29" s="10"/>
      <c r="BC29" s="10"/>
      <c r="BD29" s="10"/>
    </row>
    <row r="34" spans="52:53">
      <c r="AZ34" s="22"/>
      <c r="BA34" s="22"/>
    </row>
    <row r="35" spans="52:53">
      <c r="AZ35" s="22"/>
      <c r="BA35" s="22"/>
    </row>
  </sheetData>
  <mergeCells count="11">
    <mergeCell ref="G1:AB4"/>
    <mergeCell ref="G5:J7"/>
    <mergeCell ref="K5:N7"/>
    <mergeCell ref="O5:R7"/>
    <mergeCell ref="S5:W7"/>
    <mergeCell ref="X5:AB7"/>
    <mergeCell ref="G8:J10"/>
    <mergeCell ref="K8:N10"/>
    <mergeCell ref="O8:R10"/>
    <mergeCell ref="S8:W10"/>
    <mergeCell ref="X8:AB10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2025-08-05T09:15:15Z</dcterms:created>
  <dcterms:modified xsi:type="dcterms:W3CDTF">2025-08-05T17:11:18Z</dcterms:modified>
  <cp:category/>
  <cp:contentStatus/>
</cp:coreProperties>
</file>