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<sst xmlns="http://schemas.openxmlformats.org/spreadsheetml/2006/main" count="799" uniqueCount="247">
  <si>
    <t>Ratios</t>
  </si>
  <si>
    <t>Formula</t>
  </si>
  <si>
    <t>Mar'21</t>
  </si>
  <si>
    <t>Mar'20</t>
  </si>
  <si>
    <t>BalanceSheet - Larsen &amp; Toubro Infotech Ltd.</t>
  </si>
  <si>
    <t>Liquidity Ratio</t>
  </si>
  <si>
    <t>Current Ratio</t>
  </si>
  <si>
    <t>Current Assets/
Current Liabilities</t>
  </si>
  <si>
    <t>Ruppees(in Cr.)</t>
  </si>
  <si>
    <t>Mar'19</t>
  </si>
  <si>
    <t>Mar'18</t>
  </si>
  <si>
    <t>Mar'17</t>
  </si>
  <si>
    <t>Acid Test Ratio</t>
  </si>
  <si>
    <t>Quick Assets/
Quick Liabilities</t>
  </si>
  <si>
    <t>EQUITIES AND LIABILITIES</t>
  </si>
  <si>
    <t>SHAREHOLDER'S FUNDS</t>
  </si>
  <si>
    <t>Leverage Ratio</t>
  </si>
  <si>
    <t>Debt Equity Ratio</t>
  </si>
  <si>
    <t>Long-Term Debt/
Shareholder's Equity</t>
  </si>
  <si>
    <t>Equity Share Capital</t>
  </si>
  <si>
    <t>Total Share Capital</t>
  </si>
  <si>
    <t>Proprietary Ratio</t>
  </si>
  <si>
    <t>Shareholder's Funds*100/
Total Assets</t>
  </si>
  <si>
    <t>Reserves and Surplus</t>
  </si>
  <si>
    <t>Total Reserves and Surplus</t>
  </si>
  <si>
    <t>Intrest Coverage Ratio</t>
  </si>
  <si>
    <t>EBIT/Intrest</t>
  </si>
  <si>
    <t>Since the Debt Equity Ratio is 0, this Ratio is insignificant as no Intrest has to be paid</t>
  </si>
  <si>
    <t>Employees Stock Options</t>
  </si>
  <si>
    <t>Total Shareholders Funds</t>
  </si>
  <si>
    <t>Debt Service Coverage Ratio</t>
  </si>
  <si>
    <t>NPAT+Non-cash expenses+
Dep+Intrest+Lease Rentals/
Intrest+Lease Rentals+
Repayment of Term Loan</t>
  </si>
  <si>
    <t>Since the Debt is 0 for the company, this Ratio is insignificant as no Intrest and Debt has to be paid</t>
  </si>
  <si>
    <t>NON-CURRENT LIABILITIES</t>
  </si>
  <si>
    <t>Other Long Term Liabilities</t>
  </si>
  <si>
    <t>Profitability Ratio 
(Related to Sales)
(Profit Ratio)</t>
  </si>
  <si>
    <t>Gross Profit Margin</t>
  </si>
  <si>
    <t>Gross Profit*100/Net Sales</t>
  </si>
  <si>
    <t>Long Term Provisions</t>
  </si>
  <si>
    <t>Total Non-Current Liabilities</t>
  </si>
  <si>
    <t>Pre-Tax Margin</t>
  </si>
  <si>
    <t>EBT/NPBT*100/Net Sales</t>
  </si>
  <si>
    <t>CURRENT LIABILITIES</t>
  </si>
  <si>
    <t>Trade Payables</t>
  </si>
  <si>
    <t>Net Profit Ratio</t>
  </si>
  <si>
    <t>EAT/NPAT*100/Net Sales</t>
  </si>
  <si>
    <t>Other Current Liabilities</t>
  </si>
  <si>
    <t>Short Term Provisions</t>
  </si>
  <si>
    <t>Opearting Profit Ratio</t>
  </si>
  <si>
    <t>Operating Profit*100/
Net Sales</t>
  </si>
  <si>
    <t>Total Current Liabilities</t>
  </si>
  <si>
    <t>Total Capital And Liabilities</t>
  </si>
  <si>
    <t>Profitability Ratio 
(Related to Sales)
(Expenses Ratio)</t>
  </si>
  <si>
    <t>Operating Margin</t>
  </si>
  <si>
    <t>COGS+Operating Expenses/
Net Sales *100</t>
  </si>
  <si>
    <t>ASSETS</t>
  </si>
  <si>
    <t>NON-CURRENT ASSETS</t>
  </si>
  <si>
    <t>Administrative Margin</t>
  </si>
  <si>
    <t>Administrative Expenses*100/
Net Sales</t>
  </si>
  <si>
    <t>Tangible Assets</t>
  </si>
  <si>
    <t>Intangible Assets</t>
  </si>
  <si>
    <t>Selling and Distribution Ratio</t>
  </si>
  <si>
    <t>Sellling and Distribution 
Expenses*100/Net Sales</t>
  </si>
  <si>
    <t>Capital Work-In-Progress</t>
  </si>
  <si>
    <t>Intangible Assets Under Development</t>
  </si>
  <si>
    <t>Opearting Expenses Ratio</t>
  </si>
  <si>
    <t>Operating Expenses/ 
Net Sales</t>
  </si>
  <si>
    <t>Fixed Assets</t>
  </si>
  <si>
    <t>Non-Current Investments</t>
  </si>
  <si>
    <t>Profitability Ratio 
(Related to
 Investment)</t>
  </si>
  <si>
    <t>Return on Assets</t>
  </si>
  <si>
    <t>Net Profit After Tax*100/
Average Total Assets</t>
  </si>
  <si>
    <t>Deferred Tax Assets [Net]</t>
  </si>
  <si>
    <t>Long Term Loans And Advances</t>
  </si>
  <si>
    <t>Return on Capital Employed</t>
  </si>
  <si>
    <t>EBIT*100/Average Total 
Capital Employed</t>
  </si>
  <si>
    <t>Other Non-Current Assets</t>
  </si>
  <si>
    <t>Total Non-Current Assets</t>
  </si>
  <si>
    <t>Return on Shareholders Equity</t>
  </si>
  <si>
    <t>NPAT*100/Equity</t>
  </si>
  <si>
    <t>CURRENT ASSETS</t>
  </si>
  <si>
    <t>Current Investments</t>
  </si>
  <si>
    <t>Valuation Ratios</t>
  </si>
  <si>
    <t>Earnings per Share</t>
  </si>
  <si>
    <t>NPAT-Preference Dividend/
No of Equity Shares</t>
  </si>
  <si>
    <t>Trade Receivables</t>
  </si>
  <si>
    <t>Cash And Cash Equivalents</t>
  </si>
  <si>
    <t>Price/Earning ratio</t>
  </si>
  <si>
    <t>MPS/EPS</t>
  </si>
  <si>
    <t>Short Term Loans And Advances</t>
  </si>
  <si>
    <t>OtherCurrentAssets</t>
  </si>
  <si>
    <t>Dividend per Share</t>
  </si>
  <si>
    <t>Dividend paid to Equity
Shareholders/No of Equity Shares</t>
  </si>
  <si>
    <t>Total Current Assets</t>
  </si>
  <si>
    <t>\</t>
  </si>
  <si>
    <t>Total Assets</t>
  </si>
  <si>
    <t>Dividend Payout Ratio</t>
  </si>
  <si>
    <t>DPS*100/EPS</t>
  </si>
  <si>
    <t>OTHER ADDITIONAL INFORMATION</t>
  </si>
  <si>
    <t>CONTINGENT LIABILITIES, COMMITMENTS</t>
  </si>
  <si>
    <t>Dividend Yield</t>
  </si>
  <si>
    <t>DPS*100/MPS</t>
  </si>
  <si>
    <t>Contingent Liabilities</t>
  </si>
  <si>
    <t>CIF VALUE OF IMPORTS</t>
  </si>
  <si>
    <t>Activity Ratios</t>
  </si>
  <si>
    <t>Inventory Turnover</t>
  </si>
  <si>
    <t>COGS/Avg. Inventory</t>
  </si>
  <si>
    <t>EXPENDITURE IN FOREIGN EXCHANGE</t>
  </si>
  <si>
    <t>Expenditure In Foreign Currency</t>
  </si>
  <si>
    <t>Stock Velocity</t>
  </si>
  <si>
    <t>Days/month/week in year/
Stock Turnover Ratio</t>
  </si>
  <si>
    <t xml:space="preserve">Since the Inventory Turnover Ratio is 0, Stock Velocity is insignificant </t>
  </si>
  <si>
    <t>REMITTANCES IN FOREIGN CURRENCIES FOR DIVIDENDS</t>
  </si>
  <si>
    <t>Dividend Remittance In Foreign Currency</t>
  </si>
  <si>
    <t>-</t>
  </si>
  <si>
    <t>Debtors Turnover</t>
  </si>
  <si>
    <t>Credit Sales/ Avg Debtors &amp;
Bills Receivables</t>
  </si>
  <si>
    <t>EARNINGS IN FOREIGN EXCHANGE</t>
  </si>
  <si>
    <t>FOB Value Of Goods</t>
  </si>
  <si>
    <t>Average Collection Period</t>
  </si>
  <si>
    <t>Days/month/week in year/
Debtors Turnover Ratio</t>
  </si>
  <si>
    <t>Other Earnings</t>
  </si>
  <si>
    <t>BONUS DETAILS</t>
  </si>
  <si>
    <t>Creditors Turnover</t>
  </si>
  <si>
    <t>Credit Purchases/ Avg Creditors
 &amp; Bills Payable</t>
  </si>
  <si>
    <t>Bonus Equity Share Capital</t>
  </si>
  <si>
    <t>NON-CURRENT INVESTMENTS</t>
  </si>
  <si>
    <t>Average Payment Period</t>
  </si>
  <si>
    <t>Days/month/week in year/
Creditors Turnover Ratio</t>
  </si>
  <si>
    <t>Non-Current Investments Quoted Market Value</t>
  </si>
  <si>
    <t>Non-Current Investments Unquoted Book Value</t>
  </si>
  <si>
    <t>Fixed Assets Turnover</t>
  </si>
  <si>
    <t>Net Sales/ Avg. Fixed Assets</t>
  </si>
  <si>
    <t>CURRENT INVESTMENTS</t>
  </si>
  <si>
    <t>Current Investments Quoted Market Value</t>
  </si>
  <si>
    <t>Current Investments Unquoted Book Value</t>
  </si>
  <si>
    <t>Note: DuPont Analysis calculation starts from row 101, And Common size statement from row 227</t>
  </si>
  <si>
    <t>P&amp;L - Larsen &amp; Toubro Infotech Ltd.</t>
  </si>
  <si>
    <r>
      <rPr>
        <rFont val="Arial"/>
        <b/>
        <color theme="1"/>
        <sz val="14.0"/>
      </rPr>
      <t>DUPont Analysis</t>
    </r>
    <r>
      <rPr>
        <rFont val="Arial"/>
        <color theme="1"/>
        <sz val="11.0"/>
      </rPr>
      <t xml:space="preserve">
Upon performing DuPont Analysis of L&amp;T Infotech and comparasion with it's competitors the following observations were recorded:
</t>
    </r>
    <r>
      <rPr>
        <rFont val="Arial"/>
        <b/>
        <color theme="1"/>
        <sz val="11.0"/>
      </rPr>
      <t>Trend                                              Peers        Company</t>
    </r>
    <r>
      <rPr>
        <rFont val="Arial"/>
        <color theme="1"/>
        <sz val="11.0"/>
      </rPr>
      <t xml:space="preserve">
Is return on equity increasing?         Yes                No
Is net profit margin increasing?        Yes                Yes
Is asset turnover increasing?            No                No
Is equity multiplier increasing?         Yes                No
In Ratio Analysis also, we observe that the ROE of the company has fell from 29% in FY20 to 26% in FY21. For DU point Analysis we broke ROE into 3 Subsets
</t>
    </r>
    <r>
      <rPr>
        <rFont val="Arial"/>
        <i/>
        <color theme="1"/>
        <sz val="11.0"/>
      </rPr>
      <t>ROE= Net profit margin * Asset Turnover * Financial Leverage</t>
    </r>
    <r>
      <rPr>
        <rFont val="Arial"/>
        <color theme="1"/>
        <sz val="11.0"/>
      </rPr>
      <t xml:space="preserve">
For L&amp;T InfoTech, we observe that Net Profit Margin is increasing, but Asset turnover and Financial Leverage aren’t and overall, the ROE is falling. While overall for its competitors, ROE is increasing with increase in Net profit and Equity Multiplier and decline in Asset turnover. 
</t>
    </r>
    <r>
      <rPr>
        <rFont val="Arial"/>
        <b/>
        <color theme="1"/>
        <sz val="11.0"/>
      </rPr>
      <t>Conclusion:</t>
    </r>
    <r>
      <rPr>
        <rFont val="Arial"/>
        <color theme="1"/>
        <sz val="11.0"/>
      </rPr>
      <t xml:space="preserve">
L&amp;T Infotech needs to improve upon it's Asset Turnover i.e., Profit generated per unit asset and it's equity multiplier to improve it's overall ROE. Since Return on equity gives investors a sense of how good a company is at making money, If these actions are not taken soon investors might lose trust in the company
</t>
    </r>
  </si>
  <si>
    <t>INCOME</t>
  </si>
  <si>
    <t>Revenue From Operations [Gross]</t>
  </si>
  <si>
    <t>Revenue From Operations [Net]</t>
  </si>
  <si>
    <t>Total Operating Revenues</t>
  </si>
  <si>
    <t>Other Income</t>
  </si>
  <si>
    <t>Total Revenue</t>
  </si>
  <si>
    <t>EXPENSES</t>
  </si>
  <si>
    <t>Operating And Direct Expenses</t>
  </si>
  <si>
    <t>Employee Benefit Expenses</t>
  </si>
  <si>
    <t>Finance Costs</t>
  </si>
  <si>
    <t>Depreciation And Amortisation Expenses</t>
  </si>
  <si>
    <t>Other Expenses</t>
  </si>
  <si>
    <t>Total Expenses</t>
  </si>
  <si>
    <t>Profit/Loss Before Exceptional, ExtraOrdinary Items And Tax</t>
  </si>
  <si>
    <t>Profit/Loss Before Tax</t>
  </si>
  <si>
    <t>Tax Expenses-Continued Operations</t>
  </si>
  <si>
    <t>Current Tax</t>
  </si>
  <si>
    <t>Deferred Tax</t>
  </si>
  <si>
    <t>Total Tax Expenses</t>
  </si>
  <si>
    <t>Profit/Loss After Tax And Before ExtraOrdinary Items</t>
  </si>
  <si>
    <t>Profit/Loss From Continuing Operations</t>
  </si>
  <si>
    <t>Profit/Loss For The Period</t>
  </si>
  <si>
    <t>EARNINGS PER SHARE</t>
  </si>
  <si>
    <t>Basic EPS (Rs.)</t>
  </si>
  <si>
    <t>Diluted EPS (Rs.)</t>
  </si>
  <si>
    <t>VALUE OF IMPORTED AND INDIGENIOUS RAW MATERIALS</t>
  </si>
  <si>
    <t>STORES, SPARES AND LOOSE TOOLS</t>
  </si>
  <si>
    <t>DIVIDEND AND DIVIDEND PERCENTAGE</t>
  </si>
  <si>
    <t>Equity Share Dividend</t>
  </si>
  <si>
    <t>Tax On Dividend</t>
  </si>
  <si>
    <t>Equity Dividend Rate (%)</t>
  </si>
  <si>
    <t>DuPont ROE Analysis: L&amp;T Infotech</t>
  </si>
  <si>
    <t>Return on Equity Benchmarks</t>
  </si>
  <si>
    <t>Trend</t>
  </si>
  <si>
    <t>Peers</t>
  </si>
  <si>
    <t>Company</t>
  </si>
  <si>
    <t>Comparable Companies</t>
  </si>
  <si>
    <t>Is return on equity increasing?</t>
  </si>
  <si>
    <t>Yes</t>
  </si>
  <si>
    <t>No</t>
  </si>
  <si>
    <t>Return On Equity</t>
  </si>
  <si>
    <t>Tech Mahindra</t>
  </si>
  <si>
    <t>HCL Tech</t>
  </si>
  <si>
    <t>Wipro</t>
  </si>
  <si>
    <t>TCS</t>
  </si>
  <si>
    <t>Infosys</t>
  </si>
  <si>
    <t>L&amp;T InfoTech</t>
  </si>
  <si>
    <t>Is net profit margin increasing?</t>
  </si>
  <si>
    <t>Latest Twelve Months</t>
  </si>
  <si>
    <t>NA</t>
  </si>
  <si>
    <t>Is asset turnover increasing?</t>
  </si>
  <si>
    <t>Fiscal Year - 1</t>
  </si>
  <si>
    <t>Is equity multiplier increasing?</t>
  </si>
  <si>
    <t>Fiscal Year - 2</t>
  </si>
  <si>
    <t>Fiscal Year - 3</t>
  </si>
  <si>
    <t>Competitors Used</t>
  </si>
  <si>
    <t>Fiscal Year - 4</t>
  </si>
  <si>
    <t>Tech Mahindra Limited</t>
  </si>
  <si>
    <t>Fiscal Year - 5</t>
  </si>
  <si>
    <t>Average</t>
  </si>
  <si>
    <t>Tata Consultancy Services Limited</t>
  </si>
  <si>
    <t>Median</t>
  </si>
  <si>
    <t>Infosys Limited</t>
  </si>
  <si>
    <t>Return on Equity Decomposition</t>
  </si>
  <si>
    <t>ROE = (1)*(2)*(3)</t>
  </si>
  <si>
    <t>Apr-87</t>
  </si>
  <si>
    <t>Oct-58</t>
  </si>
  <si>
    <t>(1) Net Profit Margin</t>
  </si>
  <si>
    <t>LTM (Net Income / Revenue)</t>
  </si>
  <si>
    <t>(2) Asset Turnover</t>
  </si>
  <si>
    <t>LTM (Revenue / Avg Assets)</t>
  </si>
  <si>
    <t>1.3x</t>
  </si>
  <si>
    <t>1.1x</t>
  </si>
  <si>
    <t>1.0x</t>
  </si>
  <si>
    <t>1.4x</t>
  </si>
  <si>
    <t>1.6x</t>
  </si>
  <si>
    <t>1.2x</t>
  </si>
  <si>
    <t>0.9x</t>
  </si>
  <si>
    <t>1.5x</t>
  </si>
  <si>
    <t>0.8x</t>
  </si>
  <si>
    <t>1.7x</t>
  </si>
  <si>
    <t>1.9x</t>
  </si>
  <si>
    <t>(3) Equity Multiplier</t>
  </si>
  <si>
    <t>LTM (Avg Assets / Avg Equity)</t>
  </si>
  <si>
    <t>Strong companies should have ROE that is increasing because Net Profit Margin and/or Asset Turnover is increasing</t>
  </si>
  <si>
    <t>Supporting Calculations</t>
  </si>
  <si>
    <t>Financial Performance</t>
  </si>
  <si>
    <t>(in millions)</t>
  </si>
  <si>
    <t>Latest Fiscal Year</t>
  </si>
  <si>
    <t>LTM Period</t>
  </si>
  <si>
    <t>Revenues</t>
  </si>
  <si>
    <t>Fiscal Year</t>
  </si>
  <si>
    <t>Net Income</t>
  </si>
  <si>
    <t>Latest Fiscal Quarter Prior</t>
  </si>
  <si>
    <t>Latest Fiscal Quarter</t>
  </si>
  <si>
    <t>Fiscal Year - 6</t>
  </si>
  <si>
    <t>Common Equity</t>
  </si>
  <si>
    <t>Increasing Reconciliation</t>
  </si>
  <si>
    <t>Increasing?</t>
  </si>
  <si>
    <t>Common Size Statement - Larsen &amp; Toubro Infotech Ltd.</t>
  </si>
  <si>
    <t>in %</t>
  </si>
  <si>
    <t>Aug-58</t>
  </si>
  <si>
    <t>Jan-58</t>
  </si>
  <si>
    <t>Jul-69</t>
  </si>
  <si>
    <t>May-57</t>
  </si>
  <si>
    <t>Dec-89</t>
  </si>
  <si>
    <t>Jun-78</t>
  </si>
  <si>
    <t>0.7x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</si>
</sst>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mmm-d"/>
  </numFmts>
  <fonts count="35">
    <font>
      <sz val="10.0"/>
      <color rgb="FF000000"/>
      <name val="Arial"/>
    </font>
    <font>
      <b/>
      <sz val="8.0"/>
      <color rgb="FF000000"/>
      <name val="Montserrat"/>
    </font>
    <font>
      <b/>
      <sz val="12.0"/>
      <color rgb="FF000000"/>
      <name val="Montserrat"/>
    </font>
    <font>
      <color theme="1"/>
      <name val="Arial"/>
    </font>
    <font>
      <color rgb="FF000000"/>
      <name val="Roboto"/>
    </font>
    <font>
      <b/>
      <color theme="1"/>
      <name val="Arial"/>
    </font>
    <font>
      <sz val="8.0"/>
      <color theme="1"/>
      <name val="Arial"/>
    </font>
    <font>
      <sz val="6.0"/>
      <color theme="1"/>
      <name val="Arial"/>
    </font>
    <font>
      <i/>
      <color theme="1"/>
      <name val="Arial"/>
    </font>
    <font/>
    <font>
      <b/>
      <color rgb="FF4299FF"/>
      <name val="Inherit"/>
    </font>
    <font>
      <b/>
      <sz val="11.0"/>
      <color rgb="FF181818"/>
      <name val="&quot;Work Sans&quot;"/>
    </font>
    <font>
      <sz val="9.0"/>
      <color rgb="FF181818"/>
      <name val="&quot;Work Sans&quot;"/>
    </font>
    <font>
      <b/>
      <color rgb="FF4C4C35"/>
      <name val="&quot;Trebuchet MS&quot;"/>
    </font>
    <font>
      <sz val="11.0"/>
      <color rgb="FF181818"/>
      <name val="Inherit"/>
    </font>
    <font>
      <sz val="10.0"/>
      <color rgb="FF181818"/>
      <name val="&quot;Work Sans&quot;"/>
    </font>
    <font>
      <sz val="11.0"/>
      <color rgb="FF181818"/>
      <name val="&quot;Work Sans&quot;"/>
    </font>
    <font>
      <u/>
      <color rgb="FF4C4C35"/>
      <name val="&quot;Trebuchet MS&quot;"/>
    </font>
    <font>
      <b/>
      <color rgb="FF434343"/>
      <name val="&quot;Trebuchet MS&quot;"/>
    </font>
    <font>
      <b/>
      <sz val="11.0"/>
      <color rgb="FF434343"/>
      <name val="&quot;Trebuchet MS&quot;"/>
    </font>
    <font>
      <color rgb="FF4C4C35"/>
      <name val="&quot;Trebuchet MS&quot;"/>
    </font>
    <font>
      <sz val="11.0"/>
      <color rgb="FF4C4C35"/>
      <name val="&quot;Trebuchet MS&quot;"/>
    </font>
    <font>
      <i/>
      <color rgb="FF4C4C35"/>
      <name val="&quot;Trebuchet MS&quot;"/>
    </font>
    <font>
      <b/>
      <color rgb="FF2689FB"/>
      <name val="&quot;Trebuchet MS&quot;"/>
    </font>
    <font>
      <color rgb="FF181818"/>
      <name val="&quot;Trebuchet MS&quot;"/>
    </font>
    <font>
      <i/>
      <sz val="9.0"/>
      <color rgb="FF4C4C35"/>
      <name val="&quot;Trebuchet MS&quot;"/>
    </font>
    <font>
      <b/>
      <sz val="11.0"/>
      <color rgb="FF4C4C35"/>
      <name val="&quot;Trebuchet MS&quot;"/>
    </font>
    <font>
      <sz val="11.0"/>
      <color rgb="FF181818"/>
      <name val="Arial"/>
    </font>
    <font>
      <b/>
      <i/>
      <color rgb="FF2689FB"/>
      <name val="&quot;Trebuchet MS&quot;"/>
    </font>
    <font>
      <b/>
      <sz val="12.0"/>
      <color rgb="FF181818"/>
      <name val="&quot;Work Sans&quot;"/>
    </font>
    <font>
      <i/>
      <sz val="9.0"/>
      <color rgb="FF434343"/>
      <name val="&quot;Trebuchet MS&quot;"/>
    </font>
    <font>
      <b/>
      <u/>
      <color rgb="FF4C4C35"/>
      <name val="&quot;Trebuchet MS&quot;"/>
    </font>
    <font>
      <i/>
      <sz val="9.0"/>
      <color rgb="FF4C4C35"/>
      <name val="Inherit"/>
    </font>
    <font>
      <u/>
      <color rgb="FF4C4C35"/>
      <name val="&quot;Trebuchet MS&quot;"/>
    </font>
    <font>
      <u/>
      <color rgb="FF4C4C35"/>
      <name val="&quot;Trebuchet MS&quot;"/>
    </font>
  </fonts>
  <fills count="8">
    <fill>
      <patternFill patternType="none"/>
    </fill>
    <fill>
      <patternFill patternType="lightGray"/>
    </fill>
    <fill>
      <patternFill patternType="solid">
        <fgColor rgb="FFE8EBEF"/>
        <bgColor rgb="FFE8EBEF"/>
      </patternFill>
    </fill>
    <fill>
      <patternFill patternType="solid">
        <fgColor rgb="FF7B797B"/>
        <bgColor rgb="FF7B797B"/>
      </patternFill>
    </fill>
    <fill>
      <patternFill patternType="solid">
        <fgColor rgb="FFF4F4F4"/>
        <bgColor rgb="FFF4F4F4"/>
      </patternFill>
    </fill>
    <fill>
      <patternFill patternType="solid">
        <fgColor rgb="FFF8F8F8"/>
        <bgColor rgb="FFF8F8F8"/>
      </patternFill>
    </fill>
    <fill>
      <patternFill patternType="solid">
        <fgColor rgb="FFFFFFCC"/>
        <bgColor rgb="FFFFFFCC"/>
      </patternFill>
    </fill>
    <fill>
      <patternFill patternType="solid">
        <fgColor theme="0"/>
        <bgColor theme="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8E71C"/>
      </left>
      <right style="thin">
        <color rgb="FFF8E71C"/>
      </right>
      <top style="thin">
        <color rgb="FFF8E71C"/>
      </top>
      <bottom style="thin">
        <color rgb="FFF8E71C"/>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right" readingOrder="0"/>
    </xf>
    <xf borderId="0" fillId="3" fontId="2" numFmtId="0" xfId="0" applyAlignment="1" applyFill="1" applyFont="1">
      <alignment horizontal="center" readingOrder="0"/>
    </xf>
    <xf borderId="0" fillId="2" fontId="3" numFmtId="0" xfId="0" applyAlignment="1" applyFont="1">
      <alignment readingOrder="0" vertical="center"/>
    </xf>
    <xf borderId="0" fillId="4" fontId="3" numFmtId="0" xfId="0" applyAlignment="1" applyFill="1" applyFont="1">
      <alignment readingOrder="0" shrinkToFit="0" vertical="center" wrapText="0"/>
    </xf>
    <xf borderId="0" fillId="4" fontId="3" numFmtId="164" xfId="0" applyAlignment="1" applyFont="1" applyNumberFormat="1">
      <alignment shrinkToFit="0" vertical="center" wrapText="0"/>
    </xf>
    <xf borderId="0" fillId="4" fontId="4" numFmtId="0" xfId="0" applyAlignment="1" applyFont="1">
      <alignment horizontal="right" readingOrder="0"/>
    </xf>
    <xf borderId="0" fillId="2" fontId="5" numFmtId="0" xfId="0" applyAlignment="1" applyFont="1">
      <alignment readingOrder="0"/>
    </xf>
    <xf borderId="0" fillId="2" fontId="3" numFmtId="0" xfId="0" applyAlignment="1" applyFont="1">
      <alignment readingOrder="0"/>
    </xf>
    <xf borderId="0" fillId="2" fontId="3" numFmtId="0" xfId="0" applyAlignment="1" applyFont="1">
      <alignment horizontal="right"/>
    </xf>
    <xf borderId="0" fillId="4" fontId="3" numFmtId="164" xfId="0" applyAlignment="1" applyFont="1" applyNumberFormat="1">
      <alignment readingOrder="0" shrinkToFit="0" vertical="center" wrapText="0"/>
    </xf>
    <xf borderId="0" fillId="4" fontId="3" numFmtId="0" xfId="0" applyAlignment="1" applyFont="1">
      <alignment horizontal="right" readingOrder="0"/>
    </xf>
    <xf borderId="0" fillId="2" fontId="5" numFmtId="0" xfId="0" applyAlignment="1" applyFont="1">
      <alignment horizontal="right" readingOrder="0"/>
    </xf>
    <xf borderId="0" fillId="4" fontId="3" numFmtId="4" xfId="0" applyAlignment="1" applyFont="1" applyNumberFormat="1">
      <alignment horizontal="right" readingOrder="0"/>
    </xf>
    <xf borderId="0" fillId="2" fontId="5" numFmtId="4" xfId="0" applyAlignment="1" applyFont="1" applyNumberFormat="1">
      <alignment horizontal="right" readingOrder="0"/>
    </xf>
    <xf borderId="0" fillId="4" fontId="6" numFmtId="164" xfId="0" applyAlignment="1" applyFont="1" applyNumberFormat="1">
      <alignment readingOrder="0" shrinkToFit="0" vertical="center" wrapText="1"/>
    </xf>
    <xf borderId="0" fillId="4" fontId="7" numFmtId="0" xfId="0" applyAlignment="1" applyFont="1">
      <alignment readingOrder="0" shrinkToFit="0" vertical="center" wrapText="0"/>
    </xf>
    <xf borderId="0" fillId="2" fontId="3" numFmtId="0" xfId="0" applyAlignment="1" applyFont="1">
      <alignment horizontal="left" readingOrder="0" vertical="center"/>
    </xf>
    <xf borderId="0" fillId="2" fontId="5" numFmtId="4" xfId="0" applyAlignment="1" applyFont="1" applyNumberFormat="1">
      <alignment readingOrder="0"/>
    </xf>
    <xf borderId="0" fillId="2" fontId="3" numFmtId="4" xfId="0" applyAlignment="1" applyFont="1" applyNumberFormat="1">
      <alignment readingOrder="0"/>
    </xf>
    <xf borderId="0" fillId="2" fontId="3" numFmtId="4" xfId="0" applyAlignment="1" applyFont="1" applyNumberFormat="1">
      <alignment horizontal="right"/>
    </xf>
    <xf borderId="0" fillId="2" fontId="3" numFmtId="0" xfId="0" applyAlignment="1" applyFont="1">
      <alignment horizontal="right"/>
    </xf>
    <xf borderId="0" fillId="4" fontId="3" numFmtId="0" xfId="0" applyFont="1"/>
    <xf borderId="0" fillId="4" fontId="3" numFmtId="4" xfId="0" applyAlignment="1" applyFont="1" applyNumberFormat="1">
      <alignment readingOrder="0"/>
    </xf>
    <xf borderId="0" fillId="4" fontId="3" numFmtId="4" xfId="0" applyAlignment="1" applyFont="1" applyNumberFormat="1">
      <alignment horizontal="right"/>
    </xf>
    <xf borderId="0" fillId="4" fontId="3" numFmtId="0" xfId="0" applyAlignment="1" applyFont="1">
      <alignment horizontal="right"/>
    </xf>
    <xf borderId="0" fillId="0" fontId="8" numFmtId="0" xfId="0" applyAlignment="1" applyFont="1">
      <alignment readingOrder="0"/>
    </xf>
    <xf borderId="0" fillId="0" fontId="2" numFmtId="0" xfId="0" applyAlignment="1" applyFont="1">
      <alignment horizontal="center" readingOrder="0"/>
    </xf>
    <xf borderId="0" fillId="4" fontId="3" numFmtId="0" xfId="0" applyAlignment="1" applyFont="1">
      <alignment horizontal="left" readingOrder="0" shrinkToFit="0" vertical="top" wrapText="1"/>
    </xf>
    <xf borderId="0" fillId="2" fontId="5" numFmtId="0" xfId="0" applyAlignment="1" applyFont="1">
      <alignment readingOrder="0" shrinkToFit="0" wrapText="1"/>
    </xf>
    <xf borderId="0" fillId="2" fontId="5" numFmtId="4" xfId="0" applyAlignment="1" applyFont="1" applyNumberFormat="1">
      <alignment horizontal="right" readingOrder="0" vertical="center"/>
    </xf>
    <xf borderId="1" fillId="3" fontId="5" numFmtId="0" xfId="0" applyAlignment="1" applyBorder="1" applyFont="1">
      <alignment horizontal="center" readingOrder="0"/>
    </xf>
    <xf borderId="2" fillId="0" fontId="9" numFmtId="0" xfId="0" applyBorder="1" applyFont="1"/>
    <xf borderId="3" fillId="0" fontId="9" numFmtId="0" xfId="0" applyBorder="1" applyFont="1"/>
    <xf borderId="0" fillId="5" fontId="10" numFmtId="0" xfId="0" applyAlignment="1" applyFill="1" applyFont="1">
      <alignment horizontal="center" readingOrder="0"/>
    </xf>
    <xf borderId="0" fillId="0" fontId="10" numFmtId="0" xfId="0" applyAlignment="1" applyFont="1">
      <alignment horizontal="center" readingOrder="0"/>
    </xf>
    <xf borderId="1" fillId="0" fontId="11" numFmtId="0" xfId="0" applyAlignment="1" applyBorder="1" applyFont="1">
      <alignment horizontal="left" readingOrder="0" vertical="top"/>
    </xf>
    <xf borderId="4" fillId="0" fontId="11" numFmtId="0" xfId="0" applyAlignment="1" applyBorder="1" applyFont="1">
      <alignment horizontal="right" readingOrder="0" vertical="top"/>
    </xf>
    <xf borderId="0" fillId="0" fontId="12" numFmtId="0" xfId="0" applyFont="1"/>
    <xf borderId="1" fillId="0" fontId="13" numFmtId="0" xfId="0" applyAlignment="1" applyBorder="1" applyFont="1">
      <alignment horizontal="center" readingOrder="0"/>
    </xf>
    <xf borderId="0" fillId="0" fontId="14" numFmtId="0" xfId="0" applyFont="1"/>
    <xf borderId="1" fillId="0" fontId="15" numFmtId="0" xfId="0" applyAlignment="1" applyBorder="1" applyFont="1">
      <alignment horizontal="left" readingOrder="0" vertical="top"/>
    </xf>
    <xf borderId="4" fillId="0" fontId="16" numFmtId="0" xfId="0" applyAlignment="1" applyBorder="1" applyFont="1">
      <alignment horizontal="right" readingOrder="0" vertical="top"/>
    </xf>
    <xf borderId="4" fillId="0" fontId="17" numFmtId="0" xfId="0" applyAlignment="1" applyBorder="1" applyFont="1">
      <alignment readingOrder="0"/>
    </xf>
    <xf borderId="4" fillId="5" fontId="18" numFmtId="3" xfId="0" applyAlignment="1" applyBorder="1" applyFont="1" applyNumberFormat="1">
      <alignment horizontal="center" readingOrder="0"/>
    </xf>
    <xf borderId="4" fillId="0" fontId="18" numFmtId="3" xfId="0" applyAlignment="1" applyBorder="1" applyFont="1" applyNumberFormat="1">
      <alignment horizontal="center" readingOrder="0"/>
    </xf>
    <xf borderId="4" fillId="5" fontId="19" numFmtId="3" xfId="0" applyAlignment="1" applyBorder="1" applyFont="1" applyNumberFormat="1">
      <alignment horizontal="center" readingOrder="0"/>
    </xf>
    <xf borderId="4" fillId="6" fontId="13" numFmtId="3" xfId="0" applyAlignment="1" applyBorder="1" applyFill="1" applyFont="1" applyNumberFormat="1">
      <alignment horizontal="center" readingOrder="0"/>
    </xf>
    <xf borderId="4" fillId="0" fontId="20" numFmtId="0" xfId="0" applyAlignment="1" applyBorder="1" applyFont="1">
      <alignment readingOrder="0"/>
    </xf>
    <xf borderId="4" fillId="5" fontId="20" numFmtId="0" xfId="0" applyAlignment="1" applyBorder="1" applyFont="1">
      <alignment horizontal="right" readingOrder="0"/>
    </xf>
    <xf borderId="4" fillId="0" fontId="20" numFmtId="9" xfId="0" applyAlignment="1" applyBorder="1" applyFont="1" applyNumberFormat="1">
      <alignment horizontal="right" readingOrder="0"/>
    </xf>
    <xf borderId="4" fillId="5" fontId="21" numFmtId="9" xfId="0" applyAlignment="1" applyBorder="1" applyFont="1" applyNumberFormat="1">
      <alignment horizontal="right" readingOrder="0"/>
    </xf>
    <xf borderId="4" fillId="5" fontId="20" numFmtId="9" xfId="0" applyAlignment="1" applyBorder="1" applyFont="1" applyNumberFormat="1">
      <alignment horizontal="right" readingOrder="0"/>
    </xf>
    <xf borderId="0" fillId="0" fontId="11" numFmtId="0" xfId="0" applyAlignment="1" applyFont="1">
      <alignment horizontal="left" readingOrder="0" vertical="top"/>
    </xf>
    <xf borderId="0" fillId="0" fontId="16" numFmtId="0" xfId="0" applyAlignment="1" applyFont="1">
      <alignment horizontal="left" readingOrder="0" vertical="top"/>
    </xf>
    <xf borderId="1" fillId="0" fontId="14" numFmtId="0" xfId="0" applyBorder="1" applyFont="1"/>
    <xf borderId="4" fillId="0" fontId="22" numFmtId="0" xfId="0" applyAlignment="1" applyBorder="1" applyFont="1">
      <alignment readingOrder="0"/>
    </xf>
    <xf borderId="4" fillId="2" fontId="22" numFmtId="9" xfId="0" applyAlignment="1" applyBorder="1" applyFont="1" applyNumberFormat="1">
      <alignment horizontal="right" readingOrder="0"/>
    </xf>
    <xf borderId="4" fillId="0" fontId="22" numFmtId="9" xfId="0" applyAlignment="1" applyBorder="1" applyFont="1" applyNumberFormat="1">
      <alignment horizontal="right" readingOrder="0"/>
    </xf>
    <xf borderId="0" fillId="0" fontId="22" numFmtId="9" xfId="0" applyAlignment="1" applyFont="1" applyNumberFormat="1">
      <alignment horizontal="right" readingOrder="0"/>
    </xf>
    <xf borderId="0" fillId="5" fontId="23" numFmtId="0" xfId="0" applyAlignment="1" applyFont="1">
      <alignment horizontal="center" readingOrder="0"/>
    </xf>
    <xf borderId="0" fillId="0" fontId="24" numFmtId="0" xfId="0" applyFont="1"/>
    <xf borderId="4" fillId="0" fontId="25" numFmtId="0" xfId="0" applyAlignment="1" applyBorder="1" applyFont="1">
      <alignment readingOrder="0"/>
    </xf>
    <xf borderId="4" fillId="0" fontId="14" numFmtId="0" xfId="0" applyBorder="1" applyFont="1"/>
    <xf borderId="4" fillId="0" fontId="3" numFmtId="0" xfId="0" applyBorder="1" applyFont="1"/>
    <xf borderId="4" fillId="5" fontId="13" numFmtId="0" xfId="0" applyAlignment="1" applyBorder="1" applyFont="1">
      <alignment horizontal="center" readingOrder="0"/>
    </xf>
    <xf borderId="4" fillId="0" fontId="13" numFmtId="0" xfId="0" applyAlignment="1" applyBorder="1" applyFont="1">
      <alignment horizontal="center" readingOrder="0"/>
    </xf>
    <xf borderId="4" fillId="0" fontId="26" numFmtId="0" xfId="0" applyAlignment="1" applyBorder="1" applyFont="1">
      <alignment horizontal="center" readingOrder="0"/>
    </xf>
    <xf borderId="4" fillId="5" fontId="26" numFmtId="0" xfId="0" applyAlignment="1" applyBorder="1" applyFont="1">
      <alignment horizontal="center" readingOrder="0"/>
    </xf>
    <xf borderId="4" fillId="6" fontId="13" numFmtId="0" xfId="0" applyAlignment="1" applyBorder="1" applyFont="1">
      <alignment horizontal="center" readingOrder="0"/>
    </xf>
    <xf borderId="4" fillId="5" fontId="20" numFmtId="0" xfId="0" applyBorder="1" applyFont="1"/>
    <xf borderId="4" fillId="5" fontId="27" numFmtId="0" xfId="0" applyBorder="1" applyFont="1"/>
    <xf borderId="4" fillId="0" fontId="20" numFmtId="0" xfId="0" applyAlignment="1" applyBorder="1" applyFont="1">
      <alignment horizontal="center"/>
    </xf>
    <xf borderId="4" fillId="0" fontId="21" numFmtId="9" xfId="0" applyAlignment="1" applyBorder="1" applyFont="1" applyNumberFormat="1">
      <alignment horizontal="right" readingOrder="0"/>
    </xf>
    <xf borderId="4" fillId="5" fontId="20" numFmtId="0" xfId="0" applyAlignment="1" applyBorder="1" applyFont="1">
      <alignment horizontal="right"/>
    </xf>
    <xf borderId="4" fillId="0" fontId="20" numFmtId="0" xfId="0" applyAlignment="1" applyBorder="1" applyFont="1">
      <alignment horizontal="right"/>
    </xf>
    <xf borderId="4" fillId="0" fontId="20" numFmtId="0" xfId="0" applyAlignment="1" applyBorder="1" applyFont="1">
      <alignment horizontal="right" readingOrder="0"/>
    </xf>
    <xf borderId="4" fillId="0" fontId="21" numFmtId="0" xfId="0" applyAlignment="1" applyBorder="1" applyFont="1">
      <alignment horizontal="right" readingOrder="0"/>
    </xf>
    <xf borderId="4" fillId="5" fontId="21" numFmtId="0" xfId="0" applyAlignment="1" applyBorder="1" applyFont="1">
      <alignment horizontal="right" readingOrder="0"/>
    </xf>
    <xf borderId="4" fillId="5" fontId="21" numFmtId="0" xfId="0" applyAlignment="1" applyBorder="1" applyFont="1">
      <alignment horizontal="right"/>
    </xf>
    <xf borderId="0" fillId="0" fontId="28" numFmtId="0" xfId="0" applyAlignment="1" applyFont="1">
      <alignment horizontal="left" readingOrder="0"/>
    </xf>
    <xf borderId="0" fillId="7" fontId="29" numFmtId="0" xfId="0" applyAlignment="1" applyFill="1" applyFont="1">
      <alignment readingOrder="0"/>
    </xf>
    <xf borderId="4" fillId="0" fontId="30" numFmtId="0" xfId="0" applyAlignment="1" applyBorder="1" applyFont="1">
      <alignment horizontal="left" readingOrder="0"/>
    </xf>
    <xf borderId="4" fillId="5" fontId="13" numFmtId="0" xfId="0" applyAlignment="1" applyBorder="1" applyFont="1">
      <alignment horizontal="center"/>
    </xf>
    <xf borderId="4" fillId="0" fontId="13" numFmtId="0" xfId="0" applyAlignment="1" applyBorder="1" applyFont="1">
      <alignment horizontal="center"/>
    </xf>
    <xf borderId="4" fillId="5" fontId="20" numFmtId="165" xfId="0" applyAlignment="1" applyBorder="1" applyFont="1" applyNumberFormat="1">
      <alignment horizontal="right" readingOrder="0"/>
    </xf>
    <xf borderId="4" fillId="0" fontId="20" numFmtId="165" xfId="0" applyAlignment="1" applyBorder="1" applyFont="1" applyNumberFormat="1">
      <alignment horizontal="right" readingOrder="0"/>
    </xf>
    <xf borderId="4" fillId="0" fontId="21" numFmtId="165" xfId="0" applyAlignment="1" applyBorder="1" applyFont="1" applyNumberFormat="1">
      <alignment horizontal="right" readingOrder="0"/>
    </xf>
    <xf borderId="4" fillId="5" fontId="21" numFmtId="165" xfId="0" applyAlignment="1" applyBorder="1" applyFont="1" applyNumberFormat="1">
      <alignment horizontal="right" readingOrder="0"/>
    </xf>
    <xf borderId="4" fillId="0" fontId="31" numFmtId="0" xfId="0" applyAlignment="1" applyBorder="1" applyFont="1">
      <alignment readingOrder="0"/>
    </xf>
    <xf borderId="4" fillId="5" fontId="20" numFmtId="3" xfId="0" applyAlignment="1" applyBorder="1" applyFont="1" applyNumberFormat="1">
      <alignment horizontal="right" readingOrder="0"/>
    </xf>
    <xf borderId="4" fillId="0" fontId="20" numFmtId="3" xfId="0" applyAlignment="1" applyBorder="1" applyFont="1" applyNumberFormat="1">
      <alignment horizontal="right" readingOrder="0"/>
    </xf>
    <xf borderId="4" fillId="0" fontId="21" numFmtId="3" xfId="0" applyAlignment="1" applyBorder="1" applyFont="1" applyNumberFormat="1">
      <alignment horizontal="right" readingOrder="0"/>
    </xf>
    <xf borderId="4" fillId="5" fontId="21" numFmtId="3" xfId="0" applyAlignment="1" applyBorder="1" applyFont="1" applyNumberFormat="1">
      <alignment horizontal="right" readingOrder="0"/>
    </xf>
    <xf borderId="4" fillId="5" fontId="13" numFmtId="0" xfId="0" applyAlignment="1" applyBorder="1" applyFont="1">
      <alignment horizontal="right"/>
    </xf>
    <xf borderId="4" fillId="0" fontId="13" numFmtId="0" xfId="0" applyAlignment="1" applyBorder="1" applyFont="1">
      <alignment horizontal="right"/>
    </xf>
    <xf borderId="4" fillId="0" fontId="21" numFmtId="0" xfId="0" applyAlignment="1" applyBorder="1" applyFont="1">
      <alignment horizontal="center" readingOrder="0"/>
    </xf>
    <xf borderId="4" fillId="6" fontId="13" numFmtId="0" xfId="0" applyAlignment="1" applyBorder="1" applyFont="1">
      <alignment readingOrder="0"/>
    </xf>
    <xf borderId="4" fillId="6" fontId="26" numFmtId="0" xfId="0" applyAlignment="1" applyBorder="1" applyFont="1">
      <alignment horizontal="center" readingOrder="0"/>
    </xf>
    <xf borderId="4" fillId="5" fontId="26" numFmtId="0" xfId="0" applyAlignment="1" applyBorder="1" applyFont="1">
      <alignment horizontal="center"/>
    </xf>
    <xf borderId="4" fillId="0" fontId="21" numFmtId="0" xfId="0" applyAlignment="1" applyBorder="1" applyFont="1">
      <alignment horizontal="center"/>
    </xf>
    <xf borderId="4" fillId="0" fontId="20" numFmtId="0" xfId="0" applyAlignment="1" applyBorder="1" applyFont="1">
      <alignment horizontal="center" readingOrder="0"/>
    </xf>
    <xf borderId="0" fillId="0" fontId="4" numFmtId="0" xfId="0" applyAlignment="1" applyFont="1">
      <alignment horizontal="right" readingOrder="0"/>
    </xf>
    <xf borderId="0" fillId="0" fontId="1" numFmtId="0" xfId="0" applyAlignment="1" applyFont="1">
      <alignment horizontal="right" readingOrder="0"/>
    </xf>
    <xf borderId="0" fillId="0" fontId="3" numFmtId="0" xfId="0" applyAlignment="1" applyFont="1">
      <alignment horizontal="right"/>
    </xf>
    <xf borderId="0" fillId="0" fontId="3" numFmtId="4" xfId="0" applyAlignment="1" applyFont="1" applyNumberFormat="1">
      <alignment horizontal="right" readingOrder="0"/>
    </xf>
    <xf borderId="0" fillId="0" fontId="3" numFmtId="0" xfId="0" applyAlignment="1" applyFont="1">
      <alignment horizontal="right" readingOrder="0"/>
    </xf>
    <xf borderId="0" fillId="0" fontId="5" numFmtId="4" xfId="0" applyAlignment="1" applyFont="1" applyNumberFormat="1">
      <alignment horizontal="right" readingOrder="0"/>
    </xf>
    <xf borderId="0" fillId="2" fontId="3" numFmtId="4" xfId="0" applyAlignment="1" applyFont="1" applyNumberFormat="1">
      <alignment horizontal="right" readingOrder="0"/>
    </xf>
    <xf borderId="0" fillId="0" fontId="5" numFmtId="4" xfId="0" applyAlignment="1" applyFont="1" applyNumberFormat="1">
      <alignment horizontal="right" readingOrder="0" vertical="center"/>
    </xf>
    <xf borderId="0" fillId="0" fontId="5" numFmtId="0" xfId="0" applyAlignment="1" applyFont="1">
      <alignment horizontal="right" readingOrder="0"/>
    </xf>
    <xf borderId="0" fillId="4" fontId="5" numFmtId="4" xfId="0" applyAlignment="1" applyFont="1" applyNumberFormat="1">
      <alignment horizontal="right" readingOrder="0"/>
    </xf>
    <xf borderId="4" fillId="0" fontId="11" numFmtId="0" xfId="0" applyAlignment="1" applyBorder="1" applyFont="1">
      <alignment horizontal="left" readingOrder="0" vertical="top"/>
    </xf>
    <xf borderId="4" fillId="0" fontId="16" numFmtId="0" xfId="0" applyAlignment="1" applyBorder="1" applyFont="1">
      <alignment horizontal="left" readingOrder="0" vertical="top"/>
    </xf>
    <xf borderId="0" fillId="5" fontId="23" numFmtId="0" xfId="0" applyAlignment="1" applyFont="1">
      <alignment readingOrder="0"/>
    </xf>
    <xf borderId="0" fillId="5" fontId="24" numFmtId="0" xfId="0" applyFont="1"/>
    <xf borderId="0" fillId="0" fontId="32" numFmtId="0" xfId="0" applyAlignment="1" applyFont="1">
      <alignment readingOrder="0"/>
    </xf>
    <xf borderId="0" fillId="0" fontId="13" numFmtId="0" xfId="0" applyAlignment="1" applyFont="1">
      <alignment horizontal="center" readingOrder="0"/>
    </xf>
    <xf borderId="0" fillId="5" fontId="13" numFmtId="3" xfId="0" applyAlignment="1" applyFont="1" applyNumberFormat="1">
      <alignment horizontal="center" readingOrder="0"/>
    </xf>
    <xf borderId="0" fillId="0" fontId="13" numFmtId="3" xfId="0" applyAlignment="1" applyFont="1" applyNumberFormat="1">
      <alignment horizontal="center" readingOrder="0"/>
    </xf>
    <xf borderId="0" fillId="0" fontId="26" numFmtId="3" xfId="0" applyAlignment="1" applyFont="1" applyNumberFormat="1">
      <alignment horizontal="center" readingOrder="0"/>
    </xf>
    <xf borderId="0" fillId="5" fontId="26" numFmtId="3" xfId="0" applyAlignment="1" applyFont="1" applyNumberFormat="1">
      <alignment horizontal="center" readingOrder="0"/>
    </xf>
    <xf borderId="5" fillId="6" fontId="13" numFmtId="3" xfId="0" applyAlignment="1" applyBorder="1" applyFont="1" applyNumberFormat="1">
      <alignment horizontal="center" readingOrder="0"/>
    </xf>
    <xf borderId="0" fillId="0" fontId="33" numFmtId="3" xfId="0" applyAlignment="1" applyFont="1" applyNumberFormat="1">
      <alignment readingOrder="0"/>
    </xf>
    <xf borderId="0" fillId="5" fontId="20" numFmtId="3" xfId="0" applyFont="1" applyNumberFormat="1"/>
    <xf borderId="0" fillId="0" fontId="14" numFmtId="3" xfId="0" applyFont="1" applyNumberFormat="1"/>
    <xf borderId="0" fillId="5" fontId="27" numFmtId="0" xfId="0" applyFont="1"/>
    <xf borderId="0" fillId="0" fontId="20" numFmtId="0" xfId="0" applyAlignment="1" applyFont="1">
      <alignment horizontal="center"/>
    </xf>
    <xf borderId="0" fillId="0" fontId="20" numFmtId="0" xfId="0" applyAlignment="1" applyFont="1">
      <alignment readingOrder="0"/>
    </xf>
    <xf borderId="0" fillId="5" fontId="20" numFmtId="9" xfId="0" applyAlignment="1" applyFont="1" applyNumberFormat="1">
      <alignment horizontal="right" readingOrder="0"/>
    </xf>
    <xf borderId="0" fillId="0" fontId="20" numFmtId="9" xfId="0" applyAlignment="1" applyFont="1" applyNumberFormat="1">
      <alignment horizontal="right" readingOrder="0"/>
    </xf>
    <xf borderId="0" fillId="0" fontId="21" numFmtId="9" xfId="0" applyAlignment="1" applyFont="1" applyNumberFormat="1">
      <alignment horizontal="right" readingOrder="0"/>
    </xf>
    <xf borderId="0" fillId="5" fontId="21" numFmtId="9" xfId="0" applyAlignment="1" applyFont="1" applyNumberFormat="1">
      <alignment horizontal="right" readingOrder="0"/>
    </xf>
    <xf borderId="0" fillId="0" fontId="14" numFmtId="0" xfId="0" applyFont="1"/>
    <xf borderId="0" fillId="5" fontId="20" numFmtId="9" xfId="0" applyAlignment="1" applyFont="1" applyNumberFormat="1">
      <alignment horizontal="right"/>
    </xf>
    <xf borderId="0" fillId="0" fontId="14" numFmtId="9" xfId="0" applyFont="1" applyNumberFormat="1"/>
    <xf borderId="0" fillId="5" fontId="27" numFmtId="9" xfId="0" applyFont="1" applyNumberFormat="1"/>
    <xf borderId="0" fillId="0" fontId="20" numFmtId="9" xfId="0" applyAlignment="1" applyFont="1" applyNumberFormat="1">
      <alignment horizontal="right"/>
    </xf>
    <xf borderId="0" fillId="0" fontId="34" numFmtId="0" xfId="0" applyAlignment="1" applyFont="1">
      <alignment readingOrder="0"/>
    </xf>
    <xf borderId="0" fillId="5" fontId="20" numFmtId="0" xfId="0" applyAlignment="1" applyFont="1">
      <alignment horizontal="right" readingOrder="0"/>
    </xf>
    <xf borderId="0" fillId="0" fontId="20" numFmtId="0" xfId="0" applyAlignment="1" applyFont="1">
      <alignment horizontal="right" readingOrder="0"/>
    </xf>
    <xf borderId="0" fillId="0" fontId="21" numFmtId="0" xfId="0" applyAlignment="1" applyFont="1">
      <alignment horizontal="right" readingOrder="0"/>
    </xf>
    <xf borderId="0" fillId="5" fontId="21" numFmtId="0" xfId="0" applyAlignment="1" applyFont="1">
      <alignment horizontal="right" readingOrder="0"/>
    </xf>
    <xf borderId="0" fillId="5" fontId="20" numFmtId="0" xfId="0" applyAlignment="1" applyFont="1">
      <alignment horizontal="right"/>
    </xf>
    <xf borderId="0" fillId="5" fontId="21" numFmtId="0" xfId="0" applyAlignment="1" applyFont="1">
      <alignment horizontal="right"/>
    </xf>
    <xf borderId="0" fillId="0" fontId="20"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28.0"/>
    <col customWidth="1" min="3" max="3" width="24.29"/>
    <col customWidth="1" min="7" max="7" width="41.43"/>
    <col customWidth="1" min="10" max="10" width="15.57"/>
  </cols>
  <sheetData>
    <row r="1">
      <c r="A1" s="1" t="s">
        <v>0</v>
      </c>
      <c r="C1" s="2" t="s">
        <v>1</v>
      </c>
      <c r="D1" s="2" t="s">
        <v>2</v>
      </c>
      <c r="E1" s="2" t="s">
        <v>3</v>
      </c>
      <c r="G1" s="3" t="s">
        <v>4</v>
      </c>
    </row>
    <row r="2">
      <c r="A2" s="4" t="s">
        <v>5</v>
      </c>
      <c r="B2" s="4" t="s">
        <v>6</v>
      </c>
      <c r="C2" s="5" t="s">
        <v>7</v>
      </c>
      <c r="D2" s="6">
        <f t="shared" ref="D2:E2" si="1">H40/H20</f>
        <v>3.26226472</v>
      </c>
      <c r="E2" s="6">
        <f t="shared" si="1"/>
        <v>2.871773961</v>
      </c>
      <c r="G2" s="7" t="s">
        <v>8</v>
      </c>
    </row>
    <row r="3">
      <c r="G3" s="8"/>
      <c r="H3" s="2" t="s">
        <v>2</v>
      </c>
      <c r="I3" s="2" t="s">
        <v>3</v>
      </c>
      <c r="J3" s="2" t="s">
        <v>9</v>
      </c>
      <c r="K3" s="2" t="s">
        <v>10</v>
      </c>
      <c r="L3" s="2" t="s">
        <v>11</v>
      </c>
    </row>
    <row r="4">
      <c r="B4" s="4" t="s">
        <v>12</v>
      </c>
      <c r="C4" s="5" t="s">
        <v>13</v>
      </c>
      <c r="D4" s="6">
        <f t="shared" ref="D4:E4" si="2">H40/H20</f>
        <v>3.26226472</v>
      </c>
      <c r="E4" s="6">
        <f t="shared" si="2"/>
        <v>2.871773961</v>
      </c>
      <c r="G4" s="8" t="s">
        <v>14</v>
      </c>
      <c r="H4" s="9"/>
      <c r="I4" s="10"/>
      <c r="J4" s="10"/>
      <c r="K4" s="10"/>
      <c r="L4" s="10"/>
    </row>
    <row r="5">
      <c r="G5" s="8" t="s">
        <v>15</v>
      </c>
      <c r="H5" s="9"/>
      <c r="I5" s="10"/>
      <c r="J5" s="10"/>
      <c r="K5" s="10"/>
      <c r="L5" s="10"/>
    </row>
    <row r="6">
      <c r="A6" s="4" t="s">
        <v>16</v>
      </c>
      <c r="B6" s="4" t="s">
        <v>17</v>
      </c>
      <c r="C6" s="5" t="s">
        <v>18</v>
      </c>
      <c r="D6" s="11">
        <v>0.0</v>
      </c>
      <c r="E6" s="11">
        <v>0.0</v>
      </c>
      <c r="G6" s="9" t="s">
        <v>19</v>
      </c>
      <c r="H6" s="12">
        <v>17.5</v>
      </c>
      <c r="I6" s="12">
        <v>17.4</v>
      </c>
      <c r="J6" s="12">
        <v>17.4</v>
      </c>
      <c r="K6" s="12">
        <v>17.2</v>
      </c>
      <c r="L6" s="12">
        <v>17.1</v>
      </c>
    </row>
    <row r="7">
      <c r="G7" s="8" t="s">
        <v>20</v>
      </c>
      <c r="H7" s="13">
        <f t="shared" ref="H7:L7" si="3">SUM(H6)</f>
        <v>17.5</v>
      </c>
      <c r="I7" s="13">
        <f t="shared" si="3"/>
        <v>17.4</v>
      </c>
      <c r="J7" s="13">
        <f t="shared" si="3"/>
        <v>17.4</v>
      </c>
      <c r="K7" s="13">
        <f t="shared" si="3"/>
        <v>17.2</v>
      </c>
      <c r="L7" s="13">
        <f t="shared" si="3"/>
        <v>17.1</v>
      </c>
    </row>
    <row r="8">
      <c r="B8" s="4" t="s">
        <v>21</v>
      </c>
      <c r="C8" s="5" t="s">
        <v>22</v>
      </c>
      <c r="D8" s="6">
        <f t="shared" ref="D8:E8" si="4">H11/H41</f>
        <v>0.6948346466</v>
      </c>
      <c r="E8" s="6">
        <f t="shared" si="4"/>
        <v>0.628710907</v>
      </c>
      <c r="G8" s="9" t="s">
        <v>23</v>
      </c>
      <c r="H8" s="14">
        <v>6842.8</v>
      </c>
      <c r="I8" s="14">
        <v>5105.1</v>
      </c>
      <c r="J8" s="14">
        <v>4696.1</v>
      </c>
      <c r="K8" s="14">
        <v>3701.4</v>
      </c>
      <c r="L8" s="14">
        <v>2959.8</v>
      </c>
    </row>
    <row r="9">
      <c r="G9" s="8" t="s">
        <v>24</v>
      </c>
      <c r="H9" s="15">
        <f t="shared" ref="H9:L9" si="5">SUM(H8)</f>
        <v>6842.8</v>
      </c>
      <c r="I9" s="15">
        <f t="shared" si="5"/>
        <v>5105.1</v>
      </c>
      <c r="J9" s="15">
        <f t="shared" si="5"/>
        <v>4696.1</v>
      </c>
      <c r="K9" s="15">
        <f t="shared" si="5"/>
        <v>3701.4</v>
      </c>
      <c r="L9" s="15">
        <f t="shared" si="5"/>
        <v>2959.8</v>
      </c>
    </row>
    <row r="10">
      <c r="B10" s="4" t="s">
        <v>25</v>
      </c>
      <c r="C10" s="5" t="s">
        <v>26</v>
      </c>
      <c r="D10" s="16" t="s">
        <v>27</v>
      </c>
      <c r="G10" s="9" t="s">
        <v>28</v>
      </c>
      <c r="H10" s="14">
        <v>79.5</v>
      </c>
      <c r="I10" s="14">
        <v>106.3</v>
      </c>
      <c r="J10" s="14">
        <v>0.0</v>
      </c>
      <c r="K10" s="14">
        <v>0.0</v>
      </c>
      <c r="L10" s="14">
        <v>0.0</v>
      </c>
    </row>
    <row r="11">
      <c r="G11" s="8" t="s">
        <v>29</v>
      </c>
      <c r="H11" s="15">
        <f t="shared" ref="H11:L11" si="6">SUM(H7,H9,H10)</f>
        <v>6939.8</v>
      </c>
      <c r="I11" s="15">
        <f t="shared" si="6"/>
        <v>5228.8</v>
      </c>
      <c r="J11" s="15">
        <f t="shared" si="6"/>
        <v>4713.5</v>
      </c>
      <c r="K11" s="15">
        <f t="shared" si="6"/>
        <v>3718.6</v>
      </c>
      <c r="L11" s="15">
        <f t="shared" si="6"/>
        <v>2976.9</v>
      </c>
    </row>
    <row r="12">
      <c r="B12" s="4" t="s">
        <v>30</v>
      </c>
      <c r="C12" s="17" t="s">
        <v>31</v>
      </c>
      <c r="D12" s="16" t="s">
        <v>32</v>
      </c>
      <c r="G12" s="8" t="s">
        <v>33</v>
      </c>
      <c r="H12" s="9"/>
      <c r="I12" s="10"/>
      <c r="J12" s="10"/>
      <c r="K12" s="10"/>
      <c r="L12" s="10"/>
    </row>
    <row r="13">
      <c r="G13" s="9" t="s">
        <v>34</v>
      </c>
      <c r="H13" s="14">
        <v>690.2</v>
      </c>
      <c r="I13" s="14">
        <v>970.8</v>
      </c>
      <c r="J13" s="12">
        <v>3.4</v>
      </c>
      <c r="K13" s="12">
        <v>20.4</v>
      </c>
      <c r="L13" s="12">
        <v>0.0</v>
      </c>
    </row>
    <row r="14">
      <c r="A14" s="18" t="s">
        <v>35</v>
      </c>
      <c r="B14" s="4" t="s">
        <v>36</v>
      </c>
      <c r="C14" s="5" t="s">
        <v>37</v>
      </c>
      <c r="D14" s="6">
        <f t="shared" ref="D14:E14" si="7">SUM(H80,H75,H74)*100/H68</f>
        <v>23.60628232</v>
      </c>
      <c r="E14" s="6">
        <f t="shared" si="7"/>
        <v>22.46028161</v>
      </c>
      <c r="G14" s="9" t="s">
        <v>38</v>
      </c>
      <c r="H14" s="12">
        <v>36.0</v>
      </c>
      <c r="I14" s="12">
        <v>32.5</v>
      </c>
      <c r="J14" s="12">
        <v>28.9</v>
      </c>
      <c r="K14" s="12">
        <v>28.0</v>
      </c>
      <c r="L14" s="12">
        <v>28.5</v>
      </c>
    </row>
    <row r="15">
      <c r="G15" s="8" t="s">
        <v>39</v>
      </c>
      <c r="H15" s="15">
        <f t="shared" ref="H15:L15" si="8">SUM(H13:H14)</f>
        <v>726.2</v>
      </c>
      <c r="I15" s="15">
        <f t="shared" si="8"/>
        <v>1003.3</v>
      </c>
      <c r="J15" s="15">
        <f t="shared" si="8"/>
        <v>32.3</v>
      </c>
      <c r="K15" s="15">
        <f t="shared" si="8"/>
        <v>48.4</v>
      </c>
      <c r="L15" s="15">
        <f t="shared" si="8"/>
        <v>28.5</v>
      </c>
    </row>
    <row r="16">
      <c r="B16" s="4" t="s">
        <v>40</v>
      </c>
      <c r="C16" s="5" t="s">
        <v>41</v>
      </c>
      <c r="D16" s="6">
        <f t="shared" ref="D16:E16" si="9">H80*100/H68</f>
        <v>20.67874008</v>
      </c>
      <c r="E16" s="6">
        <f t="shared" si="9"/>
        <v>19.70699711</v>
      </c>
      <c r="G16" s="8" t="s">
        <v>42</v>
      </c>
      <c r="H16" s="9"/>
      <c r="I16" s="10"/>
      <c r="J16" s="10"/>
      <c r="K16" s="10"/>
      <c r="L16" s="10"/>
    </row>
    <row r="17">
      <c r="G17" s="9" t="s">
        <v>43</v>
      </c>
      <c r="H17" s="14">
        <v>801.4</v>
      </c>
      <c r="I17" s="14">
        <v>684.2</v>
      </c>
      <c r="J17" s="14">
        <v>446.3</v>
      </c>
      <c r="K17" s="14">
        <v>370.8</v>
      </c>
      <c r="L17" s="14">
        <v>335.4</v>
      </c>
    </row>
    <row r="18">
      <c r="B18" s="4" t="s">
        <v>44</v>
      </c>
      <c r="C18" s="5" t="s">
        <v>45</v>
      </c>
      <c r="D18" s="6">
        <f t="shared" ref="D18:E18" si="10">H85*100/H68</f>
        <v>15.4584609</v>
      </c>
      <c r="E18" s="6">
        <f t="shared" si="10"/>
        <v>15.24321989</v>
      </c>
      <c r="G18" s="9" t="s">
        <v>46</v>
      </c>
      <c r="H18" s="14">
        <v>1183.5</v>
      </c>
      <c r="I18" s="14">
        <v>1152.3</v>
      </c>
      <c r="J18" s="14">
        <v>832.8</v>
      </c>
      <c r="K18" s="14">
        <v>737.7</v>
      </c>
      <c r="L18" s="14">
        <v>714.5</v>
      </c>
    </row>
    <row r="19">
      <c r="G19" s="9" t="s">
        <v>47</v>
      </c>
      <c r="H19" s="12">
        <v>336.8</v>
      </c>
      <c r="I19" s="12">
        <v>248.1</v>
      </c>
      <c r="J19" s="12">
        <v>201.7</v>
      </c>
      <c r="K19" s="12">
        <v>176.1</v>
      </c>
      <c r="L19" s="12">
        <v>157.6</v>
      </c>
    </row>
    <row r="20">
      <c r="B20" s="4" t="s">
        <v>48</v>
      </c>
      <c r="C20" s="5" t="s">
        <v>49</v>
      </c>
      <c r="D20" s="6">
        <f t="shared" ref="D20:E20" si="11">(H68-SUM(H72:H73))*100/H68</f>
        <v>23.16174563</v>
      </c>
      <c r="E20" s="6">
        <f t="shared" si="11"/>
        <v>19.91123505</v>
      </c>
      <c r="G20" s="8" t="s">
        <v>50</v>
      </c>
      <c r="H20" s="15">
        <f t="shared" ref="H20:L20" si="12">SUM(H17:H19)</f>
        <v>2321.7</v>
      </c>
      <c r="I20" s="15">
        <f t="shared" si="12"/>
        <v>2084.6</v>
      </c>
      <c r="J20" s="15">
        <f t="shared" si="12"/>
        <v>1480.8</v>
      </c>
      <c r="K20" s="15">
        <f t="shared" si="12"/>
        <v>1284.6</v>
      </c>
      <c r="L20" s="15">
        <f t="shared" si="12"/>
        <v>1207.5</v>
      </c>
    </row>
    <row r="21">
      <c r="G21" s="8" t="s">
        <v>51</v>
      </c>
      <c r="H21" s="15">
        <f t="shared" ref="H21:L21" si="13">SUM(H11,H15,H20)</f>
        <v>9987.7</v>
      </c>
      <c r="I21" s="15">
        <f t="shared" si="13"/>
        <v>8316.7</v>
      </c>
      <c r="J21" s="15">
        <f t="shared" si="13"/>
        <v>6226.6</v>
      </c>
      <c r="K21" s="15">
        <f t="shared" si="13"/>
        <v>5051.6</v>
      </c>
      <c r="L21" s="15">
        <f t="shared" si="13"/>
        <v>4212.9</v>
      </c>
    </row>
    <row r="22">
      <c r="A22" s="18" t="s">
        <v>52</v>
      </c>
      <c r="B22" s="4" t="s">
        <v>53</v>
      </c>
      <c r="C22" s="5" t="s">
        <v>54</v>
      </c>
      <c r="D22" s="11">
        <v>21.29</v>
      </c>
      <c r="E22" s="11">
        <v>20.41</v>
      </c>
      <c r="G22" s="19" t="s">
        <v>55</v>
      </c>
      <c r="H22" s="20"/>
      <c r="I22" s="21"/>
      <c r="J22" s="21"/>
      <c r="K22" s="21"/>
      <c r="L22" s="21"/>
    </row>
    <row r="23">
      <c r="G23" s="19" t="s">
        <v>56</v>
      </c>
      <c r="H23" s="20"/>
      <c r="I23" s="21"/>
      <c r="J23" s="21"/>
      <c r="K23" s="21"/>
      <c r="L23" s="21"/>
    </row>
    <row r="24">
      <c r="B24" s="4" t="s">
        <v>57</v>
      </c>
      <c r="C24" s="5" t="s">
        <v>58</v>
      </c>
      <c r="D24" s="6">
        <f>585.4*100/H68</f>
        <v>5.062875132</v>
      </c>
      <c r="E24" s="6">
        <f>387.2*100/I68</f>
        <v>3.801967754</v>
      </c>
      <c r="G24" s="9" t="s">
        <v>59</v>
      </c>
      <c r="H24" s="14">
        <v>961.1</v>
      </c>
      <c r="I24" s="14">
        <v>1116.1</v>
      </c>
      <c r="J24" s="14">
        <v>281.6</v>
      </c>
      <c r="K24" s="14">
        <v>241.2</v>
      </c>
      <c r="L24" s="14">
        <v>247.7</v>
      </c>
    </row>
    <row r="25">
      <c r="G25" s="9" t="s">
        <v>60</v>
      </c>
      <c r="H25" s="14">
        <v>69.4</v>
      </c>
      <c r="I25" s="14">
        <v>35.4</v>
      </c>
      <c r="J25" s="14">
        <v>33.1</v>
      </c>
      <c r="K25" s="14">
        <v>31.5</v>
      </c>
      <c r="L25" s="14">
        <v>38.2</v>
      </c>
    </row>
    <row r="26">
      <c r="B26" s="4" t="s">
        <v>61</v>
      </c>
      <c r="C26" s="5" t="s">
        <v>62</v>
      </c>
      <c r="D26" s="6">
        <f>16.3 *100/H68       </f>
        <v>0.1409717538</v>
      </c>
      <c r="E26" s="6">
        <f>30.2 *100/I68       </f>
        <v>0.2965377742</v>
      </c>
      <c r="G26" s="20" t="s">
        <v>63</v>
      </c>
      <c r="H26" s="14">
        <v>40.3</v>
      </c>
      <c r="I26" s="14">
        <v>38.1</v>
      </c>
      <c r="J26" s="14">
        <v>3.1</v>
      </c>
      <c r="K26" s="14">
        <v>1.0</v>
      </c>
      <c r="L26" s="14">
        <v>0.9</v>
      </c>
    </row>
    <row r="27">
      <c r="G27" s="20" t="s">
        <v>64</v>
      </c>
      <c r="H27" s="14">
        <v>2.7</v>
      </c>
      <c r="I27" s="14">
        <v>1.9</v>
      </c>
      <c r="J27" s="14">
        <v>5.1</v>
      </c>
      <c r="K27" s="14">
        <v>5.8</v>
      </c>
      <c r="L27" s="14">
        <v>0.3</v>
      </c>
    </row>
    <row r="28">
      <c r="B28" s="4" t="s">
        <v>65</v>
      </c>
      <c r="C28" s="5" t="s">
        <v>66</v>
      </c>
      <c r="D28" s="6">
        <f>1191/H68</f>
        <v>0.1030045146</v>
      </c>
      <c r="E28" s="6">
        <f>1143/I68</f>
        <v>0.1122326741</v>
      </c>
      <c r="G28" s="8" t="s">
        <v>67</v>
      </c>
      <c r="H28" s="15">
        <f t="shared" ref="H28:L28" si="14">SUM(H24:H27)</f>
        <v>1073.5</v>
      </c>
      <c r="I28" s="15">
        <f t="shared" si="14"/>
        <v>1191.5</v>
      </c>
      <c r="J28" s="15">
        <f t="shared" si="14"/>
        <v>322.9</v>
      </c>
      <c r="K28" s="15">
        <f t="shared" si="14"/>
        <v>279.5</v>
      </c>
      <c r="L28" s="15">
        <f t="shared" si="14"/>
        <v>287.1</v>
      </c>
    </row>
    <row r="29">
      <c r="G29" s="9" t="s">
        <v>68</v>
      </c>
      <c r="H29" s="12">
        <v>762.3</v>
      </c>
      <c r="I29" s="12">
        <v>655.0</v>
      </c>
      <c r="J29" s="12">
        <v>519.8</v>
      </c>
      <c r="K29" s="12">
        <v>295.9</v>
      </c>
      <c r="L29" s="12">
        <v>290.5</v>
      </c>
    </row>
    <row r="30">
      <c r="A30" s="4" t="s">
        <v>69</v>
      </c>
      <c r="B30" s="4" t="s">
        <v>70</v>
      </c>
      <c r="C30" s="5" t="s">
        <v>71</v>
      </c>
      <c r="D30" s="6">
        <f t="shared" ref="D30:E30" si="15">H85*100/H41</f>
        <v>17.89601209</v>
      </c>
      <c r="E30" s="6">
        <f t="shared" si="15"/>
        <v>18.66605745</v>
      </c>
      <c r="G30" s="9" t="s">
        <v>72</v>
      </c>
      <c r="H30" s="12">
        <v>47.7</v>
      </c>
      <c r="I30" s="12">
        <v>213.5</v>
      </c>
      <c r="J30" s="12">
        <v>156.4</v>
      </c>
      <c r="K30" s="12">
        <v>191.9</v>
      </c>
      <c r="L30" s="12">
        <v>143.9</v>
      </c>
    </row>
    <row r="31">
      <c r="G31" s="9" t="s">
        <v>73</v>
      </c>
      <c r="H31" s="12">
        <v>156.6</v>
      </c>
      <c r="I31" s="12">
        <v>55.1</v>
      </c>
      <c r="J31" s="12">
        <v>46.7</v>
      </c>
      <c r="K31" s="12">
        <v>38.4</v>
      </c>
      <c r="L31" s="12">
        <v>31.1</v>
      </c>
    </row>
    <row r="32">
      <c r="B32" s="4" t="s">
        <v>74</v>
      </c>
      <c r="C32" s="5" t="s">
        <v>75</v>
      </c>
      <c r="D32" s="6">
        <v>32.12</v>
      </c>
      <c r="E32" s="6">
        <v>33.35</v>
      </c>
      <c r="G32" s="9" t="s">
        <v>76</v>
      </c>
      <c r="H32" s="12">
        <v>373.6</v>
      </c>
      <c r="I32" s="12">
        <v>215.1</v>
      </c>
      <c r="J32" s="12">
        <v>340.3</v>
      </c>
      <c r="K32" s="12">
        <v>262.1</v>
      </c>
      <c r="L32" s="12">
        <v>385.6</v>
      </c>
    </row>
    <row r="33">
      <c r="G33" s="8" t="s">
        <v>77</v>
      </c>
      <c r="H33" s="15">
        <f t="shared" ref="H33:L33" si="16">SUM(H28:H32)</f>
        <v>2413.7</v>
      </c>
      <c r="I33" s="15">
        <f t="shared" si="16"/>
        <v>2330.2</v>
      </c>
      <c r="J33" s="15">
        <f t="shared" si="16"/>
        <v>1386.1</v>
      </c>
      <c r="K33" s="15">
        <f t="shared" si="16"/>
        <v>1067.8</v>
      </c>
      <c r="L33" s="15">
        <f t="shared" si="16"/>
        <v>1138.2</v>
      </c>
    </row>
    <row r="34">
      <c r="B34" s="4" t="s">
        <v>78</v>
      </c>
      <c r="C34" s="5" t="s">
        <v>79</v>
      </c>
      <c r="D34" s="6">
        <f t="shared" ref="D34:E34" si="17">H87*100/H11</f>
        <v>25.75578547</v>
      </c>
      <c r="E34" s="6">
        <f t="shared" si="17"/>
        <v>29.68941248</v>
      </c>
      <c r="G34" s="19" t="s">
        <v>80</v>
      </c>
      <c r="H34" s="20"/>
      <c r="I34" s="21"/>
      <c r="J34" s="21"/>
      <c r="K34" s="21"/>
      <c r="L34" s="21"/>
    </row>
    <row r="35">
      <c r="G35" s="9" t="s">
        <v>81</v>
      </c>
      <c r="H35" s="14">
        <v>3628.2</v>
      </c>
      <c r="I35" s="14">
        <v>2218.5</v>
      </c>
      <c r="J35" s="14">
        <v>1740.2</v>
      </c>
      <c r="K35" s="14">
        <v>1264.4</v>
      </c>
      <c r="L35" s="12">
        <v>940.6</v>
      </c>
    </row>
    <row r="36">
      <c r="A36" s="4" t="s">
        <v>82</v>
      </c>
      <c r="B36" s="4" t="s">
        <v>83</v>
      </c>
      <c r="C36" s="5" t="s">
        <v>84</v>
      </c>
      <c r="D36" s="6">
        <f t="shared" ref="D36:E36" si="18">H91</f>
        <v>101.79</v>
      </c>
      <c r="E36" s="6">
        <f t="shared" si="18"/>
        <v>88.45</v>
      </c>
      <c r="G36" s="9" t="s">
        <v>85</v>
      </c>
      <c r="H36" s="14">
        <v>2020.6</v>
      </c>
      <c r="I36" s="14">
        <v>2176.7</v>
      </c>
      <c r="J36" s="14">
        <v>1729.3</v>
      </c>
      <c r="K36" s="14">
        <v>1327.5</v>
      </c>
      <c r="L36" s="14">
        <v>1122.6</v>
      </c>
    </row>
    <row r="37">
      <c r="G37" s="9" t="s">
        <v>86</v>
      </c>
      <c r="H37" s="14">
        <v>401.1</v>
      </c>
      <c r="I37" s="14">
        <v>371.4</v>
      </c>
      <c r="J37" s="14">
        <v>215.4</v>
      </c>
      <c r="K37" s="14">
        <v>249.8</v>
      </c>
      <c r="L37" s="14">
        <v>190.6</v>
      </c>
    </row>
    <row r="38">
      <c r="B38" s="4" t="s">
        <v>87</v>
      </c>
      <c r="C38" s="5" t="s">
        <v>88</v>
      </c>
      <c r="D38" s="6">
        <f>4054.3/H91</f>
        <v>39.83004224</v>
      </c>
      <c r="E38" s="6">
        <f>1393.85/I91</f>
        <v>15.75862069</v>
      </c>
      <c r="G38" s="9" t="s">
        <v>89</v>
      </c>
      <c r="H38" s="14">
        <v>31.3</v>
      </c>
      <c r="I38" s="14">
        <v>16.4</v>
      </c>
      <c r="J38" s="14">
        <v>6.3</v>
      </c>
      <c r="K38" s="14">
        <v>23.5</v>
      </c>
      <c r="L38" s="14">
        <v>15.4</v>
      </c>
    </row>
    <row r="39">
      <c r="G39" s="9" t="s">
        <v>90</v>
      </c>
      <c r="H39" s="14">
        <v>1492.8</v>
      </c>
      <c r="I39" s="14">
        <v>1203.5</v>
      </c>
      <c r="J39" s="14">
        <v>1149.3</v>
      </c>
      <c r="K39" s="14">
        <v>1118.6</v>
      </c>
      <c r="L39" s="12">
        <v>805.5</v>
      </c>
    </row>
    <row r="40">
      <c r="B40" s="4" t="s">
        <v>91</v>
      </c>
      <c r="C40" s="5" t="s">
        <v>92</v>
      </c>
      <c r="D40" s="11">
        <v>40.0</v>
      </c>
      <c r="E40" s="11">
        <v>28.0</v>
      </c>
      <c r="G40" s="8" t="s">
        <v>93</v>
      </c>
      <c r="H40" s="15">
        <f t="shared" ref="H40:K40" si="19">SUM(H35:H39)</f>
        <v>7574</v>
      </c>
      <c r="I40" s="15">
        <f t="shared" si="19"/>
        <v>5986.5</v>
      </c>
      <c r="J40" s="15">
        <f t="shared" si="19"/>
        <v>4840.5</v>
      </c>
      <c r="K40" s="15">
        <f t="shared" si="19"/>
        <v>3983.8</v>
      </c>
      <c r="L40" s="15" t="s">
        <v>94</v>
      </c>
    </row>
    <row r="41">
      <c r="G41" s="8" t="s">
        <v>95</v>
      </c>
      <c r="H41" s="15">
        <f t="shared" ref="H41:L41" si="20">SUM(H33,H40)</f>
        <v>9987.7</v>
      </c>
      <c r="I41" s="15">
        <f t="shared" si="20"/>
        <v>8316.7</v>
      </c>
      <c r="J41" s="15">
        <f t="shared" si="20"/>
        <v>6226.6</v>
      </c>
      <c r="K41" s="15">
        <f t="shared" si="20"/>
        <v>5051.6</v>
      </c>
      <c r="L41" s="15">
        <f t="shared" si="20"/>
        <v>1138.2</v>
      </c>
    </row>
    <row r="42">
      <c r="B42" s="4" t="s">
        <v>96</v>
      </c>
      <c r="C42" s="5" t="s">
        <v>97</v>
      </c>
      <c r="D42" s="6">
        <f t="shared" ref="D42:E42" si="21">D40*100/D36</f>
        <v>39.29659102</v>
      </c>
      <c r="E42" s="6">
        <f t="shared" si="21"/>
        <v>31.656303</v>
      </c>
      <c r="G42" s="19" t="s">
        <v>98</v>
      </c>
      <c r="H42" s="20"/>
      <c r="I42" s="21"/>
      <c r="J42" s="21"/>
      <c r="K42" s="21"/>
      <c r="L42" s="21"/>
    </row>
    <row r="43">
      <c r="G43" s="19" t="s">
        <v>99</v>
      </c>
      <c r="H43" s="20"/>
      <c r="I43" s="21"/>
      <c r="J43" s="21"/>
      <c r="K43" s="21"/>
      <c r="L43" s="21"/>
    </row>
    <row r="44">
      <c r="B44" s="4" t="s">
        <v>100</v>
      </c>
      <c r="C44" s="5" t="s">
        <v>101</v>
      </c>
      <c r="D44" s="6">
        <f>D40*100/4054.3</f>
        <v>0.9866068125</v>
      </c>
      <c r="E44" s="6">
        <f>E40*100/1393.85</f>
        <v>2.008824479</v>
      </c>
      <c r="G44" s="9" t="s">
        <v>102</v>
      </c>
      <c r="H44" s="12">
        <v>390.9</v>
      </c>
      <c r="I44" s="12">
        <v>718.0</v>
      </c>
      <c r="J44" s="14">
        <v>616.1</v>
      </c>
      <c r="K44" s="12">
        <v>593.9</v>
      </c>
      <c r="L44" s="14">
        <v>577.8</v>
      </c>
    </row>
    <row r="45">
      <c r="G45" s="19" t="s">
        <v>103</v>
      </c>
      <c r="H45" s="20"/>
      <c r="I45" s="21"/>
      <c r="J45" s="21"/>
      <c r="K45" s="21"/>
      <c r="L45" s="21"/>
    </row>
    <row r="46">
      <c r="A46" s="4" t="s">
        <v>104</v>
      </c>
      <c r="B46" s="4" t="s">
        <v>105</v>
      </c>
      <c r="C46" s="5" t="s">
        <v>106</v>
      </c>
      <c r="D46" s="11">
        <v>0.0</v>
      </c>
      <c r="E46" s="11">
        <v>0.0</v>
      </c>
      <c r="G46" s="19" t="s">
        <v>107</v>
      </c>
      <c r="H46" s="20"/>
      <c r="I46" s="21"/>
      <c r="J46" s="21"/>
      <c r="K46" s="21"/>
      <c r="L46" s="21"/>
    </row>
    <row r="47">
      <c r="G47" s="9" t="s">
        <v>108</v>
      </c>
      <c r="H47" s="14">
        <v>4786.5</v>
      </c>
      <c r="I47" s="14">
        <v>4607.1</v>
      </c>
      <c r="J47" s="14">
        <v>4083.3</v>
      </c>
      <c r="K47" s="14">
        <v>3223.1</v>
      </c>
      <c r="L47" s="14">
        <v>2770.8</v>
      </c>
    </row>
    <row r="48">
      <c r="B48" s="4" t="s">
        <v>109</v>
      </c>
      <c r="C48" s="5" t="s">
        <v>110</v>
      </c>
      <c r="D48" s="16" t="s">
        <v>111</v>
      </c>
      <c r="G48" s="8" t="s">
        <v>112</v>
      </c>
      <c r="H48" s="9"/>
      <c r="I48" s="22"/>
      <c r="J48" s="22"/>
      <c r="K48" s="22"/>
      <c r="L48" s="22"/>
    </row>
    <row r="49">
      <c r="G49" s="9" t="s">
        <v>113</v>
      </c>
      <c r="H49" s="12" t="s">
        <v>114</v>
      </c>
      <c r="I49" s="12" t="s">
        <v>114</v>
      </c>
      <c r="J49" s="12" t="s">
        <v>114</v>
      </c>
      <c r="K49" s="12" t="s">
        <v>114</v>
      </c>
      <c r="L49" s="12" t="s">
        <v>114</v>
      </c>
    </row>
    <row r="50">
      <c r="B50" s="4" t="s">
        <v>115</v>
      </c>
      <c r="C50" s="5" t="s">
        <v>116</v>
      </c>
      <c r="D50" s="11">
        <v>5.5</v>
      </c>
      <c r="E50" s="11">
        <v>5.21</v>
      </c>
      <c r="G50" s="19" t="s">
        <v>117</v>
      </c>
      <c r="H50" s="20"/>
      <c r="I50" s="21"/>
      <c r="J50" s="21"/>
      <c r="K50" s="21"/>
      <c r="L50" s="21"/>
    </row>
    <row r="51">
      <c r="G51" s="9" t="s">
        <v>118</v>
      </c>
      <c r="H51" s="12" t="s">
        <v>114</v>
      </c>
      <c r="I51" s="12" t="s">
        <v>114</v>
      </c>
      <c r="J51" s="12" t="s">
        <v>114</v>
      </c>
      <c r="K51" s="12" t="s">
        <v>114</v>
      </c>
      <c r="L51" s="12" t="s">
        <v>114</v>
      </c>
    </row>
    <row r="52">
      <c r="B52" s="4" t="s">
        <v>119</v>
      </c>
      <c r="C52" s="5" t="s">
        <v>120</v>
      </c>
      <c r="D52" s="6">
        <v>66.25</v>
      </c>
      <c r="E52" s="6">
        <v>70.0</v>
      </c>
      <c r="G52" s="9" t="s">
        <v>121</v>
      </c>
      <c r="H52" s="14">
        <v>10587.3</v>
      </c>
      <c r="I52" s="14">
        <v>9530.5</v>
      </c>
      <c r="J52" s="14">
        <v>8267.3</v>
      </c>
      <c r="K52" s="14">
        <v>6400.2</v>
      </c>
      <c r="L52" s="14">
        <v>5749.8</v>
      </c>
    </row>
    <row r="53">
      <c r="G53" s="19" t="s">
        <v>122</v>
      </c>
      <c r="H53" s="20"/>
      <c r="I53" s="21"/>
      <c r="J53" s="21"/>
      <c r="K53" s="21"/>
      <c r="L53" s="10"/>
    </row>
    <row r="54">
      <c r="B54" s="4" t="s">
        <v>123</v>
      </c>
      <c r="C54" s="5" t="s">
        <v>124</v>
      </c>
      <c r="D54" s="11">
        <v>11.18</v>
      </c>
      <c r="E54" s="11">
        <v>13.1</v>
      </c>
      <c r="G54" s="9" t="s">
        <v>125</v>
      </c>
      <c r="H54" s="12" t="s">
        <v>114</v>
      </c>
      <c r="I54" s="12" t="s">
        <v>114</v>
      </c>
      <c r="J54" s="12" t="s">
        <v>114</v>
      </c>
      <c r="K54" s="12" t="s">
        <v>114</v>
      </c>
      <c r="L54" s="12" t="s">
        <v>114</v>
      </c>
    </row>
    <row r="55">
      <c r="G55" s="8" t="s">
        <v>126</v>
      </c>
      <c r="H55" s="9"/>
      <c r="I55" s="10"/>
      <c r="J55" s="10"/>
      <c r="K55" s="10"/>
      <c r="L55" s="10"/>
      <c r="N55" s="23"/>
    </row>
    <row r="56">
      <c r="B56" s="4" t="s">
        <v>127</v>
      </c>
      <c r="C56" s="5" t="s">
        <v>128</v>
      </c>
      <c r="D56" s="6">
        <v>32.63</v>
      </c>
      <c r="E56" s="6">
        <v>27.86</v>
      </c>
      <c r="G56" s="9" t="s">
        <v>129</v>
      </c>
      <c r="H56" s="12" t="s">
        <v>114</v>
      </c>
      <c r="I56" s="12" t="s">
        <v>114</v>
      </c>
      <c r="J56" s="12" t="s">
        <v>114</v>
      </c>
      <c r="K56" s="12" t="s">
        <v>114</v>
      </c>
      <c r="L56" s="12" t="s">
        <v>114</v>
      </c>
    </row>
    <row r="57">
      <c r="G57" s="9" t="s">
        <v>130</v>
      </c>
      <c r="H57" s="12">
        <v>661.4</v>
      </c>
      <c r="I57" s="12">
        <v>655.0</v>
      </c>
      <c r="J57" s="12">
        <v>519.8</v>
      </c>
      <c r="K57" s="12">
        <v>295.9</v>
      </c>
      <c r="L57" s="12">
        <v>290.5</v>
      </c>
    </row>
    <row r="58">
      <c r="B58" s="4" t="s">
        <v>131</v>
      </c>
      <c r="C58" s="5" t="s">
        <v>132</v>
      </c>
      <c r="D58" s="6">
        <f t="shared" ref="D58:E58" si="22">H68/H28</f>
        <v>10.77093619</v>
      </c>
      <c r="E58" s="6">
        <f t="shared" si="22"/>
        <v>8.547377256</v>
      </c>
      <c r="G58" s="19" t="s">
        <v>133</v>
      </c>
      <c r="H58" s="24"/>
      <c r="I58" s="25"/>
      <c r="J58" s="25"/>
      <c r="K58" s="25"/>
      <c r="L58" s="26"/>
    </row>
    <row r="59">
      <c r="G59" s="9" t="s">
        <v>134</v>
      </c>
      <c r="H59" s="12" t="s">
        <v>114</v>
      </c>
      <c r="I59" s="12" t="s">
        <v>114</v>
      </c>
      <c r="J59" s="12" t="s">
        <v>114</v>
      </c>
      <c r="K59" s="12" t="s">
        <v>114</v>
      </c>
      <c r="L59" s="12" t="s">
        <v>114</v>
      </c>
    </row>
    <row r="60">
      <c r="G60" s="9" t="s">
        <v>135</v>
      </c>
      <c r="H60" s="12">
        <v>302.0</v>
      </c>
      <c r="I60" s="12">
        <v>102.2</v>
      </c>
      <c r="J60" s="12" t="s">
        <v>114</v>
      </c>
      <c r="K60" s="14">
        <v>1264.4</v>
      </c>
      <c r="L60" s="12">
        <v>940.6</v>
      </c>
    </row>
    <row r="61">
      <c r="A61" s="27" t="s">
        <v>136</v>
      </c>
      <c r="G61" s="28"/>
      <c r="H61" s="28"/>
      <c r="I61" s="28"/>
      <c r="J61" s="28"/>
      <c r="K61" s="28"/>
      <c r="L61" s="28"/>
    </row>
    <row r="62">
      <c r="G62" s="3" t="s">
        <v>137</v>
      </c>
    </row>
    <row r="63">
      <c r="A63" s="29" t="s">
        <v>138</v>
      </c>
      <c r="G63" s="7" t="s">
        <v>8</v>
      </c>
    </row>
    <row r="64">
      <c r="G64" s="8"/>
      <c r="H64" s="2" t="s">
        <v>2</v>
      </c>
      <c r="I64" s="2" t="s">
        <v>3</v>
      </c>
      <c r="J64" s="2" t="s">
        <v>9</v>
      </c>
      <c r="K64" s="2" t="s">
        <v>10</v>
      </c>
      <c r="L64" s="2" t="s">
        <v>11</v>
      </c>
    </row>
    <row r="65">
      <c r="G65" s="8" t="s">
        <v>139</v>
      </c>
      <c r="H65" s="9"/>
      <c r="I65" s="22"/>
      <c r="J65" s="22"/>
      <c r="K65" s="22"/>
      <c r="L65" s="22"/>
    </row>
    <row r="66">
      <c r="G66" s="9" t="s">
        <v>140</v>
      </c>
      <c r="H66" s="14">
        <v>11562.6</v>
      </c>
      <c r="I66" s="14">
        <v>10184.2</v>
      </c>
      <c r="J66" s="14">
        <v>8907.2</v>
      </c>
      <c r="K66" s="14">
        <v>6906.4</v>
      </c>
      <c r="L66" s="14">
        <v>6182.9</v>
      </c>
    </row>
    <row r="67">
      <c r="G67" s="9" t="s">
        <v>141</v>
      </c>
      <c r="H67" s="14">
        <v>11562.6</v>
      </c>
      <c r="I67" s="14">
        <v>10184.2</v>
      </c>
      <c r="J67" s="14">
        <v>8907.2</v>
      </c>
      <c r="K67" s="14">
        <v>6906.4</v>
      </c>
      <c r="L67" s="14">
        <v>6182.9</v>
      </c>
    </row>
    <row r="68">
      <c r="G68" s="9" t="s">
        <v>142</v>
      </c>
      <c r="H68" s="14">
        <v>11562.6</v>
      </c>
      <c r="I68" s="14">
        <v>10184.2</v>
      </c>
      <c r="J68" s="14">
        <v>8907.2</v>
      </c>
      <c r="K68" s="14">
        <v>6906.4</v>
      </c>
      <c r="L68" s="14">
        <v>6182.9</v>
      </c>
    </row>
    <row r="69">
      <c r="G69" s="9" t="s">
        <v>143</v>
      </c>
      <c r="H69" s="12">
        <v>224.7</v>
      </c>
      <c r="I69" s="12">
        <v>421.7</v>
      </c>
      <c r="J69" s="12">
        <v>329.0</v>
      </c>
      <c r="K69" s="12">
        <v>525.4</v>
      </c>
      <c r="L69" s="12">
        <v>198.3</v>
      </c>
    </row>
    <row r="70">
      <c r="G70" s="8" t="s">
        <v>144</v>
      </c>
      <c r="H70" s="15">
        <v>11787.3</v>
      </c>
      <c r="I70" s="15">
        <v>10605.9</v>
      </c>
      <c r="J70" s="15">
        <v>9236.2</v>
      </c>
      <c r="K70" s="15">
        <v>7431.8</v>
      </c>
      <c r="L70" s="15">
        <v>6381.2</v>
      </c>
    </row>
    <row r="71">
      <c r="G71" s="8" t="s">
        <v>145</v>
      </c>
      <c r="H71" s="9"/>
      <c r="I71" s="22"/>
      <c r="J71" s="22"/>
      <c r="K71" s="22"/>
      <c r="L71" s="22"/>
    </row>
    <row r="72">
      <c r="G72" s="9" t="s">
        <v>146</v>
      </c>
      <c r="H72" s="14">
        <v>2080.7</v>
      </c>
      <c r="I72" s="14">
        <v>2173.6</v>
      </c>
      <c r="J72" s="14">
        <v>1931.6</v>
      </c>
      <c r="K72" s="14">
        <v>1628.6</v>
      </c>
      <c r="L72" s="14">
        <v>1414.1</v>
      </c>
    </row>
    <row r="73">
      <c r="G73" s="9" t="s">
        <v>147</v>
      </c>
      <c r="H73" s="14">
        <v>6803.8</v>
      </c>
      <c r="I73" s="14">
        <v>5982.8</v>
      </c>
      <c r="J73" s="14">
        <v>5128.7</v>
      </c>
      <c r="K73" s="14">
        <v>4134.8</v>
      </c>
      <c r="L73" s="14">
        <v>3597.5</v>
      </c>
    </row>
    <row r="74">
      <c r="G74" s="9" t="s">
        <v>148</v>
      </c>
      <c r="H74" s="12">
        <v>71.6</v>
      </c>
      <c r="I74" s="12">
        <v>72.0</v>
      </c>
      <c r="J74" s="12">
        <v>4.3</v>
      </c>
      <c r="K74" s="12">
        <v>13.8</v>
      </c>
      <c r="L74" s="12">
        <v>3.2</v>
      </c>
    </row>
    <row r="75">
      <c r="G75" s="9" t="s">
        <v>149</v>
      </c>
      <c r="H75" s="12">
        <v>266.9</v>
      </c>
      <c r="I75" s="12">
        <v>208.4</v>
      </c>
      <c r="J75" s="12">
        <v>88.1</v>
      </c>
      <c r="K75" s="12">
        <v>91.3</v>
      </c>
      <c r="L75" s="12">
        <v>108.9</v>
      </c>
    </row>
    <row r="76">
      <c r="G76" s="9" t="s">
        <v>150</v>
      </c>
      <c r="H76" s="12">
        <v>173.3</v>
      </c>
      <c r="I76" s="12">
        <v>162.1</v>
      </c>
      <c r="J76" s="12">
        <v>123.8</v>
      </c>
      <c r="K76" s="12">
        <v>94.9</v>
      </c>
      <c r="L76" s="12">
        <v>73.3</v>
      </c>
    </row>
    <row r="77">
      <c r="G77" s="8" t="s">
        <v>151</v>
      </c>
      <c r="H77" s="15">
        <v>9396.3</v>
      </c>
      <c r="I77" s="15">
        <v>8598.9</v>
      </c>
      <c r="J77" s="15">
        <v>7276.5</v>
      </c>
      <c r="K77" s="15">
        <v>5963.4</v>
      </c>
      <c r="L77" s="15">
        <v>5197.0</v>
      </c>
    </row>
    <row r="78">
      <c r="G78" s="30" t="s">
        <v>152</v>
      </c>
      <c r="H78" s="31">
        <v>2391.0</v>
      </c>
      <c r="I78" s="31">
        <v>2007.0</v>
      </c>
      <c r="J78" s="31">
        <v>1959.7</v>
      </c>
      <c r="K78" s="31">
        <v>1468.4</v>
      </c>
      <c r="L78" s="31">
        <v>1184.2</v>
      </c>
    </row>
    <row r="80">
      <c r="G80" s="8" t="s">
        <v>153</v>
      </c>
      <c r="H80" s="15">
        <v>2391.0</v>
      </c>
      <c r="I80" s="15">
        <v>2007.0</v>
      </c>
      <c r="J80" s="15">
        <v>1959.7</v>
      </c>
      <c r="K80" s="15">
        <v>1468.4</v>
      </c>
      <c r="L80" s="15">
        <v>1184.2</v>
      </c>
    </row>
    <row r="81">
      <c r="G81" s="8" t="s">
        <v>154</v>
      </c>
      <c r="H81" s="9"/>
      <c r="I81" s="22"/>
      <c r="J81" s="22"/>
      <c r="K81" s="22"/>
      <c r="L81" s="22"/>
    </row>
    <row r="82">
      <c r="G82" s="9" t="s">
        <v>155</v>
      </c>
      <c r="H82" s="12">
        <v>584.1</v>
      </c>
      <c r="I82" s="12">
        <v>353.0</v>
      </c>
      <c r="J82" s="12">
        <v>447.6</v>
      </c>
      <c r="K82" s="12">
        <v>333.0</v>
      </c>
      <c r="L82" s="12">
        <v>293.4</v>
      </c>
    </row>
    <row r="83">
      <c r="G83" s="9" t="s">
        <v>156</v>
      </c>
      <c r="H83" s="12">
        <v>19.5</v>
      </c>
      <c r="I83" s="12">
        <v>101.6</v>
      </c>
      <c r="J83" s="12">
        <v>37.0</v>
      </c>
      <c r="K83" s="12">
        <v>-24.7</v>
      </c>
      <c r="L83" s="12">
        <v>-46.8</v>
      </c>
    </row>
    <row r="84">
      <c r="G84" s="8" t="s">
        <v>157</v>
      </c>
      <c r="H84" s="13">
        <v>603.6</v>
      </c>
      <c r="I84" s="13">
        <v>454.6</v>
      </c>
      <c r="J84" s="13">
        <v>484.6</v>
      </c>
      <c r="K84" s="13">
        <v>308.3</v>
      </c>
      <c r="L84" s="13">
        <v>246.6</v>
      </c>
    </row>
    <row r="85">
      <c r="G85" s="8" t="s">
        <v>158</v>
      </c>
      <c r="H85" s="15">
        <v>1787.4</v>
      </c>
      <c r="I85" s="15">
        <v>1552.4</v>
      </c>
      <c r="J85" s="15">
        <v>1475.1</v>
      </c>
      <c r="K85" s="15">
        <v>1160.1</v>
      </c>
      <c r="L85" s="13">
        <v>937.6</v>
      </c>
    </row>
    <row r="86">
      <c r="G86" s="8" t="s">
        <v>159</v>
      </c>
      <c r="H86" s="15">
        <v>1787.4</v>
      </c>
      <c r="I86" s="15">
        <v>1552.4</v>
      </c>
      <c r="J86" s="15">
        <v>1475.1</v>
      </c>
      <c r="K86" s="15">
        <v>1160.1</v>
      </c>
      <c r="L86" s="13">
        <v>937.6</v>
      </c>
    </row>
    <row r="87">
      <c r="G87" s="8" t="s">
        <v>160</v>
      </c>
      <c r="H87" s="15">
        <v>1787.4</v>
      </c>
      <c r="I87" s="15">
        <v>1552.4</v>
      </c>
      <c r="J87" s="15">
        <v>1475.1</v>
      </c>
      <c r="K87" s="15">
        <v>1160.1</v>
      </c>
      <c r="L87" s="13">
        <v>937.6</v>
      </c>
    </row>
    <row r="88">
      <c r="G88" s="8" t="s">
        <v>98</v>
      </c>
      <c r="H88" s="9"/>
      <c r="I88" s="22"/>
      <c r="J88" s="22"/>
      <c r="K88" s="22"/>
      <c r="L88" s="22"/>
    </row>
    <row r="89">
      <c r="G89" s="8" t="s">
        <v>161</v>
      </c>
      <c r="H89" s="9"/>
      <c r="I89" s="22"/>
      <c r="J89" s="22"/>
      <c r="K89" s="22"/>
      <c r="L89" s="22"/>
    </row>
    <row r="90">
      <c r="G90" s="9" t="s">
        <v>162</v>
      </c>
      <c r="H90" s="12">
        <v>102.45</v>
      </c>
      <c r="I90" s="12">
        <v>89.31</v>
      </c>
      <c r="J90" s="12">
        <v>85.31</v>
      </c>
      <c r="K90" s="12">
        <v>67.74</v>
      </c>
      <c r="L90" s="12">
        <v>55.11</v>
      </c>
    </row>
    <row r="91">
      <c r="G91" s="9" t="s">
        <v>163</v>
      </c>
      <c r="H91" s="12">
        <v>101.79</v>
      </c>
      <c r="I91" s="12">
        <v>88.45</v>
      </c>
      <c r="J91" s="12">
        <v>84.11</v>
      </c>
      <c r="K91" s="12">
        <v>66.23</v>
      </c>
      <c r="L91" s="12">
        <v>53.89</v>
      </c>
    </row>
    <row r="92">
      <c r="G92" s="8" t="s">
        <v>164</v>
      </c>
      <c r="H92" s="9"/>
      <c r="I92" s="22"/>
      <c r="J92" s="22"/>
      <c r="K92" s="22"/>
      <c r="L92" s="22"/>
    </row>
    <row r="93">
      <c r="G93" s="8" t="s">
        <v>165</v>
      </c>
      <c r="H93" s="9"/>
      <c r="I93" s="22"/>
      <c r="J93" s="22"/>
      <c r="K93" s="22"/>
      <c r="L93" s="22"/>
    </row>
    <row r="94">
      <c r="G94" s="8" t="s">
        <v>166</v>
      </c>
      <c r="H94" s="9"/>
      <c r="I94" s="22"/>
      <c r="J94" s="22"/>
      <c r="K94" s="22"/>
      <c r="L94" s="22"/>
    </row>
    <row r="95">
      <c r="G95" s="9" t="s">
        <v>167</v>
      </c>
      <c r="H95" s="12">
        <v>532.4</v>
      </c>
      <c r="I95" s="12">
        <v>487.5</v>
      </c>
      <c r="J95" s="12">
        <v>452.3</v>
      </c>
      <c r="K95" s="12">
        <v>313.9</v>
      </c>
      <c r="L95" s="12">
        <v>170.0</v>
      </c>
    </row>
    <row r="96">
      <c r="G96" s="9" t="s">
        <v>168</v>
      </c>
      <c r="H96" s="12">
        <v>0.0</v>
      </c>
      <c r="I96" s="12">
        <v>81.5</v>
      </c>
      <c r="J96" s="12">
        <v>84.2</v>
      </c>
      <c r="K96" s="12">
        <v>50.0</v>
      </c>
      <c r="L96" s="12">
        <v>27.8</v>
      </c>
    </row>
    <row r="97">
      <c r="G97" s="9" t="s">
        <v>169</v>
      </c>
      <c r="H97" s="14">
        <v>4000.0</v>
      </c>
      <c r="I97" s="14">
        <v>2800.0</v>
      </c>
      <c r="J97" s="14">
        <v>2800.0</v>
      </c>
      <c r="K97" s="14">
        <v>2150.0</v>
      </c>
      <c r="L97" s="14">
        <v>1655.0</v>
      </c>
    </row>
    <row r="99">
      <c r="A99" s="32" t="s">
        <v>170</v>
      </c>
      <c r="B99" s="33"/>
      <c r="C99" s="33"/>
      <c r="D99" s="33"/>
      <c r="E99" s="33"/>
      <c r="F99" s="33"/>
      <c r="G99" s="33"/>
      <c r="H99" s="33"/>
      <c r="I99" s="33"/>
      <c r="J99" s="33"/>
      <c r="K99" s="33"/>
      <c r="L99" s="34"/>
    </row>
    <row r="101">
      <c r="A101" s="35" t="s">
        <v>171</v>
      </c>
      <c r="H101" s="36"/>
      <c r="I101" s="37" t="s">
        <v>172</v>
      </c>
      <c r="J101" s="34"/>
      <c r="K101" s="38" t="s">
        <v>173</v>
      </c>
      <c r="L101" s="38" t="s">
        <v>174</v>
      </c>
    </row>
    <row r="102">
      <c r="A102" s="39"/>
      <c r="B102" s="40" t="s">
        <v>175</v>
      </c>
      <c r="C102" s="33"/>
      <c r="D102" s="33"/>
      <c r="E102" s="33"/>
      <c r="F102" s="34"/>
      <c r="G102" s="41"/>
      <c r="H102" s="41"/>
      <c r="I102" s="42" t="s">
        <v>176</v>
      </c>
      <c r="J102" s="34"/>
      <c r="K102" s="43" t="s">
        <v>177</v>
      </c>
      <c r="L102" s="43" t="s">
        <v>178</v>
      </c>
    </row>
    <row r="103">
      <c r="A103" s="44" t="s">
        <v>179</v>
      </c>
      <c r="B103" s="45" t="s">
        <v>180</v>
      </c>
      <c r="C103" s="46" t="s">
        <v>181</v>
      </c>
      <c r="D103" s="45" t="s">
        <v>182</v>
      </c>
      <c r="E103" s="46" t="s">
        <v>183</v>
      </c>
      <c r="F103" s="47" t="s">
        <v>184</v>
      </c>
      <c r="G103" s="48" t="s">
        <v>185</v>
      </c>
      <c r="I103" s="42" t="s">
        <v>186</v>
      </c>
      <c r="J103" s="34"/>
      <c r="K103" s="43" t="s">
        <v>177</v>
      </c>
      <c r="L103" s="43" t="s">
        <v>177</v>
      </c>
    </row>
    <row r="104">
      <c r="A104" s="49" t="s">
        <v>187</v>
      </c>
      <c r="B104" s="50" t="s">
        <v>188</v>
      </c>
      <c r="C104" s="51">
        <v>0.38</v>
      </c>
      <c r="D104" s="52">
        <v>0.2</v>
      </c>
      <c r="E104" s="51">
        <v>0.38</v>
      </c>
      <c r="F104" s="52">
        <v>0.3</v>
      </c>
      <c r="G104" s="51">
        <v>0.29</v>
      </c>
      <c r="I104" s="42" t="s">
        <v>189</v>
      </c>
      <c r="J104" s="34"/>
      <c r="K104" s="43" t="s">
        <v>178</v>
      </c>
      <c r="L104" s="43" t="s">
        <v>178</v>
      </c>
    </row>
    <row r="105">
      <c r="A105" s="49" t="s">
        <v>190</v>
      </c>
      <c r="B105" s="53">
        <v>0.19</v>
      </c>
      <c r="C105" s="51">
        <v>0.37</v>
      </c>
      <c r="D105" s="52">
        <v>0.17</v>
      </c>
      <c r="E105" s="51">
        <v>0.37</v>
      </c>
      <c r="F105" s="52">
        <v>0.26</v>
      </c>
      <c r="G105" s="51">
        <v>0.3</v>
      </c>
      <c r="I105" s="42" t="s">
        <v>191</v>
      </c>
      <c r="J105" s="34"/>
      <c r="K105" s="43" t="s">
        <v>177</v>
      </c>
      <c r="L105" s="43" t="s">
        <v>178</v>
      </c>
    </row>
    <row r="106">
      <c r="A106" s="49" t="s">
        <v>192</v>
      </c>
      <c r="B106" s="53">
        <v>0.22</v>
      </c>
      <c r="C106" s="51">
        <v>0.36</v>
      </c>
      <c r="D106" s="52">
        <v>0.17</v>
      </c>
      <c r="E106" s="51">
        <v>0.36</v>
      </c>
      <c r="F106" s="52">
        <v>0.23</v>
      </c>
      <c r="G106" s="51">
        <v>0.35</v>
      </c>
    </row>
    <row r="107">
      <c r="A107" s="49" t="s">
        <v>193</v>
      </c>
      <c r="B107" s="53">
        <v>0.22</v>
      </c>
      <c r="C107" s="51">
        <v>0.3</v>
      </c>
      <c r="D107" s="52">
        <v>0.16</v>
      </c>
      <c r="E107" s="51">
        <v>0.3</v>
      </c>
      <c r="F107" s="52">
        <v>0.24</v>
      </c>
      <c r="G107" s="51">
        <v>0.32</v>
      </c>
      <c r="I107" s="54" t="s">
        <v>194</v>
      </c>
    </row>
    <row r="108">
      <c r="A108" s="49" t="s">
        <v>195</v>
      </c>
      <c r="B108" s="53">
        <v>0.18</v>
      </c>
      <c r="C108" s="51">
        <v>0.33</v>
      </c>
      <c r="D108" s="52">
        <v>0.17</v>
      </c>
      <c r="E108" s="51">
        <v>0.33</v>
      </c>
      <c r="F108" s="52">
        <v>0.21</v>
      </c>
      <c r="G108" s="51">
        <v>0.37</v>
      </c>
      <c r="I108" s="55" t="s">
        <v>196</v>
      </c>
    </row>
    <row r="109">
      <c r="A109" s="49" t="s">
        <v>197</v>
      </c>
      <c r="B109" s="53">
        <v>0.22</v>
      </c>
      <c r="C109" s="51">
        <v>0.4</v>
      </c>
      <c r="D109" s="52">
        <v>0.2</v>
      </c>
      <c r="E109" s="51">
        <v>0.4</v>
      </c>
      <c r="F109" s="52">
        <v>0.23</v>
      </c>
      <c r="G109" s="51">
        <v>0.4</v>
      </c>
      <c r="I109" s="55" t="s">
        <v>181</v>
      </c>
    </row>
    <row r="110">
      <c r="A110" s="56"/>
      <c r="B110" s="33"/>
      <c r="C110" s="33"/>
      <c r="D110" s="33"/>
      <c r="E110" s="33"/>
      <c r="F110" s="33"/>
      <c r="G110" s="34"/>
      <c r="I110" s="55" t="s">
        <v>182</v>
      </c>
    </row>
    <row r="111">
      <c r="A111" s="57" t="s">
        <v>198</v>
      </c>
      <c r="B111" s="58">
        <v>0.21</v>
      </c>
      <c r="C111" s="59">
        <v>0.36</v>
      </c>
      <c r="D111" s="58">
        <v>0.18</v>
      </c>
      <c r="E111" s="59">
        <v>0.36</v>
      </c>
      <c r="F111" s="58">
        <v>0.24</v>
      </c>
      <c r="G111" s="59">
        <v>0.34</v>
      </c>
      <c r="I111" s="55" t="s">
        <v>199</v>
      </c>
    </row>
    <row r="112">
      <c r="A112" s="57" t="s">
        <v>200</v>
      </c>
      <c r="B112" s="58">
        <v>0.22</v>
      </c>
      <c r="C112" s="59">
        <v>0.37</v>
      </c>
      <c r="D112" s="58">
        <v>0.17</v>
      </c>
      <c r="E112" s="59">
        <v>0.37</v>
      </c>
      <c r="F112" s="58">
        <v>0.23</v>
      </c>
      <c r="G112" s="59">
        <v>0.33</v>
      </c>
      <c r="I112" s="55" t="s">
        <v>201</v>
      </c>
    </row>
    <row r="113">
      <c r="C113" s="60"/>
    </row>
    <row r="114">
      <c r="A114" s="61" t="s">
        <v>202</v>
      </c>
      <c r="H114" s="62"/>
      <c r="I114" s="62"/>
    </row>
    <row r="115">
      <c r="A115" s="63" t="s">
        <v>203</v>
      </c>
      <c r="B115" s="40" t="s">
        <v>175</v>
      </c>
      <c r="C115" s="33"/>
      <c r="D115" s="33"/>
      <c r="E115" s="33"/>
      <c r="F115" s="34"/>
      <c r="G115" s="64"/>
      <c r="H115" s="41"/>
      <c r="I115" s="41"/>
    </row>
    <row r="116">
      <c r="A116" s="65"/>
      <c r="B116" s="66" t="s">
        <v>180</v>
      </c>
      <c r="C116" s="67" t="s">
        <v>204</v>
      </c>
      <c r="D116" s="66" t="s">
        <v>205</v>
      </c>
      <c r="E116" s="68" t="s">
        <v>183</v>
      </c>
      <c r="F116" s="69" t="s">
        <v>184</v>
      </c>
      <c r="G116" s="70" t="s">
        <v>185</v>
      </c>
      <c r="I116" s="41"/>
    </row>
    <row r="117">
      <c r="A117" s="44" t="s">
        <v>206</v>
      </c>
      <c r="B117" s="71"/>
      <c r="C117" s="64"/>
      <c r="D117" s="71"/>
      <c r="E117" s="64"/>
      <c r="F117" s="72"/>
      <c r="G117" s="73"/>
      <c r="I117" s="41"/>
    </row>
    <row r="118">
      <c r="A118" s="49" t="s">
        <v>207</v>
      </c>
      <c r="B118" s="53">
        <v>0.12</v>
      </c>
      <c r="C118" s="51">
        <v>0.21</v>
      </c>
      <c r="D118" s="53">
        <v>0.19</v>
      </c>
      <c r="E118" s="74">
        <v>0.21</v>
      </c>
      <c r="F118" s="52">
        <v>0.19</v>
      </c>
      <c r="G118" s="51">
        <v>0.16</v>
      </c>
      <c r="I118" s="41"/>
    </row>
    <row r="119">
      <c r="A119" s="49" t="s">
        <v>190</v>
      </c>
      <c r="B119" s="53">
        <v>0.11</v>
      </c>
      <c r="C119" s="51">
        <v>0.21</v>
      </c>
      <c r="D119" s="53">
        <v>0.18</v>
      </c>
      <c r="E119" s="74">
        <v>0.21</v>
      </c>
      <c r="F119" s="52">
        <v>0.18</v>
      </c>
      <c r="G119" s="51">
        <v>0.14</v>
      </c>
      <c r="I119" s="41"/>
    </row>
    <row r="120">
      <c r="A120" s="49" t="s">
        <v>192</v>
      </c>
      <c r="B120" s="53">
        <v>0.12</v>
      </c>
      <c r="C120" s="51">
        <v>0.21</v>
      </c>
      <c r="D120" s="53">
        <v>0.19</v>
      </c>
      <c r="E120" s="74">
        <v>0.21</v>
      </c>
      <c r="F120" s="52">
        <v>0.19</v>
      </c>
      <c r="G120" s="51">
        <v>0.16</v>
      </c>
      <c r="I120" s="41"/>
    </row>
    <row r="121">
      <c r="A121" s="49" t="s">
        <v>193</v>
      </c>
      <c r="B121" s="53">
        <v>0.12</v>
      </c>
      <c r="C121" s="51">
        <v>0.21</v>
      </c>
      <c r="D121" s="53">
        <v>0.23</v>
      </c>
      <c r="E121" s="74">
        <v>0.21</v>
      </c>
      <c r="F121" s="52">
        <v>0.23</v>
      </c>
      <c r="G121" s="51">
        <v>0.15</v>
      </c>
      <c r="I121" s="41"/>
    </row>
    <row r="122">
      <c r="A122" s="49" t="s">
        <v>195</v>
      </c>
      <c r="B122" s="53">
        <v>0.1</v>
      </c>
      <c r="C122" s="51">
        <v>0.22</v>
      </c>
      <c r="D122" s="53">
        <v>0.21</v>
      </c>
      <c r="E122" s="74">
        <v>0.22</v>
      </c>
      <c r="F122" s="52">
        <v>0.21</v>
      </c>
      <c r="G122" s="51">
        <v>0.15</v>
      </c>
      <c r="I122" s="41"/>
    </row>
    <row r="123">
      <c r="A123" s="49" t="s">
        <v>197</v>
      </c>
      <c r="B123" s="53">
        <v>0.11</v>
      </c>
      <c r="C123" s="51">
        <v>0.22</v>
      </c>
      <c r="D123" s="53">
        <v>0.22</v>
      </c>
      <c r="E123" s="74">
        <v>0.22</v>
      </c>
      <c r="F123" s="52">
        <v>0.22</v>
      </c>
      <c r="G123" s="51">
        <v>0.14</v>
      </c>
      <c r="I123" s="41"/>
    </row>
    <row r="124">
      <c r="A124" s="56"/>
      <c r="B124" s="33"/>
      <c r="C124" s="33"/>
      <c r="D124" s="33"/>
      <c r="E124" s="33"/>
      <c r="F124" s="33"/>
      <c r="G124" s="34"/>
      <c r="I124" s="41"/>
    </row>
    <row r="125">
      <c r="A125" s="44" t="s">
        <v>208</v>
      </c>
      <c r="B125" s="75"/>
      <c r="C125" s="64"/>
      <c r="D125" s="75"/>
      <c r="E125" s="64"/>
      <c r="F125" s="72"/>
      <c r="G125" s="76"/>
      <c r="I125" s="41"/>
    </row>
    <row r="126">
      <c r="A126" s="49" t="s">
        <v>209</v>
      </c>
      <c r="B126" s="50" t="s">
        <v>188</v>
      </c>
      <c r="C126" s="77" t="s">
        <v>210</v>
      </c>
      <c r="D126" s="50" t="s">
        <v>211</v>
      </c>
      <c r="E126" s="78" t="s">
        <v>210</v>
      </c>
      <c r="F126" s="79" t="s">
        <v>212</v>
      </c>
      <c r="G126" s="77" t="s">
        <v>210</v>
      </c>
      <c r="I126" s="41"/>
    </row>
    <row r="127">
      <c r="A127" s="49" t="s">
        <v>190</v>
      </c>
      <c r="B127" s="50" t="s">
        <v>212</v>
      </c>
      <c r="C127" s="77" t="s">
        <v>210</v>
      </c>
      <c r="D127" s="50" t="s">
        <v>212</v>
      </c>
      <c r="E127" s="78" t="s">
        <v>210</v>
      </c>
      <c r="F127" s="79" t="s">
        <v>212</v>
      </c>
      <c r="G127" s="77" t="s">
        <v>213</v>
      </c>
      <c r="I127" s="41"/>
    </row>
    <row r="128">
      <c r="A128" s="49" t="s">
        <v>192</v>
      </c>
      <c r="B128" s="50" t="s">
        <v>211</v>
      </c>
      <c r="C128" s="77" t="s">
        <v>210</v>
      </c>
      <c r="D128" s="50" t="s">
        <v>212</v>
      </c>
      <c r="E128" s="78" t="s">
        <v>210</v>
      </c>
      <c r="F128" s="79" t="s">
        <v>212</v>
      </c>
      <c r="G128" s="77" t="s">
        <v>214</v>
      </c>
      <c r="I128" s="41"/>
    </row>
    <row r="129">
      <c r="A129" s="49" t="s">
        <v>193</v>
      </c>
      <c r="B129" s="50" t="s">
        <v>211</v>
      </c>
      <c r="C129" s="77" t="s">
        <v>215</v>
      </c>
      <c r="D129" s="50" t="s">
        <v>216</v>
      </c>
      <c r="E129" s="78" t="s">
        <v>215</v>
      </c>
      <c r="F129" s="79" t="s">
        <v>216</v>
      </c>
      <c r="G129" s="77" t="s">
        <v>217</v>
      </c>
      <c r="I129" s="41"/>
    </row>
    <row r="130">
      <c r="A130" s="49" t="s">
        <v>195</v>
      </c>
      <c r="B130" s="50" t="s">
        <v>215</v>
      </c>
      <c r="C130" s="77" t="s">
        <v>215</v>
      </c>
      <c r="D130" s="50" t="s">
        <v>218</v>
      </c>
      <c r="E130" s="78" t="s">
        <v>215</v>
      </c>
      <c r="F130" s="79" t="s">
        <v>218</v>
      </c>
      <c r="G130" s="77" t="s">
        <v>219</v>
      </c>
      <c r="I130" s="41"/>
    </row>
    <row r="131">
      <c r="A131" s="49" t="s">
        <v>197</v>
      </c>
      <c r="B131" s="50" t="s">
        <v>210</v>
      </c>
      <c r="C131" s="77" t="s">
        <v>210</v>
      </c>
      <c r="D131" s="50" t="s">
        <v>216</v>
      </c>
      <c r="E131" s="78" t="s">
        <v>210</v>
      </c>
      <c r="F131" s="79" t="s">
        <v>216</v>
      </c>
      <c r="G131" s="77" t="s">
        <v>220</v>
      </c>
      <c r="I131" s="41"/>
    </row>
    <row r="132">
      <c r="A132" s="56"/>
      <c r="B132" s="33"/>
      <c r="C132" s="33"/>
      <c r="D132" s="33"/>
      <c r="E132" s="33"/>
      <c r="F132" s="33"/>
      <c r="G132" s="34"/>
      <c r="I132" s="41"/>
    </row>
    <row r="133">
      <c r="A133" s="44" t="s">
        <v>221</v>
      </c>
      <c r="B133" s="75"/>
      <c r="C133" s="64"/>
      <c r="D133" s="75"/>
      <c r="E133" s="64"/>
      <c r="F133" s="80"/>
      <c r="G133" s="76"/>
      <c r="I133" s="41"/>
    </row>
    <row r="134">
      <c r="A134" s="49" t="s">
        <v>222</v>
      </c>
      <c r="B134" s="50" t="s">
        <v>188</v>
      </c>
      <c r="C134" s="77" t="s">
        <v>213</v>
      </c>
      <c r="D134" s="50" t="s">
        <v>217</v>
      </c>
      <c r="E134" s="78" t="s">
        <v>213</v>
      </c>
      <c r="F134" s="79" t="s">
        <v>217</v>
      </c>
      <c r="G134" s="77" t="s">
        <v>217</v>
      </c>
      <c r="I134" s="41"/>
    </row>
    <row r="135">
      <c r="A135" s="49" t="s">
        <v>190</v>
      </c>
      <c r="B135" s="50" t="s">
        <v>219</v>
      </c>
      <c r="C135" s="77" t="s">
        <v>213</v>
      </c>
      <c r="D135" s="50" t="s">
        <v>213</v>
      </c>
      <c r="E135" s="78" t="s">
        <v>213</v>
      </c>
      <c r="F135" s="79" t="s">
        <v>213</v>
      </c>
      <c r="G135" s="77" t="s">
        <v>217</v>
      </c>
      <c r="I135" s="41"/>
    </row>
    <row r="136">
      <c r="A136" s="49" t="s">
        <v>192</v>
      </c>
      <c r="B136" s="50" t="s">
        <v>214</v>
      </c>
      <c r="C136" s="77" t="s">
        <v>210</v>
      </c>
      <c r="D136" s="50" t="s">
        <v>210</v>
      </c>
      <c r="E136" s="78" t="s">
        <v>210</v>
      </c>
      <c r="F136" s="79" t="s">
        <v>210</v>
      </c>
      <c r="G136" s="77" t="s">
        <v>213</v>
      </c>
      <c r="I136" s="41"/>
    </row>
    <row r="137">
      <c r="A137" s="49" t="s">
        <v>193</v>
      </c>
      <c r="B137" s="50" t="s">
        <v>214</v>
      </c>
      <c r="C137" s="77" t="s">
        <v>215</v>
      </c>
      <c r="D137" s="50" t="s">
        <v>215</v>
      </c>
      <c r="E137" s="78" t="s">
        <v>215</v>
      </c>
      <c r="F137" s="79" t="s">
        <v>215</v>
      </c>
      <c r="G137" s="77" t="s">
        <v>213</v>
      </c>
      <c r="I137" s="41"/>
    </row>
    <row r="138">
      <c r="A138" s="49" t="s">
        <v>195</v>
      </c>
      <c r="B138" s="50" t="s">
        <v>214</v>
      </c>
      <c r="C138" s="77" t="s">
        <v>215</v>
      </c>
      <c r="D138" s="50" t="s">
        <v>215</v>
      </c>
      <c r="E138" s="78" t="s">
        <v>215</v>
      </c>
      <c r="F138" s="79" t="s">
        <v>215</v>
      </c>
      <c r="G138" s="77" t="s">
        <v>213</v>
      </c>
      <c r="I138" s="41"/>
    </row>
    <row r="139">
      <c r="A139" s="49" t="s">
        <v>197</v>
      </c>
      <c r="B139" s="50" t="s">
        <v>214</v>
      </c>
      <c r="C139" s="77" t="s">
        <v>210</v>
      </c>
      <c r="D139" s="50" t="s">
        <v>215</v>
      </c>
      <c r="E139" s="78" t="s">
        <v>210</v>
      </c>
      <c r="F139" s="79" t="s">
        <v>215</v>
      </c>
      <c r="G139" s="77" t="s">
        <v>217</v>
      </c>
      <c r="I139" s="41"/>
    </row>
    <row r="140">
      <c r="I140" s="41"/>
    </row>
    <row r="141">
      <c r="A141" s="81" t="s">
        <v>223</v>
      </c>
      <c r="I141" s="41"/>
    </row>
    <row r="142">
      <c r="A142" s="41"/>
      <c r="B142" s="41"/>
      <c r="C142" s="41"/>
      <c r="D142" s="41"/>
      <c r="E142" s="41"/>
      <c r="F142" s="41"/>
      <c r="G142" s="41"/>
      <c r="H142" s="41"/>
      <c r="I142" s="41"/>
    </row>
    <row r="143">
      <c r="A143" s="82" t="s">
        <v>224</v>
      </c>
      <c r="I143" s="41"/>
    </row>
    <row r="144">
      <c r="H144" s="62"/>
      <c r="I144" s="62"/>
    </row>
    <row r="145">
      <c r="A145" s="61" t="s">
        <v>225</v>
      </c>
      <c r="H145" s="41"/>
      <c r="I145" s="41"/>
    </row>
    <row r="146">
      <c r="A146" s="64"/>
      <c r="B146" s="40" t="s">
        <v>175</v>
      </c>
      <c r="C146" s="33"/>
      <c r="D146" s="33"/>
      <c r="E146" s="33"/>
      <c r="F146" s="34"/>
      <c r="G146" s="64"/>
      <c r="H146" s="41"/>
      <c r="I146" s="41"/>
    </row>
    <row r="147">
      <c r="A147" s="83" t="s">
        <v>226</v>
      </c>
      <c r="B147" s="66" t="s">
        <v>180</v>
      </c>
      <c r="C147" s="67" t="s">
        <v>181</v>
      </c>
      <c r="D147" s="66" t="s">
        <v>182</v>
      </c>
      <c r="E147" s="68" t="s">
        <v>183</v>
      </c>
      <c r="F147" s="69" t="s">
        <v>184</v>
      </c>
      <c r="G147" s="70" t="s">
        <v>185</v>
      </c>
      <c r="I147" s="41"/>
    </row>
    <row r="148">
      <c r="A148" s="64"/>
      <c r="B148" s="84"/>
      <c r="C148" s="64"/>
      <c r="D148" s="84"/>
      <c r="E148" s="64"/>
      <c r="F148" s="72"/>
      <c r="G148" s="85"/>
      <c r="I148" s="41"/>
    </row>
    <row r="149">
      <c r="A149" s="49" t="s">
        <v>227</v>
      </c>
      <c r="B149" s="86">
        <v>44276.0</v>
      </c>
      <c r="C149" s="87">
        <v>44276.0</v>
      </c>
      <c r="D149" s="86">
        <v>44276.0</v>
      </c>
      <c r="E149" s="88">
        <v>44276.0</v>
      </c>
      <c r="F149" s="89">
        <v>44276.0</v>
      </c>
      <c r="G149" s="87">
        <v>44276.0</v>
      </c>
      <c r="I149" s="41"/>
    </row>
    <row r="150">
      <c r="A150" s="49" t="s">
        <v>228</v>
      </c>
      <c r="B150" s="86">
        <v>44368.0</v>
      </c>
      <c r="C150" s="87">
        <v>44460.0</v>
      </c>
      <c r="D150" s="86">
        <v>44460.0</v>
      </c>
      <c r="E150" s="88">
        <v>44368.0</v>
      </c>
      <c r="F150" s="89">
        <v>44368.0</v>
      </c>
      <c r="G150" s="87">
        <v>44368.0</v>
      </c>
      <c r="I150" s="41"/>
    </row>
    <row r="151">
      <c r="A151" s="56"/>
      <c r="B151" s="33"/>
      <c r="C151" s="33"/>
      <c r="D151" s="33"/>
      <c r="E151" s="33"/>
      <c r="F151" s="33"/>
      <c r="G151" s="34"/>
      <c r="I151" s="41"/>
    </row>
    <row r="152">
      <c r="A152" s="90" t="s">
        <v>229</v>
      </c>
      <c r="B152" s="75"/>
      <c r="C152" s="64"/>
      <c r="D152" s="75"/>
      <c r="E152" s="64"/>
      <c r="F152" s="72"/>
      <c r="G152" s="76"/>
      <c r="I152" s="41"/>
    </row>
    <row r="153">
      <c r="A153" s="49" t="s">
        <v>187</v>
      </c>
      <c r="B153" s="91">
        <v>389464.0</v>
      </c>
      <c r="C153" s="92">
        <v>1779980.0</v>
      </c>
      <c r="D153" s="91">
        <v>14908.0</v>
      </c>
      <c r="E153" s="93">
        <v>10539.0</v>
      </c>
      <c r="F153" s="94">
        <v>652823.0</v>
      </c>
      <c r="G153" s="92">
        <v>128831.0</v>
      </c>
      <c r="I153" s="41"/>
    </row>
    <row r="154">
      <c r="A154" s="49" t="s">
        <v>230</v>
      </c>
      <c r="B154" s="91">
        <v>378551.0</v>
      </c>
      <c r="C154" s="92">
        <v>1641770.0</v>
      </c>
      <c r="D154" s="91">
        <v>13561.0</v>
      </c>
      <c r="E154" s="93">
        <v>10175.0</v>
      </c>
      <c r="F154" s="94">
        <v>619430.0</v>
      </c>
      <c r="G154" s="92">
        <v>123698.0</v>
      </c>
      <c r="I154" s="41"/>
    </row>
    <row r="155">
      <c r="A155" s="49" t="s">
        <v>190</v>
      </c>
      <c r="B155" s="91">
        <v>368677.0</v>
      </c>
      <c r="C155" s="92">
        <v>1569490.0</v>
      </c>
      <c r="D155" s="91">
        <v>12780.0</v>
      </c>
      <c r="E155" s="93">
        <v>9936.0</v>
      </c>
      <c r="F155" s="94">
        <v>610232.0</v>
      </c>
      <c r="G155" s="92">
        <v>108786.0</v>
      </c>
      <c r="I155" s="41"/>
    </row>
    <row r="156">
      <c r="A156" s="49" t="s">
        <v>192</v>
      </c>
      <c r="B156" s="91">
        <v>347421.0</v>
      </c>
      <c r="C156" s="92">
        <v>1464630.0</v>
      </c>
      <c r="D156" s="91">
        <v>11799.0</v>
      </c>
      <c r="E156" s="93">
        <v>8632.0</v>
      </c>
      <c r="F156" s="94">
        <v>585845.0</v>
      </c>
      <c r="G156" s="92">
        <v>94458.0</v>
      </c>
      <c r="I156" s="41"/>
    </row>
    <row r="157">
      <c r="A157" s="49" t="s">
        <v>193</v>
      </c>
      <c r="B157" s="91">
        <v>307729.0</v>
      </c>
      <c r="C157" s="92">
        <v>1231040.0</v>
      </c>
      <c r="D157" s="91">
        <v>10939.0</v>
      </c>
      <c r="E157" s="93">
        <v>7838.0</v>
      </c>
      <c r="F157" s="94">
        <v>544871.0</v>
      </c>
      <c r="G157" s="92">
        <v>73065.0</v>
      </c>
      <c r="I157" s="41"/>
    </row>
    <row r="158">
      <c r="A158" s="49" t="s">
        <v>195</v>
      </c>
      <c r="B158" s="91">
        <v>291408.0</v>
      </c>
      <c r="C158" s="92">
        <v>1179660.0</v>
      </c>
      <c r="D158" s="91">
        <v>10208.0</v>
      </c>
      <c r="E158" s="93">
        <v>6975.0</v>
      </c>
      <c r="F158" s="94">
        <v>550402.0</v>
      </c>
      <c r="G158" s="92">
        <v>65009.0</v>
      </c>
      <c r="I158" s="41"/>
    </row>
    <row r="159">
      <c r="A159" s="49" t="s">
        <v>197</v>
      </c>
      <c r="B159" s="91">
        <v>264942.0</v>
      </c>
      <c r="C159" s="92">
        <v>1086460.0</v>
      </c>
      <c r="D159" s="91">
        <v>9501.0</v>
      </c>
      <c r="E159" s="93">
        <v>6235.0</v>
      </c>
      <c r="F159" s="94">
        <v>512440.0</v>
      </c>
      <c r="G159" s="92">
        <v>58464.0</v>
      </c>
      <c r="I159" s="41"/>
    </row>
    <row r="160">
      <c r="A160" s="56"/>
      <c r="B160" s="33"/>
      <c r="C160" s="33"/>
      <c r="D160" s="33"/>
      <c r="E160" s="33"/>
      <c r="F160" s="33"/>
      <c r="G160" s="34"/>
      <c r="I160" s="41"/>
    </row>
    <row r="161">
      <c r="A161" s="90" t="s">
        <v>231</v>
      </c>
      <c r="B161" s="95"/>
      <c r="C161" s="64"/>
      <c r="D161" s="95"/>
      <c r="E161" s="64"/>
      <c r="F161" s="72"/>
      <c r="G161" s="96"/>
      <c r="I161" s="41"/>
    </row>
    <row r="162">
      <c r="A162" s="49" t="s">
        <v>187</v>
      </c>
      <c r="B162" s="91">
        <v>48089.0</v>
      </c>
      <c r="C162" s="92">
        <v>365790.0</v>
      </c>
      <c r="D162" s="91">
        <v>2838.0</v>
      </c>
      <c r="E162" s="93">
        <v>1730.0</v>
      </c>
      <c r="F162" s="94">
        <v>116365.0</v>
      </c>
      <c r="G162" s="92">
        <v>20158.0</v>
      </c>
      <c r="I162" s="41"/>
    </row>
    <row r="163">
      <c r="A163" s="49" t="s">
        <v>230</v>
      </c>
      <c r="B163" s="91">
        <v>44280.0</v>
      </c>
      <c r="C163" s="92">
        <v>324300.0</v>
      </c>
      <c r="D163" s="91">
        <v>2613.0</v>
      </c>
      <c r="E163" s="93">
        <v>1681.0</v>
      </c>
      <c r="F163" s="94">
        <v>107946.0</v>
      </c>
      <c r="G163" s="92">
        <v>19361.0</v>
      </c>
      <c r="I163" s="41"/>
    </row>
    <row r="164">
      <c r="A164" s="49" t="s">
        <v>190</v>
      </c>
      <c r="B164" s="91">
        <v>40330.0</v>
      </c>
      <c r="C164" s="92">
        <v>323400.0</v>
      </c>
      <c r="D164" s="91">
        <v>2331.0</v>
      </c>
      <c r="E164" s="93">
        <v>1554.0</v>
      </c>
      <c r="F164" s="94">
        <v>97218.0</v>
      </c>
      <c r="G164" s="92">
        <v>15201.0</v>
      </c>
      <c r="I164" s="41"/>
    </row>
    <row r="165">
      <c r="A165" s="49" t="s">
        <v>192</v>
      </c>
      <c r="B165" s="91">
        <v>42976.0</v>
      </c>
      <c r="C165" s="92">
        <v>314720.0</v>
      </c>
      <c r="D165" s="91">
        <v>2199.0</v>
      </c>
      <c r="E165" s="93">
        <v>1441.0</v>
      </c>
      <c r="F165" s="94">
        <v>90031.0</v>
      </c>
      <c r="G165" s="92">
        <v>15159.0</v>
      </c>
      <c r="I165" s="41"/>
    </row>
    <row r="166">
      <c r="A166" s="49" t="s">
        <v>193</v>
      </c>
      <c r="B166" s="91">
        <v>37998.0</v>
      </c>
      <c r="C166" s="92">
        <v>258260.0</v>
      </c>
      <c r="D166" s="91">
        <v>2486.0</v>
      </c>
      <c r="E166" s="93">
        <v>1360.0</v>
      </c>
      <c r="F166" s="94">
        <v>80081.0</v>
      </c>
      <c r="G166" s="92">
        <v>11120.0</v>
      </c>
      <c r="I166" s="41"/>
    </row>
    <row r="167">
      <c r="A167" s="49" t="s">
        <v>195</v>
      </c>
      <c r="B167" s="91">
        <v>28129.0</v>
      </c>
      <c r="C167" s="92">
        <v>262890.0</v>
      </c>
      <c r="D167" s="91">
        <v>2140.0</v>
      </c>
      <c r="E167" s="93">
        <v>1262.0</v>
      </c>
      <c r="F167" s="94">
        <v>84895.0</v>
      </c>
      <c r="G167" s="92">
        <v>9707.0</v>
      </c>
      <c r="I167" s="41"/>
    </row>
    <row r="168">
      <c r="A168" s="49" t="s">
        <v>197</v>
      </c>
      <c r="B168" s="91">
        <v>29929.0</v>
      </c>
      <c r="C168" s="92">
        <v>242700.0</v>
      </c>
      <c r="D168" s="91">
        <v>2052.0</v>
      </c>
      <c r="E168" s="93">
        <v>1118.0</v>
      </c>
      <c r="F168" s="94">
        <v>89075.0</v>
      </c>
      <c r="G168" s="92">
        <v>8363.0</v>
      </c>
      <c r="I168" s="41"/>
    </row>
    <row r="169">
      <c r="A169" s="56"/>
      <c r="B169" s="33"/>
      <c r="C169" s="33"/>
      <c r="D169" s="33"/>
      <c r="E169" s="33"/>
      <c r="F169" s="33"/>
      <c r="G169" s="34"/>
      <c r="I169" s="41"/>
    </row>
    <row r="170">
      <c r="A170" s="90" t="s">
        <v>95</v>
      </c>
      <c r="B170" s="95"/>
      <c r="C170" s="64"/>
      <c r="D170" s="95"/>
      <c r="E170" s="64"/>
      <c r="F170" s="72"/>
      <c r="G170" s="96"/>
      <c r="I170" s="41"/>
    </row>
    <row r="171">
      <c r="A171" s="49" t="s">
        <v>232</v>
      </c>
      <c r="B171" s="50" t="s">
        <v>188</v>
      </c>
      <c r="C171" s="92">
        <v>1333980.0</v>
      </c>
      <c r="D171" s="91">
        <v>13363.0</v>
      </c>
      <c r="E171" s="93">
        <v>10649.0</v>
      </c>
      <c r="F171" s="94">
        <v>841108.0</v>
      </c>
      <c r="G171" s="92">
        <v>92811.0</v>
      </c>
      <c r="I171" s="41"/>
    </row>
    <row r="172">
      <c r="A172" s="49" t="s">
        <v>233</v>
      </c>
      <c r="B172" s="50" t="s">
        <v>188</v>
      </c>
      <c r="C172" s="92">
        <v>1422700.0</v>
      </c>
      <c r="D172" s="91">
        <v>14295.0</v>
      </c>
      <c r="E172" s="93">
        <v>11669.0</v>
      </c>
      <c r="F172" s="94">
        <v>931434.0</v>
      </c>
      <c r="G172" s="92">
        <v>110806.0</v>
      </c>
      <c r="I172" s="41"/>
    </row>
    <row r="173">
      <c r="A173" s="49" t="s">
        <v>230</v>
      </c>
      <c r="B173" s="91">
        <v>396780.0</v>
      </c>
      <c r="C173" s="92">
        <v>1307590.0</v>
      </c>
      <c r="D173" s="91">
        <v>14825.0</v>
      </c>
      <c r="E173" s="93">
        <v>11995.0</v>
      </c>
      <c r="F173" s="94">
        <v>831434.0</v>
      </c>
      <c r="G173" s="92">
        <v>107091.0</v>
      </c>
      <c r="I173" s="41"/>
    </row>
    <row r="174">
      <c r="A174" s="49" t="s">
        <v>190</v>
      </c>
      <c r="B174" s="91">
        <v>373535.0</v>
      </c>
      <c r="C174" s="92">
        <v>1208990.0</v>
      </c>
      <c r="D174" s="91">
        <v>12260.0</v>
      </c>
      <c r="E174" s="93">
        <v>10998.0</v>
      </c>
      <c r="F174" s="94">
        <v>817062.0</v>
      </c>
      <c r="G174" s="92">
        <v>88249.0</v>
      </c>
      <c r="I174" s="41"/>
    </row>
    <row r="175">
      <c r="A175" s="49" t="s">
        <v>192</v>
      </c>
      <c r="B175" s="91">
        <v>334469.0</v>
      </c>
      <c r="C175" s="92">
        <v>1149430.0</v>
      </c>
      <c r="D175" s="91">
        <v>12252.0</v>
      </c>
      <c r="E175" s="93">
        <v>8521.0</v>
      </c>
      <c r="F175" s="94">
        <v>833171.0</v>
      </c>
      <c r="G175" s="92">
        <v>66692.0</v>
      </c>
      <c r="I175" s="41"/>
    </row>
    <row r="176">
      <c r="A176" s="49" t="s">
        <v>193</v>
      </c>
      <c r="B176" s="91">
        <v>304372.0</v>
      </c>
      <c r="C176" s="92">
        <v>1062960.0</v>
      </c>
      <c r="D176" s="91">
        <v>12255.0</v>
      </c>
      <c r="E176" s="93">
        <v>7430.0</v>
      </c>
      <c r="F176" s="94">
        <v>760640.0</v>
      </c>
      <c r="G176" s="92">
        <v>53498.0</v>
      </c>
      <c r="I176" s="41"/>
    </row>
    <row r="177">
      <c r="A177" s="49" t="s">
        <v>195</v>
      </c>
      <c r="B177" s="91">
        <v>260665.0</v>
      </c>
      <c r="C177" s="92">
        <v>1032520.0</v>
      </c>
      <c r="D177" s="91">
        <v>12854.0</v>
      </c>
      <c r="E177" s="93">
        <v>7105.0</v>
      </c>
      <c r="F177" s="94">
        <v>793516.0</v>
      </c>
      <c r="G177" s="92">
        <v>44344.0</v>
      </c>
      <c r="I177" s="41"/>
    </row>
    <row r="178">
      <c r="A178" s="49" t="s">
        <v>197</v>
      </c>
      <c r="B178" s="91">
        <v>225247.0</v>
      </c>
      <c r="C178" s="92">
        <v>890960.0</v>
      </c>
      <c r="D178" s="91">
        <v>11378.0</v>
      </c>
      <c r="E178" s="93">
        <v>5986.0</v>
      </c>
      <c r="F178" s="94">
        <v>724003.0</v>
      </c>
      <c r="G178" s="92">
        <v>31622.0</v>
      </c>
      <c r="I178" s="41"/>
    </row>
    <row r="179">
      <c r="A179" s="49" t="s">
        <v>234</v>
      </c>
      <c r="B179" s="91">
        <v>198481.0</v>
      </c>
      <c r="C179" s="92">
        <v>736609.0</v>
      </c>
      <c r="D179" s="91">
        <v>10615.0</v>
      </c>
      <c r="E179" s="93">
        <v>5611.0</v>
      </c>
      <c r="F179" s="94">
        <v>600033.0</v>
      </c>
      <c r="G179" s="92">
        <v>30581.0</v>
      </c>
      <c r="I179" s="41"/>
    </row>
    <row r="180">
      <c r="A180" s="56"/>
      <c r="B180" s="33"/>
      <c r="C180" s="33"/>
      <c r="D180" s="33"/>
      <c r="E180" s="33"/>
      <c r="F180" s="33"/>
      <c r="G180" s="34"/>
      <c r="I180" s="41"/>
    </row>
    <row r="181">
      <c r="A181" s="90" t="s">
        <v>235</v>
      </c>
      <c r="B181" s="95"/>
      <c r="C181" s="64"/>
      <c r="D181" s="95"/>
      <c r="E181" s="64"/>
      <c r="F181" s="72"/>
      <c r="G181" s="96"/>
      <c r="I181" s="41"/>
    </row>
    <row r="182">
      <c r="A182" s="49" t="s">
        <v>232</v>
      </c>
      <c r="B182" s="91">
        <v>218131.0</v>
      </c>
      <c r="C182" s="92">
        <v>951370.0</v>
      </c>
      <c r="D182" s="91">
        <v>9623.0</v>
      </c>
      <c r="E182" s="93">
        <v>7266.0</v>
      </c>
      <c r="F182" s="94">
        <v>586754.0</v>
      </c>
      <c r="G182" s="92">
        <v>59530.0</v>
      </c>
      <c r="I182" s="41"/>
    </row>
    <row r="183">
      <c r="A183" s="49" t="s">
        <v>233</v>
      </c>
      <c r="B183" s="91">
        <v>248650.0</v>
      </c>
      <c r="C183" s="92">
        <v>969570.0</v>
      </c>
      <c r="D183" s="91">
        <v>9420.0</v>
      </c>
      <c r="E183" s="93">
        <v>8176.0</v>
      </c>
      <c r="F183" s="94">
        <v>589667.0</v>
      </c>
      <c r="G183" s="92">
        <v>77880.0</v>
      </c>
      <c r="I183" s="41"/>
    </row>
    <row r="184">
      <c r="A184" s="49" t="s">
        <v>230</v>
      </c>
      <c r="B184" s="91">
        <v>248650.0</v>
      </c>
      <c r="C184" s="92">
        <v>864330.0</v>
      </c>
      <c r="D184" s="91">
        <v>10442.0</v>
      </c>
      <c r="E184" s="93">
        <v>8403.0</v>
      </c>
      <c r="F184" s="94">
        <v>553095.0</v>
      </c>
      <c r="G184" s="92">
        <v>73034.0</v>
      </c>
      <c r="I184" s="41"/>
    </row>
    <row r="185">
      <c r="A185" s="49" t="s">
        <v>190</v>
      </c>
      <c r="B185" s="91">
        <v>218131.0</v>
      </c>
      <c r="C185" s="92">
        <v>841260.0</v>
      </c>
      <c r="D185" s="91">
        <v>8646.0</v>
      </c>
      <c r="E185" s="93">
        <v>6826.0</v>
      </c>
      <c r="F185" s="94">
        <v>557458.0</v>
      </c>
      <c r="G185" s="92">
        <v>54040.0</v>
      </c>
      <c r="I185" s="41"/>
    </row>
    <row r="186">
      <c r="A186" s="49" t="s">
        <v>192</v>
      </c>
      <c r="B186" s="91">
        <v>202844.0</v>
      </c>
      <c r="C186" s="92">
        <v>894460.0</v>
      </c>
      <c r="D186" s="91">
        <v>9391.0</v>
      </c>
      <c r="E186" s="93">
        <v>6043.0</v>
      </c>
      <c r="F186" s="94">
        <v>568116.0</v>
      </c>
      <c r="G186" s="92">
        <v>48938.0</v>
      </c>
      <c r="I186" s="41"/>
    </row>
    <row r="187">
      <c r="A187" s="49" t="s">
        <v>193</v>
      </c>
      <c r="B187" s="91">
        <v>188428.0</v>
      </c>
      <c r="C187" s="92">
        <v>851280.0</v>
      </c>
      <c r="D187" s="91">
        <v>9960.0</v>
      </c>
      <c r="E187" s="93">
        <v>5648.0</v>
      </c>
      <c r="F187" s="94">
        <v>482936.0</v>
      </c>
      <c r="G187" s="92">
        <v>38598.0</v>
      </c>
      <c r="I187" s="41"/>
    </row>
    <row r="188">
      <c r="A188" s="49" t="s">
        <v>195</v>
      </c>
      <c r="B188" s="91">
        <v>164372.0</v>
      </c>
      <c r="C188" s="92">
        <v>862140.0</v>
      </c>
      <c r="D188" s="91">
        <v>10637.0</v>
      </c>
      <c r="E188" s="93">
        <v>5136.0</v>
      </c>
      <c r="F188" s="94">
        <v>520304.0</v>
      </c>
      <c r="G188" s="92">
        <v>31443.0</v>
      </c>
      <c r="I188" s="41"/>
    </row>
    <row r="189">
      <c r="A189" s="49" t="s">
        <v>197</v>
      </c>
      <c r="B189" s="91">
        <v>145909.0</v>
      </c>
      <c r="C189" s="92">
        <v>710720.0</v>
      </c>
      <c r="D189" s="91">
        <v>9324.0</v>
      </c>
      <c r="E189" s="93">
        <v>4197.0</v>
      </c>
      <c r="F189" s="94">
        <v>465172.0</v>
      </c>
      <c r="G189" s="92">
        <v>21245.0</v>
      </c>
      <c r="I189" s="41"/>
    </row>
    <row r="190">
      <c r="A190" s="49" t="s">
        <v>234</v>
      </c>
      <c r="B190" s="91">
        <v>122489.0</v>
      </c>
      <c r="C190" s="92">
        <v>506348.0</v>
      </c>
      <c r="D190" s="91">
        <v>8762.0</v>
      </c>
      <c r="E190" s="93">
        <v>3889.0</v>
      </c>
      <c r="F190" s="94">
        <v>407982.0</v>
      </c>
      <c r="G190" s="92">
        <v>20263.0</v>
      </c>
    </row>
    <row r="192">
      <c r="A192" s="61" t="s">
        <v>236</v>
      </c>
      <c r="H192" s="62"/>
      <c r="I192" s="62"/>
    </row>
    <row r="193">
      <c r="A193" s="64"/>
      <c r="B193" s="40" t="s">
        <v>175</v>
      </c>
      <c r="C193" s="33"/>
      <c r="D193" s="33"/>
      <c r="E193" s="33"/>
      <c r="F193" s="34"/>
      <c r="G193" s="64"/>
      <c r="H193" s="41"/>
      <c r="I193" s="41"/>
    </row>
    <row r="194">
      <c r="A194" s="44" t="s">
        <v>179</v>
      </c>
      <c r="B194" s="66" t="s">
        <v>180</v>
      </c>
      <c r="C194" s="67" t="s">
        <v>181</v>
      </c>
      <c r="D194" s="69" t="s">
        <v>182</v>
      </c>
      <c r="E194" s="68" t="s">
        <v>183</v>
      </c>
      <c r="F194" s="69" t="s">
        <v>184</v>
      </c>
      <c r="G194" s="70" t="s">
        <v>185</v>
      </c>
      <c r="I194" s="41"/>
    </row>
    <row r="195">
      <c r="A195" s="49" t="s">
        <v>187</v>
      </c>
      <c r="B195" s="69">
        <v>0.0</v>
      </c>
      <c r="C195" s="68">
        <v>1.0</v>
      </c>
      <c r="D195" s="69">
        <v>1.0</v>
      </c>
      <c r="E195" s="68">
        <v>0.0</v>
      </c>
      <c r="F195" s="69">
        <v>1.0</v>
      </c>
      <c r="G195" s="97">
        <v>0.0</v>
      </c>
      <c r="I195" s="41"/>
    </row>
    <row r="196">
      <c r="A196" s="49" t="s">
        <v>190</v>
      </c>
      <c r="B196" s="69">
        <v>0.0</v>
      </c>
      <c r="C196" s="68">
        <v>1.0</v>
      </c>
      <c r="D196" s="69">
        <v>1.0</v>
      </c>
      <c r="E196" s="68">
        <v>0.0</v>
      </c>
      <c r="F196" s="69">
        <v>1.0</v>
      </c>
      <c r="G196" s="97">
        <v>0.0</v>
      </c>
      <c r="I196" s="41"/>
    </row>
    <row r="197">
      <c r="A197" s="49" t="s">
        <v>192</v>
      </c>
      <c r="B197" s="69">
        <v>1.0</v>
      </c>
      <c r="C197" s="68">
        <v>1.0</v>
      </c>
      <c r="D197" s="69">
        <v>0.0</v>
      </c>
      <c r="E197" s="68">
        <v>0.0</v>
      </c>
      <c r="F197" s="69">
        <v>1.0</v>
      </c>
      <c r="G197" s="97">
        <v>1.0</v>
      </c>
      <c r="I197" s="41"/>
    </row>
    <row r="198">
      <c r="A198" s="49" t="s">
        <v>193</v>
      </c>
      <c r="B198" s="69">
        <v>1.0</v>
      </c>
      <c r="C198" s="68">
        <v>0.0</v>
      </c>
      <c r="D198" s="69">
        <v>1.0</v>
      </c>
      <c r="E198" s="68">
        <v>0.0</v>
      </c>
      <c r="F198" s="69">
        <v>0.0</v>
      </c>
      <c r="G198" s="97">
        <v>0.0</v>
      </c>
      <c r="I198" s="41"/>
    </row>
    <row r="199">
      <c r="A199" s="49" t="s">
        <v>195</v>
      </c>
      <c r="B199" s="69">
        <v>0.0</v>
      </c>
      <c r="C199" s="68">
        <v>0.0</v>
      </c>
      <c r="D199" s="69">
        <v>0.0</v>
      </c>
      <c r="E199" s="68">
        <v>0.0</v>
      </c>
      <c r="F199" s="69">
        <v>0.0</v>
      </c>
      <c r="G199" s="97">
        <v>0.0</v>
      </c>
      <c r="I199" s="41"/>
    </row>
    <row r="200">
      <c r="A200" s="98" t="s">
        <v>237</v>
      </c>
      <c r="B200" s="99">
        <v>0.0</v>
      </c>
      <c r="C200" s="99">
        <v>1.0</v>
      </c>
      <c r="D200" s="99">
        <v>1.0</v>
      </c>
      <c r="E200" s="99">
        <v>0.0</v>
      </c>
      <c r="F200" s="99">
        <v>1.0</v>
      </c>
      <c r="G200" s="99">
        <v>0.0</v>
      </c>
      <c r="I200" s="41"/>
    </row>
    <row r="201">
      <c r="A201" s="56"/>
      <c r="B201" s="33"/>
      <c r="C201" s="33"/>
      <c r="D201" s="33"/>
      <c r="E201" s="33"/>
      <c r="F201" s="33"/>
      <c r="G201" s="34"/>
      <c r="I201" s="41"/>
    </row>
    <row r="202">
      <c r="A202" s="44" t="s">
        <v>206</v>
      </c>
      <c r="B202" s="100"/>
      <c r="C202" s="64"/>
      <c r="D202" s="100"/>
      <c r="E202" s="64"/>
      <c r="F202" s="100"/>
      <c r="G202" s="101"/>
      <c r="I202" s="41"/>
    </row>
    <row r="203">
      <c r="A203" s="49" t="s">
        <v>207</v>
      </c>
      <c r="B203" s="66">
        <v>1.0</v>
      </c>
      <c r="C203" s="67">
        <v>0.0</v>
      </c>
      <c r="D203" s="69">
        <v>1.0</v>
      </c>
      <c r="E203" s="68">
        <v>1.0</v>
      </c>
      <c r="F203" s="69">
        <v>1.0</v>
      </c>
      <c r="G203" s="102">
        <v>1.0</v>
      </c>
      <c r="I203" s="41"/>
    </row>
    <row r="204">
      <c r="A204" s="49" t="s">
        <v>190</v>
      </c>
      <c r="B204" s="66">
        <v>0.0</v>
      </c>
      <c r="C204" s="67">
        <v>0.0</v>
      </c>
      <c r="D204" s="69">
        <v>0.0</v>
      </c>
      <c r="E204" s="68">
        <v>0.0</v>
      </c>
      <c r="F204" s="69">
        <v>1.0</v>
      </c>
      <c r="G204" s="102">
        <v>0.0</v>
      </c>
      <c r="I204" s="41"/>
    </row>
    <row r="205">
      <c r="A205" s="49" t="s">
        <v>192</v>
      </c>
      <c r="B205" s="66">
        <v>1.0</v>
      </c>
      <c r="C205" s="67">
        <v>1.0</v>
      </c>
      <c r="D205" s="69">
        <v>0.0</v>
      </c>
      <c r="E205" s="68">
        <v>0.0</v>
      </c>
      <c r="F205" s="69">
        <v>1.0</v>
      </c>
      <c r="G205" s="102">
        <v>1.0</v>
      </c>
      <c r="I205" s="41"/>
    </row>
    <row r="206">
      <c r="A206" s="49" t="s">
        <v>193</v>
      </c>
      <c r="B206" s="66">
        <v>1.0</v>
      </c>
      <c r="C206" s="67">
        <v>0.0</v>
      </c>
      <c r="D206" s="69">
        <v>1.0</v>
      </c>
      <c r="E206" s="68">
        <v>0.0</v>
      </c>
      <c r="F206" s="69">
        <v>0.0</v>
      </c>
      <c r="G206" s="102">
        <v>1.0</v>
      </c>
      <c r="I206" s="41"/>
    </row>
    <row r="207">
      <c r="A207" s="49" t="s">
        <v>195</v>
      </c>
      <c r="B207" s="66">
        <v>0.0</v>
      </c>
      <c r="C207" s="67">
        <v>0.0</v>
      </c>
      <c r="D207" s="69">
        <v>0.0</v>
      </c>
      <c r="E207" s="68">
        <v>1.0</v>
      </c>
      <c r="F207" s="69">
        <v>0.0</v>
      </c>
      <c r="G207" s="102">
        <v>1.0</v>
      </c>
      <c r="I207" s="41"/>
    </row>
    <row r="208">
      <c r="A208" s="98" t="s">
        <v>237</v>
      </c>
      <c r="B208" s="70">
        <v>1.0</v>
      </c>
      <c r="C208" s="70">
        <v>0.0</v>
      </c>
      <c r="D208" s="99">
        <v>0.0</v>
      </c>
      <c r="E208" s="99">
        <v>0.0</v>
      </c>
      <c r="F208" s="99">
        <v>1.0</v>
      </c>
      <c r="G208" s="70">
        <v>1.0</v>
      </c>
      <c r="I208" s="41"/>
    </row>
    <row r="209">
      <c r="A209" s="56"/>
      <c r="B209" s="33"/>
      <c r="C209" s="33"/>
      <c r="D209" s="33"/>
      <c r="E209" s="33"/>
      <c r="F209" s="33"/>
      <c r="G209" s="34"/>
      <c r="I209" s="41"/>
    </row>
    <row r="210">
      <c r="A210" s="44" t="s">
        <v>208</v>
      </c>
      <c r="B210" s="84"/>
      <c r="C210" s="64"/>
      <c r="D210" s="100"/>
      <c r="E210" s="64"/>
      <c r="F210" s="100"/>
      <c r="G210" s="73"/>
      <c r="I210" s="41"/>
    </row>
    <row r="211">
      <c r="A211" s="49" t="s">
        <v>209</v>
      </c>
      <c r="B211" s="66">
        <v>0.0</v>
      </c>
      <c r="C211" s="67">
        <v>0.0</v>
      </c>
      <c r="D211" s="69">
        <v>1.0</v>
      </c>
      <c r="E211" s="68">
        <v>0.0</v>
      </c>
      <c r="F211" s="69">
        <v>0.0</v>
      </c>
      <c r="G211" s="102">
        <v>0.0</v>
      </c>
      <c r="I211" s="41"/>
    </row>
    <row r="212">
      <c r="A212" s="49" t="s">
        <v>190</v>
      </c>
      <c r="B212" s="66">
        <v>0.0</v>
      </c>
      <c r="C212" s="67">
        <v>1.0</v>
      </c>
      <c r="D212" s="69">
        <v>1.0</v>
      </c>
      <c r="E212" s="68">
        <v>0.0</v>
      </c>
      <c r="F212" s="69">
        <v>1.0</v>
      </c>
      <c r="G212" s="102">
        <v>0.0</v>
      </c>
      <c r="I212" s="41"/>
    </row>
    <row r="213">
      <c r="A213" s="49" t="s">
        <v>192</v>
      </c>
      <c r="B213" s="66">
        <v>0.0</v>
      </c>
      <c r="C213" s="67">
        <v>1.0</v>
      </c>
      <c r="D213" s="69">
        <v>1.0</v>
      </c>
      <c r="E213" s="68">
        <v>1.0</v>
      </c>
      <c r="F213" s="69">
        <v>1.0</v>
      </c>
      <c r="G213" s="102">
        <v>1.0</v>
      </c>
      <c r="I213" s="41"/>
    </row>
    <row r="214">
      <c r="A214" s="49" t="s">
        <v>193</v>
      </c>
      <c r="B214" s="66">
        <v>0.0</v>
      </c>
      <c r="C214" s="67">
        <v>0.0</v>
      </c>
      <c r="D214" s="69">
        <v>1.0</v>
      </c>
      <c r="E214" s="68">
        <v>1.0</v>
      </c>
      <c r="F214" s="69">
        <v>0.0</v>
      </c>
      <c r="G214" s="102">
        <v>0.0</v>
      </c>
      <c r="I214" s="41"/>
    </row>
    <row r="215">
      <c r="A215" s="49" t="s">
        <v>195</v>
      </c>
      <c r="B215" s="66">
        <v>0.0</v>
      </c>
      <c r="C215" s="67">
        <v>0.0</v>
      </c>
      <c r="D215" s="69">
        <v>0.0</v>
      </c>
      <c r="E215" s="68">
        <v>0.0</v>
      </c>
      <c r="F215" s="69">
        <v>0.0</v>
      </c>
      <c r="G215" s="102">
        <v>0.0</v>
      </c>
      <c r="I215" s="41"/>
    </row>
    <row r="216">
      <c r="A216" s="98" t="s">
        <v>237</v>
      </c>
      <c r="B216" s="70">
        <v>0.0</v>
      </c>
      <c r="C216" s="70">
        <v>0.0</v>
      </c>
      <c r="D216" s="99">
        <v>1.0</v>
      </c>
      <c r="E216" s="99">
        <v>0.0</v>
      </c>
      <c r="F216" s="99">
        <v>0.0</v>
      </c>
      <c r="G216" s="70">
        <v>0.0</v>
      </c>
      <c r="I216" s="41"/>
    </row>
    <row r="217">
      <c r="A217" s="56"/>
      <c r="B217" s="33"/>
      <c r="C217" s="33"/>
      <c r="D217" s="33"/>
      <c r="E217" s="33"/>
      <c r="F217" s="33"/>
      <c r="G217" s="34"/>
      <c r="I217" s="41"/>
    </row>
    <row r="218">
      <c r="A218" s="44" t="s">
        <v>221</v>
      </c>
      <c r="B218" s="84"/>
      <c r="C218" s="64"/>
      <c r="D218" s="100"/>
      <c r="E218" s="64"/>
      <c r="F218" s="100"/>
      <c r="G218" s="73"/>
      <c r="I218" s="41"/>
    </row>
    <row r="219">
      <c r="A219" s="49" t="s">
        <v>222</v>
      </c>
      <c r="B219" s="66">
        <v>0.0</v>
      </c>
      <c r="C219" s="67">
        <v>1.0</v>
      </c>
      <c r="D219" s="69">
        <v>1.0</v>
      </c>
      <c r="E219" s="68">
        <v>0.0</v>
      </c>
      <c r="F219" s="69">
        <v>1.0</v>
      </c>
      <c r="G219" s="102">
        <v>0.0</v>
      </c>
      <c r="I219" s="41"/>
    </row>
    <row r="220">
      <c r="A220" s="49" t="s">
        <v>190</v>
      </c>
      <c r="B220" s="66">
        <v>1.0</v>
      </c>
      <c r="C220" s="67">
        <v>1.0</v>
      </c>
      <c r="D220" s="69">
        <v>1.0</v>
      </c>
      <c r="E220" s="68">
        <v>1.0</v>
      </c>
      <c r="F220" s="69">
        <v>0.0</v>
      </c>
      <c r="G220" s="102">
        <v>1.0</v>
      </c>
      <c r="I220" s="41"/>
    </row>
    <row r="221">
      <c r="A221" s="49" t="s">
        <v>192</v>
      </c>
      <c r="B221" s="66">
        <v>1.0</v>
      </c>
      <c r="C221" s="67">
        <v>1.0</v>
      </c>
      <c r="D221" s="69">
        <v>1.0</v>
      </c>
      <c r="E221" s="68">
        <v>1.0</v>
      </c>
      <c r="F221" s="69">
        <v>0.0</v>
      </c>
      <c r="G221" s="102">
        <v>0.0</v>
      </c>
      <c r="I221" s="41"/>
    </row>
    <row r="222">
      <c r="A222" s="49" t="s">
        <v>193</v>
      </c>
      <c r="B222" s="66">
        <v>1.0</v>
      </c>
      <c r="C222" s="67">
        <v>1.0</v>
      </c>
      <c r="D222" s="69">
        <v>1.0</v>
      </c>
      <c r="E222" s="68">
        <v>0.0</v>
      </c>
      <c r="F222" s="69">
        <v>1.0</v>
      </c>
      <c r="G222" s="102">
        <v>0.0</v>
      </c>
      <c r="I222" s="41"/>
    </row>
    <row r="223">
      <c r="A223" s="49" t="s">
        <v>195</v>
      </c>
      <c r="B223" s="66">
        <v>0.0</v>
      </c>
      <c r="C223" s="67">
        <v>0.0</v>
      </c>
      <c r="D223" s="69">
        <v>0.0</v>
      </c>
      <c r="E223" s="68">
        <v>0.0</v>
      </c>
      <c r="F223" s="69">
        <v>1.0</v>
      </c>
      <c r="G223" s="102">
        <v>0.0</v>
      </c>
      <c r="I223" s="41"/>
    </row>
    <row r="224">
      <c r="A224" s="98" t="s">
        <v>237</v>
      </c>
      <c r="B224" s="70">
        <v>1.0</v>
      </c>
      <c r="C224" s="70">
        <v>1.0</v>
      </c>
      <c r="D224" s="99">
        <v>1.0</v>
      </c>
      <c r="E224" s="99">
        <v>0.0</v>
      </c>
      <c r="F224" s="99">
        <v>1.0</v>
      </c>
      <c r="G224" s="70">
        <v>0.0</v>
      </c>
    </row>
    <row r="227">
      <c r="A227" s="3" t="s">
        <v>238</v>
      </c>
      <c r="E227" s="28"/>
      <c r="F227" s="28"/>
    </row>
    <row r="228">
      <c r="A228" s="7" t="s">
        <v>239</v>
      </c>
      <c r="E228" s="103"/>
      <c r="F228" s="103"/>
    </row>
    <row r="229">
      <c r="A229" s="8"/>
      <c r="B229" s="2"/>
      <c r="C229" s="2" t="s">
        <v>2</v>
      </c>
      <c r="D229" s="2" t="s">
        <v>3</v>
      </c>
      <c r="E229" s="104"/>
      <c r="F229" s="104"/>
    </row>
    <row r="230">
      <c r="A230" s="8" t="s">
        <v>139</v>
      </c>
      <c r="C230" s="9"/>
      <c r="D230" s="22"/>
      <c r="E230" s="105"/>
      <c r="F230" s="105"/>
    </row>
    <row r="231">
      <c r="A231" s="9" t="s">
        <v>140</v>
      </c>
      <c r="C231" s="14">
        <v>100.0</v>
      </c>
      <c r="D231" s="14">
        <v>100.0</v>
      </c>
      <c r="E231" s="106"/>
      <c r="F231" s="106"/>
    </row>
    <row r="232">
      <c r="A232" s="9" t="s">
        <v>141</v>
      </c>
      <c r="C232" s="14">
        <v>100.0</v>
      </c>
      <c r="D232" s="14">
        <v>100.0</v>
      </c>
      <c r="E232" s="106"/>
      <c r="F232" s="106"/>
    </row>
    <row r="233">
      <c r="A233" s="9" t="s">
        <v>142</v>
      </c>
      <c r="C233" s="14">
        <v>100.0</v>
      </c>
      <c r="D233" s="14">
        <v>100.0</v>
      </c>
      <c r="E233" s="106"/>
      <c r="F233" s="106"/>
    </row>
    <row r="234">
      <c r="A234" s="9" t="s">
        <v>143</v>
      </c>
      <c r="C234" s="14">
        <v>1.9433345441336722</v>
      </c>
      <c r="D234" s="14">
        <v>4.140727794033896</v>
      </c>
      <c r="E234" s="107"/>
      <c r="F234" s="107"/>
    </row>
    <row r="235">
      <c r="A235" s="8" t="s">
        <v>144</v>
      </c>
      <c r="C235" s="15">
        <v>101.94333454413366</v>
      </c>
      <c r="D235" s="15">
        <v>104.1407277940339</v>
      </c>
      <c r="E235" s="108"/>
      <c r="F235" s="108"/>
    </row>
    <row r="236">
      <c r="A236" s="8" t="s">
        <v>145</v>
      </c>
      <c r="C236" s="109"/>
      <c r="D236" s="109"/>
      <c r="E236" s="105"/>
      <c r="F236" s="105"/>
    </row>
    <row r="237">
      <c r="A237" s="9" t="s">
        <v>146</v>
      </c>
      <c r="C237" s="14">
        <v>17.995087610053098</v>
      </c>
      <c r="D237" s="14">
        <v>21.342864437069185</v>
      </c>
      <c r="E237" s="106"/>
      <c r="F237" s="106"/>
    </row>
    <row r="238">
      <c r="A238" s="9" t="s">
        <v>147</v>
      </c>
      <c r="C238" s="14">
        <v>58.84316676180098</v>
      </c>
      <c r="D238" s="14">
        <v>58.74590051255866</v>
      </c>
      <c r="E238" s="106"/>
      <c r="F238" s="106"/>
    </row>
    <row r="239">
      <c r="A239" s="9" t="s">
        <v>148</v>
      </c>
      <c r="C239" s="14">
        <v>0.6192378876723227</v>
      </c>
      <c r="D239" s="14">
        <v>0.7069774749121187</v>
      </c>
      <c r="E239" s="107"/>
      <c r="F239" s="107"/>
    </row>
    <row r="240">
      <c r="A240" s="9" t="s">
        <v>149</v>
      </c>
      <c r="C240" s="14">
        <v>2.308304360610935</v>
      </c>
      <c r="D240" s="14">
        <v>2.046307024606744</v>
      </c>
      <c r="E240" s="107"/>
      <c r="F240" s="107"/>
    </row>
    <row r="241">
      <c r="A241" s="9" t="s">
        <v>150</v>
      </c>
      <c r="C241" s="14">
        <v>1.498797848234826</v>
      </c>
      <c r="D241" s="14">
        <v>1.5916812317118674</v>
      </c>
      <c r="E241" s="107"/>
      <c r="F241" s="107"/>
    </row>
    <row r="242">
      <c r="A242" s="8" t="s">
        <v>151</v>
      </c>
      <c r="C242" s="14">
        <v>81.26459446837215</v>
      </c>
      <c r="D242" s="14">
        <v>84.43373068085857</v>
      </c>
      <c r="E242" s="108"/>
      <c r="F242" s="108"/>
    </row>
    <row r="243">
      <c r="A243" s="30" t="s">
        <v>152</v>
      </c>
      <c r="C243" s="31">
        <v>20.678740075761507</v>
      </c>
      <c r="D243" s="31">
        <v>19.70699711317531</v>
      </c>
      <c r="E243" s="110"/>
      <c r="F243" s="110"/>
    </row>
    <row r="245">
      <c r="A245" s="8" t="s">
        <v>153</v>
      </c>
      <c r="C245" s="15">
        <v>20.678740075761507</v>
      </c>
      <c r="D245" s="15">
        <v>19.70699711317531</v>
      </c>
      <c r="E245" s="108"/>
      <c r="F245" s="108"/>
    </row>
    <row r="246">
      <c r="A246" s="8" t="s">
        <v>154</v>
      </c>
      <c r="C246" s="15"/>
      <c r="D246" s="15"/>
      <c r="E246" s="105"/>
      <c r="F246" s="105"/>
    </row>
    <row r="247">
      <c r="A247" s="9" t="s">
        <v>155</v>
      </c>
      <c r="C247" s="14">
        <v>5.051631985885527</v>
      </c>
      <c r="D247" s="14">
        <v>3.466153453388582</v>
      </c>
      <c r="E247" s="107"/>
      <c r="F247" s="107"/>
    </row>
    <row r="248">
      <c r="A248" s="9" t="s">
        <v>156</v>
      </c>
      <c r="C248" s="14">
        <v>0.16864719007835607</v>
      </c>
      <c r="D248" s="14">
        <v>0.9976237701537676</v>
      </c>
      <c r="E248" s="107"/>
      <c r="F248" s="107"/>
    </row>
    <row r="249">
      <c r="A249" s="8" t="s">
        <v>157</v>
      </c>
      <c r="C249" s="15">
        <v>5.220279175963883</v>
      </c>
      <c r="D249" s="15">
        <v>4.463777223542349</v>
      </c>
      <c r="E249" s="111"/>
      <c r="F249" s="111"/>
    </row>
    <row r="250">
      <c r="A250" s="8" t="s">
        <v>158</v>
      </c>
      <c r="C250" s="15">
        <v>15.458460899797624</v>
      </c>
      <c r="D250" s="15">
        <v>15.24321988963296</v>
      </c>
      <c r="E250" s="108"/>
      <c r="F250" s="111"/>
    </row>
    <row r="251">
      <c r="A251" s="8" t="s">
        <v>159</v>
      </c>
      <c r="C251" s="15">
        <v>15.458460899797624</v>
      </c>
      <c r="D251" s="15">
        <v>15.24321988963296</v>
      </c>
      <c r="E251" s="108"/>
      <c r="F251" s="111"/>
    </row>
    <row r="252">
      <c r="A252" s="8" t="s">
        <v>160</v>
      </c>
      <c r="C252" s="15">
        <v>15.458460899797624</v>
      </c>
      <c r="D252" s="15">
        <v>15.24321988963296</v>
      </c>
      <c r="E252" s="108"/>
      <c r="F252" s="111"/>
    </row>
    <row r="253">
      <c r="A253" s="8" t="s">
        <v>98</v>
      </c>
      <c r="C253" s="112"/>
      <c r="D253" s="112"/>
      <c r="E253" s="105"/>
      <c r="F253" s="105"/>
    </row>
    <row r="254">
      <c r="A254" s="8" t="s">
        <v>161</v>
      </c>
      <c r="C254" s="112"/>
      <c r="D254" s="112"/>
      <c r="E254" s="105"/>
      <c r="F254" s="105"/>
    </row>
    <row r="255">
      <c r="A255" s="9" t="s">
        <v>162</v>
      </c>
      <c r="C255" s="14">
        <v>0.8860463909501323</v>
      </c>
      <c r="D255" s="14">
        <v>0.8769466428389072</v>
      </c>
      <c r="E255" s="107"/>
      <c r="F255" s="107"/>
    </row>
    <row r="256">
      <c r="A256" s="9" t="s">
        <v>163</v>
      </c>
      <c r="C256" s="14">
        <v>0.8803383322090187</v>
      </c>
      <c r="D256" s="14">
        <v>0.8685021896663458</v>
      </c>
      <c r="E256" s="107"/>
      <c r="F256" s="107"/>
    </row>
    <row r="257">
      <c r="A257" s="8" t="s">
        <v>164</v>
      </c>
      <c r="C257" s="14"/>
      <c r="D257" s="14"/>
      <c r="E257" s="105"/>
      <c r="F257" s="105"/>
    </row>
    <row r="258">
      <c r="A258" s="8" t="s">
        <v>165</v>
      </c>
      <c r="C258" s="14"/>
      <c r="D258" s="14"/>
      <c r="E258" s="105"/>
      <c r="F258" s="105"/>
    </row>
    <row r="259">
      <c r="A259" s="8" t="s">
        <v>166</v>
      </c>
      <c r="C259" s="14"/>
      <c r="D259" s="14"/>
      <c r="E259" s="105"/>
      <c r="F259" s="105"/>
    </row>
    <row r="260">
      <c r="A260" s="9" t="s">
        <v>167</v>
      </c>
      <c r="C260" s="14">
        <v>4.6045007178316295</v>
      </c>
      <c r="D260" s="14">
        <v>4.786826653050804</v>
      </c>
      <c r="E260" s="107"/>
      <c r="F260" s="107"/>
    </row>
    <row r="261">
      <c r="A261" s="9" t="s">
        <v>168</v>
      </c>
      <c r="C261" s="14">
        <v>0.0</v>
      </c>
      <c r="D261" s="14">
        <v>0.8002592250741344</v>
      </c>
      <c r="E261" s="107"/>
      <c r="F261" s="107"/>
    </row>
    <row r="262">
      <c r="A262" s="9" t="s">
        <v>169</v>
      </c>
      <c r="C262" s="14">
        <v>34.594295400688424</v>
      </c>
      <c r="D262" s="14">
        <v>27.493568468804618</v>
      </c>
      <c r="E262" s="106"/>
      <c r="F262" s="106"/>
    </row>
  </sheetData>
  <mergeCells count="196">
    <mergeCell ref="B16:B17"/>
    <mergeCell ref="B18:B19"/>
    <mergeCell ref="B2:B3"/>
    <mergeCell ref="B4:B5"/>
    <mergeCell ref="A6:A13"/>
    <mergeCell ref="B6:B7"/>
    <mergeCell ref="B8:B9"/>
    <mergeCell ref="B10:B11"/>
    <mergeCell ref="B20:B21"/>
    <mergeCell ref="B40:B41"/>
    <mergeCell ref="B42:B43"/>
    <mergeCell ref="A36:A45"/>
    <mergeCell ref="A46:A59"/>
    <mergeCell ref="B46:B47"/>
    <mergeCell ref="B48:B49"/>
    <mergeCell ref="B50:B51"/>
    <mergeCell ref="B52:B53"/>
    <mergeCell ref="B54:B55"/>
    <mergeCell ref="B56:B57"/>
    <mergeCell ref="B58:B59"/>
    <mergeCell ref="A30:A35"/>
    <mergeCell ref="B30:B31"/>
    <mergeCell ref="B32:B33"/>
    <mergeCell ref="B34:B35"/>
    <mergeCell ref="B36:B37"/>
    <mergeCell ref="B38:B39"/>
    <mergeCell ref="B44:B45"/>
    <mergeCell ref="C8:C9"/>
    <mergeCell ref="C10:C11"/>
    <mergeCell ref="C12:C13"/>
    <mergeCell ref="C14:C15"/>
    <mergeCell ref="C16:C17"/>
    <mergeCell ref="C18:C19"/>
    <mergeCell ref="C20:C21"/>
    <mergeCell ref="C22:C23"/>
    <mergeCell ref="C24:C25"/>
    <mergeCell ref="C30:C31"/>
    <mergeCell ref="C32:C33"/>
    <mergeCell ref="C34:C35"/>
    <mergeCell ref="C36:C37"/>
    <mergeCell ref="C38:C39"/>
    <mergeCell ref="C54:C55"/>
    <mergeCell ref="C56:C57"/>
    <mergeCell ref="C58:C59"/>
    <mergeCell ref="C40:C41"/>
    <mergeCell ref="C42:C43"/>
    <mergeCell ref="C44:C45"/>
    <mergeCell ref="C46:C47"/>
    <mergeCell ref="C48:C49"/>
    <mergeCell ref="C50:C51"/>
    <mergeCell ref="C52:C53"/>
    <mergeCell ref="A1:B1"/>
    <mergeCell ref="G1:L1"/>
    <mergeCell ref="A2:A5"/>
    <mergeCell ref="C2:C3"/>
    <mergeCell ref="D2:D3"/>
    <mergeCell ref="E2:E3"/>
    <mergeCell ref="G2:L2"/>
    <mergeCell ref="E4:E5"/>
    <mergeCell ref="C4:C5"/>
    <mergeCell ref="D4:D5"/>
    <mergeCell ref="C6:C7"/>
    <mergeCell ref="D6:D7"/>
    <mergeCell ref="E6:E7"/>
    <mergeCell ref="D8:D9"/>
    <mergeCell ref="E8:E9"/>
    <mergeCell ref="B12:B13"/>
    <mergeCell ref="B14:B15"/>
    <mergeCell ref="B22:B23"/>
    <mergeCell ref="B24:B25"/>
    <mergeCell ref="B26:B27"/>
    <mergeCell ref="B28:B29"/>
    <mergeCell ref="A14:A21"/>
    <mergeCell ref="A22:A29"/>
    <mergeCell ref="D10:E11"/>
    <mergeCell ref="D12:E13"/>
    <mergeCell ref="D14:D15"/>
    <mergeCell ref="E14:E15"/>
    <mergeCell ref="D16:D17"/>
    <mergeCell ref="E16:E17"/>
    <mergeCell ref="E18:E19"/>
    <mergeCell ref="D28:D29"/>
    <mergeCell ref="D30:D31"/>
    <mergeCell ref="D32:D33"/>
    <mergeCell ref="D34:D35"/>
    <mergeCell ref="D36:D37"/>
    <mergeCell ref="G62:L62"/>
    <mergeCell ref="G63:L63"/>
    <mergeCell ref="D18:D19"/>
    <mergeCell ref="D20:D21"/>
    <mergeCell ref="D22:D23"/>
    <mergeCell ref="D24:D25"/>
    <mergeCell ref="C26:C27"/>
    <mergeCell ref="D26:D27"/>
    <mergeCell ref="C28:C29"/>
    <mergeCell ref="E20:E21"/>
    <mergeCell ref="E22:E23"/>
    <mergeCell ref="E24:E25"/>
    <mergeCell ref="E26:E27"/>
    <mergeCell ref="E28:E29"/>
    <mergeCell ref="E30:E31"/>
    <mergeCell ref="E32:E33"/>
    <mergeCell ref="D42:D43"/>
    <mergeCell ref="D44:D45"/>
    <mergeCell ref="D46:D47"/>
    <mergeCell ref="E34:E35"/>
    <mergeCell ref="E36:E37"/>
    <mergeCell ref="D38:D39"/>
    <mergeCell ref="E38:E39"/>
    <mergeCell ref="D40:D41"/>
    <mergeCell ref="E40:E41"/>
    <mergeCell ref="E42:E43"/>
    <mergeCell ref="E44:E45"/>
    <mergeCell ref="E46:E47"/>
    <mergeCell ref="D48:E49"/>
    <mergeCell ref="D50:D51"/>
    <mergeCell ref="E50:E51"/>
    <mergeCell ref="D52:D53"/>
    <mergeCell ref="E52:E53"/>
    <mergeCell ref="D54:D55"/>
    <mergeCell ref="E54:E55"/>
    <mergeCell ref="D56:D57"/>
    <mergeCell ref="E56:E57"/>
    <mergeCell ref="D58:D59"/>
    <mergeCell ref="A61:E61"/>
    <mergeCell ref="A63:E97"/>
    <mergeCell ref="E58:E59"/>
    <mergeCell ref="G78:G79"/>
    <mergeCell ref="H78:H79"/>
    <mergeCell ref="I78:I79"/>
    <mergeCell ref="J78:J79"/>
    <mergeCell ref="K78:K79"/>
    <mergeCell ref="L78:L79"/>
    <mergeCell ref="A99:L99"/>
    <mergeCell ref="A101:G101"/>
    <mergeCell ref="I101:J101"/>
    <mergeCell ref="B102:F102"/>
    <mergeCell ref="I102:J102"/>
    <mergeCell ref="I103:J103"/>
    <mergeCell ref="I104:J104"/>
    <mergeCell ref="A259:B259"/>
    <mergeCell ref="A260:B260"/>
    <mergeCell ref="A261:B261"/>
    <mergeCell ref="A262:B262"/>
    <mergeCell ref="A252:B252"/>
    <mergeCell ref="A253:B253"/>
    <mergeCell ref="A254:B254"/>
    <mergeCell ref="A255:B255"/>
    <mergeCell ref="A256:B256"/>
    <mergeCell ref="A257:B257"/>
    <mergeCell ref="A258:B258"/>
    <mergeCell ref="I105:J105"/>
    <mergeCell ref="A110:G110"/>
    <mergeCell ref="A114:G114"/>
    <mergeCell ref="B115:F115"/>
    <mergeCell ref="A124:G124"/>
    <mergeCell ref="A132:G132"/>
    <mergeCell ref="A141:H141"/>
    <mergeCell ref="A145:G145"/>
    <mergeCell ref="B146:F146"/>
    <mergeCell ref="A151:G151"/>
    <mergeCell ref="A160:G160"/>
    <mergeCell ref="A169:G169"/>
    <mergeCell ref="A180:G180"/>
    <mergeCell ref="A192:G192"/>
    <mergeCell ref="B193:F193"/>
    <mergeCell ref="A201:G201"/>
    <mergeCell ref="A209:G209"/>
    <mergeCell ref="A217:G217"/>
    <mergeCell ref="A227:D227"/>
    <mergeCell ref="A228:D228"/>
    <mergeCell ref="A230:B230"/>
    <mergeCell ref="A231:B231"/>
    <mergeCell ref="A232:B232"/>
    <mergeCell ref="A233:B233"/>
    <mergeCell ref="A234:B234"/>
    <mergeCell ref="A235:B235"/>
    <mergeCell ref="A236:B236"/>
    <mergeCell ref="A237:B237"/>
    <mergeCell ref="D243:D244"/>
    <mergeCell ref="E243:E244"/>
    <mergeCell ref="F243:F244"/>
    <mergeCell ref="A238:B238"/>
    <mergeCell ref="A239:B239"/>
    <mergeCell ref="A240:B240"/>
    <mergeCell ref="A241:B241"/>
    <mergeCell ref="A242:B242"/>
    <mergeCell ref="A243:B244"/>
    <mergeCell ref="C243:C244"/>
    <mergeCell ref="A245:B245"/>
    <mergeCell ref="A246:B246"/>
    <mergeCell ref="A247:B247"/>
    <mergeCell ref="A248:B248"/>
    <mergeCell ref="A249:B249"/>
    <mergeCell ref="A250:B250"/>
    <mergeCell ref="A251:B25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9" max="9" width="40.57"/>
  </cols>
  <sheetData>
    <row r="1">
      <c r="A1" s="35" t="s">
        <v>171</v>
      </c>
      <c r="H1" s="36"/>
      <c r="I1" s="113" t="s">
        <v>172</v>
      </c>
      <c r="J1" s="38" t="s">
        <v>173</v>
      </c>
      <c r="K1" s="38" t="s">
        <v>174</v>
      </c>
    </row>
    <row r="2">
      <c r="A2" s="39"/>
      <c r="B2" s="40" t="s">
        <v>175</v>
      </c>
      <c r="C2" s="33"/>
      <c r="D2" s="33"/>
      <c r="E2" s="33"/>
      <c r="F2" s="34"/>
      <c r="G2" s="41"/>
      <c r="H2" s="41"/>
      <c r="I2" s="114" t="s">
        <v>176</v>
      </c>
      <c r="J2" s="43" t="s">
        <v>177</v>
      </c>
      <c r="K2" s="43" t="s">
        <v>178</v>
      </c>
    </row>
    <row r="3">
      <c r="A3" s="44" t="s">
        <v>179</v>
      </c>
      <c r="B3" s="45" t="s">
        <v>180</v>
      </c>
      <c r="C3" s="46" t="s">
        <v>181</v>
      </c>
      <c r="D3" s="45" t="s">
        <v>182</v>
      </c>
      <c r="E3" s="46" t="s">
        <v>183</v>
      </c>
      <c r="F3" s="47" t="s">
        <v>184</v>
      </c>
      <c r="G3" s="48" t="s">
        <v>185</v>
      </c>
      <c r="I3" s="114" t="s">
        <v>186</v>
      </c>
      <c r="J3" s="43" t="s">
        <v>177</v>
      </c>
      <c r="K3" s="43" t="s">
        <v>177</v>
      </c>
    </row>
    <row r="4">
      <c r="A4" s="49" t="s">
        <v>187</v>
      </c>
      <c r="B4" s="50" t="s">
        <v>188</v>
      </c>
      <c r="C4" s="51">
        <v>0.38</v>
      </c>
      <c r="D4" s="52">
        <v>0.2</v>
      </c>
      <c r="E4" s="51">
        <v>0.38</v>
      </c>
      <c r="F4" s="52">
        <v>0.3</v>
      </c>
      <c r="G4" s="51">
        <v>0.29</v>
      </c>
      <c r="I4" s="114" t="s">
        <v>189</v>
      </c>
      <c r="J4" s="43" t="s">
        <v>178</v>
      </c>
      <c r="K4" s="43" t="s">
        <v>178</v>
      </c>
    </row>
    <row r="5">
      <c r="A5" s="49" t="s">
        <v>190</v>
      </c>
      <c r="B5" s="53">
        <v>0.19</v>
      </c>
      <c r="C5" s="51">
        <v>0.37</v>
      </c>
      <c r="D5" s="52">
        <v>0.17</v>
      </c>
      <c r="E5" s="51">
        <v>0.37</v>
      </c>
      <c r="F5" s="52">
        <v>0.26</v>
      </c>
      <c r="G5" s="51">
        <v>0.3</v>
      </c>
      <c r="I5" s="114" t="s">
        <v>191</v>
      </c>
      <c r="J5" s="43" t="s">
        <v>177</v>
      </c>
      <c r="K5" s="43" t="s">
        <v>178</v>
      </c>
    </row>
    <row r="6">
      <c r="A6" s="49" t="s">
        <v>192</v>
      </c>
      <c r="B6" s="53">
        <v>0.22</v>
      </c>
      <c r="C6" s="51">
        <v>0.36</v>
      </c>
      <c r="D6" s="52">
        <v>0.17</v>
      </c>
      <c r="E6" s="51">
        <v>0.36</v>
      </c>
      <c r="F6" s="52">
        <v>0.23</v>
      </c>
      <c r="G6" s="51">
        <v>0.35</v>
      </c>
    </row>
    <row r="7">
      <c r="A7" s="49" t="s">
        <v>193</v>
      </c>
      <c r="B7" s="53">
        <v>0.22</v>
      </c>
      <c r="C7" s="51">
        <v>0.3</v>
      </c>
      <c r="D7" s="52">
        <v>0.16</v>
      </c>
      <c r="E7" s="51">
        <v>0.3</v>
      </c>
      <c r="F7" s="52">
        <v>0.24</v>
      </c>
      <c r="G7" s="51">
        <v>0.32</v>
      </c>
      <c r="I7" s="54" t="s">
        <v>194</v>
      </c>
    </row>
    <row r="8">
      <c r="A8" s="49" t="s">
        <v>195</v>
      </c>
      <c r="B8" s="53">
        <v>0.18</v>
      </c>
      <c r="C8" s="51">
        <v>0.33</v>
      </c>
      <c r="D8" s="52">
        <v>0.17</v>
      </c>
      <c r="E8" s="51">
        <v>0.33</v>
      </c>
      <c r="F8" s="52">
        <v>0.21</v>
      </c>
      <c r="G8" s="51">
        <v>0.37</v>
      </c>
      <c r="I8" s="55" t="s">
        <v>196</v>
      </c>
    </row>
    <row r="9">
      <c r="A9" s="49" t="s">
        <v>197</v>
      </c>
      <c r="B9" s="53">
        <v>0.22</v>
      </c>
      <c r="C9" s="51">
        <v>0.4</v>
      </c>
      <c r="D9" s="52">
        <v>0.2</v>
      </c>
      <c r="E9" s="51">
        <v>0.4</v>
      </c>
      <c r="F9" s="52">
        <v>0.23</v>
      </c>
      <c r="G9" s="51">
        <v>0.4</v>
      </c>
      <c r="I9" s="55" t="s">
        <v>181</v>
      </c>
    </row>
    <row r="10">
      <c r="A10" s="56"/>
      <c r="B10" s="33"/>
      <c r="C10" s="33"/>
      <c r="D10" s="33"/>
      <c r="E10" s="33"/>
      <c r="F10" s="33"/>
      <c r="G10" s="34"/>
      <c r="I10" s="55" t="s">
        <v>182</v>
      </c>
    </row>
    <row r="11">
      <c r="A11" s="57" t="s">
        <v>198</v>
      </c>
      <c r="B11" s="59">
        <v>0.21</v>
      </c>
      <c r="C11" s="59">
        <v>0.36</v>
      </c>
      <c r="D11" s="59">
        <v>0.18</v>
      </c>
      <c r="E11" s="59">
        <v>0.36</v>
      </c>
      <c r="F11" s="59">
        <v>0.24</v>
      </c>
      <c r="G11" s="59">
        <v>0.34</v>
      </c>
      <c r="I11" s="55" t="s">
        <v>199</v>
      </c>
    </row>
    <row r="12">
      <c r="A12" s="57" t="s">
        <v>200</v>
      </c>
      <c r="B12" s="59">
        <v>0.22</v>
      </c>
      <c r="C12" s="59">
        <v>0.37</v>
      </c>
      <c r="D12" s="59">
        <v>0.17</v>
      </c>
      <c r="E12" s="59">
        <v>0.37</v>
      </c>
      <c r="F12" s="59">
        <v>0.23</v>
      </c>
      <c r="G12" s="59">
        <v>0.33</v>
      </c>
      <c r="I12" s="55" t="s">
        <v>201</v>
      </c>
    </row>
    <row r="13">
      <c r="C13" s="60"/>
    </row>
    <row r="14">
      <c r="A14" s="61" t="s">
        <v>202</v>
      </c>
      <c r="H14" s="62"/>
      <c r="I14" s="62"/>
    </row>
    <row r="15">
      <c r="A15" s="63" t="s">
        <v>203</v>
      </c>
      <c r="B15" s="40" t="s">
        <v>175</v>
      </c>
      <c r="C15" s="33"/>
      <c r="D15" s="33"/>
      <c r="E15" s="33"/>
      <c r="F15" s="34"/>
      <c r="G15" s="64"/>
      <c r="H15" s="41"/>
      <c r="I15" s="41"/>
    </row>
    <row r="16">
      <c r="A16" s="65"/>
      <c r="B16" s="66" t="s">
        <v>180</v>
      </c>
      <c r="C16" s="67" t="s">
        <v>204</v>
      </c>
      <c r="D16" s="66" t="s">
        <v>205</v>
      </c>
      <c r="E16" s="68" t="s">
        <v>183</v>
      </c>
      <c r="F16" s="69" t="s">
        <v>184</v>
      </c>
      <c r="G16" s="70" t="s">
        <v>185</v>
      </c>
      <c r="I16" s="41"/>
    </row>
    <row r="17">
      <c r="A17" s="44" t="s">
        <v>206</v>
      </c>
      <c r="B17" s="71"/>
      <c r="C17" s="64"/>
      <c r="D17" s="71"/>
      <c r="E17" s="64"/>
      <c r="F17" s="72"/>
      <c r="G17" s="73"/>
      <c r="I17" s="41"/>
    </row>
    <row r="18">
      <c r="A18" s="49" t="s">
        <v>207</v>
      </c>
      <c r="B18" s="53">
        <v>0.12</v>
      </c>
      <c r="C18" s="51">
        <v>0.21</v>
      </c>
      <c r="D18" s="53">
        <v>0.19</v>
      </c>
      <c r="E18" s="74">
        <v>0.21</v>
      </c>
      <c r="F18" s="52">
        <v>0.19</v>
      </c>
      <c r="G18" s="51">
        <v>0.16</v>
      </c>
      <c r="I18" s="41"/>
    </row>
    <row r="19">
      <c r="A19" s="49" t="s">
        <v>190</v>
      </c>
      <c r="B19" s="53">
        <v>0.11</v>
      </c>
      <c r="C19" s="51">
        <v>0.21</v>
      </c>
      <c r="D19" s="53">
        <v>0.18</v>
      </c>
      <c r="E19" s="74">
        <v>0.21</v>
      </c>
      <c r="F19" s="52">
        <v>0.18</v>
      </c>
      <c r="G19" s="51">
        <v>0.14</v>
      </c>
      <c r="I19" s="41"/>
    </row>
    <row r="20">
      <c r="A20" s="49" t="s">
        <v>192</v>
      </c>
      <c r="B20" s="53">
        <v>0.12</v>
      </c>
      <c r="C20" s="51">
        <v>0.21</v>
      </c>
      <c r="D20" s="53">
        <v>0.19</v>
      </c>
      <c r="E20" s="74">
        <v>0.21</v>
      </c>
      <c r="F20" s="52">
        <v>0.19</v>
      </c>
      <c r="G20" s="51">
        <v>0.16</v>
      </c>
      <c r="I20" s="41"/>
    </row>
    <row r="21">
      <c r="A21" s="49" t="s">
        <v>193</v>
      </c>
      <c r="B21" s="53">
        <v>0.12</v>
      </c>
      <c r="C21" s="51">
        <v>0.21</v>
      </c>
      <c r="D21" s="53">
        <v>0.23</v>
      </c>
      <c r="E21" s="74">
        <v>0.21</v>
      </c>
      <c r="F21" s="52">
        <v>0.23</v>
      </c>
      <c r="G21" s="51">
        <v>0.15</v>
      </c>
      <c r="I21" s="41"/>
    </row>
    <row r="22">
      <c r="A22" s="49" t="s">
        <v>195</v>
      </c>
      <c r="B22" s="53">
        <v>0.1</v>
      </c>
      <c r="C22" s="51">
        <v>0.22</v>
      </c>
      <c r="D22" s="53">
        <v>0.21</v>
      </c>
      <c r="E22" s="74">
        <v>0.22</v>
      </c>
      <c r="F22" s="52">
        <v>0.21</v>
      </c>
      <c r="G22" s="51">
        <v>0.15</v>
      </c>
      <c r="I22" s="41"/>
    </row>
    <row r="23">
      <c r="A23" s="49" t="s">
        <v>197</v>
      </c>
      <c r="B23" s="53">
        <v>0.11</v>
      </c>
      <c r="C23" s="51">
        <v>0.22</v>
      </c>
      <c r="D23" s="53">
        <v>0.22</v>
      </c>
      <c r="E23" s="74">
        <v>0.22</v>
      </c>
      <c r="F23" s="52">
        <v>0.22</v>
      </c>
      <c r="G23" s="51">
        <v>0.14</v>
      </c>
      <c r="I23" s="41"/>
    </row>
    <row r="24">
      <c r="A24" s="56"/>
      <c r="B24" s="33"/>
      <c r="C24" s="33"/>
      <c r="D24" s="33"/>
      <c r="E24" s="33"/>
      <c r="F24" s="33"/>
      <c r="G24" s="34"/>
      <c r="I24" s="41"/>
    </row>
    <row r="25">
      <c r="A25" s="44" t="s">
        <v>208</v>
      </c>
      <c r="B25" s="75"/>
      <c r="C25" s="64"/>
      <c r="D25" s="75"/>
      <c r="E25" s="64"/>
      <c r="F25" s="72"/>
      <c r="G25" s="76"/>
      <c r="I25" s="41"/>
    </row>
    <row r="26">
      <c r="A26" s="49" t="s">
        <v>209</v>
      </c>
      <c r="B26" s="50" t="s">
        <v>188</v>
      </c>
      <c r="C26" s="77" t="s">
        <v>210</v>
      </c>
      <c r="D26" s="50" t="s">
        <v>211</v>
      </c>
      <c r="E26" s="78" t="s">
        <v>210</v>
      </c>
      <c r="F26" s="79" t="s">
        <v>212</v>
      </c>
      <c r="G26" s="77" t="s">
        <v>210</v>
      </c>
      <c r="I26" s="41"/>
    </row>
    <row r="27">
      <c r="A27" s="49" t="s">
        <v>190</v>
      </c>
      <c r="B27" s="50" t="s">
        <v>212</v>
      </c>
      <c r="C27" s="77" t="s">
        <v>210</v>
      </c>
      <c r="D27" s="50" t="s">
        <v>212</v>
      </c>
      <c r="E27" s="78" t="s">
        <v>210</v>
      </c>
      <c r="F27" s="79" t="s">
        <v>212</v>
      </c>
      <c r="G27" s="77" t="s">
        <v>213</v>
      </c>
      <c r="I27" s="41"/>
    </row>
    <row r="28">
      <c r="A28" s="49" t="s">
        <v>192</v>
      </c>
      <c r="B28" s="50" t="s">
        <v>211</v>
      </c>
      <c r="C28" s="77" t="s">
        <v>210</v>
      </c>
      <c r="D28" s="50" t="s">
        <v>212</v>
      </c>
      <c r="E28" s="78" t="s">
        <v>210</v>
      </c>
      <c r="F28" s="79" t="s">
        <v>212</v>
      </c>
      <c r="G28" s="77" t="s">
        <v>214</v>
      </c>
      <c r="I28" s="41"/>
    </row>
    <row r="29">
      <c r="A29" s="49" t="s">
        <v>193</v>
      </c>
      <c r="B29" s="50" t="s">
        <v>211</v>
      </c>
      <c r="C29" s="77" t="s">
        <v>215</v>
      </c>
      <c r="D29" s="50" t="s">
        <v>216</v>
      </c>
      <c r="E29" s="78" t="s">
        <v>215</v>
      </c>
      <c r="F29" s="79" t="s">
        <v>216</v>
      </c>
      <c r="G29" s="77" t="s">
        <v>217</v>
      </c>
      <c r="I29" s="41"/>
    </row>
    <row r="30">
      <c r="A30" s="49" t="s">
        <v>195</v>
      </c>
      <c r="B30" s="50" t="s">
        <v>215</v>
      </c>
      <c r="C30" s="77" t="s">
        <v>215</v>
      </c>
      <c r="D30" s="50" t="s">
        <v>218</v>
      </c>
      <c r="E30" s="78" t="s">
        <v>215</v>
      </c>
      <c r="F30" s="79" t="s">
        <v>218</v>
      </c>
      <c r="G30" s="77" t="s">
        <v>219</v>
      </c>
      <c r="I30" s="41"/>
    </row>
    <row r="31">
      <c r="A31" s="49" t="s">
        <v>197</v>
      </c>
      <c r="B31" s="50" t="s">
        <v>210</v>
      </c>
      <c r="C31" s="77" t="s">
        <v>210</v>
      </c>
      <c r="D31" s="50" t="s">
        <v>216</v>
      </c>
      <c r="E31" s="78" t="s">
        <v>210</v>
      </c>
      <c r="F31" s="79" t="s">
        <v>216</v>
      </c>
      <c r="G31" s="77" t="s">
        <v>220</v>
      </c>
      <c r="I31" s="41"/>
    </row>
    <row r="32">
      <c r="A32" s="56"/>
      <c r="B32" s="33"/>
      <c r="C32" s="33"/>
      <c r="D32" s="33"/>
      <c r="E32" s="33"/>
      <c r="F32" s="33"/>
      <c r="G32" s="34"/>
      <c r="I32" s="41"/>
    </row>
    <row r="33">
      <c r="A33" s="44" t="s">
        <v>221</v>
      </c>
      <c r="B33" s="75"/>
      <c r="C33" s="64"/>
      <c r="D33" s="75"/>
      <c r="E33" s="64"/>
      <c r="F33" s="80"/>
      <c r="G33" s="76"/>
      <c r="I33" s="41"/>
    </row>
    <row r="34">
      <c r="A34" s="49" t="s">
        <v>222</v>
      </c>
      <c r="B34" s="50" t="s">
        <v>188</v>
      </c>
      <c r="C34" s="77" t="s">
        <v>213</v>
      </c>
      <c r="D34" s="50" t="s">
        <v>217</v>
      </c>
      <c r="E34" s="78" t="s">
        <v>213</v>
      </c>
      <c r="F34" s="79" t="s">
        <v>217</v>
      </c>
      <c r="G34" s="77" t="s">
        <v>217</v>
      </c>
      <c r="I34" s="41"/>
    </row>
    <row r="35">
      <c r="A35" s="49" t="s">
        <v>190</v>
      </c>
      <c r="B35" s="50" t="s">
        <v>219</v>
      </c>
      <c r="C35" s="77" t="s">
        <v>213</v>
      </c>
      <c r="D35" s="50" t="s">
        <v>213</v>
      </c>
      <c r="E35" s="78" t="s">
        <v>213</v>
      </c>
      <c r="F35" s="79" t="s">
        <v>213</v>
      </c>
      <c r="G35" s="77" t="s">
        <v>217</v>
      </c>
      <c r="I35" s="41"/>
    </row>
    <row r="36">
      <c r="A36" s="49" t="s">
        <v>192</v>
      </c>
      <c r="B36" s="50" t="s">
        <v>214</v>
      </c>
      <c r="C36" s="77" t="s">
        <v>210</v>
      </c>
      <c r="D36" s="50" t="s">
        <v>210</v>
      </c>
      <c r="E36" s="78" t="s">
        <v>210</v>
      </c>
      <c r="F36" s="79" t="s">
        <v>210</v>
      </c>
      <c r="G36" s="77" t="s">
        <v>213</v>
      </c>
      <c r="I36" s="41"/>
    </row>
    <row r="37">
      <c r="A37" s="49" t="s">
        <v>193</v>
      </c>
      <c r="B37" s="50" t="s">
        <v>214</v>
      </c>
      <c r="C37" s="77" t="s">
        <v>215</v>
      </c>
      <c r="D37" s="50" t="s">
        <v>215</v>
      </c>
      <c r="E37" s="78" t="s">
        <v>215</v>
      </c>
      <c r="F37" s="79" t="s">
        <v>215</v>
      </c>
      <c r="G37" s="77" t="s">
        <v>213</v>
      </c>
      <c r="I37" s="41"/>
    </row>
    <row r="38">
      <c r="A38" s="49" t="s">
        <v>195</v>
      </c>
      <c r="B38" s="50" t="s">
        <v>214</v>
      </c>
      <c r="C38" s="77" t="s">
        <v>215</v>
      </c>
      <c r="D38" s="50" t="s">
        <v>215</v>
      </c>
      <c r="E38" s="78" t="s">
        <v>215</v>
      </c>
      <c r="F38" s="79" t="s">
        <v>215</v>
      </c>
      <c r="G38" s="77" t="s">
        <v>213</v>
      </c>
      <c r="I38" s="41"/>
    </row>
    <row r="39">
      <c r="A39" s="49" t="s">
        <v>197</v>
      </c>
      <c r="B39" s="50" t="s">
        <v>214</v>
      </c>
      <c r="C39" s="77" t="s">
        <v>210</v>
      </c>
      <c r="D39" s="50" t="s">
        <v>215</v>
      </c>
      <c r="E39" s="78" t="s">
        <v>210</v>
      </c>
      <c r="F39" s="79" t="s">
        <v>215</v>
      </c>
      <c r="G39" s="77" t="s">
        <v>217</v>
      </c>
      <c r="I39" s="41"/>
    </row>
    <row r="40">
      <c r="I40" s="41"/>
    </row>
    <row r="41">
      <c r="A41" s="81" t="s">
        <v>223</v>
      </c>
      <c r="I41" s="41"/>
    </row>
    <row r="42">
      <c r="A42" s="41"/>
      <c r="B42" s="41"/>
      <c r="C42" s="41"/>
      <c r="D42" s="41"/>
      <c r="E42" s="41"/>
      <c r="F42" s="41"/>
      <c r="G42" s="41"/>
      <c r="H42" s="41"/>
      <c r="I42" s="41"/>
    </row>
    <row r="43">
      <c r="A43" s="82" t="s">
        <v>224</v>
      </c>
      <c r="I43" s="41"/>
    </row>
    <row r="44">
      <c r="H44" s="62"/>
      <c r="I44" s="62"/>
    </row>
    <row r="45">
      <c r="A45" s="61" t="s">
        <v>225</v>
      </c>
      <c r="H45" s="41"/>
      <c r="I45" s="41"/>
    </row>
    <row r="46">
      <c r="A46" s="64"/>
      <c r="B46" s="40" t="s">
        <v>175</v>
      </c>
      <c r="C46" s="33"/>
      <c r="D46" s="33"/>
      <c r="E46" s="33"/>
      <c r="F46" s="34"/>
      <c r="G46" s="64"/>
      <c r="H46" s="41"/>
      <c r="I46" s="41"/>
    </row>
    <row r="47">
      <c r="A47" s="83" t="s">
        <v>226</v>
      </c>
      <c r="B47" s="66" t="s">
        <v>180</v>
      </c>
      <c r="C47" s="67" t="s">
        <v>181</v>
      </c>
      <c r="D47" s="66" t="s">
        <v>182</v>
      </c>
      <c r="E47" s="68" t="s">
        <v>183</v>
      </c>
      <c r="F47" s="69" t="s">
        <v>184</v>
      </c>
      <c r="G47" s="70" t="s">
        <v>185</v>
      </c>
      <c r="I47" s="41"/>
    </row>
    <row r="48">
      <c r="A48" s="64"/>
      <c r="B48" s="84"/>
      <c r="C48" s="64"/>
      <c r="D48" s="84"/>
      <c r="E48" s="64"/>
      <c r="F48" s="72"/>
      <c r="G48" s="85"/>
      <c r="I48" s="41"/>
    </row>
    <row r="49">
      <c r="A49" s="49" t="s">
        <v>227</v>
      </c>
      <c r="B49" s="86">
        <v>44276.0</v>
      </c>
      <c r="C49" s="87">
        <v>44276.0</v>
      </c>
      <c r="D49" s="86">
        <v>44276.0</v>
      </c>
      <c r="E49" s="88">
        <v>44276.0</v>
      </c>
      <c r="F49" s="89">
        <v>44276.0</v>
      </c>
      <c r="G49" s="87">
        <v>44276.0</v>
      </c>
      <c r="I49" s="41"/>
    </row>
    <row r="50">
      <c r="A50" s="49" t="s">
        <v>228</v>
      </c>
      <c r="B50" s="86">
        <v>44368.0</v>
      </c>
      <c r="C50" s="87">
        <v>44460.0</v>
      </c>
      <c r="D50" s="86">
        <v>44460.0</v>
      </c>
      <c r="E50" s="88">
        <v>44368.0</v>
      </c>
      <c r="F50" s="89">
        <v>44368.0</v>
      </c>
      <c r="G50" s="87">
        <v>44368.0</v>
      </c>
      <c r="I50" s="41"/>
    </row>
    <row r="51">
      <c r="A51" s="56"/>
      <c r="B51" s="33"/>
      <c r="C51" s="33"/>
      <c r="D51" s="33"/>
      <c r="E51" s="33"/>
      <c r="F51" s="33"/>
      <c r="G51" s="34"/>
      <c r="I51" s="41"/>
    </row>
    <row r="52">
      <c r="A52" s="90" t="s">
        <v>229</v>
      </c>
      <c r="B52" s="75"/>
      <c r="C52" s="64"/>
      <c r="D52" s="75"/>
      <c r="E52" s="64"/>
      <c r="F52" s="72"/>
      <c r="G52" s="76"/>
      <c r="I52" s="41"/>
    </row>
    <row r="53">
      <c r="A53" s="49" t="s">
        <v>187</v>
      </c>
      <c r="B53" s="91">
        <v>389464.0</v>
      </c>
      <c r="C53" s="92">
        <v>1779980.0</v>
      </c>
      <c r="D53" s="91">
        <v>14908.0</v>
      </c>
      <c r="E53" s="93">
        <v>10539.0</v>
      </c>
      <c r="F53" s="94">
        <v>652823.0</v>
      </c>
      <c r="G53" s="92">
        <v>128831.0</v>
      </c>
      <c r="I53" s="41"/>
    </row>
    <row r="54">
      <c r="A54" s="49" t="s">
        <v>230</v>
      </c>
      <c r="B54" s="91">
        <v>378551.0</v>
      </c>
      <c r="C54" s="92">
        <v>1641770.0</v>
      </c>
      <c r="D54" s="91">
        <v>13561.0</v>
      </c>
      <c r="E54" s="93">
        <v>10175.0</v>
      </c>
      <c r="F54" s="94">
        <v>619430.0</v>
      </c>
      <c r="G54" s="92">
        <v>123698.0</v>
      </c>
      <c r="I54" s="41"/>
    </row>
    <row r="55">
      <c r="A55" s="49" t="s">
        <v>190</v>
      </c>
      <c r="B55" s="91">
        <v>368677.0</v>
      </c>
      <c r="C55" s="92">
        <v>1569490.0</v>
      </c>
      <c r="D55" s="91">
        <v>12780.0</v>
      </c>
      <c r="E55" s="93">
        <v>9936.0</v>
      </c>
      <c r="F55" s="94">
        <v>610232.0</v>
      </c>
      <c r="G55" s="92">
        <v>108786.0</v>
      </c>
      <c r="I55" s="41"/>
    </row>
    <row r="56">
      <c r="A56" s="49" t="s">
        <v>192</v>
      </c>
      <c r="B56" s="91">
        <v>347421.0</v>
      </c>
      <c r="C56" s="92">
        <v>1464630.0</v>
      </c>
      <c r="D56" s="91">
        <v>11799.0</v>
      </c>
      <c r="E56" s="93">
        <v>8632.0</v>
      </c>
      <c r="F56" s="94">
        <v>585845.0</v>
      </c>
      <c r="G56" s="92">
        <v>94458.0</v>
      </c>
      <c r="I56" s="41"/>
    </row>
    <row r="57">
      <c r="A57" s="49" t="s">
        <v>193</v>
      </c>
      <c r="B57" s="91">
        <v>307729.0</v>
      </c>
      <c r="C57" s="92">
        <v>1231040.0</v>
      </c>
      <c r="D57" s="91">
        <v>10939.0</v>
      </c>
      <c r="E57" s="93">
        <v>7838.0</v>
      </c>
      <c r="F57" s="94">
        <v>544871.0</v>
      </c>
      <c r="G57" s="92">
        <v>73065.0</v>
      </c>
      <c r="I57" s="41"/>
    </row>
    <row r="58">
      <c r="A58" s="49" t="s">
        <v>195</v>
      </c>
      <c r="B58" s="91">
        <v>291408.0</v>
      </c>
      <c r="C58" s="92">
        <v>1179660.0</v>
      </c>
      <c r="D58" s="91">
        <v>10208.0</v>
      </c>
      <c r="E58" s="93">
        <v>6975.0</v>
      </c>
      <c r="F58" s="94">
        <v>550402.0</v>
      </c>
      <c r="G58" s="92">
        <v>65009.0</v>
      </c>
      <c r="I58" s="41"/>
    </row>
    <row r="59">
      <c r="A59" s="49" t="s">
        <v>197</v>
      </c>
      <c r="B59" s="91">
        <v>264942.0</v>
      </c>
      <c r="C59" s="92">
        <v>1086460.0</v>
      </c>
      <c r="D59" s="91">
        <v>9501.0</v>
      </c>
      <c r="E59" s="93">
        <v>6235.0</v>
      </c>
      <c r="F59" s="94">
        <v>512440.0</v>
      </c>
      <c r="G59" s="92">
        <v>58464.0</v>
      </c>
      <c r="I59" s="41"/>
    </row>
    <row r="60">
      <c r="A60" s="56"/>
      <c r="B60" s="33"/>
      <c r="C60" s="33"/>
      <c r="D60" s="33"/>
      <c r="E60" s="33"/>
      <c r="F60" s="33"/>
      <c r="G60" s="34"/>
      <c r="I60" s="41"/>
    </row>
    <row r="61">
      <c r="A61" s="90" t="s">
        <v>231</v>
      </c>
      <c r="B61" s="95"/>
      <c r="C61" s="64"/>
      <c r="D61" s="95"/>
      <c r="E61" s="64"/>
      <c r="F61" s="72"/>
      <c r="G61" s="96"/>
      <c r="I61" s="41"/>
    </row>
    <row r="62">
      <c r="A62" s="49" t="s">
        <v>187</v>
      </c>
      <c r="B62" s="91">
        <v>48089.0</v>
      </c>
      <c r="C62" s="92">
        <v>365790.0</v>
      </c>
      <c r="D62" s="91">
        <v>2838.0</v>
      </c>
      <c r="E62" s="93">
        <v>1730.0</v>
      </c>
      <c r="F62" s="94">
        <v>116365.0</v>
      </c>
      <c r="G62" s="92">
        <v>20158.0</v>
      </c>
      <c r="I62" s="41"/>
    </row>
    <row r="63">
      <c r="A63" s="49" t="s">
        <v>230</v>
      </c>
      <c r="B63" s="91">
        <v>44280.0</v>
      </c>
      <c r="C63" s="92">
        <v>324300.0</v>
      </c>
      <c r="D63" s="91">
        <v>2613.0</v>
      </c>
      <c r="E63" s="93">
        <v>1681.0</v>
      </c>
      <c r="F63" s="94">
        <v>107946.0</v>
      </c>
      <c r="G63" s="92">
        <v>19361.0</v>
      </c>
      <c r="I63" s="41"/>
    </row>
    <row r="64">
      <c r="A64" s="49" t="s">
        <v>190</v>
      </c>
      <c r="B64" s="91">
        <v>40330.0</v>
      </c>
      <c r="C64" s="92">
        <v>323400.0</v>
      </c>
      <c r="D64" s="91">
        <v>2331.0</v>
      </c>
      <c r="E64" s="93">
        <v>1554.0</v>
      </c>
      <c r="F64" s="94">
        <v>97218.0</v>
      </c>
      <c r="G64" s="92">
        <v>15201.0</v>
      </c>
      <c r="I64" s="41"/>
    </row>
    <row r="65">
      <c r="A65" s="49" t="s">
        <v>192</v>
      </c>
      <c r="B65" s="91">
        <v>42976.0</v>
      </c>
      <c r="C65" s="92">
        <v>314720.0</v>
      </c>
      <c r="D65" s="91">
        <v>2199.0</v>
      </c>
      <c r="E65" s="93">
        <v>1441.0</v>
      </c>
      <c r="F65" s="94">
        <v>90031.0</v>
      </c>
      <c r="G65" s="92">
        <v>15159.0</v>
      </c>
      <c r="I65" s="41"/>
    </row>
    <row r="66">
      <c r="A66" s="49" t="s">
        <v>193</v>
      </c>
      <c r="B66" s="91">
        <v>37998.0</v>
      </c>
      <c r="C66" s="92">
        <v>258260.0</v>
      </c>
      <c r="D66" s="91">
        <v>2486.0</v>
      </c>
      <c r="E66" s="93">
        <v>1360.0</v>
      </c>
      <c r="F66" s="94">
        <v>80081.0</v>
      </c>
      <c r="G66" s="92">
        <v>11120.0</v>
      </c>
      <c r="I66" s="41"/>
    </row>
    <row r="67">
      <c r="A67" s="49" t="s">
        <v>195</v>
      </c>
      <c r="B67" s="91">
        <v>28129.0</v>
      </c>
      <c r="C67" s="92">
        <v>262890.0</v>
      </c>
      <c r="D67" s="91">
        <v>2140.0</v>
      </c>
      <c r="E67" s="93">
        <v>1262.0</v>
      </c>
      <c r="F67" s="94">
        <v>84895.0</v>
      </c>
      <c r="G67" s="92">
        <v>9707.0</v>
      </c>
      <c r="I67" s="41"/>
    </row>
    <row r="68">
      <c r="A68" s="49" t="s">
        <v>197</v>
      </c>
      <c r="B68" s="91">
        <v>29929.0</v>
      </c>
      <c r="C68" s="92">
        <v>242700.0</v>
      </c>
      <c r="D68" s="91">
        <v>2052.0</v>
      </c>
      <c r="E68" s="93">
        <v>1118.0</v>
      </c>
      <c r="F68" s="94">
        <v>89075.0</v>
      </c>
      <c r="G68" s="92">
        <v>8363.0</v>
      </c>
      <c r="I68" s="41"/>
    </row>
    <row r="69">
      <c r="A69" s="56"/>
      <c r="B69" s="33"/>
      <c r="C69" s="33"/>
      <c r="D69" s="33"/>
      <c r="E69" s="33"/>
      <c r="F69" s="33"/>
      <c r="G69" s="34"/>
      <c r="I69" s="41"/>
    </row>
    <row r="70">
      <c r="A70" s="90" t="s">
        <v>95</v>
      </c>
      <c r="B70" s="95"/>
      <c r="C70" s="64"/>
      <c r="D70" s="95"/>
      <c r="E70" s="64"/>
      <c r="F70" s="72"/>
      <c r="G70" s="96"/>
      <c r="I70" s="41"/>
    </row>
    <row r="71">
      <c r="A71" s="49" t="s">
        <v>232</v>
      </c>
      <c r="B71" s="50" t="s">
        <v>188</v>
      </c>
      <c r="C71" s="92">
        <v>1333980.0</v>
      </c>
      <c r="D71" s="91">
        <v>13363.0</v>
      </c>
      <c r="E71" s="93">
        <v>10649.0</v>
      </c>
      <c r="F71" s="94">
        <v>841108.0</v>
      </c>
      <c r="G71" s="92">
        <v>92811.0</v>
      </c>
      <c r="I71" s="41"/>
    </row>
    <row r="72">
      <c r="A72" s="49" t="s">
        <v>233</v>
      </c>
      <c r="B72" s="50" t="s">
        <v>188</v>
      </c>
      <c r="C72" s="92">
        <v>1422700.0</v>
      </c>
      <c r="D72" s="91">
        <v>14295.0</v>
      </c>
      <c r="E72" s="93">
        <v>11669.0</v>
      </c>
      <c r="F72" s="94">
        <v>931434.0</v>
      </c>
      <c r="G72" s="92">
        <v>110806.0</v>
      </c>
      <c r="I72" s="41"/>
    </row>
    <row r="73">
      <c r="A73" s="49" t="s">
        <v>230</v>
      </c>
      <c r="B73" s="91">
        <v>396780.0</v>
      </c>
      <c r="C73" s="92">
        <v>1307590.0</v>
      </c>
      <c r="D73" s="91">
        <v>14825.0</v>
      </c>
      <c r="E73" s="93">
        <v>11995.0</v>
      </c>
      <c r="F73" s="94">
        <v>831434.0</v>
      </c>
      <c r="G73" s="92">
        <v>107091.0</v>
      </c>
      <c r="I73" s="41"/>
    </row>
    <row r="74">
      <c r="A74" s="49" t="s">
        <v>190</v>
      </c>
      <c r="B74" s="91">
        <v>373535.0</v>
      </c>
      <c r="C74" s="92">
        <v>1208990.0</v>
      </c>
      <c r="D74" s="91">
        <v>12260.0</v>
      </c>
      <c r="E74" s="93">
        <v>10998.0</v>
      </c>
      <c r="F74" s="94">
        <v>817062.0</v>
      </c>
      <c r="G74" s="92">
        <v>88249.0</v>
      </c>
      <c r="I74" s="41"/>
    </row>
    <row r="75">
      <c r="A75" s="49" t="s">
        <v>192</v>
      </c>
      <c r="B75" s="91">
        <v>334469.0</v>
      </c>
      <c r="C75" s="92">
        <v>1149430.0</v>
      </c>
      <c r="D75" s="91">
        <v>12252.0</v>
      </c>
      <c r="E75" s="93">
        <v>8521.0</v>
      </c>
      <c r="F75" s="94">
        <v>833171.0</v>
      </c>
      <c r="G75" s="92">
        <v>66692.0</v>
      </c>
      <c r="I75" s="41"/>
    </row>
    <row r="76">
      <c r="A76" s="49" t="s">
        <v>193</v>
      </c>
      <c r="B76" s="91">
        <v>304372.0</v>
      </c>
      <c r="C76" s="92">
        <v>1062960.0</v>
      </c>
      <c r="D76" s="91">
        <v>12255.0</v>
      </c>
      <c r="E76" s="93">
        <v>7430.0</v>
      </c>
      <c r="F76" s="94">
        <v>760640.0</v>
      </c>
      <c r="G76" s="92">
        <v>53498.0</v>
      </c>
      <c r="I76" s="41"/>
    </row>
    <row r="77">
      <c r="A77" s="49" t="s">
        <v>195</v>
      </c>
      <c r="B77" s="91">
        <v>260665.0</v>
      </c>
      <c r="C77" s="92">
        <v>1032520.0</v>
      </c>
      <c r="D77" s="91">
        <v>12854.0</v>
      </c>
      <c r="E77" s="93">
        <v>7105.0</v>
      </c>
      <c r="F77" s="94">
        <v>793516.0</v>
      </c>
      <c r="G77" s="92">
        <v>44344.0</v>
      </c>
      <c r="I77" s="41"/>
    </row>
    <row r="78">
      <c r="A78" s="49" t="s">
        <v>197</v>
      </c>
      <c r="B78" s="91">
        <v>225247.0</v>
      </c>
      <c r="C78" s="92">
        <v>890960.0</v>
      </c>
      <c r="D78" s="91">
        <v>11378.0</v>
      </c>
      <c r="E78" s="93">
        <v>5986.0</v>
      </c>
      <c r="F78" s="94">
        <v>724003.0</v>
      </c>
      <c r="G78" s="92">
        <v>31622.0</v>
      </c>
      <c r="I78" s="41"/>
    </row>
    <row r="79">
      <c r="A79" s="49" t="s">
        <v>234</v>
      </c>
      <c r="B79" s="91">
        <v>198481.0</v>
      </c>
      <c r="C79" s="92">
        <v>736609.0</v>
      </c>
      <c r="D79" s="91">
        <v>10615.0</v>
      </c>
      <c r="E79" s="93">
        <v>5611.0</v>
      </c>
      <c r="F79" s="94">
        <v>600033.0</v>
      </c>
      <c r="G79" s="92">
        <v>30581.0</v>
      </c>
      <c r="I79" s="41"/>
    </row>
    <row r="80">
      <c r="A80" s="56"/>
      <c r="B80" s="33"/>
      <c r="C80" s="33"/>
      <c r="D80" s="33"/>
      <c r="E80" s="33"/>
      <c r="F80" s="33"/>
      <c r="G80" s="34"/>
      <c r="I80" s="41"/>
    </row>
    <row r="81">
      <c r="A81" s="90" t="s">
        <v>235</v>
      </c>
      <c r="B81" s="95"/>
      <c r="C81" s="64"/>
      <c r="D81" s="95"/>
      <c r="E81" s="64"/>
      <c r="F81" s="72"/>
      <c r="G81" s="96"/>
      <c r="I81" s="41"/>
    </row>
    <row r="82">
      <c r="A82" s="49" t="s">
        <v>232</v>
      </c>
      <c r="B82" s="91">
        <v>218131.0</v>
      </c>
      <c r="C82" s="92">
        <v>951370.0</v>
      </c>
      <c r="D82" s="91">
        <v>9623.0</v>
      </c>
      <c r="E82" s="93">
        <v>7266.0</v>
      </c>
      <c r="F82" s="94">
        <v>586754.0</v>
      </c>
      <c r="G82" s="92">
        <v>59530.0</v>
      </c>
      <c r="I82" s="41"/>
    </row>
    <row r="83">
      <c r="A83" s="49" t="s">
        <v>233</v>
      </c>
      <c r="B83" s="91">
        <v>248650.0</v>
      </c>
      <c r="C83" s="92">
        <v>969570.0</v>
      </c>
      <c r="D83" s="91">
        <v>9420.0</v>
      </c>
      <c r="E83" s="93">
        <v>8176.0</v>
      </c>
      <c r="F83" s="94">
        <v>589667.0</v>
      </c>
      <c r="G83" s="92">
        <v>77880.0</v>
      </c>
      <c r="I83" s="41"/>
    </row>
    <row r="84">
      <c r="A84" s="49" t="s">
        <v>230</v>
      </c>
      <c r="B84" s="91">
        <v>248650.0</v>
      </c>
      <c r="C84" s="92">
        <v>864330.0</v>
      </c>
      <c r="D84" s="91">
        <v>10442.0</v>
      </c>
      <c r="E84" s="93">
        <v>8403.0</v>
      </c>
      <c r="F84" s="94">
        <v>553095.0</v>
      </c>
      <c r="G84" s="92">
        <v>73034.0</v>
      </c>
      <c r="I84" s="41"/>
    </row>
    <row r="85">
      <c r="A85" s="49" t="s">
        <v>190</v>
      </c>
      <c r="B85" s="91">
        <v>218131.0</v>
      </c>
      <c r="C85" s="92">
        <v>841260.0</v>
      </c>
      <c r="D85" s="91">
        <v>8646.0</v>
      </c>
      <c r="E85" s="93">
        <v>6826.0</v>
      </c>
      <c r="F85" s="94">
        <v>557458.0</v>
      </c>
      <c r="G85" s="92">
        <v>54040.0</v>
      </c>
      <c r="I85" s="41"/>
    </row>
    <row r="86">
      <c r="A86" s="49" t="s">
        <v>192</v>
      </c>
      <c r="B86" s="91">
        <v>202844.0</v>
      </c>
      <c r="C86" s="92">
        <v>894460.0</v>
      </c>
      <c r="D86" s="91">
        <v>9391.0</v>
      </c>
      <c r="E86" s="93">
        <v>6043.0</v>
      </c>
      <c r="F86" s="94">
        <v>568116.0</v>
      </c>
      <c r="G86" s="92">
        <v>48938.0</v>
      </c>
      <c r="I86" s="41"/>
    </row>
    <row r="87">
      <c r="A87" s="49" t="s">
        <v>193</v>
      </c>
      <c r="B87" s="91">
        <v>188428.0</v>
      </c>
      <c r="C87" s="92">
        <v>851280.0</v>
      </c>
      <c r="D87" s="91">
        <v>9960.0</v>
      </c>
      <c r="E87" s="93">
        <v>5648.0</v>
      </c>
      <c r="F87" s="94">
        <v>482936.0</v>
      </c>
      <c r="G87" s="92">
        <v>38598.0</v>
      </c>
      <c r="I87" s="41"/>
    </row>
    <row r="88">
      <c r="A88" s="49" t="s">
        <v>195</v>
      </c>
      <c r="B88" s="91">
        <v>164372.0</v>
      </c>
      <c r="C88" s="92">
        <v>862140.0</v>
      </c>
      <c r="D88" s="91">
        <v>10637.0</v>
      </c>
      <c r="E88" s="93">
        <v>5136.0</v>
      </c>
      <c r="F88" s="94">
        <v>520304.0</v>
      </c>
      <c r="G88" s="92">
        <v>31443.0</v>
      </c>
      <c r="I88" s="41"/>
    </row>
    <row r="89">
      <c r="A89" s="49" t="s">
        <v>197</v>
      </c>
      <c r="B89" s="91">
        <v>145909.0</v>
      </c>
      <c r="C89" s="92">
        <v>710720.0</v>
      </c>
      <c r="D89" s="91">
        <v>9324.0</v>
      </c>
      <c r="E89" s="93">
        <v>4197.0</v>
      </c>
      <c r="F89" s="94">
        <v>465172.0</v>
      </c>
      <c r="G89" s="92">
        <v>21245.0</v>
      </c>
      <c r="I89" s="41"/>
    </row>
    <row r="90">
      <c r="A90" s="49" t="s">
        <v>234</v>
      </c>
      <c r="B90" s="91">
        <v>122489.0</v>
      </c>
      <c r="C90" s="92">
        <v>506348.0</v>
      </c>
      <c r="D90" s="91">
        <v>8762.0</v>
      </c>
      <c r="E90" s="93">
        <v>3889.0</v>
      </c>
      <c r="F90" s="94">
        <v>407982.0</v>
      </c>
      <c r="G90" s="92">
        <v>20263.0</v>
      </c>
    </row>
    <row r="92">
      <c r="A92" s="61" t="s">
        <v>236</v>
      </c>
      <c r="H92" s="62"/>
      <c r="I92" s="62"/>
    </row>
    <row r="93">
      <c r="A93" s="64"/>
      <c r="B93" s="40" t="s">
        <v>175</v>
      </c>
      <c r="C93" s="33"/>
      <c r="D93" s="33"/>
      <c r="E93" s="33"/>
      <c r="F93" s="34"/>
      <c r="G93" s="64"/>
      <c r="H93" s="41"/>
      <c r="I93" s="41"/>
    </row>
    <row r="94">
      <c r="A94" s="44" t="s">
        <v>179</v>
      </c>
      <c r="B94" s="66" t="s">
        <v>180</v>
      </c>
      <c r="C94" s="67" t="s">
        <v>181</v>
      </c>
      <c r="D94" s="69" t="s">
        <v>182</v>
      </c>
      <c r="E94" s="68" t="s">
        <v>183</v>
      </c>
      <c r="F94" s="69" t="s">
        <v>184</v>
      </c>
      <c r="G94" s="70" t="s">
        <v>185</v>
      </c>
      <c r="I94" s="41"/>
    </row>
    <row r="95">
      <c r="A95" s="49" t="s">
        <v>187</v>
      </c>
      <c r="B95" s="69">
        <v>0.0</v>
      </c>
      <c r="C95" s="68">
        <v>1.0</v>
      </c>
      <c r="D95" s="69">
        <v>1.0</v>
      </c>
      <c r="E95" s="68">
        <v>0.0</v>
      </c>
      <c r="F95" s="69">
        <v>1.0</v>
      </c>
      <c r="G95" s="97">
        <v>0.0</v>
      </c>
      <c r="I95" s="41"/>
    </row>
    <row r="96">
      <c r="A96" s="49" t="s">
        <v>190</v>
      </c>
      <c r="B96" s="69">
        <v>0.0</v>
      </c>
      <c r="C96" s="68">
        <v>1.0</v>
      </c>
      <c r="D96" s="69">
        <v>1.0</v>
      </c>
      <c r="E96" s="68">
        <v>0.0</v>
      </c>
      <c r="F96" s="69">
        <v>1.0</v>
      </c>
      <c r="G96" s="97">
        <v>0.0</v>
      </c>
      <c r="I96" s="41"/>
    </row>
    <row r="97">
      <c r="A97" s="49" t="s">
        <v>192</v>
      </c>
      <c r="B97" s="69">
        <v>1.0</v>
      </c>
      <c r="C97" s="68">
        <v>1.0</v>
      </c>
      <c r="D97" s="69">
        <v>0.0</v>
      </c>
      <c r="E97" s="68">
        <v>0.0</v>
      </c>
      <c r="F97" s="69">
        <v>1.0</v>
      </c>
      <c r="G97" s="97">
        <v>1.0</v>
      </c>
      <c r="I97" s="41"/>
    </row>
    <row r="98">
      <c r="A98" s="49" t="s">
        <v>193</v>
      </c>
      <c r="B98" s="69">
        <v>1.0</v>
      </c>
      <c r="C98" s="68">
        <v>0.0</v>
      </c>
      <c r="D98" s="69">
        <v>1.0</v>
      </c>
      <c r="E98" s="68">
        <v>0.0</v>
      </c>
      <c r="F98" s="69">
        <v>0.0</v>
      </c>
      <c r="G98" s="97">
        <v>0.0</v>
      </c>
      <c r="I98" s="41"/>
    </row>
    <row r="99">
      <c r="A99" s="49" t="s">
        <v>195</v>
      </c>
      <c r="B99" s="69">
        <v>0.0</v>
      </c>
      <c r="C99" s="68">
        <v>0.0</v>
      </c>
      <c r="D99" s="69">
        <v>0.0</v>
      </c>
      <c r="E99" s="68">
        <v>0.0</v>
      </c>
      <c r="F99" s="69">
        <v>0.0</v>
      </c>
      <c r="G99" s="97">
        <v>0.0</v>
      </c>
      <c r="I99" s="41"/>
    </row>
    <row r="100">
      <c r="A100" s="98" t="s">
        <v>237</v>
      </c>
      <c r="B100" s="99">
        <v>0.0</v>
      </c>
      <c r="C100" s="99">
        <v>1.0</v>
      </c>
      <c r="D100" s="99">
        <v>1.0</v>
      </c>
      <c r="E100" s="99">
        <v>0.0</v>
      </c>
      <c r="F100" s="99">
        <v>1.0</v>
      </c>
      <c r="G100" s="99">
        <v>0.0</v>
      </c>
      <c r="I100" s="41"/>
    </row>
    <row r="101">
      <c r="A101" s="56"/>
      <c r="B101" s="33"/>
      <c r="C101" s="33"/>
      <c r="D101" s="33"/>
      <c r="E101" s="33"/>
      <c r="F101" s="33"/>
      <c r="G101" s="34"/>
      <c r="I101" s="41"/>
    </row>
    <row r="102">
      <c r="A102" s="44" t="s">
        <v>206</v>
      </c>
      <c r="B102" s="100"/>
      <c r="C102" s="64"/>
      <c r="D102" s="100"/>
      <c r="E102" s="64"/>
      <c r="F102" s="100"/>
      <c r="G102" s="101"/>
      <c r="I102" s="41"/>
    </row>
    <row r="103">
      <c r="A103" s="49" t="s">
        <v>207</v>
      </c>
      <c r="B103" s="66">
        <v>1.0</v>
      </c>
      <c r="C103" s="67">
        <v>0.0</v>
      </c>
      <c r="D103" s="69">
        <v>1.0</v>
      </c>
      <c r="E103" s="68">
        <v>1.0</v>
      </c>
      <c r="F103" s="69">
        <v>1.0</v>
      </c>
      <c r="G103" s="102">
        <v>1.0</v>
      </c>
      <c r="I103" s="41"/>
    </row>
    <row r="104">
      <c r="A104" s="49" t="s">
        <v>190</v>
      </c>
      <c r="B104" s="66">
        <v>0.0</v>
      </c>
      <c r="C104" s="67">
        <v>0.0</v>
      </c>
      <c r="D104" s="69">
        <v>0.0</v>
      </c>
      <c r="E104" s="68">
        <v>0.0</v>
      </c>
      <c r="F104" s="69">
        <v>1.0</v>
      </c>
      <c r="G104" s="102">
        <v>0.0</v>
      </c>
      <c r="I104" s="41"/>
    </row>
    <row r="105">
      <c r="A105" s="49" t="s">
        <v>192</v>
      </c>
      <c r="B105" s="66">
        <v>1.0</v>
      </c>
      <c r="C105" s="67">
        <v>1.0</v>
      </c>
      <c r="D105" s="69">
        <v>0.0</v>
      </c>
      <c r="E105" s="68">
        <v>0.0</v>
      </c>
      <c r="F105" s="69">
        <v>1.0</v>
      </c>
      <c r="G105" s="102">
        <v>1.0</v>
      </c>
      <c r="I105" s="41"/>
    </row>
    <row r="106">
      <c r="A106" s="49" t="s">
        <v>193</v>
      </c>
      <c r="B106" s="66">
        <v>1.0</v>
      </c>
      <c r="C106" s="67">
        <v>0.0</v>
      </c>
      <c r="D106" s="69">
        <v>1.0</v>
      </c>
      <c r="E106" s="68">
        <v>0.0</v>
      </c>
      <c r="F106" s="69">
        <v>0.0</v>
      </c>
      <c r="G106" s="102">
        <v>1.0</v>
      </c>
      <c r="I106" s="41"/>
    </row>
    <row r="107">
      <c r="A107" s="49" t="s">
        <v>195</v>
      </c>
      <c r="B107" s="66">
        <v>0.0</v>
      </c>
      <c r="C107" s="67">
        <v>0.0</v>
      </c>
      <c r="D107" s="69">
        <v>0.0</v>
      </c>
      <c r="E107" s="68">
        <v>1.0</v>
      </c>
      <c r="F107" s="69">
        <v>0.0</v>
      </c>
      <c r="G107" s="102">
        <v>1.0</v>
      </c>
      <c r="I107" s="41"/>
    </row>
    <row r="108">
      <c r="A108" s="98" t="s">
        <v>237</v>
      </c>
      <c r="B108" s="70">
        <v>1.0</v>
      </c>
      <c r="C108" s="70">
        <v>0.0</v>
      </c>
      <c r="D108" s="99">
        <v>0.0</v>
      </c>
      <c r="E108" s="99">
        <v>0.0</v>
      </c>
      <c r="F108" s="99">
        <v>1.0</v>
      </c>
      <c r="G108" s="70">
        <v>1.0</v>
      </c>
      <c r="I108" s="41"/>
    </row>
    <row r="109">
      <c r="A109" s="56"/>
      <c r="B109" s="33"/>
      <c r="C109" s="33"/>
      <c r="D109" s="33"/>
      <c r="E109" s="33"/>
      <c r="F109" s="33"/>
      <c r="G109" s="34"/>
      <c r="I109" s="41"/>
    </row>
    <row r="110">
      <c r="A110" s="44" t="s">
        <v>208</v>
      </c>
      <c r="B110" s="84"/>
      <c r="C110" s="64"/>
      <c r="D110" s="100"/>
      <c r="E110" s="64"/>
      <c r="F110" s="100"/>
      <c r="G110" s="73"/>
      <c r="I110" s="41"/>
    </row>
    <row r="111">
      <c r="A111" s="49" t="s">
        <v>209</v>
      </c>
      <c r="B111" s="66">
        <v>0.0</v>
      </c>
      <c r="C111" s="67">
        <v>0.0</v>
      </c>
      <c r="D111" s="69">
        <v>1.0</v>
      </c>
      <c r="E111" s="68">
        <v>0.0</v>
      </c>
      <c r="F111" s="69">
        <v>0.0</v>
      </c>
      <c r="G111" s="102">
        <v>0.0</v>
      </c>
      <c r="I111" s="41"/>
    </row>
    <row r="112">
      <c r="A112" s="49" t="s">
        <v>190</v>
      </c>
      <c r="B112" s="66">
        <v>0.0</v>
      </c>
      <c r="C112" s="67">
        <v>1.0</v>
      </c>
      <c r="D112" s="69">
        <v>1.0</v>
      </c>
      <c r="E112" s="68">
        <v>0.0</v>
      </c>
      <c r="F112" s="69">
        <v>1.0</v>
      </c>
      <c r="G112" s="102">
        <v>0.0</v>
      </c>
      <c r="I112" s="41"/>
    </row>
    <row r="113">
      <c r="A113" s="49" t="s">
        <v>192</v>
      </c>
      <c r="B113" s="66">
        <v>0.0</v>
      </c>
      <c r="C113" s="67">
        <v>1.0</v>
      </c>
      <c r="D113" s="69">
        <v>1.0</v>
      </c>
      <c r="E113" s="68">
        <v>1.0</v>
      </c>
      <c r="F113" s="69">
        <v>1.0</v>
      </c>
      <c r="G113" s="102">
        <v>1.0</v>
      </c>
      <c r="I113" s="41"/>
    </row>
    <row r="114">
      <c r="A114" s="49" t="s">
        <v>193</v>
      </c>
      <c r="B114" s="66">
        <v>0.0</v>
      </c>
      <c r="C114" s="67">
        <v>0.0</v>
      </c>
      <c r="D114" s="69">
        <v>1.0</v>
      </c>
      <c r="E114" s="68">
        <v>1.0</v>
      </c>
      <c r="F114" s="69">
        <v>0.0</v>
      </c>
      <c r="G114" s="102">
        <v>0.0</v>
      </c>
      <c r="I114" s="41"/>
    </row>
    <row r="115">
      <c r="A115" s="49" t="s">
        <v>195</v>
      </c>
      <c r="B115" s="66">
        <v>0.0</v>
      </c>
      <c r="C115" s="67">
        <v>0.0</v>
      </c>
      <c r="D115" s="69">
        <v>0.0</v>
      </c>
      <c r="E115" s="68">
        <v>0.0</v>
      </c>
      <c r="F115" s="69">
        <v>0.0</v>
      </c>
      <c r="G115" s="102">
        <v>0.0</v>
      </c>
      <c r="I115" s="41"/>
    </row>
    <row r="116">
      <c r="A116" s="98" t="s">
        <v>237</v>
      </c>
      <c r="B116" s="70">
        <v>0.0</v>
      </c>
      <c r="C116" s="70">
        <v>0.0</v>
      </c>
      <c r="D116" s="99">
        <v>1.0</v>
      </c>
      <c r="E116" s="99">
        <v>0.0</v>
      </c>
      <c r="F116" s="99">
        <v>0.0</v>
      </c>
      <c r="G116" s="70">
        <v>0.0</v>
      </c>
      <c r="I116" s="41"/>
    </row>
    <row r="117">
      <c r="A117" s="56"/>
      <c r="B117" s="33"/>
      <c r="C117" s="33"/>
      <c r="D117" s="33"/>
      <c r="E117" s="33"/>
      <c r="F117" s="33"/>
      <c r="G117" s="34"/>
      <c r="I117" s="41"/>
    </row>
    <row r="118">
      <c r="A118" s="44" t="s">
        <v>221</v>
      </c>
      <c r="B118" s="84"/>
      <c r="C118" s="64"/>
      <c r="D118" s="100"/>
      <c r="E118" s="64"/>
      <c r="F118" s="100"/>
      <c r="G118" s="73"/>
      <c r="I118" s="41"/>
    </row>
    <row r="119">
      <c r="A119" s="49" t="s">
        <v>222</v>
      </c>
      <c r="B119" s="66">
        <v>0.0</v>
      </c>
      <c r="C119" s="67">
        <v>1.0</v>
      </c>
      <c r="D119" s="69">
        <v>1.0</v>
      </c>
      <c r="E119" s="68">
        <v>0.0</v>
      </c>
      <c r="F119" s="69">
        <v>1.0</v>
      </c>
      <c r="G119" s="102">
        <v>0.0</v>
      </c>
      <c r="I119" s="41"/>
    </row>
    <row r="120">
      <c r="A120" s="49" t="s">
        <v>190</v>
      </c>
      <c r="B120" s="66">
        <v>1.0</v>
      </c>
      <c r="C120" s="67">
        <v>1.0</v>
      </c>
      <c r="D120" s="69">
        <v>1.0</v>
      </c>
      <c r="E120" s="68">
        <v>1.0</v>
      </c>
      <c r="F120" s="69">
        <v>0.0</v>
      </c>
      <c r="G120" s="102">
        <v>1.0</v>
      </c>
      <c r="I120" s="41"/>
    </row>
    <row r="121">
      <c r="A121" s="49" t="s">
        <v>192</v>
      </c>
      <c r="B121" s="66">
        <v>1.0</v>
      </c>
      <c r="C121" s="67">
        <v>1.0</v>
      </c>
      <c r="D121" s="69">
        <v>1.0</v>
      </c>
      <c r="E121" s="68">
        <v>1.0</v>
      </c>
      <c r="F121" s="69">
        <v>0.0</v>
      </c>
      <c r="G121" s="102">
        <v>0.0</v>
      </c>
      <c r="I121" s="41"/>
    </row>
    <row r="122">
      <c r="A122" s="49" t="s">
        <v>193</v>
      </c>
      <c r="B122" s="66">
        <v>1.0</v>
      </c>
      <c r="C122" s="67">
        <v>1.0</v>
      </c>
      <c r="D122" s="69">
        <v>1.0</v>
      </c>
      <c r="E122" s="68">
        <v>0.0</v>
      </c>
      <c r="F122" s="69">
        <v>1.0</v>
      </c>
      <c r="G122" s="102">
        <v>0.0</v>
      </c>
      <c r="I122" s="41"/>
    </row>
    <row r="123">
      <c r="A123" s="49" t="s">
        <v>195</v>
      </c>
      <c r="B123" s="66">
        <v>0.0</v>
      </c>
      <c r="C123" s="67">
        <v>0.0</v>
      </c>
      <c r="D123" s="69">
        <v>0.0</v>
      </c>
      <c r="E123" s="68">
        <v>0.0</v>
      </c>
      <c r="F123" s="69">
        <v>1.0</v>
      </c>
      <c r="G123" s="102">
        <v>0.0</v>
      </c>
      <c r="I123" s="41"/>
    </row>
    <row r="124">
      <c r="A124" s="98" t="s">
        <v>237</v>
      </c>
      <c r="B124" s="70">
        <v>1.0</v>
      </c>
      <c r="C124" s="70">
        <v>1.0</v>
      </c>
      <c r="D124" s="99">
        <v>1.0</v>
      </c>
      <c r="E124" s="99">
        <v>0.0</v>
      </c>
      <c r="F124" s="99">
        <v>1.0</v>
      </c>
      <c r="G124" s="70">
        <v>0.0</v>
      </c>
    </row>
  </sheetData>
  <mergeCells count="19">
    <mergeCell ref="A1:G1"/>
    <mergeCell ref="B2:F2"/>
    <mergeCell ref="A10:G10"/>
    <mergeCell ref="A14:G14"/>
    <mergeCell ref="B15:F15"/>
    <mergeCell ref="A24:G24"/>
    <mergeCell ref="A32:G32"/>
    <mergeCell ref="A92:G92"/>
    <mergeCell ref="B93:F93"/>
    <mergeCell ref="A101:G101"/>
    <mergeCell ref="A109:G109"/>
    <mergeCell ref="A117:G117"/>
    <mergeCell ref="A41:H41"/>
    <mergeCell ref="A45:G45"/>
    <mergeCell ref="B46:F46"/>
    <mergeCell ref="A51:G51"/>
    <mergeCell ref="A60:G60"/>
    <mergeCell ref="A69:G69"/>
    <mergeCell ref="A80:G8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5" t="s">
        <v>202</v>
      </c>
      <c r="B1" s="116"/>
      <c r="C1" s="116"/>
      <c r="D1" s="116"/>
      <c r="E1" s="116"/>
      <c r="F1" s="116"/>
      <c r="G1" s="116"/>
      <c r="H1" s="116"/>
      <c r="I1" s="116"/>
    </row>
    <row r="2">
      <c r="A2" s="41"/>
      <c r="B2" s="41"/>
      <c r="C2" s="41"/>
      <c r="D2" s="41"/>
      <c r="E2" s="41"/>
      <c r="F2" s="41"/>
      <c r="G2" s="41"/>
      <c r="H2" s="41"/>
      <c r="I2" s="41"/>
    </row>
    <row r="3">
      <c r="A3" s="117" t="s">
        <v>203</v>
      </c>
      <c r="B3" s="118" t="s">
        <v>175</v>
      </c>
      <c r="G3" s="41"/>
      <c r="H3" s="41"/>
      <c r="I3" s="41"/>
    </row>
    <row r="4">
      <c r="A4" s="41"/>
      <c r="B4" s="119" t="s">
        <v>240</v>
      </c>
      <c r="C4" s="120" t="s">
        <v>241</v>
      </c>
      <c r="D4" s="119" t="s">
        <v>242</v>
      </c>
      <c r="E4" s="121" t="s">
        <v>243</v>
      </c>
      <c r="F4" s="122" t="s">
        <v>244</v>
      </c>
      <c r="G4" s="41"/>
      <c r="H4" s="123" t="s">
        <v>245</v>
      </c>
      <c r="I4" s="41"/>
    </row>
    <row r="5">
      <c r="A5" s="124" t="s">
        <v>206</v>
      </c>
      <c r="B5" s="125"/>
      <c r="C5" s="126"/>
      <c r="D5" s="125"/>
      <c r="E5" s="126"/>
      <c r="F5" s="127"/>
      <c r="G5" s="126"/>
      <c r="H5" s="128"/>
      <c r="I5" s="41"/>
    </row>
    <row r="6">
      <c r="A6" s="129" t="s">
        <v>207</v>
      </c>
      <c r="B6" s="130">
        <v>0.12</v>
      </c>
      <c r="C6" s="131">
        <v>0.21</v>
      </c>
      <c r="D6" s="130">
        <v>0.19</v>
      </c>
      <c r="E6" s="132">
        <v>0.16</v>
      </c>
      <c r="F6" s="133">
        <v>0.18</v>
      </c>
      <c r="G6" s="41"/>
      <c r="H6" s="131">
        <v>0.16</v>
      </c>
      <c r="I6" s="41"/>
    </row>
    <row r="7">
      <c r="A7" s="129" t="s">
        <v>190</v>
      </c>
      <c r="B7" s="130">
        <v>0.11</v>
      </c>
      <c r="C7" s="131">
        <v>0.21</v>
      </c>
      <c r="D7" s="130">
        <v>0.18</v>
      </c>
      <c r="E7" s="132">
        <v>0.16</v>
      </c>
      <c r="F7" s="133">
        <v>0.16</v>
      </c>
      <c r="G7" s="41"/>
      <c r="H7" s="131">
        <v>0.14</v>
      </c>
      <c r="I7" s="41"/>
    </row>
    <row r="8">
      <c r="A8" s="129" t="s">
        <v>192</v>
      </c>
      <c r="B8" s="130">
        <v>0.12</v>
      </c>
      <c r="C8" s="131">
        <v>0.21</v>
      </c>
      <c r="D8" s="130">
        <v>0.19</v>
      </c>
      <c r="E8" s="132">
        <v>0.17</v>
      </c>
      <c r="F8" s="133">
        <v>0.15</v>
      </c>
      <c r="G8" s="41"/>
      <c r="H8" s="131">
        <v>0.16</v>
      </c>
      <c r="I8" s="41"/>
    </row>
    <row r="9">
      <c r="A9" s="129" t="s">
        <v>193</v>
      </c>
      <c r="B9" s="130">
        <v>0.12</v>
      </c>
      <c r="C9" s="131">
        <v>0.21</v>
      </c>
      <c r="D9" s="130">
        <v>0.23</v>
      </c>
      <c r="E9" s="132">
        <v>0.17</v>
      </c>
      <c r="F9" s="133">
        <v>0.15</v>
      </c>
      <c r="G9" s="41"/>
      <c r="H9" s="131">
        <v>0.15</v>
      </c>
      <c r="I9" s="41"/>
    </row>
    <row r="10">
      <c r="A10" s="129" t="s">
        <v>195</v>
      </c>
      <c r="B10" s="130">
        <v>0.1</v>
      </c>
      <c r="C10" s="131">
        <v>0.22</v>
      </c>
      <c r="D10" s="130">
        <v>0.21</v>
      </c>
      <c r="E10" s="132">
        <v>0.18</v>
      </c>
      <c r="F10" s="133">
        <v>0.15</v>
      </c>
      <c r="G10" s="41"/>
      <c r="H10" s="131">
        <v>0.15</v>
      </c>
      <c r="I10" s="41"/>
    </row>
    <row r="11">
      <c r="A11" s="129" t="s">
        <v>197</v>
      </c>
      <c r="B11" s="130">
        <v>0.11</v>
      </c>
      <c r="C11" s="131">
        <v>0.22</v>
      </c>
      <c r="D11" s="130">
        <v>0.22</v>
      </c>
      <c r="E11" s="132">
        <v>0.18</v>
      </c>
      <c r="F11" s="133">
        <v>0.17</v>
      </c>
      <c r="G11" s="41"/>
      <c r="H11" s="131">
        <v>0.14</v>
      </c>
      <c r="I11" s="41"/>
    </row>
    <row r="12">
      <c r="A12" s="134"/>
      <c r="B12" s="135"/>
      <c r="C12" s="136"/>
      <c r="D12" s="135"/>
      <c r="E12" s="136"/>
      <c r="F12" s="137"/>
      <c r="G12" s="41"/>
      <c r="H12" s="138"/>
      <c r="I12" s="41"/>
    </row>
    <row r="13">
      <c r="A13" s="139" t="s">
        <v>208</v>
      </c>
      <c r="B13" s="135"/>
      <c r="C13" s="136"/>
      <c r="D13" s="135"/>
      <c r="E13" s="136"/>
      <c r="F13" s="137"/>
      <c r="G13" s="41"/>
      <c r="H13" s="138"/>
      <c r="I13" s="41"/>
    </row>
    <row r="14">
      <c r="A14" s="129" t="s">
        <v>209</v>
      </c>
      <c r="B14" s="140" t="s">
        <v>188</v>
      </c>
      <c r="C14" s="141" t="s">
        <v>210</v>
      </c>
      <c r="D14" s="140" t="s">
        <v>211</v>
      </c>
      <c r="E14" s="142" t="s">
        <v>216</v>
      </c>
      <c r="F14" s="143" t="s">
        <v>246</v>
      </c>
      <c r="G14" s="41"/>
      <c r="H14" s="141" t="s">
        <v>210</v>
      </c>
      <c r="I14" s="41"/>
    </row>
    <row r="15">
      <c r="A15" s="129" t="s">
        <v>190</v>
      </c>
      <c r="B15" s="140" t="s">
        <v>212</v>
      </c>
      <c r="C15" s="141" t="s">
        <v>210</v>
      </c>
      <c r="D15" s="140" t="s">
        <v>212</v>
      </c>
      <c r="E15" s="142" t="s">
        <v>212</v>
      </c>
      <c r="F15" s="143" t="s">
        <v>246</v>
      </c>
      <c r="G15" s="41"/>
      <c r="H15" s="141" t="s">
        <v>213</v>
      </c>
      <c r="I15" s="41"/>
    </row>
    <row r="16">
      <c r="A16" s="129" t="s">
        <v>192</v>
      </c>
      <c r="B16" s="140" t="s">
        <v>211</v>
      </c>
      <c r="C16" s="141" t="s">
        <v>210</v>
      </c>
      <c r="D16" s="140" t="s">
        <v>212</v>
      </c>
      <c r="E16" s="142" t="s">
        <v>211</v>
      </c>
      <c r="F16" s="143" t="s">
        <v>246</v>
      </c>
      <c r="G16" s="41"/>
      <c r="H16" s="141" t="s">
        <v>214</v>
      </c>
      <c r="I16" s="41"/>
    </row>
    <row r="17">
      <c r="A17" s="129" t="s">
        <v>193</v>
      </c>
      <c r="B17" s="140" t="s">
        <v>211</v>
      </c>
      <c r="C17" s="141" t="s">
        <v>215</v>
      </c>
      <c r="D17" s="140" t="s">
        <v>216</v>
      </c>
      <c r="E17" s="142" t="s">
        <v>211</v>
      </c>
      <c r="F17" s="143" t="s">
        <v>246</v>
      </c>
      <c r="G17" s="41"/>
      <c r="H17" s="141" t="s">
        <v>217</v>
      </c>
      <c r="I17" s="41"/>
    </row>
    <row r="18">
      <c r="A18" s="129" t="s">
        <v>195</v>
      </c>
      <c r="B18" s="140" t="s">
        <v>215</v>
      </c>
      <c r="C18" s="141" t="s">
        <v>215</v>
      </c>
      <c r="D18" s="140" t="s">
        <v>218</v>
      </c>
      <c r="E18" s="142" t="s">
        <v>211</v>
      </c>
      <c r="F18" s="143" t="s">
        <v>246</v>
      </c>
      <c r="G18" s="41"/>
      <c r="H18" s="141" t="s">
        <v>219</v>
      </c>
      <c r="I18" s="41"/>
    </row>
    <row r="19">
      <c r="A19" s="129" t="s">
        <v>197</v>
      </c>
      <c r="B19" s="140" t="s">
        <v>210</v>
      </c>
      <c r="C19" s="141" t="s">
        <v>210</v>
      </c>
      <c r="D19" s="140" t="s">
        <v>216</v>
      </c>
      <c r="E19" s="142" t="s">
        <v>211</v>
      </c>
      <c r="F19" s="143" t="s">
        <v>218</v>
      </c>
      <c r="G19" s="41"/>
      <c r="H19" s="141" t="s">
        <v>220</v>
      </c>
      <c r="I19" s="41"/>
    </row>
    <row r="20">
      <c r="A20" s="41"/>
      <c r="B20" s="144"/>
      <c r="C20" s="41"/>
      <c r="D20" s="144"/>
      <c r="E20" s="41"/>
      <c r="F20" s="145"/>
      <c r="G20" s="41"/>
      <c r="H20" s="146"/>
      <c r="I20" s="41"/>
    </row>
    <row r="21">
      <c r="A21" s="139" t="s">
        <v>221</v>
      </c>
      <c r="B21" s="144"/>
      <c r="C21" s="41"/>
      <c r="D21" s="144"/>
      <c r="E21" s="41"/>
      <c r="F21" s="145"/>
      <c r="G21" s="41"/>
      <c r="H21" s="146"/>
      <c r="I21" s="41"/>
    </row>
    <row r="22">
      <c r="A22" s="129" t="s">
        <v>222</v>
      </c>
      <c r="B22" s="140" t="s">
        <v>188</v>
      </c>
      <c r="C22" s="141" t="s">
        <v>213</v>
      </c>
      <c r="D22" s="140" t="s">
        <v>217</v>
      </c>
      <c r="E22" s="142" t="s">
        <v>213</v>
      </c>
      <c r="F22" s="143" t="s">
        <v>217</v>
      </c>
      <c r="G22" s="41"/>
      <c r="H22" s="141" t="s">
        <v>217</v>
      </c>
      <c r="I22" s="41"/>
    </row>
    <row r="23">
      <c r="A23" s="129" t="s">
        <v>190</v>
      </c>
      <c r="B23" s="140" t="s">
        <v>219</v>
      </c>
      <c r="C23" s="141" t="s">
        <v>213</v>
      </c>
      <c r="D23" s="140" t="s">
        <v>213</v>
      </c>
      <c r="E23" s="142" t="s">
        <v>217</v>
      </c>
      <c r="F23" s="143" t="s">
        <v>217</v>
      </c>
      <c r="G23" s="41"/>
      <c r="H23" s="141" t="s">
        <v>217</v>
      </c>
      <c r="I23" s="41"/>
    </row>
    <row r="24">
      <c r="A24" s="129" t="s">
        <v>192</v>
      </c>
      <c r="B24" s="140" t="s">
        <v>214</v>
      </c>
      <c r="C24" s="141" t="s">
        <v>210</v>
      </c>
      <c r="D24" s="140" t="s">
        <v>210</v>
      </c>
      <c r="E24" s="142" t="s">
        <v>213</v>
      </c>
      <c r="F24" s="143" t="s">
        <v>217</v>
      </c>
      <c r="G24" s="41"/>
      <c r="H24" s="141" t="s">
        <v>213</v>
      </c>
      <c r="I24" s="41"/>
    </row>
    <row r="25">
      <c r="A25" s="129" t="s">
        <v>193</v>
      </c>
      <c r="B25" s="140" t="s">
        <v>214</v>
      </c>
      <c r="C25" s="141" t="s">
        <v>215</v>
      </c>
      <c r="D25" s="140" t="s">
        <v>215</v>
      </c>
      <c r="E25" s="142" t="s">
        <v>210</v>
      </c>
      <c r="F25" s="143" t="s">
        <v>217</v>
      </c>
      <c r="G25" s="41"/>
      <c r="H25" s="141" t="s">
        <v>213</v>
      </c>
      <c r="I25" s="41"/>
    </row>
    <row r="26">
      <c r="A26" s="129" t="s">
        <v>195</v>
      </c>
      <c r="B26" s="140" t="s">
        <v>214</v>
      </c>
      <c r="C26" s="141" t="s">
        <v>215</v>
      </c>
      <c r="D26" s="140" t="s">
        <v>215</v>
      </c>
      <c r="E26" s="142" t="s">
        <v>213</v>
      </c>
      <c r="F26" s="143" t="s">
        <v>217</v>
      </c>
      <c r="G26" s="41"/>
      <c r="H26" s="141" t="s">
        <v>213</v>
      </c>
      <c r="I26" s="41"/>
    </row>
    <row r="27">
      <c r="A27" s="129" t="s">
        <v>197</v>
      </c>
      <c r="B27" s="140" t="s">
        <v>214</v>
      </c>
      <c r="C27" s="141" t="s">
        <v>210</v>
      </c>
      <c r="D27" s="140" t="s">
        <v>215</v>
      </c>
      <c r="E27" s="142" t="s">
        <v>213</v>
      </c>
      <c r="F27" s="143" t="s">
        <v>217</v>
      </c>
      <c r="G27" s="41"/>
      <c r="H27" s="141" t="s">
        <v>217</v>
      </c>
    </row>
  </sheetData>
  <mergeCells count="1">
    <mergeCell ref="B3:F3"/>
  </mergeCells>
  <drawing r:id="rId1"/>
</worksheet>
</file>