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esktop\portfolio\"/>
    </mc:Choice>
  </mc:AlternateContent>
  <xr:revisionPtr revIDLastSave="0" documentId="8_{289026D0-EDDD-4561-9E50-4CEB646ABEEE}" xr6:coauthVersionLast="47" xr6:coauthVersionMax="47" xr10:uidLastSave="{00000000-0000-0000-0000-000000000000}"/>
  <bookViews>
    <workbookView xWindow="-120" yWindow="-120" windowWidth="20730" windowHeight="11160" xr2:uid="{7F7E1DDE-3781-814A-825E-072C922D74F6}"/>
  </bookViews>
  <sheets>
    <sheet name="Original data (2)" sheetId="4" r:id="rId1"/>
    <sheet name="Original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<sst xmlns="http://schemas.openxmlformats.org/spreadsheetml/2006/main" count="313" uniqueCount="114">
  <si>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</si>
  <si>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</si>
  <si>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</si>
  <si>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</si>
  <si>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</si>
  <si>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</si>
  <si>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</si>
  <si>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</si>
  <si>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</si>
  <si>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</si>
  <si>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</si>
  <si>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</si>
  <si>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</si>
  <si>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</si>
  <si>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</si>
  <si>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</si>
  <si>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</si>
  <si>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</si>
  <si>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</si>
  <si>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</si>
  <si>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</si>
  <si>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</si>
  <si>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</si>
  <si>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</si>
  <si>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</si>
  <si>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</si>
  <si>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</si>
  <si>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</si>
  <si>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</si>
  <si>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</si>
  <si>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</si>
  <si>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</si>
  <si>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</si>
  <si>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</si>
  <si>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</si>
  <si>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</si>
  <si>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</si>
  <si>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</si>
  <si>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</si>
  <si>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</si>
  <si>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</si>
  <si>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</si>
  <si>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</si>
  <si>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</si>
  <si>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</si>
  <si>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</si>
  <si>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</si>
  <si>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</si>
  <si>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</si>
  <si>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</si>
  <si>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</si>
  <si>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</si>
  <si>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</si>
  <si>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</si>
  <si>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</si>
  <si>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</si>
  <si>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</si>
  <si>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</si>
  <si>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</si>
  <si>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</si>
  <si>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</si>
  <si>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</si>
  <si>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</si>
  <si>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</si>
  <si>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</si>
  <si>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</si>
  <si>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</si>
  <si>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</si>
  <si>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</si>
  <si>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</si>
  <si>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</si>
  <si>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</si>
  <si>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</si>
  <si>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</si>
  <si>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</si>
  <si>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</si>
  <si>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</si>
  <si>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</si>
  <si>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</si>
  <si>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</si>
  <si>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</si>
  <si>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</si>
  <si>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</si>
  <si>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</si>
  <si>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</si>
  <si>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</si>
  <si>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</si>
  <si>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</si>
  <si>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</si>
  <si>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</si>
  <si>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</si>
  <si>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</si>
  <si>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</si>
  <si>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</si>
  <si>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</si>
  <si>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</si>
  <si>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</si>
  <si>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</si>
  <si>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</si>
  <si>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</si>
  <si>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Client_Updated</t>
  </si>
  <si>
    <t>Contact_Updated</t>
  </si>
  <si>
    <t>Date_Updated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</si>
  <si>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</si>
  <si>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</si>
  <si>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</si>
  <si>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</si>
  <si>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</si>
  <si>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</si>
  <si>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</si>
  <si>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</si>
  <si>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Department_Updated</t>
  </si>
  <si>
    <t>Region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</si>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</sst>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numFmt numFmtId="19" formatCode="m/d/yyyy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03AE40-5183-4F54-A8F9-6AFF997F13D6}" name="Table1" displayName="Table1" ref="A1:M29" totalsRowShown="0" headerRowDxfId="4">
  <autoFilter ref="A1:M29" xr:uid="{B703AE40-5183-4F54-A8F9-6AFF997F13D6}"/>
  <tableColumns count="13">
    <tableColumn id="1" xr3:uid="{F2AADA01-32D9-4E5F-8E3C-29E649FD1EEE}" name="Date" dataDxfId="7"/>
    <tableColumn id="11" xr3:uid="{D64A58EA-8B12-4EB6-ADF0-CA313212DC4C}" name="Date_Updated" dataDxfId="1">
      <calculatedColumnFormula>TEXT(Table1[[#This Row],[Date]],"dd/mm/yyyy")</calculatedColumnFormula>
    </tableColumn>
    <tableColumn id="2" xr3:uid="{AC314700-D752-4139-86CB-3FB80353E4FE}" name="Client"/>
    <tableColumn id="9" xr3:uid="{974E31AB-FDAF-4F4B-B6AD-89D45E26C886}" name="Client_Updated" dataDxfId="3">
      <calculatedColumnFormula>PROPER(Table1[[#This Row],[Client]])</calculatedColumnFormula>
    </tableColumn>
    <tableColumn id="3" xr3:uid="{E84E7898-BC84-411C-B8BA-157B3C13E658}" name="Contact"/>
    <tableColumn id="10" xr3:uid="{90F3CC7D-C8CE-451C-B518-BEB9382AF852}" name="Contact_Updated" dataDxfId="2">
      <calculatedColumnFormula>TRIM(PROPER(Table1[[#This Row],[Contact]]))</calculatedColumnFormula>
    </tableColumn>
    <tableColumn id="4" xr3:uid="{7C27377C-5CBE-4192-9A86-BAC336C06141}" name="Department"/>
    <tableColumn id="12" xr3:uid="{F9ECDBE6-7D6F-4C0C-A6E1-09AC278ABBFE}" name="Department_Updated"/>
    <tableColumn id="13" xr3:uid="{955EA9DD-9066-4B15-BE05-00D025844AC9}" name="Region"/>
    <tableColumn id="5" xr3:uid="{A965CF69-C5A0-4C91-AF73-1EBE2F5B47DD}" name="Payment"/>
    <tableColumn id="6" xr3:uid="{775047C8-C282-4A20-A170-84A78CADB998}" name="Revenue" dataDxfId="6"/>
    <tableColumn id="7" xr3:uid="{9675A32D-2BEB-4D8F-AF61-EC06CE40A640}" name="Profit" dataDxfId="5"/>
    <tableColumn id="8" xr3:uid="{67DA212A-95ED-48DD-A138-DF193A4CC7D0}" name="Profit Margin" dataDxfId="0" dataCellStyle="Percent">
      <calculatedColumnFormula>IFERROR((L2/K2),"NA")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C13D-D8D2-47DF-ADCE-88A81FE802BA}">
  <dimension ref="A1:M41"/>
  <sheetViews>
    <sheetView tabSelected="1" topLeftCell="B1" zoomScale="104" workbookViewId="0">
      <selection activeCell="O7" sqref="O7"/>
    </sheetView>
  </sheetViews>
  <sheetFormatPr defaultColWidth="11" defaultRowHeight="15.75" x14ac:dyDescent="0.25"/>
  <cols>
    <col min="1" max="1" width="10.375" bestFit="1" customWidth="1"/>
    <col min="2" max="2" width="43.25" bestFit="1" customWidth="1"/>
    <col min="3" max="3" width="43.25" customWidth="1"/>
    <col min="4" max="7" width="17.25" bestFit="1" customWidth="1"/>
    <col min="8" max="9" width="17.25" customWidth="1"/>
    <col min="10" max="10" width="9.75" bestFit="1" customWidth="1"/>
    <col min="11" max="11" width="16.375" bestFit="1" customWidth="1"/>
  </cols>
  <sheetData>
    <row r="1" spans="1:13" x14ac:dyDescent="0.25">
      <c r="A1" t="s">
        <v>0</v>
      </c>
      <c r="B1" t="s">
        <v>102</v>
      </c>
      <c r="C1" t="s">
        <v>5</v>
      </c>
      <c r="D1" t="s">
        <v>100</v>
      </c>
      <c r="E1" s="3" t="s">
        <v>1</v>
      </c>
      <c r="F1" s="3" t="s">
        <v>101</v>
      </c>
      <c r="G1" s="3" t="s">
        <v>6</v>
      </c>
      <c r="H1" s="3" t="s">
        <v>111</v>
      </c>
      <c r="I1" s="3" t="s">
        <v>112</v>
      </c>
      <c r="J1" s="3" t="s">
        <v>47</v>
      </c>
      <c r="K1" s="3" t="s">
        <v>2</v>
      </c>
      <c r="L1" s="3" t="s">
        <v>3</v>
      </c>
      <c r="M1" s="3" t="s">
        <v>4</v>
      </c>
    </row>
    <row r="2" spans="1:13" x14ac:dyDescent="0.25">
      <c r="A2" s="4">
        <v>45076</v>
      </c>
      <c r="B2" s="4" t="str">
        <f>TEXT(Table1[[#This Row],[Date]],"dd/mm/yyyy")</f>
        <v>30/05/2023</v>
      </c>
      <c r="C2" t="s">
        <v>72</v>
      </c>
      <c r="D2" t="str">
        <f>PROPER(Table1[[#This Row],[Client]])</f>
        <v xml:space="preserve">Amazon.Com, Inc. </v>
      </c>
      <c r="E2" t="s">
        <v>40</v>
      </c>
      <c r="F2" t="str">
        <f>TRIM(PROPER(Table1[[#This Row],[Contact]]))</f>
        <v>Bill Smith</v>
      </c>
      <c r="G2" t="s">
        <v>68</v>
      </c>
      <c r="H2" t="s">
        <v>103</v>
      </c>
      <c r="I2" t="s">
        <v>104</v>
      </c>
      <c r="J2" t="s">
        <v>51</v>
      </c>
      <c r="K2" s="1">
        <v>4500</v>
      </c>
      <c r="L2" s="1">
        <v>598</v>
      </c>
      <c r="M2" s="2">
        <f t="shared" ref="M2:M29" si="0">IFERROR((L2/K2),"NA")</f>
        <v>0.13288888888888889</v>
      </c>
    </row>
    <row r="3" spans="1:13" x14ac:dyDescent="0.25">
      <c r="A3" s="4">
        <v>45076</v>
      </c>
      <c r="B3" s="4" t="str">
        <f>TEXT(Table1[[#This Row],[Date]],"dd/mm/yyyy")</f>
        <v>30/05/2023</v>
      </c>
      <c r="C3" t="s">
        <v>73</v>
      </c>
      <c r="D3" t="str">
        <f>PROPER(Table1[[#This Row],[Client]])</f>
        <v xml:space="preserve">Tesla, Inc. </v>
      </c>
      <c r="E3" t="s">
        <v>41</v>
      </c>
      <c r="F3" t="str">
        <f>TRIM(PROPER(Table1[[#This Row],[Contact]]))</f>
        <v>Ken Singh</v>
      </c>
      <c r="G3" t="s">
        <v>69</v>
      </c>
      <c r="H3" t="s">
        <v>105</v>
      </c>
      <c r="I3" t="s">
        <v>106</v>
      </c>
      <c r="J3" t="s">
        <v>49</v>
      </c>
      <c r="K3" s="1">
        <v>3800</v>
      </c>
      <c r="L3" s="1">
        <v>1045</v>
      </c>
      <c r="M3" s="2">
        <f t="shared" si="0"/>
        <v>0.27500000000000002</v>
      </c>
    </row>
    <row r="4" spans="1:13" x14ac:dyDescent="0.25">
      <c r="A4" s="4">
        <v>45076</v>
      </c>
      <c r="B4" s="4" t="str">
        <f>TEXT(Table1[[#This Row],[Date]],"dd/mm/yyyy")</f>
        <v>30/05/2023</v>
      </c>
      <c r="C4" t="s">
        <v>74</v>
      </c>
      <c r="D4" t="str">
        <f>PROPER(Table1[[#This Row],[Client]])</f>
        <v xml:space="preserve">Netflix, Inc. </v>
      </c>
      <c r="E4" t="s">
        <v>42</v>
      </c>
      <c r="F4" t="str">
        <f>TRIM(PROPER(Table1[[#This Row],[Contact]]))</f>
        <v>Harley Fritz</v>
      </c>
      <c r="G4" t="s">
        <v>69</v>
      </c>
      <c r="H4" t="s">
        <v>105</v>
      </c>
      <c r="I4" t="s">
        <v>106</v>
      </c>
      <c r="J4" t="s">
        <v>113</v>
      </c>
      <c r="K4" s="1">
        <v>3712.5</v>
      </c>
      <c r="L4" s="1">
        <v>1009</v>
      </c>
      <c r="M4" s="2">
        <f t="shared" si="0"/>
        <v>0.2717845117845118</v>
      </c>
    </row>
    <row r="5" spans="1:13" x14ac:dyDescent="0.25">
      <c r="A5" s="4">
        <v>45076</v>
      </c>
      <c r="B5" s="4" t="str">
        <f>TEXT(Table1[[#This Row],[Date]],"dd/mm/yyyy")</f>
        <v>30/05/2023</v>
      </c>
      <c r="C5" t="s">
        <v>75</v>
      </c>
      <c r="D5" t="str">
        <f>PROPER(Table1[[#This Row],[Client]])</f>
        <v xml:space="preserve">The Procter &amp; Gamble Company </v>
      </c>
      <c r="E5" t="s">
        <v>35</v>
      </c>
      <c r="F5" t="str">
        <f>TRIM(PROPER(Table1[[#This Row],[Contact]]))</f>
        <v>Nyla Novak</v>
      </c>
      <c r="G5" t="s">
        <v>70</v>
      </c>
      <c r="H5" t="s">
        <v>107</v>
      </c>
      <c r="I5" t="s">
        <v>108</v>
      </c>
      <c r="J5" t="s">
        <v>113</v>
      </c>
      <c r="K5" s="1" t="s">
        <v>113</v>
      </c>
      <c r="L5" s="1">
        <v>779</v>
      </c>
      <c r="M5" s="2" t="str">
        <f t="shared" si="0"/>
        <v>NA</v>
      </c>
    </row>
    <row r="6" spans="1:13" x14ac:dyDescent="0.25">
      <c r="A6" s="4">
        <v>45076</v>
      </c>
      <c r="B6" s="4" t="str">
        <f>TEXT(Table1[[#This Row],[Date]],"dd/mm/yyyy")</f>
        <v>30/05/2023</v>
      </c>
      <c r="C6" t="s">
        <v>76</v>
      </c>
      <c r="D6" t="str">
        <f>PROPER(Table1[[#This Row],[Client]])</f>
        <v xml:space="preserve">The Goldman Sachs Group, Inc. </v>
      </c>
      <c r="E6" t="s">
        <v>43</v>
      </c>
      <c r="F6" t="str">
        <f>TRIM(PROPER(Table1[[#This Row],[Contact]]))</f>
        <v>David Rasmussen</v>
      </c>
      <c r="G6" t="s">
        <v>70</v>
      </c>
      <c r="H6" t="s">
        <v>107</v>
      </c>
      <c r="I6" t="s">
        <v>108</v>
      </c>
      <c r="J6" t="s">
        <v>50</v>
      </c>
      <c r="K6" s="1">
        <v>5000</v>
      </c>
      <c r="L6" s="1">
        <v>684</v>
      </c>
      <c r="M6" s="2">
        <f t="shared" si="0"/>
        <v>0.1368</v>
      </c>
    </row>
    <row r="7" spans="1:13" x14ac:dyDescent="0.25">
      <c r="A7" s="4">
        <v>45077</v>
      </c>
      <c r="B7" s="4" t="str">
        <f>TEXT(Table1[[#This Row],[Date]],"dd/mm/yyyy")</f>
        <v>31/05/2023</v>
      </c>
      <c r="C7" t="s">
        <v>77</v>
      </c>
      <c r="D7" t="str">
        <f>PROPER(Table1[[#This Row],[Client]])</f>
        <v xml:space="preserve">Jpmorgan Chase &amp; Co. </v>
      </c>
      <c r="E7" t="s">
        <v>44</v>
      </c>
      <c r="F7" t="str">
        <f>TRIM(PROPER(Table1[[#This Row],[Contact]]))</f>
        <v>Ivan Hiney</v>
      </c>
      <c r="G7" t="s">
        <v>68</v>
      </c>
      <c r="H7" t="s">
        <v>103</v>
      </c>
      <c r="I7" t="s">
        <v>104</v>
      </c>
      <c r="J7" t="s">
        <v>51</v>
      </c>
      <c r="K7" s="1">
        <v>6100</v>
      </c>
      <c r="L7" s="1">
        <v>544</v>
      </c>
      <c r="M7" s="2">
        <f t="shared" si="0"/>
        <v>8.9180327868852466E-2</v>
      </c>
    </row>
    <row r="8" spans="1:13" x14ac:dyDescent="0.25">
      <c r="A8" s="4">
        <v>45077</v>
      </c>
      <c r="B8" s="4" t="str">
        <f>TEXT(Table1[[#This Row],[Date]],"dd/mm/yyyy")</f>
        <v>31/05/2023</v>
      </c>
      <c r="C8" t="s">
        <v>78</v>
      </c>
      <c r="D8" t="str">
        <f>PROPER(Table1[[#This Row],[Client]])</f>
        <v xml:space="preserve">Morgan Stanley </v>
      </c>
      <c r="E8" t="s">
        <v>45</v>
      </c>
      <c r="F8" t="str">
        <f>TRIM(PROPER(Table1[[#This Row],[Contact]]))</f>
        <v>Jonha Ma</v>
      </c>
      <c r="G8" t="s">
        <v>68</v>
      </c>
      <c r="H8" t="s">
        <v>103</v>
      </c>
      <c r="I8" t="s">
        <v>104</v>
      </c>
      <c r="J8" t="s">
        <v>51</v>
      </c>
      <c r="K8" s="1">
        <v>4625</v>
      </c>
      <c r="L8" s="1">
        <v>670</v>
      </c>
      <c r="M8" s="2">
        <f t="shared" si="0"/>
        <v>0.14486486486486486</v>
      </c>
    </row>
    <row r="9" spans="1:13" x14ac:dyDescent="0.25">
      <c r="A9" s="4">
        <v>45077</v>
      </c>
      <c r="B9" s="4" t="str">
        <f>TEXT(Table1[[#This Row],[Date]],"dd/mm/yyyy")</f>
        <v>31/05/2023</v>
      </c>
      <c r="C9" t="s">
        <v>79</v>
      </c>
      <c r="D9" t="str">
        <f>PROPER(Table1[[#This Row],[Client]])</f>
        <v xml:space="preserve">Citigroup Inc. </v>
      </c>
      <c r="E9" t="s">
        <v>46</v>
      </c>
      <c r="F9" t="str">
        <f>TRIM(PROPER(Table1[[#This Row],[Contact]]))</f>
        <v>Jordan Boone</v>
      </c>
      <c r="G9" t="s">
        <v>68</v>
      </c>
      <c r="H9" t="s">
        <v>103</v>
      </c>
      <c r="I9" t="s">
        <v>104</v>
      </c>
      <c r="J9" t="s">
        <v>51</v>
      </c>
      <c r="K9" s="1">
        <v>3800</v>
      </c>
      <c r="L9" s="1">
        <v>2045</v>
      </c>
      <c r="M9" s="2">
        <f t="shared" si="0"/>
        <v>0.53815789473684206</v>
      </c>
    </row>
    <row r="10" spans="1:13" x14ac:dyDescent="0.25">
      <c r="A10" s="4">
        <v>45077</v>
      </c>
      <c r="B10" s="4" t="str">
        <f>TEXT(Table1[[#This Row],[Date]],"dd/mm/yyyy")</f>
        <v>31/05/2023</v>
      </c>
      <c r="C10" t="s">
        <v>80</v>
      </c>
      <c r="D10" t="str">
        <f>PROPER(Table1[[#This Row],[Client]])</f>
        <v xml:space="preserve">Bank Of America Corporation </v>
      </c>
      <c r="E10" t="s">
        <v>36</v>
      </c>
      <c r="F10" t="str">
        <f>TRIM(PROPER(Table1[[#This Row],[Contact]]))</f>
        <v>Kylee Townsend</v>
      </c>
      <c r="G10" t="s">
        <v>68</v>
      </c>
      <c r="H10" t="s">
        <v>103</v>
      </c>
      <c r="I10" t="s">
        <v>104</v>
      </c>
      <c r="J10" t="s">
        <v>48</v>
      </c>
      <c r="K10" s="1">
        <v>3600</v>
      </c>
      <c r="L10" s="1">
        <v>1564</v>
      </c>
      <c r="M10" s="2">
        <f t="shared" si="0"/>
        <v>0.43444444444444447</v>
      </c>
    </row>
    <row r="11" spans="1:13" x14ac:dyDescent="0.25">
      <c r="A11" s="4">
        <v>45077</v>
      </c>
      <c r="B11" s="4" t="str">
        <f>TEXT(Table1[[#This Row],[Date]],"dd/mm/yyyy")</f>
        <v>31/05/2023</v>
      </c>
      <c r="C11" t="s">
        <v>81</v>
      </c>
      <c r="D11" t="str">
        <f>PROPER(Table1[[#This Row],[Client]])</f>
        <v xml:space="preserve">Walmart Inc. </v>
      </c>
      <c r="E11" t="s">
        <v>37</v>
      </c>
      <c r="F11" t="str">
        <f>TRIM(PROPER(Table1[[#This Row],[Contact]]))</f>
        <v>Nora Rollins</v>
      </c>
      <c r="G11" t="s">
        <v>68</v>
      </c>
      <c r="H11" t="s">
        <v>103</v>
      </c>
      <c r="I11" t="s">
        <v>104</v>
      </c>
      <c r="J11" t="s">
        <v>50</v>
      </c>
      <c r="K11" s="1">
        <v>5100</v>
      </c>
      <c r="L11" s="1">
        <v>1220</v>
      </c>
      <c r="M11" s="2">
        <f t="shared" si="0"/>
        <v>0.23921568627450981</v>
      </c>
    </row>
    <row r="12" spans="1:13" x14ac:dyDescent="0.25">
      <c r="A12" s="4">
        <v>45077</v>
      </c>
      <c r="B12" s="4" t="str">
        <f>TEXT(Table1[[#This Row],[Date]],"dd/mm/yyyy")</f>
        <v>31/05/2023</v>
      </c>
      <c r="C12" t="s">
        <v>82</v>
      </c>
      <c r="D12" t="str">
        <f>PROPER(Table1[[#This Row],[Client]])</f>
        <v xml:space="preserve">Target Corporation </v>
      </c>
      <c r="E12" t="s">
        <v>52</v>
      </c>
      <c r="F12" t="str">
        <f>TRIM(PROPER(Table1[[#This Row],[Contact]]))</f>
        <v>Brendan Wallace</v>
      </c>
      <c r="G12" t="s">
        <v>68</v>
      </c>
      <c r="H12" t="s">
        <v>103</v>
      </c>
      <c r="I12" t="s">
        <v>104</v>
      </c>
      <c r="J12" t="s">
        <v>50</v>
      </c>
      <c r="K12" s="1">
        <v>4750</v>
      </c>
      <c r="L12" s="1">
        <v>1435</v>
      </c>
      <c r="M12" s="2">
        <f t="shared" si="0"/>
        <v>0.30210526315789471</v>
      </c>
    </row>
    <row r="13" spans="1:13" x14ac:dyDescent="0.25">
      <c r="A13" s="4">
        <v>45077</v>
      </c>
      <c r="B13" s="4" t="str">
        <f>TEXT(Table1[[#This Row],[Date]],"dd/mm/yyyy")</f>
        <v>31/05/2023</v>
      </c>
      <c r="C13" t="s">
        <v>83</v>
      </c>
      <c r="D13" t="str">
        <f>PROPER(Table1[[#This Row],[Client]])</f>
        <v xml:space="preserve">Costco Wholesale Corporation </v>
      </c>
      <c r="E13" t="s">
        <v>53</v>
      </c>
      <c r="F13" t="str">
        <f>TRIM(PROPER(Table1[[#This Row],[Contact]]))</f>
        <v>Conor Wise</v>
      </c>
      <c r="G13" t="s">
        <v>70</v>
      </c>
      <c r="H13" t="s">
        <v>107</v>
      </c>
      <c r="I13" t="s">
        <v>108</v>
      </c>
      <c r="J13" t="s">
        <v>51</v>
      </c>
      <c r="K13" s="1">
        <v>6000</v>
      </c>
      <c r="L13" s="1">
        <v>998</v>
      </c>
      <c r="M13" s="2">
        <f t="shared" si="0"/>
        <v>0.16633333333333333</v>
      </c>
    </row>
    <row r="14" spans="1:13" x14ac:dyDescent="0.25">
      <c r="A14" s="4">
        <v>45077</v>
      </c>
      <c r="B14" s="4" t="str">
        <f>TEXT(Table1[[#This Row],[Date]],"dd/mm/yyyy")</f>
        <v>31/05/2023</v>
      </c>
      <c r="C14" t="s">
        <v>84</v>
      </c>
      <c r="D14" t="str">
        <f>PROPER(Table1[[#This Row],[Client]])</f>
        <v xml:space="preserve">Mcdonald'S Corporation </v>
      </c>
      <c r="E14" t="s">
        <v>54</v>
      </c>
      <c r="F14" t="str">
        <f>TRIM(PROPER(Table1[[#This Row],[Contact]]))</f>
        <v>Steven Michael</v>
      </c>
      <c r="G14" t="s">
        <v>71</v>
      </c>
      <c r="H14" t="s">
        <v>109</v>
      </c>
      <c r="I14" t="s">
        <v>110</v>
      </c>
      <c r="J14" t="s">
        <v>50</v>
      </c>
      <c r="K14" s="1">
        <v>4500</v>
      </c>
      <c r="L14" s="1">
        <v>780</v>
      </c>
      <c r="M14" s="2">
        <f t="shared" si="0"/>
        <v>0.17333333333333334</v>
      </c>
    </row>
    <row r="15" spans="1:13" x14ac:dyDescent="0.25">
      <c r="A15" s="4">
        <v>45078</v>
      </c>
      <c r="B15" s="4" t="str">
        <f>TEXT(Table1[[#This Row],[Date]],"dd/mm/yyyy")</f>
        <v>01/06/2023</v>
      </c>
      <c r="C15" t="s">
        <v>85</v>
      </c>
      <c r="D15" t="str">
        <f>PROPER(Table1[[#This Row],[Client]])</f>
        <v xml:space="preserve">Exxon Mobil Corporation </v>
      </c>
      <c r="E15" t="s">
        <v>38</v>
      </c>
      <c r="F15" t="str">
        <f>TRIM(PROPER(Table1[[#This Row],[Contact]]))</f>
        <v>Lucia Mckay</v>
      </c>
      <c r="G15" t="s">
        <v>71</v>
      </c>
      <c r="H15" t="s">
        <v>109</v>
      </c>
      <c r="I15" t="s">
        <v>110</v>
      </c>
      <c r="J15" t="s">
        <v>48</v>
      </c>
      <c r="K15" s="1" t="s">
        <v>113</v>
      </c>
      <c r="L15" s="1">
        <v>1044</v>
      </c>
      <c r="M15" s="2" t="str">
        <f t="shared" si="0"/>
        <v>NA</v>
      </c>
    </row>
    <row r="16" spans="1:13" x14ac:dyDescent="0.25">
      <c r="A16" s="4">
        <v>45078</v>
      </c>
      <c r="B16" s="4" t="str">
        <f>TEXT(Table1[[#This Row],[Date]],"dd/mm/yyyy")</f>
        <v>01/06/2023</v>
      </c>
      <c r="C16" t="s">
        <v>86</v>
      </c>
      <c r="D16" t="str">
        <f>PROPER(Table1[[#This Row],[Client]])</f>
        <v xml:space="preserve">Verizon Communications Inc. </v>
      </c>
      <c r="E16" t="s">
        <v>55</v>
      </c>
      <c r="F16" t="str">
        <f>TRIM(PROPER(Table1[[#This Row],[Contact]]))</f>
        <v>Jose Roach</v>
      </c>
      <c r="G16" t="s">
        <v>71</v>
      </c>
      <c r="H16" t="s">
        <v>109</v>
      </c>
      <c r="I16" t="s">
        <v>110</v>
      </c>
      <c r="J16" t="s">
        <v>51</v>
      </c>
      <c r="K16" s="1">
        <v>3712.5</v>
      </c>
      <c r="L16" s="1">
        <v>1222</v>
      </c>
      <c r="M16" s="2">
        <f t="shared" si="0"/>
        <v>0.32915824915824915</v>
      </c>
    </row>
    <row r="17" spans="1:13" x14ac:dyDescent="0.25">
      <c r="A17" s="4">
        <v>45078</v>
      </c>
      <c r="B17" s="4" t="str">
        <f>TEXT(Table1[[#This Row],[Date]],"dd/mm/yyyy")</f>
        <v>01/06/2023</v>
      </c>
      <c r="C17" t="s">
        <v>87</v>
      </c>
      <c r="D17" t="str">
        <f>PROPER(Table1[[#This Row],[Client]])</f>
        <v xml:space="preserve">The Home Depot, Inc. </v>
      </c>
      <c r="E17" t="s">
        <v>56</v>
      </c>
      <c r="F17" t="str">
        <f>TRIM(PROPER(Table1[[#This Row],[Contact]]))</f>
        <v>Franklin Wrigt</v>
      </c>
      <c r="G17" t="s">
        <v>71</v>
      </c>
      <c r="H17" t="s">
        <v>109</v>
      </c>
      <c r="I17" t="s">
        <v>110</v>
      </c>
      <c r="J17" t="s">
        <v>51</v>
      </c>
      <c r="K17" s="1">
        <v>4950</v>
      </c>
      <c r="L17" s="1">
        <v>1065</v>
      </c>
      <c r="M17" s="2">
        <f t="shared" si="0"/>
        <v>0.21515151515151515</v>
      </c>
    </row>
    <row r="18" spans="1:13" x14ac:dyDescent="0.25">
      <c r="A18" s="4">
        <v>45078</v>
      </c>
      <c r="B18" s="4" t="str">
        <f>TEXT(Table1[[#This Row],[Date]],"dd/mm/yyyy")</f>
        <v>01/06/2023</v>
      </c>
      <c r="C18" t="s">
        <v>88</v>
      </c>
      <c r="D18" t="str">
        <f>PROPER(Table1[[#This Row],[Client]])</f>
        <v xml:space="preserve">Cisco Systems, Inc. </v>
      </c>
      <c r="E18" t="s">
        <v>57</v>
      </c>
      <c r="F18" t="str">
        <f>TRIM(PROPER(Table1[[#This Row],[Contact]]))</f>
        <v>Alia Thornton</v>
      </c>
      <c r="G18" t="s">
        <v>70</v>
      </c>
      <c r="H18" t="s">
        <v>107</v>
      </c>
      <c r="I18" t="s">
        <v>108</v>
      </c>
      <c r="J18" t="s">
        <v>51</v>
      </c>
      <c r="K18" s="1">
        <v>4750</v>
      </c>
      <c r="L18" s="1">
        <v>810</v>
      </c>
      <c r="M18" s="2">
        <f t="shared" si="0"/>
        <v>0.17052631578947369</v>
      </c>
    </row>
    <row r="19" spans="1:13" x14ac:dyDescent="0.25">
      <c r="A19" s="4">
        <v>45078</v>
      </c>
      <c r="B19" s="4" t="str">
        <f>TEXT(Table1[[#This Row],[Date]],"dd/mm/yyyy")</f>
        <v>01/06/2023</v>
      </c>
      <c r="C19" t="s">
        <v>89</v>
      </c>
      <c r="D19" t="str">
        <f>PROPER(Table1[[#This Row],[Client]])</f>
        <v xml:space="preserve">Chevron Corporation </v>
      </c>
      <c r="E19" t="s">
        <v>58</v>
      </c>
      <c r="F19" t="str">
        <f>TRIM(PROPER(Table1[[#This Row],[Contact]]))</f>
        <v>Denzel Flores</v>
      </c>
      <c r="G19" t="s">
        <v>70</v>
      </c>
      <c r="H19" t="s">
        <v>107</v>
      </c>
      <c r="I19" t="s">
        <v>108</v>
      </c>
      <c r="J19" t="s">
        <v>51</v>
      </c>
      <c r="K19" s="1">
        <v>7320</v>
      </c>
      <c r="L19" s="1">
        <v>933</v>
      </c>
      <c r="M19" s="2">
        <f t="shared" si="0"/>
        <v>0.12745901639344262</v>
      </c>
    </row>
    <row r="20" spans="1:13" x14ac:dyDescent="0.25">
      <c r="A20" s="4">
        <v>45078</v>
      </c>
      <c r="B20" s="4" t="str">
        <f>TEXT(Table1[[#This Row],[Date]],"dd/mm/yyyy")</f>
        <v>01/06/2023</v>
      </c>
      <c r="C20" t="s">
        <v>90</v>
      </c>
      <c r="D20" t="str">
        <f>PROPER(Table1[[#This Row],[Client]])</f>
        <v xml:space="preserve">At&amp;T Inc. </v>
      </c>
      <c r="E20" t="s">
        <v>59</v>
      </c>
      <c r="F20" t="str">
        <f>TRIM(PROPER(Table1[[#This Row],[Contact]]))</f>
        <v>Bruno Cordova</v>
      </c>
      <c r="G20" t="s">
        <v>71</v>
      </c>
      <c r="H20" t="s">
        <v>109</v>
      </c>
      <c r="I20" t="s">
        <v>110</v>
      </c>
      <c r="J20" t="s">
        <v>51</v>
      </c>
      <c r="K20" s="1">
        <v>5087.5</v>
      </c>
      <c r="L20" s="1">
        <v>655</v>
      </c>
      <c r="M20" s="2">
        <f t="shared" si="0"/>
        <v>0.12874692874692875</v>
      </c>
    </row>
    <row r="21" spans="1:13" x14ac:dyDescent="0.25">
      <c r="A21" s="4">
        <v>45078</v>
      </c>
      <c r="B21" s="4" t="str">
        <f>TEXT(Table1[[#This Row],[Date]],"dd/mm/yyyy")</f>
        <v>01/06/2023</v>
      </c>
      <c r="C21" t="s">
        <v>91</v>
      </c>
      <c r="D21" t="str">
        <f>PROPER(Table1[[#This Row],[Client]])</f>
        <v xml:space="preserve">Intel Corporation </v>
      </c>
      <c r="E21" t="s">
        <v>60</v>
      </c>
      <c r="F21" t="str">
        <f>TRIM(PROPER(Table1[[#This Row],[Contact]]))</f>
        <v>Jaylynn Napp</v>
      </c>
      <c r="G21" t="s">
        <v>71</v>
      </c>
      <c r="H21" t="s">
        <v>109</v>
      </c>
      <c r="I21" t="s">
        <v>110</v>
      </c>
      <c r="J21" t="s">
        <v>51</v>
      </c>
      <c r="K21" s="1">
        <v>4500</v>
      </c>
      <c r="L21" s="1">
        <v>722</v>
      </c>
      <c r="M21" s="2">
        <f t="shared" si="0"/>
        <v>0.16044444444444445</v>
      </c>
    </row>
    <row r="22" spans="1:13" x14ac:dyDescent="0.25">
      <c r="A22" s="4">
        <v>45078</v>
      </c>
      <c r="B22" s="4" t="str">
        <f>TEXT(Table1[[#This Row],[Date]],"dd/mm/yyyy")</f>
        <v>01/06/2023</v>
      </c>
      <c r="C22" t="s">
        <v>92</v>
      </c>
      <c r="D22" t="str">
        <f>PROPER(Table1[[#This Row],[Client]])</f>
        <v xml:space="preserve">General Motors Company </v>
      </c>
      <c r="E22" t="s">
        <v>61</v>
      </c>
      <c r="F22" t="str">
        <f>TRIM(PROPER(Table1[[#This Row],[Contact]]))</f>
        <v>Bruce Rich</v>
      </c>
      <c r="G22" t="s">
        <v>71</v>
      </c>
      <c r="H22" t="s">
        <v>109</v>
      </c>
      <c r="I22" t="s">
        <v>110</v>
      </c>
      <c r="J22" t="s">
        <v>48</v>
      </c>
      <c r="K22" s="1">
        <v>4250</v>
      </c>
      <c r="L22" s="1">
        <v>901</v>
      </c>
      <c r="M22" s="2">
        <f t="shared" si="0"/>
        <v>0.21199999999999999</v>
      </c>
    </row>
    <row r="23" spans="1:13" x14ac:dyDescent="0.25">
      <c r="A23" s="4">
        <v>45079</v>
      </c>
      <c r="B23" s="4" t="str">
        <f>TEXT(Table1[[#This Row],[Date]],"dd/mm/yyyy")</f>
        <v>02/06/2023</v>
      </c>
      <c r="C23" t="s">
        <v>93</v>
      </c>
      <c r="D23" t="str">
        <f>PROPER(Table1[[#This Row],[Client]])</f>
        <v xml:space="preserve">Microsoft Corporation </v>
      </c>
      <c r="E23" t="s">
        <v>62</v>
      </c>
      <c r="F23" t="str">
        <f>TRIM(PROPER(Table1[[#This Row],[Contact]]))</f>
        <v>Arturo Moore</v>
      </c>
      <c r="G23" t="s">
        <v>71</v>
      </c>
      <c r="H23" t="s">
        <v>109</v>
      </c>
      <c r="I23" t="s">
        <v>110</v>
      </c>
      <c r="J23" t="s">
        <v>49</v>
      </c>
      <c r="K23" s="1">
        <v>5250</v>
      </c>
      <c r="L23" s="1">
        <v>1349</v>
      </c>
      <c r="M23" s="2">
        <f t="shared" si="0"/>
        <v>0.25695238095238093</v>
      </c>
    </row>
    <row r="24" spans="1:13" x14ac:dyDescent="0.25">
      <c r="A24" s="4">
        <v>45079</v>
      </c>
      <c r="B24" s="4" t="str">
        <f>TEXT(Table1[[#This Row],[Date]],"dd/mm/yyyy")</f>
        <v>02/06/2023</v>
      </c>
      <c r="C24" t="s">
        <v>94</v>
      </c>
      <c r="D24" t="str">
        <f>PROPER(Table1[[#This Row],[Client]])</f>
        <v xml:space="preserve">Comcast Corporation </v>
      </c>
      <c r="E24" t="s">
        <v>63</v>
      </c>
      <c r="F24" t="str">
        <f>TRIM(PROPER(Table1[[#This Row],[Contact]]))</f>
        <v>Bryce Carpenter</v>
      </c>
      <c r="G24" t="s">
        <v>69</v>
      </c>
      <c r="H24" t="s">
        <v>105</v>
      </c>
      <c r="I24" t="s">
        <v>106</v>
      </c>
      <c r="J24" t="s">
        <v>49</v>
      </c>
      <c r="K24" s="1">
        <v>6500</v>
      </c>
      <c r="L24" s="1">
        <v>1288</v>
      </c>
      <c r="M24" s="2">
        <f t="shared" si="0"/>
        <v>0.19815384615384615</v>
      </c>
    </row>
    <row r="25" spans="1:13" x14ac:dyDescent="0.25">
      <c r="A25" s="4">
        <v>45079</v>
      </c>
      <c r="B25" s="4" t="str">
        <f>TEXT(Table1[[#This Row],[Date]],"dd/mm/yyyy")</f>
        <v>02/06/2023</v>
      </c>
      <c r="C25" t="s">
        <v>95</v>
      </c>
      <c r="D25" t="str">
        <f>PROPER(Table1[[#This Row],[Client]])</f>
        <v xml:space="preserve">Dell Technologies Inc. </v>
      </c>
      <c r="E25" t="s">
        <v>64</v>
      </c>
      <c r="F25" t="str">
        <f>TRIM(PROPER(Table1[[#This Row],[Contact]]))</f>
        <v>Jaidyn Andersen</v>
      </c>
      <c r="G25" t="s">
        <v>69</v>
      </c>
      <c r="H25" t="s">
        <v>105</v>
      </c>
      <c r="I25" t="s">
        <v>106</v>
      </c>
      <c r="J25" t="s">
        <v>49</v>
      </c>
      <c r="K25" s="1">
        <v>7500</v>
      </c>
      <c r="L25" s="1">
        <v>1664</v>
      </c>
      <c r="M25" s="2">
        <f t="shared" si="0"/>
        <v>0.22186666666666666</v>
      </c>
    </row>
    <row r="26" spans="1:13" x14ac:dyDescent="0.25">
      <c r="A26" s="4">
        <v>45079</v>
      </c>
      <c r="B26" s="4" t="str">
        <f>TEXT(Table1[[#This Row],[Date]],"dd/mm/yyyy")</f>
        <v>02/06/2023</v>
      </c>
      <c r="C26" t="s">
        <v>96</v>
      </c>
      <c r="D26" t="str">
        <f>PROPER(Table1[[#This Row],[Client]])</f>
        <v xml:space="preserve">Johnson &amp; Johnson </v>
      </c>
      <c r="E26" t="s">
        <v>65</v>
      </c>
      <c r="F26" t="str">
        <f>TRIM(PROPER(Table1[[#This Row],[Contact]]))</f>
        <v>Mark Walm</v>
      </c>
      <c r="G26" t="s">
        <v>69</v>
      </c>
      <c r="H26" t="s">
        <v>105</v>
      </c>
      <c r="I26" t="s">
        <v>106</v>
      </c>
      <c r="J26" t="s">
        <v>51</v>
      </c>
      <c r="K26" s="1">
        <v>5500</v>
      </c>
      <c r="L26" s="1">
        <v>1320</v>
      </c>
      <c r="M26" s="2">
        <f t="shared" si="0"/>
        <v>0.24</v>
      </c>
    </row>
    <row r="27" spans="1:13" x14ac:dyDescent="0.25">
      <c r="A27" s="4">
        <v>45079</v>
      </c>
      <c r="B27" s="4" t="str">
        <f>TEXT(Table1[[#This Row],[Date]],"dd/mm/yyyy")</f>
        <v>02/06/2023</v>
      </c>
      <c r="C27" t="s">
        <v>97</v>
      </c>
      <c r="D27" t="str">
        <f>PROPER(Table1[[#This Row],[Client]])</f>
        <v xml:space="preserve">Fedex Corporation </v>
      </c>
      <c r="E27" t="s">
        <v>66</v>
      </c>
      <c r="F27" t="str">
        <f>TRIM(PROPER(Table1[[#This Row],[Contact]]))</f>
        <v>Harry Lee</v>
      </c>
      <c r="G27" t="s">
        <v>69</v>
      </c>
      <c r="H27" t="s">
        <v>105</v>
      </c>
      <c r="I27" t="s">
        <v>106</v>
      </c>
      <c r="J27" t="s">
        <v>51</v>
      </c>
      <c r="K27" s="1">
        <v>4625</v>
      </c>
      <c r="L27" s="1">
        <v>1001</v>
      </c>
      <c r="M27" s="2">
        <f t="shared" si="0"/>
        <v>0.21643243243243243</v>
      </c>
    </row>
    <row r="28" spans="1:13" x14ac:dyDescent="0.25">
      <c r="A28" s="4">
        <v>45079</v>
      </c>
      <c r="B28" s="4" t="str">
        <f>TEXT(Table1[[#This Row],[Date]],"dd/mm/yyyy")</f>
        <v>02/06/2023</v>
      </c>
      <c r="C28" t="s">
        <v>98</v>
      </c>
      <c r="D28" t="str">
        <f>PROPER(Table1[[#This Row],[Client]])</f>
        <v xml:space="preserve">General Electric Company </v>
      </c>
      <c r="E28" t="s">
        <v>67</v>
      </c>
      <c r="F28" t="str">
        <f>TRIM(PROPER(Table1[[#This Row],[Contact]]))</f>
        <v>Josh Johnson</v>
      </c>
      <c r="G28" t="s">
        <v>69</v>
      </c>
      <c r="H28" t="s">
        <v>105</v>
      </c>
      <c r="I28" t="s">
        <v>106</v>
      </c>
      <c r="J28" t="s">
        <v>51</v>
      </c>
      <c r="K28" s="1">
        <v>4500</v>
      </c>
      <c r="L28" s="1">
        <v>960</v>
      </c>
      <c r="M28" s="2">
        <f t="shared" si="0"/>
        <v>0.21333333333333335</v>
      </c>
    </row>
    <row r="29" spans="1:13" x14ac:dyDescent="0.25">
      <c r="A29" s="4">
        <v>45079</v>
      </c>
      <c r="B29" s="4" t="str">
        <f>TEXT(Table1[[#This Row],[Date]],"dd/mm/yyyy")</f>
        <v>02/06/2023</v>
      </c>
      <c r="C29" t="s">
        <v>99</v>
      </c>
      <c r="D29" t="str">
        <f>PROPER(Table1[[#This Row],[Client]])</f>
        <v xml:space="preserve">Lockheed Martin Corporation </v>
      </c>
      <c r="E29" t="s">
        <v>39</v>
      </c>
      <c r="F29" t="str">
        <f>TRIM(PROPER(Table1[[#This Row],[Contact]]))</f>
        <v>Mik Naam</v>
      </c>
      <c r="G29" t="s">
        <v>69</v>
      </c>
      <c r="H29" t="s">
        <v>105</v>
      </c>
      <c r="I29" t="s">
        <v>106</v>
      </c>
      <c r="J29" t="s">
        <v>48</v>
      </c>
      <c r="K29" s="1">
        <v>5400</v>
      </c>
      <c r="L29" s="1">
        <v>540</v>
      </c>
      <c r="M29" s="2">
        <f t="shared" si="0"/>
        <v>0.1</v>
      </c>
    </row>
    <row r="33" spans="7:9" x14ac:dyDescent="0.25">
      <c r="G33" s="1"/>
      <c r="H33" s="1"/>
      <c r="I33" s="1"/>
    </row>
    <row r="34" spans="7:9" x14ac:dyDescent="0.25">
      <c r="G34" s="1"/>
      <c r="H34" s="1"/>
      <c r="I34" s="1"/>
    </row>
    <row r="35" spans="7:9" x14ac:dyDescent="0.25">
      <c r="G35" s="1"/>
      <c r="H35" s="1"/>
      <c r="I35" s="1"/>
    </row>
    <row r="36" spans="7:9" x14ac:dyDescent="0.25">
      <c r="G36" s="1"/>
      <c r="H36" s="1"/>
      <c r="I36" s="1"/>
    </row>
    <row r="37" spans="7:9" x14ac:dyDescent="0.25">
      <c r="G37" s="1"/>
      <c r="H37" s="1"/>
      <c r="I37" s="1"/>
    </row>
    <row r="38" spans="7:9" x14ac:dyDescent="0.25">
      <c r="G38" s="1"/>
      <c r="H38" s="1"/>
      <c r="I38" s="1"/>
    </row>
    <row r="39" spans="7:9" x14ac:dyDescent="0.25">
      <c r="G39" s="1"/>
      <c r="H39" s="1"/>
      <c r="I39" s="1"/>
    </row>
    <row r="40" spans="7:9" x14ac:dyDescent="0.25">
      <c r="G40" s="1"/>
      <c r="H40" s="1"/>
      <c r="I40" s="1"/>
    </row>
    <row r="41" spans="7:9" x14ac:dyDescent="0.25">
      <c r="G41" s="1"/>
      <c r="H41" s="1"/>
      <c r="I4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104" workbookViewId="0">
      <selection activeCell="L1" sqref="L1"/>
    </sheetView>
  </sheetViews>
  <sheetFormatPr defaultColWidth="11" defaultRowHeight="15.75" x14ac:dyDescent="0.25"/>
  <cols>
    <col min="1" max="1" width="6.625" customWidth="1"/>
    <col min="2" max="2" width="10.375" bestFit="1" customWidth="1"/>
    <col min="3" max="3" width="43.25" bestFit="1" customWidth="1"/>
    <col min="4" max="5" width="17.25" bestFit="1" customWidth="1"/>
    <col min="6" max="6" width="8.5" bestFit="1" customWidth="1"/>
    <col min="7" max="7" width="8.125" bestFit="1" customWidth="1"/>
    <col min="9" max="9" width="12.25" bestFit="1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 (2)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Divya</cp:lastModifiedBy>
  <dcterms:created xsi:type="dcterms:W3CDTF">2023-05-29T07:26:35Z</dcterms:created>
  <dcterms:modified xsi:type="dcterms:W3CDTF">2024-06-24T22:07:40Z</dcterms:modified>
</cp:coreProperties>
</file>