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filterPrivacy="1"/>
  <xr:revisionPtr revIDLastSave="0" documentId="8_{1C20CB05-086A-41ED-9DA2-A79052236BAA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AG4 Water Jacket" sheetId="8" r:id="rId1"/>
    <sheet name="Replacement BO" sheetId="7" r:id="rId2"/>
    <sheet name="DH Cooler" sheetId="1" r:id="rId3"/>
    <sheet name="Barrage" sheetId="2" r:id="rId4"/>
    <sheet name="AG3 Water Jacket" sheetId="3" r:id="rId5"/>
    <sheet name="AG4" sheetId="4" state="hidden" r:id="rId6"/>
    <sheet name="Pin Cooler" sheetId="5" state="hidden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20" i="2" l="1"/>
  <c r="Y20" i="2" s="1"/>
  <c r="Z20" i="2" s="1"/>
  <c r="X19" i="2"/>
  <c r="Y19" i="2" s="1"/>
  <c r="Z19" i="2" s="1"/>
  <c r="X16" i="2"/>
  <c r="E3" i="8"/>
  <c r="F3" i="8"/>
  <c r="G3" i="8" l="1"/>
  <c r="G2" i="8"/>
  <c r="X11" i="2"/>
  <c r="X17" i="2"/>
  <c r="E17" i="1"/>
  <c r="D19" i="1"/>
  <c r="E19" i="1" s="1"/>
  <c r="D18" i="1"/>
  <c r="E18" i="1" s="1"/>
  <c r="C17" i="1" l="1"/>
  <c r="D16" i="1"/>
  <c r="P18" i="2" l="1"/>
  <c r="W17" i="2"/>
  <c r="Y17" i="2" s="1"/>
  <c r="Z17" i="2" s="1"/>
  <c r="E4" i="3"/>
  <c r="F4" i="3" s="1"/>
  <c r="Y13" i="2"/>
  <c r="Z13" i="2" s="1"/>
  <c r="Y12" i="2"/>
  <c r="Z12" i="2" s="1"/>
  <c r="W15" i="2"/>
  <c r="Y15" i="2" s="1"/>
  <c r="Z15" i="2" s="1"/>
  <c r="W14" i="2"/>
  <c r="Y14" i="2" s="1"/>
  <c r="Z14" i="2" s="1"/>
  <c r="Y10" i="2" l="1"/>
  <c r="W16" i="2"/>
  <c r="Y16" i="2" s="1"/>
  <c r="Z16" i="2" s="1"/>
  <c r="E16" i="1"/>
  <c r="C15" i="1" l="1"/>
  <c r="C14" i="1"/>
  <c r="E14" i="1" s="1"/>
  <c r="D15" i="1"/>
  <c r="E15" i="1" s="1"/>
  <c r="Y8" i="2" l="1"/>
  <c r="E13" i="1" l="1"/>
  <c r="E12" i="1"/>
  <c r="Y6" i="2" l="1"/>
  <c r="P14" i="2"/>
  <c r="I29" i="2" l="1"/>
  <c r="G23" i="2" l="1"/>
  <c r="G24" i="2" s="1"/>
  <c r="P12" i="2" l="1"/>
  <c r="Y4" i="2"/>
  <c r="F3" i="3"/>
  <c r="F2" i="3"/>
  <c r="E10" i="1"/>
  <c r="E11" i="1"/>
  <c r="E9" i="1"/>
  <c r="E8" i="1"/>
  <c r="E5" i="1"/>
  <c r="E4" i="1"/>
  <c r="E3" i="1"/>
  <c r="E2" i="1"/>
  <c r="Y21" i="2" l="1"/>
  <c r="Y22" i="2" s="1"/>
  <c r="Z2" i="2"/>
  <c r="P21" i="2"/>
  <c r="P22" i="2" s="1"/>
  <c r="E7" i="1" l="1"/>
  <c r="E6" i="1"/>
</calcChain>
</file>

<file path=xl/sharedStrings.xml><?xml version="1.0" encoding="utf-8"?>
<sst xmlns="http://schemas.openxmlformats.org/spreadsheetml/2006/main" count="183" uniqueCount="37">
  <si>
    <t>Installed</t>
  </si>
  <si>
    <t>LHS</t>
  </si>
  <si>
    <t>RHS</t>
  </si>
  <si>
    <t>Removed</t>
  </si>
  <si>
    <t>No of Days in use</t>
  </si>
  <si>
    <t>Barrage</t>
  </si>
  <si>
    <t>AG3</t>
  </si>
  <si>
    <t>AG4</t>
  </si>
  <si>
    <t>Pin Cooler</t>
  </si>
  <si>
    <t>Year</t>
  </si>
  <si>
    <t xml:space="preserve">Size </t>
  </si>
  <si>
    <t>Equipment</t>
  </si>
  <si>
    <t>Side</t>
  </si>
  <si>
    <t>No of Days</t>
  </si>
  <si>
    <t>2018/2019</t>
  </si>
  <si>
    <t>Total No of Days in Use</t>
  </si>
  <si>
    <t>Total days in Use</t>
  </si>
  <si>
    <t>Max Usage</t>
  </si>
  <si>
    <t>3 Years</t>
  </si>
  <si>
    <t>Years</t>
  </si>
  <si>
    <t xml:space="preserve">Alarm </t>
  </si>
  <si>
    <t>50 deg</t>
  </si>
  <si>
    <t>Pressure Test</t>
  </si>
  <si>
    <t>Replacement Schedule</t>
  </si>
  <si>
    <t>Emergency Procedure\SGG-55-381-07-B Maintenance of water-cooled elements 27-06-2019 GB.pdf</t>
  </si>
  <si>
    <t>2021/    2022</t>
  </si>
  <si>
    <t>All</t>
  </si>
  <si>
    <t>All nonwelded arm</t>
  </si>
  <si>
    <t>Water leak observed</t>
  </si>
  <si>
    <t>2022/2023</t>
  </si>
  <si>
    <t>Remarks</t>
  </si>
  <si>
    <t>Supplier</t>
  </si>
  <si>
    <t>Precison Profiles India Limited</t>
  </si>
  <si>
    <t>Project Engineering Group (PEG)</t>
  </si>
  <si>
    <t>PEG</t>
  </si>
  <si>
    <t>LHS/RHS</t>
  </si>
  <si>
    <t>Mini Barrage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</si>
</sst>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[$-409]d\-mmm\-yy;@"/>
    <numFmt numFmtId="165" formatCode="0.0"/>
    <numFmt numFmtId="166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Bahnschrift"/>
      <family val="2"/>
    </font>
    <font>
      <sz val="10"/>
      <color theme="1"/>
      <name val="Bahnschrift"/>
      <family val="2"/>
    </font>
    <font>
      <sz val="12"/>
      <color theme="1"/>
      <name val="Bahnschrift"/>
      <family val="2"/>
    </font>
    <font>
      <u/>
      <sz val="11"/>
      <color theme="10"/>
      <name val="Calibri"/>
      <family val="2"/>
      <scheme val="minor"/>
    </font>
    <font>
      <sz val="11"/>
      <color theme="1"/>
      <name val="Arial Narrow"/>
      <family val="2"/>
    </font>
    <font>
      <sz val="11"/>
      <color theme="1"/>
      <name val="Calibri"/>
      <family val="2"/>
      <scheme val="minor"/>
    </font>
    <font>
      <b/>
      <sz val="10"/>
      <color theme="1"/>
      <name val="Arial Narrow"/>
      <family val="2"/>
    </font>
    <font>
      <b/>
      <sz val="10"/>
      <color theme="1"/>
      <name val="Bahnschrift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43" fontId="6" fillId="0" borderId="0" applyFont="0" applyFill="0" applyBorder="0" applyAlignment="0" applyProtection="0"/>
  </cellStyleXfs>
  <cellXfs count="7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164" fontId="1" fillId="0" borderId="1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1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/>
    <xf numFmtId="1" fontId="1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" fillId="0" borderId="0" xfId="1"/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6" fontId="0" fillId="0" borderId="1" xfId="2" applyNumberFormat="1" applyFont="1" applyBorder="1" applyAlignment="1">
      <alignment horizontal="center" vertical="center"/>
    </xf>
    <xf numFmtId="164" fontId="0" fillId="4" borderId="1" xfId="0" applyNumberFormat="1" applyFill="1" applyBorder="1" applyAlignment="1">
      <alignment horizont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1" fontId="1" fillId="3" borderId="1" xfId="0" applyNumberFormat="1" applyFon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2" fillId="4" borderId="1" xfId="0" applyNumberFormat="1" applyFon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1" fontId="1" fillId="3" borderId="1" xfId="0" applyNumberFormat="1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 vertical="center" textRotation="90"/>
    </xf>
    <xf numFmtId="0" fontId="1" fillId="3" borderId="7" xfId="0" applyFont="1" applyFill="1" applyBorder="1" applyAlignment="1">
      <alignment horizontal="center" vertical="center" textRotation="90"/>
    </xf>
    <xf numFmtId="0" fontId="1" fillId="3" borderId="3" xfId="0" applyFont="1" applyFill="1" applyBorder="1" applyAlignment="1">
      <alignment horizontal="center" vertical="center" textRotation="90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 textRotation="90"/>
    </xf>
    <xf numFmtId="0" fontId="8" fillId="3" borderId="7" xfId="0" applyFont="1" applyFill="1" applyBorder="1" applyAlignment="1">
      <alignment horizontal="center" vertical="center" textRotation="90"/>
    </xf>
    <xf numFmtId="0" fontId="8" fillId="3" borderId="3" xfId="0" applyFont="1" applyFill="1" applyBorder="1" applyAlignment="1">
      <alignment horizontal="center" vertical="center" textRotation="90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11</xdr:col>
      <xdr:colOff>132571</xdr:colOff>
      <xdr:row>14</xdr:row>
      <xdr:rowOff>113976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90500"/>
          <a:ext cx="6228571" cy="259047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</xdr:row>
      <xdr:rowOff>0</xdr:rowOff>
    </xdr:from>
    <xdr:to>
      <xdr:col>10</xdr:col>
      <xdr:colOff>580267</xdr:colOff>
      <xdr:row>18</xdr:row>
      <xdr:rowOff>104690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2857500"/>
          <a:ext cx="6066667" cy="6761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../../../AppData/Content.Outlook/JIOR1NQF/Emergency%20Procedure/SGG-55-381-07-B%20Maintenance%20of%20water-cooled%20elements%2027-06-2019%20GB.pdf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F8F5C-BAB5-4597-A80A-643923C1D197}">
  <dimension ref="A1:G6"/>
  <sheetViews>
    <sheetView workbookViewId="0">
      <selection activeCell="G3" sqref="G3"/>
    </sheetView>
  </sheetViews>
  <sheetFormatPr defaultColWidth="12" defaultRowHeight="13.8" x14ac:dyDescent="0.25"/>
  <cols>
    <col min="1" max="3" width="12" style="25"/>
    <col min="4" max="4" width="19.44140625" style="25" bestFit="1" customWidth="1"/>
    <col min="5" max="6" width="12" style="27"/>
    <col min="7" max="7" width="17.109375" style="27" customWidth="1"/>
    <col min="8" max="16384" width="12" style="25"/>
  </cols>
  <sheetData>
    <row r="1" spans="1:7" x14ac:dyDescent="0.25">
      <c r="A1" s="11" t="s">
        <v>9</v>
      </c>
      <c r="B1" s="11" t="s">
        <v>11</v>
      </c>
      <c r="C1" s="11" t="s">
        <v>31</v>
      </c>
      <c r="D1" s="11" t="s">
        <v>12</v>
      </c>
      <c r="E1" s="11" t="s">
        <v>0</v>
      </c>
      <c r="F1" s="11" t="s">
        <v>3</v>
      </c>
      <c r="G1" s="11" t="s">
        <v>4</v>
      </c>
    </row>
    <row r="2" spans="1:7" ht="18.75" customHeight="1" x14ac:dyDescent="0.25">
      <c r="A2" s="37">
        <v>2018</v>
      </c>
      <c r="B2" s="37" t="s">
        <v>7</v>
      </c>
      <c r="C2" s="37" t="s">
        <v>34</v>
      </c>
      <c r="D2" s="37" t="s">
        <v>35</v>
      </c>
      <c r="E2" s="8">
        <v>43257</v>
      </c>
      <c r="F2" s="8">
        <v>45377</v>
      </c>
      <c r="G2" s="37">
        <f>F2-E2</f>
        <v>2120</v>
      </c>
    </row>
    <row r="3" spans="1:7" ht="18.75" customHeight="1" x14ac:dyDescent="0.25">
      <c r="A3" s="37">
        <v>2024</v>
      </c>
      <c r="B3" s="37" t="s">
        <v>7</v>
      </c>
      <c r="C3" s="37" t="s">
        <v>34</v>
      </c>
      <c r="D3" s="37" t="s">
        <v>35</v>
      </c>
      <c r="E3" s="8">
        <f>F2</f>
        <v>45377</v>
      </c>
      <c r="F3" s="8">
        <f ca="1">TODAY()</f>
        <v>45764</v>
      </c>
      <c r="G3" s="26">
        <f ca="1">F3-E3</f>
        <v>387</v>
      </c>
    </row>
    <row r="4" spans="1:7" ht="18.75" customHeight="1" x14ac:dyDescent="0.25">
      <c r="E4" s="25"/>
      <c r="F4" s="25"/>
      <c r="G4" s="25"/>
    </row>
    <row r="5" spans="1:7" x14ac:dyDescent="0.25">
      <c r="E5" s="25"/>
      <c r="F5" s="25"/>
      <c r="G5" s="25"/>
    </row>
    <row r="6" spans="1:7" x14ac:dyDescent="0.25">
      <c r="E6" s="25"/>
      <c r="F6" s="25"/>
      <c r="G6" s="2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7"/>
  <sheetViews>
    <sheetView topLeftCell="A3" zoomScale="126" workbookViewId="0">
      <selection activeCell="I32" sqref="I32"/>
    </sheetView>
  </sheetViews>
  <sheetFormatPr defaultRowHeight="14.4" x14ac:dyDescent="0.3"/>
  <cols>
    <col min="1" max="1" width="22" customWidth="1"/>
  </cols>
  <sheetData>
    <row r="1" spans="1:1" x14ac:dyDescent="0.3">
      <c r="A1" s="29" t="s">
        <v>24</v>
      </c>
    </row>
    <row r="5" spans="1:1" x14ac:dyDescent="0.3">
      <c r="A5" t="s">
        <v>23</v>
      </c>
    </row>
    <row r="17" spans="1:1" x14ac:dyDescent="0.3">
      <c r="A17" t="s">
        <v>22</v>
      </c>
    </row>
  </sheetData>
  <hyperlinks>
    <hyperlink ref="A1" r:id="rId1" xr:uid="{00000000-0004-0000-0000-000000000000}"/>
  </hyperlinks>
  <pageMargins left="0.7" right="0.7" top="0.75" bottom="0.75" header="0.3" footer="0.3"/>
  <pageSetup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9"/>
  <sheetViews>
    <sheetView workbookViewId="0">
      <pane ySplit="1" topLeftCell="A2" activePane="bottomLeft" state="frozen"/>
      <selection pane="bottomLeft" activeCell="G24" sqref="G24"/>
    </sheetView>
  </sheetViews>
  <sheetFormatPr defaultRowHeight="14.4" x14ac:dyDescent="0.3"/>
  <cols>
    <col min="2" max="2" width="11.88671875" style="1" customWidth="1"/>
    <col min="3" max="3" width="13.109375" customWidth="1"/>
    <col min="4" max="4" width="13.5546875" customWidth="1"/>
    <col min="5" max="5" width="18.5546875" customWidth="1"/>
  </cols>
  <sheetData>
    <row r="1" spans="1:10" s="7" customFormat="1" ht="21.75" customHeight="1" x14ac:dyDescent="0.25">
      <c r="A1" s="10" t="s">
        <v>9</v>
      </c>
      <c r="B1" s="10" t="s">
        <v>12</v>
      </c>
      <c r="C1" s="10" t="s">
        <v>0</v>
      </c>
      <c r="D1" s="10" t="s">
        <v>3</v>
      </c>
      <c r="E1" s="10" t="s">
        <v>4</v>
      </c>
    </row>
    <row r="2" spans="1:10" s="7" customFormat="1" ht="19.5" customHeight="1" x14ac:dyDescent="0.25">
      <c r="A2" s="48">
        <v>2018</v>
      </c>
      <c r="B2" s="6" t="s">
        <v>1</v>
      </c>
      <c r="C2" s="8">
        <v>43435</v>
      </c>
      <c r="D2" s="8">
        <v>43544</v>
      </c>
      <c r="E2" s="6">
        <f t="shared" ref="E2:E5" si="0">D2-C2</f>
        <v>109</v>
      </c>
    </row>
    <row r="3" spans="1:10" s="7" customFormat="1" ht="19.5" customHeight="1" x14ac:dyDescent="0.25">
      <c r="A3" s="48"/>
      <c r="B3" s="6" t="s">
        <v>2</v>
      </c>
      <c r="C3" s="8">
        <v>43436</v>
      </c>
      <c r="D3" s="8">
        <v>43543</v>
      </c>
      <c r="E3" s="6">
        <f t="shared" si="0"/>
        <v>107</v>
      </c>
    </row>
    <row r="4" spans="1:10" s="7" customFormat="1" ht="19.5" customHeight="1" x14ac:dyDescent="0.25">
      <c r="A4" s="48">
        <v>2019</v>
      </c>
      <c r="B4" s="6" t="s">
        <v>1</v>
      </c>
      <c r="C4" s="8">
        <v>43544</v>
      </c>
      <c r="D4" s="8">
        <v>43710</v>
      </c>
      <c r="E4" s="6">
        <f t="shared" si="0"/>
        <v>166</v>
      </c>
    </row>
    <row r="5" spans="1:10" s="7" customFormat="1" ht="19.5" customHeight="1" x14ac:dyDescent="0.25">
      <c r="A5" s="48"/>
      <c r="B5" s="6" t="s">
        <v>2</v>
      </c>
      <c r="C5" s="8">
        <v>43543</v>
      </c>
      <c r="D5" s="8">
        <v>43712</v>
      </c>
      <c r="E5" s="6">
        <f t="shared" si="0"/>
        <v>169</v>
      </c>
    </row>
    <row r="6" spans="1:10" s="7" customFormat="1" ht="19.5" customHeight="1" x14ac:dyDescent="0.25">
      <c r="A6" s="48"/>
      <c r="B6" s="6" t="s">
        <v>1</v>
      </c>
      <c r="C6" s="8">
        <v>43710</v>
      </c>
      <c r="D6" s="8">
        <v>43833</v>
      </c>
      <c r="E6" s="6">
        <f>D6-C6</f>
        <v>123</v>
      </c>
    </row>
    <row r="7" spans="1:10" s="7" customFormat="1" ht="19.5" customHeight="1" x14ac:dyDescent="0.25">
      <c r="A7" s="48"/>
      <c r="B7" s="6" t="s">
        <v>2</v>
      </c>
      <c r="C7" s="8">
        <v>43712</v>
      </c>
      <c r="D7" s="8">
        <v>43832</v>
      </c>
      <c r="E7" s="6">
        <f>D7-C7</f>
        <v>120</v>
      </c>
    </row>
    <row r="8" spans="1:10" s="7" customFormat="1" ht="19.5" customHeight="1" x14ac:dyDescent="0.25">
      <c r="A8" s="48">
        <v>2020</v>
      </c>
      <c r="B8" s="6" t="s">
        <v>1</v>
      </c>
      <c r="C8" s="8">
        <v>43833</v>
      </c>
      <c r="D8" s="8">
        <v>43995</v>
      </c>
      <c r="E8" s="6">
        <f t="shared" ref="E8:E13" si="1">D8-C8</f>
        <v>162</v>
      </c>
    </row>
    <row r="9" spans="1:10" s="7" customFormat="1" ht="19.5" customHeight="1" x14ac:dyDescent="0.25">
      <c r="A9" s="48"/>
      <c r="B9" s="6" t="s">
        <v>2</v>
      </c>
      <c r="C9" s="8">
        <v>43832</v>
      </c>
      <c r="D9" s="8">
        <v>43995</v>
      </c>
      <c r="E9" s="6">
        <f t="shared" si="1"/>
        <v>163</v>
      </c>
    </row>
    <row r="10" spans="1:10" s="7" customFormat="1" ht="19.5" customHeight="1" x14ac:dyDescent="0.25">
      <c r="A10" s="48"/>
      <c r="B10" s="6" t="s">
        <v>1</v>
      </c>
      <c r="C10" s="8">
        <v>43995</v>
      </c>
      <c r="D10" s="8">
        <v>44227</v>
      </c>
      <c r="E10" s="6">
        <f>D10-C10</f>
        <v>232</v>
      </c>
    </row>
    <row r="11" spans="1:10" s="7" customFormat="1" ht="19.5" customHeight="1" x14ac:dyDescent="0.25">
      <c r="A11" s="48"/>
      <c r="B11" s="6" t="s">
        <v>2</v>
      </c>
      <c r="C11" s="8">
        <v>43995</v>
      </c>
      <c r="D11" s="8">
        <v>44227</v>
      </c>
      <c r="E11" s="6">
        <f t="shared" si="1"/>
        <v>232</v>
      </c>
    </row>
    <row r="12" spans="1:10" s="7" customFormat="1" ht="19.5" customHeight="1" x14ac:dyDescent="0.25">
      <c r="A12" s="48">
        <v>2021</v>
      </c>
      <c r="B12" s="6" t="s">
        <v>1</v>
      </c>
      <c r="C12" s="8">
        <v>44227</v>
      </c>
      <c r="D12" s="8">
        <v>44410</v>
      </c>
      <c r="E12" s="26">
        <f t="shared" si="1"/>
        <v>183</v>
      </c>
    </row>
    <row r="13" spans="1:10" s="7" customFormat="1" ht="19.5" customHeight="1" x14ac:dyDescent="0.25">
      <c r="A13" s="48"/>
      <c r="B13" s="6" t="s">
        <v>2</v>
      </c>
      <c r="C13" s="8">
        <v>44227</v>
      </c>
      <c r="D13" s="8">
        <v>44410</v>
      </c>
      <c r="E13" s="26">
        <f t="shared" si="1"/>
        <v>183</v>
      </c>
    </row>
    <row r="14" spans="1:10" ht="15.75" customHeight="1" x14ac:dyDescent="0.3">
      <c r="A14" s="49" t="s">
        <v>25</v>
      </c>
      <c r="B14" s="28" t="s">
        <v>1</v>
      </c>
      <c r="C14" s="8">
        <f>D13</f>
        <v>44410</v>
      </c>
      <c r="D14" s="8">
        <v>44665</v>
      </c>
      <c r="E14" s="26">
        <f t="shared" ref="E14:E19" si="2">D14-C14</f>
        <v>255</v>
      </c>
      <c r="J14" s="7"/>
    </row>
    <row r="15" spans="1:10" ht="21" customHeight="1" x14ac:dyDescent="0.3">
      <c r="A15" s="50"/>
      <c r="B15" s="28" t="s">
        <v>2</v>
      </c>
      <c r="C15" s="8">
        <f>D13</f>
        <v>44410</v>
      </c>
      <c r="D15" s="8">
        <f ca="1">NOW()</f>
        <v>45764.876032754626</v>
      </c>
      <c r="E15" s="26">
        <f t="shared" ca="1" si="2"/>
        <v>1354.8760327546261</v>
      </c>
    </row>
    <row r="16" spans="1:10" x14ac:dyDescent="0.3">
      <c r="A16" s="47" t="s">
        <v>29</v>
      </c>
      <c r="B16" s="36" t="s">
        <v>1</v>
      </c>
      <c r="C16" s="8">
        <v>44818</v>
      </c>
      <c r="D16" s="14">
        <f ca="1">NOW()</f>
        <v>45764.876032754626</v>
      </c>
      <c r="E16" s="31">
        <f t="shared" ca="1" si="2"/>
        <v>946.87603275462607</v>
      </c>
    </row>
    <row r="17" spans="1:5" x14ac:dyDescent="0.3">
      <c r="A17" s="47"/>
      <c r="B17" s="36" t="s">
        <v>2</v>
      </c>
      <c r="C17" s="8">
        <f>C16</f>
        <v>44818</v>
      </c>
      <c r="D17" s="8">
        <v>45155</v>
      </c>
      <c r="E17" s="31">
        <f t="shared" si="2"/>
        <v>337</v>
      </c>
    </row>
    <row r="18" spans="1:5" x14ac:dyDescent="0.3">
      <c r="A18" s="45">
        <v>2023</v>
      </c>
      <c r="B18" s="36" t="s">
        <v>1</v>
      </c>
      <c r="C18" s="8">
        <v>45156</v>
      </c>
      <c r="D18" s="14">
        <f ca="1">NOW()</f>
        <v>45764.876032754626</v>
      </c>
      <c r="E18" s="31">
        <f t="shared" ca="1" si="2"/>
        <v>608.87603275462607</v>
      </c>
    </row>
    <row r="19" spans="1:5" x14ac:dyDescent="0.3">
      <c r="A19" s="46"/>
      <c r="B19" s="36" t="s">
        <v>2</v>
      </c>
      <c r="C19" s="8">
        <v>45155</v>
      </c>
      <c r="D19" s="14">
        <f ca="1">NOW()</f>
        <v>45764.876032754626</v>
      </c>
      <c r="E19" s="31">
        <f t="shared" ca="1" si="2"/>
        <v>609.87603275462607</v>
      </c>
    </row>
  </sheetData>
  <mergeCells count="7">
    <mergeCell ref="A18:A19"/>
    <mergeCell ref="A16:A17"/>
    <mergeCell ref="A8:A11"/>
    <mergeCell ref="A12:A13"/>
    <mergeCell ref="A2:A3"/>
    <mergeCell ref="A4:A7"/>
    <mergeCell ref="A14:A1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31"/>
  <sheetViews>
    <sheetView tabSelected="1" topLeftCell="J1" workbookViewId="0">
      <pane ySplit="1" topLeftCell="A2" activePane="bottomLeft" state="frozen"/>
      <selection activeCell="F1" sqref="F1"/>
      <selection pane="bottomLeft" activeCell="R18" sqref="R18:AA20"/>
    </sheetView>
  </sheetViews>
  <sheetFormatPr defaultRowHeight="14.4" x14ac:dyDescent="0.3"/>
  <cols>
    <col min="5" max="5" width="12.5546875" customWidth="1"/>
    <col min="6" max="6" width="11.44140625" customWidth="1"/>
    <col min="7" max="7" width="12.44140625" customWidth="1"/>
    <col min="14" max="14" width="10.88671875" customWidth="1"/>
    <col min="15" max="15" width="11.88671875" customWidth="1"/>
    <col min="16" max="16" width="12.44140625" customWidth="1"/>
    <col min="20" max="20" width="17.5546875" customWidth="1"/>
    <col min="21" max="21" width="10.88671875" customWidth="1"/>
    <col min="23" max="23" width="11.44140625" customWidth="1"/>
    <col min="24" max="24" width="14.88671875" bestFit="1" customWidth="1"/>
    <col min="25" max="25" width="12.44140625" style="1" customWidth="1"/>
    <col min="27" max="27" width="19.5546875" bestFit="1" customWidth="1"/>
  </cols>
  <sheetData>
    <row r="1" spans="1:27" ht="25.5" customHeight="1" x14ac:dyDescent="0.3">
      <c r="A1" s="9" t="s">
        <v>9</v>
      </c>
      <c r="B1" s="9" t="s">
        <v>10</v>
      </c>
      <c r="C1" s="9" t="s">
        <v>31</v>
      </c>
      <c r="D1" s="9" t="s">
        <v>12</v>
      </c>
      <c r="E1" s="11" t="s">
        <v>0</v>
      </c>
      <c r="F1" s="11" t="s">
        <v>3</v>
      </c>
      <c r="G1" s="12" t="s">
        <v>13</v>
      </c>
      <c r="I1" s="9" t="s">
        <v>9</v>
      </c>
      <c r="J1" s="9" t="s">
        <v>10</v>
      </c>
      <c r="K1" s="9" t="s">
        <v>31</v>
      </c>
      <c r="L1" s="9" t="s">
        <v>11</v>
      </c>
      <c r="M1" s="9" t="s">
        <v>12</v>
      </c>
      <c r="N1" s="11" t="s">
        <v>0</v>
      </c>
      <c r="O1" s="11" t="s">
        <v>3</v>
      </c>
      <c r="P1" s="12" t="s">
        <v>13</v>
      </c>
      <c r="R1" s="9" t="s">
        <v>9</v>
      </c>
      <c r="S1" s="9" t="s">
        <v>10</v>
      </c>
      <c r="T1" s="9" t="s">
        <v>31</v>
      </c>
      <c r="U1" s="9" t="s">
        <v>11</v>
      </c>
      <c r="V1" s="9" t="s">
        <v>12</v>
      </c>
      <c r="W1" s="9" t="s">
        <v>0</v>
      </c>
      <c r="X1" s="9" t="s">
        <v>3</v>
      </c>
      <c r="Y1" s="9" t="s">
        <v>13</v>
      </c>
      <c r="Z1" s="12" t="s">
        <v>19</v>
      </c>
      <c r="AA1" s="9" t="s">
        <v>30</v>
      </c>
    </row>
    <row r="2" spans="1:27" s="1" customFormat="1" ht="18.75" customHeight="1" x14ac:dyDescent="0.3">
      <c r="A2" s="51" t="s">
        <v>14</v>
      </c>
      <c r="B2" s="60">
        <v>450</v>
      </c>
      <c r="C2" s="61" t="s">
        <v>32</v>
      </c>
      <c r="D2" s="13" t="s">
        <v>1</v>
      </c>
      <c r="E2" s="14">
        <v>43299</v>
      </c>
      <c r="F2" s="15">
        <v>43556</v>
      </c>
      <c r="G2" s="54">
        <v>261</v>
      </c>
      <c r="I2" s="51">
        <v>2019</v>
      </c>
      <c r="J2" s="51">
        <v>350</v>
      </c>
      <c r="K2" s="56" t="s">
        <v>32</v>
      </c>
      <c r="L2" s="60" t="s">
        <v>5</v>
      </c>
      <c r="M2" s="16" t="s">
        <v>1</v>
      </c>
      <c r="N2" s="14">
        <v>43556</v>
      </c>
      <c r="O2" s="14">
        <v>43598</v>
      </c>
      <c r="P2" s="54">
        <v>43</v>
      </c>
      <c r="R2" s="51">
        <v>2021</v>
      </c>
      <c r="S2" s="51">
        <v>500</v>
      </c>
      <c r="T2" s="56" t="s">
        <v>32</v>
      </c>
      <c r="U2" s="60" t="s">
        <v>5</v>
      </c>
      <c r="V2" s="16" t="s">
        <v>1</v>
      </c>
      <c r="W2" s="14">
        <v>44197</v>
      </c>
      <c r="X2" s="14">
        <v>44228</v>
      </c>
      <c r="Y2" s="52">
        <v>31</v>
      </c>
      <c r="Z2" s="71">
        <f>(Y2+Y4+Y6+Y8+Y10)/356</f>
        <v>1.7106741573033708</v>
      </c>
      <c r="AA2" s="40"/>
    </row>
    <row r="3" spans="1:27" s="1" customFormat="1" ht="18.75" customHeight="1" x14ac:dyDescent="0.3">
      <c r="A3" s="51"/>
      <c r="B3" s="60"/>
      <c r="C3" s="62"/>
      <c r="D3" s="16" t="s">
        <v>2</v>
      </c>
      <c r="E3" s="14">
        <v>43299</v>
      </c>
      <c r="F3" s="14">
        <v>43556</v>
      </c>
      <c r="G3" s="55"/>
      <c r="I3" s="51"/>
      <c r="J3" s="51"/>
      <c r="K3" s="57"/>
      <c r="L3" s="60"/>
      <c r="M3" s="16" t="s">
        <v>2</v>
      </c>
      <c r="N3" s="14">
        <v>43556</v>
      </c>
      <c r="O3" s="14">
        <v>43598</v>
      </c>
      <c r="P3" s="55"/>
      <c r="R3" s="51"/>
      <c r="S3" s="51"/>
      <c r="T3" s="57"/>
      <c r="U3" s="60"/>
      <c r="V3" s="16" t="s">
        <v>2</v>
      </c>
      <c r="W3" s="14">
        <v>44197</v>
      </c>
      <c r="X3" s="14">
        <v>44228</v>
      </c>
      <c r="Y3" s="52"/>
      <c r="Z3" s="71"/>
      <c r="AA3" s="40"/>
    </row>
    <row r="4" spans="1:27" s="1" customFormat="1" ht="18.75" customHeight="1" x14ac:dyDescent="0.3">
      <c r="A4" s="64">
        <v>2019</v>
      </c>
      <c r="B4" s="13">
        <v>450</v>
      </c>
      <c r="C4" s="62"/>
      <c r="D4" s="13" t="s">
        <v>1</v>
      </c>
      <c r="E4" s="14">
        <v>43598</v>
      </c>
      <c r="F4" s="14">
        <v>43722</v>
      </c>
      <c r="G4" s="54">
        <v>119</v>
      </c>
      <c r="I4" s="51">
        <v>2019</v>
      </c>
      <c r="J4" s="51">
        <v>350</v>
      </c>
      <c r="K4" s="57"/>
      <c r="L4" s="60" t="s">
        <v>5</v>
      </c>
      <c r="M4" s="16" t="s">
        <v>1</v>
      </c>
      <c r="N4" s="14">
        <v>43722</v>
      </c>
      <c r="O4" s="14">
        <v>43768</v>
      </c>
      <c r="P4" s="54">
        <v>46</v>
      </c>
      <c r="R4" s="51"/>
      <c r="S4" s="51"/>
      <c r="T4" s="57"/>
      <c r="U4" s="60"/>
      <c r="V4" s="16" t="s">
        <v>1</v>
      </c>
      <c r="W4" s="14">
        <v>44260</v>
      </c>
      <c r="X4" s="14">
        <v>44288</v>
      </c>
      <c r="Y4" s="53">
        <f>X4-W4</f>
        <v>28</v>
      </c>
      <c r="Z4" s="71"/>
      <c r="AA4" s="40"/>
    </row>
    <row r="5" spans="1:27" s="1" customFormat="1" ht="18.75" customHeight="1" x14ac:dyDescent="0.3">
      <c r="A5" s="65"/>
      <c r="B5" s="13"/>
      <c r="C5" s="62"/>
      <c r="D5" s="16" t="s">
        <v>2</v>
      </c>
      <c r="E5" s="14">
        <v>43598</v>
      </c>
      <c r="F5" s="14">
        <v>43722</v>
      </c>
      <c r="G5" s="55"/>
      <c r="I5" s="51"/>
      <c r="J5" s="51"/>
      <c r="K5" s="57"/>
      <c r="L5" s="60"/>
      <c r="M5" s="16" t="s">
        <v>2</v>
      </c>
      <c r="N5" s="14">
        <v>43722</v>
      </c>
      <c r="O5" s="14">
        <v>43768</v>
      </c>
      <c r="P5" s="55"/>
      <c r="R5" s="51"/>
      <c r="S5" s="51"/>
      <c r="T5" s="57"/>
      <c r="U5" s="60"/>
      <c r="V5" s="16" t="s">
        <v>2</v>
      </c>
      <c r="W5" s="14">
        <v>44260</v>
      </c>
      <c r="X5" s="14">
        <v>44288</v>
      </c>
      <c r="Y5" s="53"/>
      <c r="Z5" s="71"/>
      <c r="AA5" s="40"/>
    </row>
    <row r="6" spans="1:27" s="1" customFormat="1" ht="18.75" customHeight="1" x14ac:dyDescent="0.3">
      <c r="A6" s="66">
        <v>2020</v>
      </c>
      <c r="B6" s="13">
        <v>450</v>
      </c>
      <c r="C6" s="62"/>
      <c r="D6" s="13" t="s">
        <v>1</v>
      </c>
      <c r="E6" s="14">
        <v>43768</v>
      </c>
      <c r="F6" s="14">
        <v>43836</v>
      </c>
      <c r="G6" s="54">
        <v>66</v>
      </c>
      <c r="I6" s="51">
        <v>2020</v>
      </c>
      <c r="J6" s="51">
        <v>350</v>
      </c>
      <c r="K6" s="57"/>
      <c r="L6" s="60" t="s">
        <v>5</v>
      </c>
      <c r="M6" s="16" t="s">
        <v>1</v>
      </c>
      <c r="N6" s="14">
        <v>43836</v>
      </c>
      <c r="O6" s="14">
        <v>43887</v>
      </c>
      <c r="P6" s="54">
        <v>51</v>
      </c>
      <c r="R6" s="51"/>
      <c r="S6" s="51"/>
      <c r="T6" s="57"/>
      <c r="U6" s="60"/>
      <c r="V6" s="16" t="s">
        <v>1</v>
      </c>
      <c r="W6" s="14">
        <v>44325</v>
      </c>
      <c r="X6" s="14">
        <v>44408</v>
      </c>
      <c r="Y6" s="53">
        <f>X6-W6</f>
        <v>83</v>
      </c>
      <c r="Z6" s="71"/>
      <c r="AA6" s="40"/>
    </row>
    <row r="7" spans="1:27" s="1" customFormat="1" ht="18.75" customHeight="1" x14ac:dyDescent="0.3">
      <c r="A7" s="67"/>
      <c r="B7" s="13"/>
      <c r="C7" s="62"/>
      <c r="D7" s="16" t="s">
        <v>2</v>
      </c>
      <c r="E7" s="14">
        <v>43768</v>
      </c>
      <c r="F7" s="14">
        <v>43836</v>
      </c>
      <c r="G7" s="55"/>
      <c r="I7" s="51"/>
      <c r="J7" s="51"/>
      <c r="K7" s="57"/>
      <c r="L7" s="60"/>
      <c r="M7" s="16" t="s">
        <v>2</v>
      </c>
      <c r="N7" s="14">
        <v>43836</v>
      </c>
      <c r="O7" s="14">
        <v>43887</v>
      </c>
      <c r="P7" s="55"/>
      <c r="R7" s="51"/>
      <c r="S7" s="51"/>
      <c r="T7" s="57"/>
      <c r="U7" s="60"/>
      <c r="V7" s="16" t="s">
        <v>2</v>
      </c>
      <c r="W7" s="14">
        <v>44325</v>
      </c>
      <c r="X7" s="14">
        <v>44408</v>
      </c>
      <c r="Y7" s="53"/>
      <c r="Z7" s="71"/>
      <c r="AA7" s="40"/>
    </row>
    <row r="8" spans="1:27" s="1" customFormat="1" ht="18.75" customHeight="1" x14ac:dyDescent="0.3">
      <c r="A8" s="66">
        <v>2020</v>
      </c>
      <c r="B8" s="68">
        <v>450</v>
      </c>
      <c r="C8" s="62"/>
      <c r="D8" s="13" t="s">
        <v>1</v>
      </c>
      <c r="E8" s="14">
        <v>43887</v>
      </c>
      <c r="F8" s="14">
        <v>43915</v>
      </c>
      <c r="G8" s="54">
        <v>28</v>
      </c>
      <c r="I8" s="51">
        <v>2020</v>
      </c>
      <c r="J8" s="51">
        <v>350</v>
      </c>
      <c r="K8" s="57"/>
      <c r="L8" s="60" t="s">
        <v>5</v>
      </c>
      <c r="M8" s="16" t="s">
        <v>1</v>
      </c>
      <c r="N8" s="14">
        <v>44052</v>
      </c>
      <c r="O8" s="14">
        <v>44074</v>
      </c>
      <c r="P8" s="54">
        <v>22</v>
      </c>
      <c r="R8" s="51"/>
      <c r="S8" s="51"/>
      <c r="T8" s="57"/>
      <c r="U8" s="60"/>
      <c r="V8" s="16" t="s">
        <v>1</v>
      </c>
      <c r="W8" s="14">
        <v>44456</v>
      </c>
      <c r="X8" s="14">
        <v>44690</v>
      </c>
      <c r="Y8" s="53">
        <f>X8-W8</f>
        <v>234</v>
      </c>
      <c r="Z8" s="71"/>
      <c r="AA8" s="40"/>
    </row>
    <row r="9" spans="1:27" s="1" customFormat="1" ht="18.75" customHeight="1" x14ac:dyDescent="0.3">
      <c r="A9" s="67"/>
      <c r="B9" s="69"/>
      <c r="C9" s="62"/>
      <c r="D9" s="16" t="s">
        <v>2</v>
      </c>
      <c r="E9" s="14">
        <v>43887</v>
      </c>
      <c r="F9" s="14">
        <v>43915</v>
      </c>
      <c r="G9" s="55"/>
      <c r="I9" s="51"/>
      <c r="J9" s="51"/>
      <c r="K9" s="57"/>
      <c r="L9" s="60"/>
      <c r="M9" s="16" t="s">
        <v>2</v>
      </c>
      <c r="N9" s="14">
        <v>44052</v>
      </c>
      <c r="O9" s="14">
        <v>44074</v>
      </c>
      <c r="P9" s="55"/>
      <c r="R9" s="51"/>
      <c r="S9" s="51"/>
      <c r="T9" s="57"/>
      <c r="U9" s="60"/>
      <c r="V9" s="16" t="s">
        <v>2</v>
      </c>
      <c r="W9" s="14">
        <v>44456</v>
      </c>
      <c r="X9" s="14">
        <v>44690</v>
      </c>
      <c r="Y9" s="53"/>
      <c r="Z9" s="71"/>
      <c r="AA9" s="40"/>
    </row>
    <row r="10" spans="1:27" s="1" customFormat="1" ht="18.75" customHeight="1" x14ac:dyDescent="0.3">
      <c r="A10" s="51">
        <v>2020</v>
      </c>
      <c r="B10" s="60">
        <v>450</v>
      </c>
      <c r="C10" s="62"/>
      <c r="D10" s="13" t="s">
        <v>1</v>
      </c>
      <c r="E10" s="14">
        <v>43986</v>
      </c>
      <c r="F10" s="14">
        <v>44052</v>
      </c>
      <c r="G10" s="54">
        <v>34</v>
      </c>
      <c r="I10" s="51">
        <v>2020</v>
      </c>
      <c r="J10" s="51">
        <v>350</v>
      </c>
      <c r="K10" s="57"/>
      <c r="L10" s="60" t="s">
        <v>5</v>
      </c>
      <c r="M10" s="16" t="s">
        <v>1</v>
      </c>
      <c r="N10" s="14">
        <v>44123</v>
      </c>
      <c r="O10" s="14">
        <v>44197</v>
      </c>
      <c r="P10" s="54">
        <v>81</v>
      </c>
      <c r="R10" s="72">
        <v>2023</v>
      </c>
      <c r="S10" s="51"/>
      <c r="T10" s="57"/>
      <c r="U10" s="60"/>
      <c r="V10" s="16" t="s">
        <v>1</v>
      </c>
      <c r="W10" s="14">
        <v>45144</v>
      </c>
      <c r="X10" s="43">
        <v>45377</v>
      </c>
      <c r="Y10" s="53">
        <f>X10-W10</f>
        <v>233</v>
      </c>
      <c r="Z10" s="71"/>
      <c r="AA10" s="40" t="s">
        <v>28</v>
      </c>
    </row>
    <row r="11" spans="1:27" s="1" customFormat="1" ht="18.75" customHeight="1" x14ac:dyDescent="0.3">
      <c r="A11" s="51"/>
      <c r="B11" s="60"/>
      <c r="C11" s="63"/>
      <c r="D11" s="16" t="s">
        <v>2</v>
      </c>
      <c r="E11" s="14">
        <v>43986</v>
      </c>
      <c r="F11" s="14">
        <v>44052</v>
      </c>
      <c r="G11" s="55"/>
      <c r="I11" s="51"/>
      <c r="J11" s="51"/>
      <c r="K11" s="57"/>
      <c r="L11" s="60"/>
      <c r="M11" s="16" t="s">
        <v>2</v>
      </c>
      <c r="N11" s="14">
        <v>44123</v>
      </c>
      <c r="O11" s="14">
        <v>44197</v>
      </c>
      <c r="P11" s="55"/>
      <c r="R11" s="72"/>
      <c r="S11" s="51"/>
      <c r="T11" s="57"/>
      <c r="U11" s="60"/>
      <c r="V11" s="16" t="s">
        <v>2</v>
      </c>
      <c r="W11" s="14">
        <v>45144</v>
      </c>
      <c r="X11" s="43">
        <f>X10</f>
        <v>45377</v>
      </c>
      <c r="Y11" s="53"/>
      <c r="Z11" s="71"/>
      <c r="AA11" s="40" t="s">
        <v>28</v>
      </c>
    </row>
    <row r="12" spans="1:27" s="1" customFormat="1" ht="18.75" customHeight="1" x14ac:dyDescent="0.3">
      <c r="I12" s="51">
        <v>2021</v>
      </c>
      <c r="J12" s="51">
        <v>350</v>
      </c>
      <c r="K12" s="57"/>
      <c r="L12" s="60" t="s">
        <v>5</v>
      </c>
      <c r="M12" s="16" t="s">
        <v>1</v>
      </c>
      <c r="N12" s="14">
        <v>44228</v>
      </c>
      <c r="O12" s="14">
        <v>44260</v>
      </c>
      <c r="P12" s="54">
        <f>28+5</f>
        <v>33</v>
      </c>
      <c r="R12" s="70">
        <v>2022</v>
      </c>
      <c r="S12" s="70">
        <v>500</v>
      </c>
      <c r="T12" s="57"/>
      <c r="U12" s="70" t="s">
        <v>5</v>
      </c>
      <c r="V12" s="16" t="s">
        <v>1</v>
      </c>
      <c r="W12" s="14">
        <v>44690</v>
      </c>
      <c r="X12" s="14">
        <v>44930</v>
      </c>
      <c r="Y12" s="38">
        <f t="shared" ref="Y12:Y17" si="0">X12-W12</f>
        <v>240</v>
      </c>
      <c r="Z12" s="39">
        <f t="shared" ref="Z12:Z20" si="1">Y12/356</f>
        <v>0.6741573033707865</v>
      </c>
      <c r="AA12" s="40"/>
    </row>
    <row r="13" spans="1:27" s="1" customFormat="1" ht="18.75" customHeight="1" x14ac:dyDescent="0.3">
      <c r="I13" s="51"/>
      <c r="J13" s="51"/>
      <c r="K13" s="57"/>
      <c r="L13" s="60"/>
      <c r="M13" s="16" t="s">
        <v>2</v>
      </c>
      <c r="N13" s="14">
        <v>44228</v>
      </c>
      <c r="O13" s="14">
        <v>44260</v>
      </c>
      <c r="P13" s="55"/>
      <c r="R13" s="70"/>
      <c r="S13" s="70"/>
      <c r="T13" s="57"/>
      <c r="U13" s="70"/>
      <c r="V13" s="16" t="s">
        <v>2</v>
      </c>
      <c r="W13" s="14">
        <v>44690</v>
      </c>
      <c r="X13" s="14">
        <v>44930</v>
      </c>
      <c r="Y13" s="38">
        <f t="shared" si="0"/>
        <v>240</v>
      </c>
      <c r="Z13" s="39">
        <f t="shared" si="1"/>
        <v>0.6741573033707865</v>
      </c>
      <c r="AA13" s="40"/>
    </row>
    <row r="14" spans="1:27" s="1" customFormat="1" ht="18.75" customHeight="1" x14ac:dyDescent="0.3">
      <c r="I14" s="51">
        <v>2021</v>
      </c>
      <c r="J14" s="51">
        <v>350</v>
      </c>
      <c r="K14" s="57"/>
      <c r="L14" s="60" t="s">
        <v>5</v>
      </c>
      <c r="M14" s="16" t="s">
        <v>1</v>
      </c>
      <c r="N14" s="14">
        <v>44288</v>
      </c>
      <c r="O14" s="14">
        <v>44325</v>
      </c>
      <c r="P14" s="54">
        <f>29+8</f>
        <v>37</v>
      </c>
      <c r="R14" s="47">
        <v>2023</v>
      </c>
      <c r="S14" s="70">
        <v>500</v>
      </c>
      <c r="T14" s="57"/>
      <c r="U14" s="40" t="s">
        <v>5</v>
      </c>
      <c r="V14" s="40" t="s">
        <v>1</v>
      </c>
      <c r="W14" s="33">
        <f>X12</f>
        <v>44930</v>
      </c>
      <c r="X14" s="35">
        <v>45144</v>
      </c>
      <c r="Y14" s="34">
        <f t="shared" si="0"/>
        <v>214</v>
      </c>
      <c r="Z14" s="39">
        <f t="shared" si="1"/>
        <v>0.601123595505618</v>
      </c>
      <c r="AA14" s="40" t="s">
        <v>28</v>
      </c>
    </row>
    <row r="15" spans="1:27" s="1" customFormat="1" ht="18.75" customHeight="1" x14ac:dyDescent="0.3">
      <c r="I15" s="51"/>
      <c r="J15" s="51"/>
      <c r="K15" s="57"/>
      <c r="L15" s="60"/>
      <c r="M15" s="16" t="s">
        <v>2</v>
      </c>
      <c r="N15" s="14">
        <v>44288</v>
      </c>
      <c r="O15" s="14">
        <v>44325</v>
      </c>
      <c r="P15" s="55"/>
      <c r="R15" s="47"/>
      <c r="S15" s="70"/>
      <c r="T15" s="58"/>
      <c r="U15" s="40" t="s">
        <v>5</v>
      </c>
      <c r="V15" s="40" t="s">
        <v>2</v>
      </c>
      <c r="W15" s="33">
        <f>X13</f>
        <v>44930</v>
      </c>
      <c r="X15" s="33">
        <v>45144</v>
      </c>
      <c r="Y15" s="34">
        <f t="shared" si="0"/>
        <v>214</v>
      </c>
      <c r="Z15" s="39">
        <f t="shared" si="1"/>
        <v>0.601123595505618</v>
      </c>
      <c r="AA15" s="40"/>
    </row>
    <row r="16" spans="1:27" s="1" customFormat="1" ht="18.75" customHeight="1" x14ac:dyDescent="0.3">
      <c r="I16" s="51">
        <v>2021</v>
      </c>
      <c r="J16" s="51">
        <v>350</v>
      </c>
      <c r="K16" s="57"/>
      <c r="L16" s="60" t="s">
        <v>5</v>
      </c>
      <c r="M16" s="16" t="s">
        <v>1</v>
      </c>
      <c r="N16" s="14">
        <v>44408</v>
      </c>
      <c r="O16" s="14">
        <v>44454</v>
      </c>
      <c r="P16" s="54">
        <v>45</v>
      </c>
      <c r="R16" s="47">
        <v>2024</v>
      </c>
      <c r="S16" s="70">
        <v>500</v>
      </c>
      <c r="T16" s="73" t="s">
        <v>33</v>
      </c>
      <c r="U16" s="40" t="s">
        <v>5</v>
      </c>
      <c r="V16" s="40" t="s">
        <v>1</v>
      </c>
      <c r="W16" s="33">
        <f>X10</f>
        <v>45377</v>
      </c>
      <c r="X16" s="44">
        <f ca="1">TODAY()</f>
        <v>45764</v>
      </c>
      <c r="Y16" s="34">
        <f t="shared" ca="1" si="0"/>
        <v>387</v>
      </c>
      <c r="Z16" s="39">
        <f t="shared" ca="1" si="1"/>
        <v>1.0870786516853932</v>
      </c>
      <c r="AA16" s="40"/>
    </row>
    <row r="17" spans="2:27" s="1" customFormat="1" ht="18.75" customHeight="1" x14ac:dyDescent="0.3">
      <c r="I17" s="51"/>
      <c r="J17" s="51"/>
      <c r="K17" s="57"/>
      <c r="L17" s="60"/>
      <c r="M17" s="16" t="s">
        <v>2</v>
      </c>
      <c r="N17" s="14">
        <v>44408</v>
      </c>
      <c r="O17" s="14">
        <v>44454</v>
      </c>
      <c r="P17" s="55"/>
      <c r="R17" s="47"/>
      <c r="S17" s="70"/>
      <c r="T17" s="74"/>
      <c r="U17" s="40" t="s">
        <v>5</v>
      </c>
      <c r="V17" s="40" t="s">
        <v>2</v>
      </c>
      <c r="W17" s="33">
        <f>X11</f>
        <v>45377</v>
      </c>
      <c r="X17" s="33">
        <f ca="1">TODAY()</f>
        <v>45764</v>
      </c>
      <c r="Y17" s="34">
        <f t="shared" ca="1" si="0"/>
        <v>387</v>
      </c>
      <c r="Z17" s="39">
        <f t="shared" ca="1" si="1"/>
        <v>1.0870786516853932</v>
      </c>
      <c r="AA17" s="40"/>
    </row>
    <row r="18" spans="2:27" s="1" customFormat="1" ht="18.75" customHeight="1" x14ac:dyDescent="0.3">
      <c r="I18" s="51">
        <v>2023</v>
      </c>
      <c r="J18" s="51">
        <v>350</v>
      </c>
      <c r="K18" s="57"/>
      <c r="L18" s="60" t="s">
        <v>5</v>
      </c>
      <c r="M18" s="16" t="s">
        <v>1</v>
      </c>
      <c r="N18" s="14">
        <v>44930</v>
      </c>
      <c r="O18" s="14">
        <v>44963</v>
      </c>
      <c r="P18" s="54">
        <f>O18-N18</f>
        <v>33</v>
      </c>
      <c r="R18" s="9" t="s">
        <v>9</v>
      </c>
      <c r="S18" s="9" t="s">
        <v>10</v>
      </c>
      <c r="T18" s="9" t="s">
        <v>31</v>
      </c>
      <c r="U18" s="9" t="s">
        <v>11</v>
      </c>
      <c r="V18" s="9" t="s">
        <v>12</v>
      </c>
      <c r="W18" s="9" t="s">
        <v>0</v>
      </c>
      <c r="X18" s="9" t="s">
        <v>3</v>
      </c>
      <c r="Y18" s="9" t="s">
        <v>13</v>
      </c>
      <c r="Z18" s="12" t="s">
        <v>19</v>
      </c>
      <c r="AA18" s="9" t="s">
        <v>30</v>
      </c>
    </row>
    <row r="19" spans="2:27" s="1" customFormat="1" ht="18.75" customHeight="1" x14ac:dyDescent="0.3">
      <c r="I19" s="51"/>
      <c r="J19" s="51"/>
      <c r="K19" s="58"/>
      <c r="L19" s="60"/>
      <c r="M19" s="16" t="s">
        <v>2</v>
      </c>
      <c r="N19" s="14">
        <v>44930</v>
      </c>
      <c r="O19" s="14">
        <v>44963</v>
      </c>
      <c r="P19" s="55"/>
      <c r="R19" s="47">
        <v>2024</v>
      </c>
      <c r="S19" s="70">
        <v>500</v>
      </c>
      <c r="T19" s="73" t="s">
        <v>33</v>
      </c>
      <c r="U19" s="42" t="s">
        <v>36</v>
      </c>
      <c r="V19" s="42" t="s">
        <v>1</v>
      </c>
      <c r="W19" s="33">
        <v>45443</v>
      </c>
      <c r="X19" s="44">
        <f ca="1">TODAY()</f>
        <v>45764</v>
      </c>
      <c r="Y19" s="34">
        <f t="shared" ref="Y19:Y20" ca="1" si="2">X19-W19</f>
        <v>321</v>
      </c>
      <c r="Z19" s="41">
        <f t="shared" ca="1" si="1"/>
        <v>0.901685393258427</v>
      </c>
      <c r="AA19" s="42"/>
    </row>
    <row r="20" spans="2:27" s="17" customFormat="1" ht="18.75" customHeight="1" x14ac:dyDescent="0.3">
      <c r="R20" s="47"/>
      <c r="S20" s="70"/>
      <c r="T20" s="74"/>
      <c r="U20" s="42" t="s">
        <v>36</v>
      </c>
      <c r="V20" s="42" t="s">
        <v>2</v>
      </c>
      <c r="W20" s="33">
        <v>45444</v>
      </c>
      <c r="X20" s="33">
        <f ca="1">TODAY()</f>
        <v>45764</v>
      </c>
      <c r="Y20" s="34">
        <f t="shared" ca="1" si="2"/>
        <v>320</v>
      </c>
      <c r="Z20" s="41">
        <f t="shared" ca="1" si="1"/>
        <v>0.898876404494382</v>
      </c>
      <c r="AA20" s="42"/>
    </row>
    <row r="21" spans="2:27" s="17" customFormat="1" ht="18.75" customHeight="1" x14ac:dyDescent="0.25">
      <c r="I21" s="59" t="s">
        <v>15</v>
      </c>
      <c r="J21" s="59"/>
      <c r="K21" s="59"/>
      <c r="L21" s="59"/>
      <c r="M21" s="59"/>
      <c r="N21" s="59"/>
      <c r="O21" s="59"/>
      <c r="P21" s="21">
        <f>SUM(P2:P20)</f>
        <v>391</v>
      </c>
      <c r="U21" s="59" t="s">
        <v>16</v>
      </c>
      <c r="V21" s="59"/>
      <c r="W21" s="59"/>
      <c r="X21" s="59"/>
      <c r="Y21" s="19">
        <f>Y2+Y4+Y6+Y8</f>
        <v>376</v>
      </c>
    </row>
    <row r="22" spans="2:27" s="17" customFormat="1" ht="17.25" customHeight="1" x14ac:dyDescent="0.25">
      <c r="O22" s="21" t="s">
        <v>19</v>
      </c>
      <c r="P22" s="23">
        <f>P21/365</f>
        <v>1.0712328767123287</v>
      </c>
      <c r="X22" s="21" t="s">
        <v>19</v>
      </c>
      <c r="Y22" s="22">
        <f>Y21/365</f>
        <v>1.0301369863013699</v>
      </c>
    </row>
    <row r="23" spans="2:27" s="17" customFormat="1" ht="17.25" customHeight="1" x14ac:dyDescent="0.25">
      <c r="B23" s="59" t="s">
        <v>15</v>
      </c>
      <c r="C23" s="59"/>
      <c r="D23" s="59"/>
      <c r="E23" s="59"/>
      <c r="F23" s="59"/>
      <c r="G23" s="21">
        <f>G2+G4+G6+G8+G10</f>
        <v>508</v>
      </c>
    </row>
    <row r="24" spans="2:27" s="18" customFormat="1" ht="17.25" customHeight="1" x14ac:dyDescent="0.25">
      <c r="E24" s="59" t="s">
        <v>19</v>
      </c>
      <c r="F24" s="59"/>
      <c r="G24" s="22">
        <f>G23/365</f>
        <v>1.3917808219178083</v>
      </c>
      <c r="Y24" s="17"/>
    </row>
    <row r="25" spans="2:27" s="18" customFormat="1" ht="17.25" customHeight="1" x14ac:dyDescent="0.25">
      <c r="F25" s="17"/>
      <c r="Y25" s="17"/>
    </row>
    <row r="26" spans="2:27" s="18" customFormat="1" ht="13.2" x14ac:dyDescent="0.25">
      <c r="F26" s="17"/>
      <c r="Y26" s="17"/>
    </row>
    <row r="27" spans="2:27" s="18" customFormat="1" ht="13.2" x14ac:dyDescent="0.25">
      <c r="F27" s="17"/>
      <c r="Y27" s="17"/>
    </row>
    <row r="28" spans="2:27" s="18" customFormat="1" ht="13.2" x14ac:dyDescent="0.25">
      <c r="F28" s="17"/>
      <c r="Y28" s="17"/>
    </row>
    <row r="29" spans="2:27" s="18" customFormat="1" ht="13.2" x14ac:dyDescent="0.25">
      <c r="G29" s="20" t="s">
        <v>17</v>
      </c>
      <c r="H29" s="20" t="s">
        <v>18</v>
      </c>
      <c r="I29" s="20">
        <f>3*365</f>
        <v>1095</v>
      </c>
      <c r="Y29" s="17"/>
    </row>
    <row r="30" spans="2:27" s="18" customFormat="1" ht="13.2" x14ac:dyDescent="0.25">
      <c r="Y30" s="17"/>
    </row>
    <row r="31" spans="2:27" s="18" customFormat="1" ht="13.2" x14ac:dyDescent="0.25">
      <c r="G31" s="20" t="s">
        <v>20</v>
      </c>
      <c r="H31" s="20" t="s">
        <v>21</v>
      </c>
      <c r="Y31" s="17"/>
    </row>
  </sheetData>
  <mergeCells count="77">
    <mergeCell ref="Z2:Z11"/>
    <mergeCell ref="U2:U11"/>
    <mergeCell ref="S2:S11"/>
    <mergeCell ref="R10:R11"/>
    <mergeCell ref="P16:P17"/>
    <mergeCell ref="P8:P9"/>
    <mergeCell ref="Y10:Y11"/>
    <mergeCell ref="U12:U13"/>
    <mergeCell ref="P6:P7"/>
    <mergeCell ref="Y6:Y7"/>
    <mergeCell ref="R16:R17"/>
    <mergeCell ref="S16:S17"/>
    <mergeCell ref="T16:T17"/>
    <mergeCell ref="I2:I3"/>
    <mergeCell ref="U21:X21"/>
    <mergeCell ref="B10:B11"/>
    <mergeCell ref="P10:P11"/>
    <mergeCell ref="P12:P13"/>
    <mergeCell ref="G10:G11"/>
    <mergeCell ref="I12:I13"/>
    <mergeCell ref="J12:J13"/>
    <mergeCell ref="L12:L13"/>
    <mergeCell ref="I14:I15"/>
    <mergeCell ref="J14:J15"/>
    <mergeCell ref="L14:L15"/>
    <mergeCell ref="P14:P15"/>
    <mergeCell ref="I16:I17"/>
    <mergeCell ref="J16:J17"/>
    <mergeCell ref="R12:R13"/>
    <mergeCell ref="B8:B9"/>
    <mergeCell ref="G2:G3"/>
    <mergeCell ref="L2:L3"/>
    <mergeCell ref="L4:L5"/>
    <mergeCell ref="I10:I11"/>
    <mergeCell ref="J10:J11"/>
    <mergeCell ref="L10:L11"/>
    <mergeCell ref="G6:G7"/>
    <mergeCell ref="G8:G9"/>
    <mergeCell ref="I6:I7"/>
    <mergeCell ref="J6:J7"/>
    <mergeCell ref="L6:L7"/>
    <mergeCell ref="I8:I9"/>
    <mergeCell ref="J8:J9"/>
    <mergeCell ref="L8:L9"/>
    <mergeCell ref="G4:G5"/>
    <mergeCell ref="E24:F24"/>
    <mergeCell ref="A10:A11"/>
    <mergeCell ref="I4:I5"/>
    <mergeCell ref="J4:J5"/>
    <mergeCell ref="I21:O21"/>
    <mergeCell ref="B23:F23"/>
    <mergeCell ref="L16:L17"/>
    <mergeCell ref="I18:I19"/>
    <mergeCell ref="J18:J19"/>
    <mergeCell ref="L18:L19"/>
    <mergeCell ref="C2:C11"/>
    <mergeCell ref="A2:A3"/>
    <mergeCell ref="B2:B3"/>
    <mergeCell ref="A4:A5"/>
    <mergeCell ref="A6:A7"/>
    <mergeCell ref="A8:A9"/>
    <mergeCell ref="J2:J3"/>
    <mergeCell ref="Y2:Y3"/>
    <mergeCell ref="Y4:Y5"/>
    <mergeCell ref="P2:P3"/>
    <mergeCell ref="P4:P5"/>
    <mergeCell ref="R2:R9"/>
    <mergeCell ref="Y8:Y9"/>
    <mergeCell ref="T2:T15"/>
    <mergeCell ref="K2:K19"/>
    <mergeCell ref="S12:S13"/>
    <mergeCell ref="P18:P19"/>
    <mergeCell ref="R14:R15"/>
    <mergeCell ref="S14:S15"/>
    <mergeCell ref="R19:R20"/>
    <mergeCell ref="S19:S20"/>
    <mergeCell ref="T19:T20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4"/>
  <sheetViews>
    <sheetView workbookViewId="0">
      <selection activeCell="A4" sqref="A4"/>
    </sheetView>
  </sheetViews>
  <sheetFormatPr defaultColWidth="12" defaultRowHeight="13.8" x14ac:dyDescent="0.25"/>
  <cols>
    <col min="1" max="2" width="12" style="25"/>
    <col min="3" max="3" width="19.44140625" style="25" bestFit="1" customWidth="1"/>
    <col min="4" max="6" width="12" style="27"/>
    <col min="7" max="16384" width="12" style="25"/>
  </cols>
  <sheetData>
    <row r="1" spans="1:6" ht="27.6" x14ac:dyDescent="0.25">
      <c r="A1" s="11" t="s">
        <v>9</v>
      </c>
      <c r="B1" s="11" t="s">
        <v>11</v>
      </c>
      <c r="C1" s="11" t="s">
        <v>12</v>
      </c>
      <c r="D1" s="11" t="s">
        <v>0</v>
      </c>
      <c r="E1" s="11" t="s">
        <v>3</v>
      </c>
      <c r="F1" s="11" t="s">
        <v>4</v>
      </c>
    </row>
    <row r="2" spans="1:6" ht="18.75" customHeight="1" x14ac:dyDescent="0.25">
      <c r="A2" s="30" t="s">
        <v>14</v>
      </c>
      <c r="B2" s="30" t="s">
        <v>6</v>
      </c>
      <c r="C2" s="24" t="s">
        <v>26</v>
      </c>
      <c r="D2" s="8">
        <v>43453</v>
      </c>
      <c r="E2" s="8">
        <v>43887</v>
      </c>
      <c r="F2" s="24">
        <f>E2-D2</f>
        <v>434</v>
      </c>
    </row>
    <row r="3" spans="1:6" ht="18.75" customHeight="1" x14ac:dyDescent="0.25">
      <c r="A3" s="30">
        <v>2020</v>
      </c>
      <c r="B3" s="30" t="s">
        <v>6</v>
      </c>
      <c r="C3" s="24" t="s">
        <v>26</v>
      </c>
      <c r="D3" s="8">
        <v>43887</v>
      </c>
      <c r="E3" s="8">
        <v>45134</v>
      </c>
      <c r="F3" s="26">
        <f>E3-D3</f>
        <v>1247</v>
      </c>
    </row>
    <row r="4" spans="1:6" ht="18.75" customHeight="1" x14ac:dyDescent="0.25">
      <c r="A4" s="32">
        <v>2023</v>
      </c>
      <c r="B4" s="32" t="s">
        <v>6</v>
      </c>
      <c r="C4" s="32" t="s">
        <v>27</v>
      </c>
      <c r="D4" s="8">
        <v>45134</v>
      </c>
      <c r="E4" s="8">
        <f ca="1">NOW()</f>
        <v>45764.876032754626</v>
      </c>
      <c r="F4" s="26">
        <f ca="1">E4-D4</f>
        <v>630.87603275462607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3"/>
  <sheetViews>
    <sheetView workbookViewId="0">
      <selection activeCell="D2" sqref="D2:E3"/>
    </sheetView>
  </sheetViews>
  <sheetFormatPr defaultRowHeight="14.4" x14ac:dyDescent="0.3"/>
  <sheetData>
    <row r="1" spans="1:6" ht="43.2" x14ac:dyDescent="0.3">
      <c r="A1" s="2"/>
      <c r="B1" s="2"/>
      <c r="C1" s="3"/>
      <c r="D1" s="4" t="s">
        <v>0</v>
      </c>
      <c r="E1" s="4" t="s">
        <v>3</v>
      </c>
      <c r="F1" s="4" t="s">
        <v>4</v>
      </c>
    </row>
    <row r="2" spans="1:6" x14ac:dyDescent="0.3">
      <c r="A2" s="47">
        <v>2018</v>
      </c>
      <c r="B2" s="47" t="s">
        <v>7</v>
      </c>
      <c r="C2" s="5" t="s">
        <v>1</v>
      </c>
      <c r="D2" s="2"/>
      <c r="E2" s="2"/>
      <c r="F2" s="5"/>
    </row>
    <row r="3" spans="1:6" x14ac:dyDescent="0.3">
      <c r="A3" s="47"/>
      <c r="B3" s="47"/>
      <c r="C3" s="3" t="s">
        <v>2</v>
      </c>
      <c r="D3" s="2"/>
      <c r="E3" s="2"/>
      <c r="F3" s="5"/>
    </row>
  </sheetData>
  <mergeCells count="2">
    <mergeCell ref="A2:A3"/>
    <mergeCell ref="B2:B3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3"/>
  <sheetViews>
    <sheetView workbookViewId="0">
      <selection activeCell="G18" sqref="G18"/>
    </sheetView>
  </sheetViews>
  <sheetFormatPr defaultRowHeight="14.4" x14ac:dyDescent="0.3"/>
  <cols>
    <col min="2" max="2" width="13.5546875" customWidth="1"/>
  </cols>
  <sheetData>
    <row r="1" spans="1:6" ht="43.2" x14ac:dyDescent="0.3">
      <c r="A1" s="2"/>
      <c r="B1" s="2"/>
      <c r="C1" s="3"/>
      <c r="D1" s="4" t="s">
        <v>0</v>
      </c>
      <c r="E1" s="4" t="s">
        <v>3</v>
      </c>
      <c r="F1" s="4" t="s">
        <v>4</v>
      </c>
    </row>
    <row r="2" spans="1:6" x14ac:dyDescent="0.3">
      <c r="A2" s="47">
        <v>2019</v>
      </c>
      <c r="B2" s="47" t="s">
        <v>8</v>
      </c>
      <c r="C2" s="5" t="s">
        <v>1</v>
      </c>
      <c r="D2" s="5"/>
      <c r="E2" s="5"/>
      <c r="F2" s="5"/>
    </row>
    <row r="3" spans="1:6" x14ac:dyDescent="0.3">
      <c r="A3" s="47"/>
      <c r="B3" s="47"/>
      <c r="C3" s="3" t="s">
        <v>2</v>
      </c>
      <c r="D3" s="5"/>
      <c r="E3" s="5"/>
      <c r="F3" s="5"/>
    </row>
  </sheetData>
  <mergeCells count="2">
    <mergeCell ref="A2:A3"/>
    <mergeCell ref="B2:B3"/>
  </mergeCells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ced06422-c515-4a4e-a1f2-e6a0c0200eae}" enabled="1" method="Standard" siteId="{e339bd4b-2e3b-4035-a452-2112d502f2ff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AG4 Water Jacket</vt:lpstr>
      <vt:lpstr>Replacement BO</vt:lpstr>
      <vt:lpstr>DH Cooler</vt:lpstr>
      <vt:lpstr>Barrage</vt:lpstr>
      <vt:lpstr>AG3 Water Jacket</vt:lpstr>
      <vt:lpstr>AG4</vt:lpstr>
      <vt:lpstr>Pin Cooler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2025-04-21T04:18:11Z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ed06422-c515-4a4e-a1f2-e6a0c0200eae_Enabled">
    <vt:lpwstr>true</vt:lpwstr>
  </property>
  <property fmtid="{D5CDD505-2E9C-101B-9397-08002B2CF9AE}" pid="3" name="MSIP_Label_ced06422-c515-4a4e-a1f2-e6a0c0200eae_SetDate">
    <vt:lpwstr>2021-03-15T08:42:52Z</vt:lpwstr>
  </property>
  <property fmtid="{D5CDD505-2E9C-101B-9397-08002B2CF9AE}" pid="4" name="MSIP_Label_ced06422-c515-4a4e-a1f2-e6a0c0200eae_Method">
    <vt:lpwstr>Standard</vt:lpwstr>
  </property>
  <property fmtid="{D5CDD505-2E9C-101B-9397-08002B2CF9AE}" pid="5" name="MSIP_Label_ced06422-c515-4a4e-a1f2-e6a0c0200eae_Name">
    <vt:lpwstr>Unclassifed</vt:lpwstr>
  </property>
  <property fmtid="{D5CDD505-2E9C-101B-9397-08002B2CF9AE}" pid="6" name="MSIP_Label_ced06422-c515-4a4e-a1f2-e6a0c0200eae_SiteId">
    <vt:lpwstr>e339bd4b-2e3b-4035-a452-2112d502f2ff</vt:lpwstr>
  </property>
  <property fmtid="{D5CDD505-2E9C-101B-9397-08002B2CF9AE}" pid="7" name="MSIP_Label_ced06422-c515-4a4e-a1f2-e6a0c0200eae_ActionId">
    <vt:lpwstr>1d9720bb-3c3b-43b9-adc2-e65c493f6473</vt:lpwstr>
  </property>
  <property fmtid="{D5CDD505-2E9C-101B-9397-08002B2CF9AE}" pid="8" name="MSIP_Label_ced06422-c515-4a4e-a1f2-e6a0c0200eae_ContentBits">
    <vt:lpwstr>0</vt:lpwstr>
  </property>
</Properties>
</file>