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9980" windowHeight="7815" activeTab="4"/>
  </bookViews>
  <sheets>
    <sheet name="Sales Rep View" sheetId="4" r:id="rId1"/>
    <sheet name="Manager   View" sheetId="1" r:id="rId2"/>
    <sheet name="Sample Report" sheetId="5" r:id="rId3"/>
    <sheet name="Service Requirements" sheetId="3" r:id="rId4"/>
    <sheet name="Resource Load" sheetId="7" r:id="rId5"/>
  </sheets>
  <externalReferences>
    <externalReference r:id="rId6"/>
    <externalReference r:id="rId7"/>
    <externalReference r:id="rId8"/>
    <externalReference r:id="rId9"/>
  </externalReferences>
  <calcPr calcId="145621"/>
</workbook>
</file>

<file path=xl/calcChain.xml><?xml version="1.0" encoding="utf-8"?>
<calcChain xmlns="http://schemas.openxmlformats.org/spreadsheetml/2006/main">
  <c r="AC31" i="7" l="1"/>
  <c r="AJ29" i="7" l="1"/>
  <c r="AB29" i="7"/>
  <c r="AD29" i="7" s="1"/>
  <c r="Z29" i="7"/>
  <c r="AB28" i="7"/>
  <c r="Z28" i="7" s="1"/>
  <c r="AC28" i="7" l="1"/>
  <c r="AD28" i="7"/>
  <c r="AC29" i="7"/>
  <c r="AJ28" i="7"/>
  <c r="Y30" i="7"/>
  <c r="Y31" i="7" s="1"/>
  <c r="X30" i="7"/>
  <c r="X31" i="7" s="1"/>
  <c r="W30" i="7"/>
  <c r="W31" i="7" s="1"/>
  <c r="V30" i="7"/>
  <c r="V31" i="7" s="1"/>
  <c r="U30" i="7"/>
  <c r="U31" i="7" s="1"/>
  <c r="T30" i="7"/>
  <c r="T31" i="7" s="1"/>
  <c r="S30" i="7"/>
  <c r="S31" i="7" s="1"/>
  <c r="R30" i="7"/>
  <c r="R31" i="7" s="1"/>
  <c r="Q30" i="7"/>
  <c r="Q31" i="7" s="1"/>
  <c r="P30" i="7"/>
  <c r="P31" i="7" s="1"/>
  <c r="O30" i="7"/>
  <c r="O31" i="7" s="1"/>
  <c r="N30" i="7"/>
  <c r="N31" i="7" s="1"/>
  <c r="M30" i="7"/>
  <c r="M31" i="7" s="1"/>
  <c r="L30" i="7"/>
  <c r="L31" i="7" s="1"/>
  <c r="K30" i="7"/>
  <c r="K31" i="7" s="1"/>
  <c r="J30" i="7"/>
  <c r="J31" i="7" s="1"/>
  <c r="I30" i="7"/>
  <c r="I31" i="7" s="1"/>
  <c r="H30" i="7"/>
  <c r="H31" i="7" s="1"/>
  <c r="G30" i="7"/>
  <c r="G31" i="7" s="1"/>
  <c r="F30" i="7"/>
  <c r="F31" i="7" s="1"/>
  <c r="E30" i="7"/>
  <c r="E31" i="7" s="1"/>
  <c r="D30" i="7"/>
  <c r="D31" i="7" s="1"/>
  <c r="C30" i="7"/>
  <c r="C31" i="7" s="1"/>
  <c r="B30" i="7"/>
  <c r="B31" i="7" s="1"/>
  <c r="AB26" i="7"/>
  <c r="AC26" i="7" s="1"/>
  <c r="AB25" i="7"/>
  <c r="AC25" i="7" s="1"/>
  <c r="AB24" i="7"/>
  <c r="AC24" i="7" s="1"/>
  <c r="AB23" i="7"/>
  <c r="AD23" i="7" s="1"/>
  <c r="AB22" i="7"/>
  <c r="Z22" i="7" s="1"/>
  <c r="AB20" i="7"/>
  <c r="AC20" i="7" s="1"/>
  <c r="AB19" i="7"/>
  <c r="AC19" i="7" s="1"/>
  <c r="AB17" i="7"/>
  <c r="Z17" i="7" s="1"/>
  <c r="AJ17" i="7" l="1"/>
  <c r="AD20" i="7"/>
  <c r="Z25" i="7"/>
  <c r="Z20" i="7"/>
  <c r="Z19" i="7"/>
  <c r="AJ19" i="7"/>
  <c r="Z26" i="7"/>
  <c r="AD26" i="7"/>
  <c r="AD25" i="7"/>
  <c r="Z23" i="7"/>
  <c r="AD24" i="7"/>
  <c r="AJ23" i="7"/>
  <c r="Z24" i="7"/>
  <c r="AB31" i="7"/>
  <c r="AD19" i="7"/>
  <c r="Z31" i="7"/>
  <c r="AC22" i="7"/>
  <c r="AC17" i="7"/>
  <c r="AJ20" i="7"/>
  <c r="AD22" i="7"/>
  <c r="AC23" i="7"/>
  <c r="AD17" i="7"/>
  <c r="AJ22" i="7"/>
  <c r="Z30" i="7" l="1"/>
  <c r="H37" i="4"/>
  <c r="H38" i="4" l="1"/>
  <c r="H23" i="1"/>
  <c r="H22" i="1"/>
  <c r="N18" i="1"/>
  <c r="M18" i="1"/>
  <c r="L18" i="1"/>
  <c r="J18" i="1"/>
  <c r="I18" i="1"/>
  <c r="H18" i="1"/>
  <c r="N4" i="1"/>
  <c r="J4" i="1"/>
  <c r="I33" i="4"/>
  <c r="N33" i="4"/>
  <c r="M33" i="4"/>
  <c r="L33" i="4"/>
  <c r="J33" i="4"/>
  <c r="H33" i="4"/>
  <c r="N28" i="4"/>
  <c r="N6" i="4"/>
  <c r="J30" i="4"/>
  <c r="J22" i="4"/>
  <c r="J28" i="4"/>
  <c r="J27" i="4"/>
  <c r="J26" i="4"/>
  <c r="J13" i="4"/>
  <c r="J11" i="4"/>
  <c r="J9" i="4"/>
  <c r="J7" i="4"/>
  <c r="J6" i="4"/>
  <c r="J3" i="4"/>
  <c r="H103" i="5" l="1"/>
  <c r="G103" i="5"/>
  <c r="H86" i="5"/>
  <c r="G86" i="5"/>
  <c r="G78" i="5"/>
  <c r="H58" i="5"/>
  <c r="H78" i="5" s="1"/>
  <c r="H37" i="5"/>
  <c r="G37" i="5"/>
</calcChain>
</file>

<file path=xl/comments1.xml><?xml version="1.0" encoding="utf-8"?>
<comments xmlns="http://schemas.openxmlformats.org/spreadsheetml/2006/main">
  <authors>
    <author>Ganesan, Varun(Cognizant)</author>
  </authors>
  <commentList>
    <comment ref="G10" authorId="0">
      <text>
        <r>
          <rPr>
            <b/>
            <sz val="8"/>
            <color indexed="81"/>
            <rFont val="Tahoma"/>
            <family val="2"/>
          </rPr>
          <t>Ganesan, Varun(Cognizant):</t>
        </r>
        <r>
          <rPr>
            <sz val="8"/>
            <color indexed="81"/>
            <rFont val="Tahoma"/>
            <family val="2"/>
          </rPr>
          <t xml:space="preserve">
iPad App delivery</t>
        </r>
      </text>
    </comment>
    <comment ref="J10" authorId="0">
      <text>
        <r>
          <rPr>
            <b/>
            <sz val="8"/>
            <color indexed="81"/>
            <rFont val="Tahoma"/>
            <family val="2"/>
          </rPr>
          <t>Ganesan, Varun(Cognizant):</t>
        </r>
        <r>
          <rPr>
            <sz val="8"/>
            <color indexed="81"/>
            <rFont val="Tahoma"/>
            <family val="2"/>
          </rPr>
          <t xml:space="preserve">
Final Delivery (iPad + iPhone)
</t>
        </r>
      </text>
    </comment>
    <comment ref="C27" authorId="0">
      <text>
        <r>
          <rPr>
            <b/>
            <sz val="8"/>
            <color indexed="81"/>
            <rFont val="Tahoma"/>
            <charset val="1"/>
          </rPr>
          <t>Ganesan, Varun(Cognizant):</t>
        </r>
        <r>
          <rPr>
            <sz val="8"/>
            <color indexed="81"/>
            <rFont val="Tahoma"/>
            <charset val="1"/>
          </rPr>
          <t xml:space="preserve">
Opportunity Service changes Delivery</t>
        </r>
      </text>
    </comment>
    <comment ref="D27" authorId="0">
      <text>
        <r>
          <rPr>
            <b/>
            <sz val="8"/>
            <color indexed="81"/>
            <rFont val="Tahoma"/>
            <charset val="1"/>
          </rPr>
          <t>Ganesan, Varun(Cognizant):</t>
        </r>
        <r>
          <rPr>
            <sz val="8"/>
            <color indexed="81"/>
            <rFont val="Tahoma"/>
            <charset val="1"/>
          </rPr>
          <t xml:space="preserve">
Manager view related Service changes delivery
</t>
        </r>
      </text>
    </comment>
    <comment ref="E27" authorId="0">
      <text>
        <r>
          <rPr>
            <b/>
            <sz val="8"/>
            <color indexed="81"/>
            <rFont val="Tahoma"/>
            <charset val="1"/>
          </rPr>
          <t>Ganesan, Varun(Cognizant):</t>
        </r>
        <r>
          <rPr>
            <sz val="8"/>
            <color indexed="81"/>
            <rFont val="Tahoma"/>
            <charset val="1"/>
          </rPr>
          <t xml:space="preserve">
Offline related service changes delivery</t>
        </r>
      </text>
    </comment>
  </commentList>
</comments>
</file>

<file path=xl/sharedStrings.xml><?xml version="1.0" encoding="utf-8"?>
<sst xmlns="http://schemas.openxmlformats.org/spreadsheetml/2006/main" count="685" uniqueCount="416">
  <si>
    <t>Accounts</t>
  </si>
  <si>
    <t>Accounts Overview</t>
  </si>
  <si>
    <t>View all the accounts associated to the Sales Rep</t>
  </si>
  <si>
    <t>All the accounts where the logged in Sales rep is identified as an Account owner or a team member are listed</t>
  </si>
  <si>
    <t>Fields / Parameters displayed
  -  Account Name
  -  Account id</t>
  </si>
  <si>
    <t>Accounts Detailed View</t>
  </si>
  <si>
    <t>View the details of an account selected in the Overview</t>
  </si>
  <si>
    <t xml:space="preserve">View all the Opportunities associated to the Account </t>
  </si>
  <si>
    <t>Create a new Opportunity for the Selected Account</t>
  </si>
  <si>
    <t xml:space="preserve">Opportunity Fields / Parameters to be displayed
    -  Opportunity Description (alternately referred to   
        Opportunity Name)
    -  Opportunity Id
    -  $TCV       </t>
  </si>
  <si>
    <t>Validations to be made while creating an opportunity</t>
  </si>
  <si>
    <r>
      <t xml:space="preserve">Fields / parameters to be added
  -  Account name (Pre-populated, non-editable)
  -  Description
  -  Confidence (%) (Pre-configured pick-list)
  -  $TCV (1000 seperated revenue field)
  -  $First year (1000 seperated revenue field)
  -  Est Close Date (Date from Date picker)
  -  Deal duration in months
</t>
    </r>
    <r>
      <rPr>
        <i/>
        <sz val="11"/>
        <color theme="1"/>
        <rFont val="Calibri"/>
        <family val="2"/>
        <scheme val="minor"/>
      </rPr>
      <t xml:space="preserve">  -  Products</t>
    </r>
    <r>
      <rPr>
        <sz val="11"/>
        <color theme="1"/>
        <rFont val="Calibri"/>
        <family val="2"/>
        <scheme val="minor"/>
      </rPr>
      <t xml:space="preserve">
      -  Primary (Radio selection to indicate if its primary
          product group as there can be only one primary 
          group)
      -  Product Group (Pre-configured pick-list)
      -  Percentage split (%) </t>
    </r>
  </si>
  <si>
    <t>User can delete any Product group</t>
  </si>
  <si>
    <t>The Overall sum of the Split Percentage for all the Product Groups should not exceed 100</t>
  </si>
  <si>
    <t>Percentage Split field will not be editable/applicable for the Product Groups AVM and Application Development</t>
  </si>
  <si>
    <t>First Yr and TCV$ should be the same if the Deal Duration is less than or equal to 12 months</t>
  </si>
  <si>
    <t>First yr (revenue) cannot be greater than $TCV</t>
  </si>
  <si>
    <t>Exact statuses of Opportunities that are to be displayed is &lt;TBD&gt;.  Need to verify if the services automatically return only the relevant opportunities.  Also, in the current detailed view this is not being shown.  Need to be checked if this is a service issue</t>
  </si>
  <si>
    <t>Opportunities Overview</t>
  </si>
  <si>
    <t>Opportunities</t>
  </si>
  <si>
    <t>View all the opportunities associated to the Sales Rep</t>
  </si>
  <si>
    <t>Same comment as mentioned for Opportunities in the Accounts Detailed view</t>
  </si>
  <si>
    <t>Opportunities Detailed View</t>
  </si>
  <si>
    <t>View the details of the Opportunity selected in the Overview</t>
  </si>
  <si>
    <t xml:space="preserve">Fields / parameters to be displayed
  -  Account name 
  -  Opportunity id
  -  Opportunity Description
  -  Confidence (%) 
  -  $TCV  
  -  $First year  
  -  Est Close Date  
  -  Deal duration in months
  -  Products </t>
  </si>
  <si>
    <t>Est close date has to be in the future</t>
  </si>
  <si>
    <t>Edit Opportunity 
           Fields / parameters that can be edited
             -  Est Close Date</t>
  </si>
  <si>
    <t>Add notes for the selected Opportunity
  -  Subject (Mandatory)
  -  Details</t>
  </si>
  <si>
    <t>View the notes previously registered for the selected Opportunity</t>
  </si>
  <si>
    <t>Feature not available in the current version.  Service availability to be determined</t>
  </si>
  <si>
    <t>Based on current implementation.  For any modification, service availability to be determined.</t>
  </si>
  <si>
    <t>iPhone</t>
  </si>
  <si>
    <t>General</t>
  </si>
  <si>
    <t>iPad</t>
  </si>
  <si>
    <t>Service Availability</t>
  </si>
  <si>
    <t>û</t>
  </si>
  <si>
    <t>ü</t>
  </si>
  <si>
    <t>Confidence % not part of the current implementation.  Need to be checked if its part of the current services or if this requires a service change
Also, need to be checked if the Product groups can be retrieved via service</t>
  </si>
  <si>
    <t>Products are not displayed in the current implementation.  Need to be checked if this is a service issue
Confidence % to be added</t>
  </si>
  <si>
    <t>Offline Access &amp; Sync</t>
  </si>
  <si>
    <t>Offline access &amp; Sync option for all the information / features specified above</t>
  </si>
  <si>
    <t>Need to determine the service side changes required for handling the same</t>
  </si>
  <si>
    <t>Module</t>
  </si>
  <si>
    <t>Feature / Requirement</t>
  </si>
  <si>
    <t>Remarks</t>
  </si>
  <si>
    <t>TBD</t>
  </si>
  <si>
    <t>NA</t>
  </si>
  <si>
    <t>The same Product Group cannot be entered multiple times</t>
  </si>
  <si>
    <t>Manager view will have all the features specified for the Sales rep view.  Additional features / variations are described below</t>
  </si>
  <si>
    <t>View all the accounts associated to all the Sales Reps</t>
  </si>
  <si>
    <t>Accounts without any opportunity associated to them can be filtered / uniquely identified</t>
  </si>
  <si>
    <t>Need to be determined if specific service changes are required to achieve this functionality</t>
  </si>
  <si>
    <t xml:space="preserve">General </t>
  </si>
  <si>
    <t>Authorisation</t>
  </si>
  <si>
    <t xml:space="preserve">Launch the application with a manager view based on the logged-in user </t>
  </si>
  <si>
    <t>Authorisation mechanism for identifying the role of the user as a manager TBD</t>
  </si>
  <si>
    <t>Need to verify if any specific service side handling is requried or if the service automatically will determine the correct set of accounts based on the logged in user-id</t>
  </si>
  <si>
    <t>View all the opportunities associated to all the Sales Reps</t>
  </si>
  <si>
    <t>Opportunity Additional Fields for manager view
  -  Opportunity Owner</t>
  </si>
  <si>
    <t xml:space="preserve">Additional Fields for manager view
  -  Opportunity Owner </t>
  </si>
  <si>
    <t xml:space="preserve">Report </t>
  </si>
  <si>
    <t>Pipeline Summary Report</t>
  </si>
  <si>
    <t xml:space="preserve">Printable view of the Opportunities Dashboard </t>
  </si>
  <si>
    <t>Columns / Fields to be printed
  -  Opportunity Owner
  -  Confidence %
  -  Company Name (Account Name)
  -  ECD Month (Month &amp; year components from Est Close Date)
  -  Opportunity Description
  -  Sum of $TCV
  -  Fyear rev (First year)
  -  Notes (Last Note)</t>
  </si>
  <si>
    <t>TBD if the report is directly available in peoplesoft.  If so, the format available and the frequency of generation TBD
Need to determine the statuses of Opportunities that are to be considered. As in the case of the Opportunities list, is it sufficient to consider only those opportunities returned by the service.
Title of TCV mentioned as 'Sum of TCV', tbd if there is any calculation or grouping involved</t>
  </si>
  <si>
    <t>The Opportunites in the report have to be grouped by the Opportunity Owner</t>
  </si>
  <si>
    <t>Total of TCV and First year to be calculated for every Opportunity Owner</t>
  </si>
  <si>
    <t xml:space="preserve">The complete report (all the columns) should be printable in a single page in landscape mode on a ‘Letter - 8.5 * 11’ page  </t>
  </si>
  <si>
    <t>Opportunity Owner</t>
  </si>
  <si>
    <t>Confidence %</t>
  </si>
  <si>
    <t>Company Name</t>
  </si>
  <si>
    <t>ECD Month</t>
  </si>
  <si>
    <t>Est. Close Date</t>
  </si>
  <si>
    <t>Opportunity Description</t>
  </si>
  <si>
    <t>Sum of TCV $</t>
  </si>
  <si>
    <t>FYear Rev $s</t>
  </si>
  <si>
    <t>Comments from AE's on progress</t>
  </si>
  <si>
    <t>Geoff Gruce</t>
  </si>
  <si>
    <t>Q V C Inc</t>
  </si>
  <si>
    <t>DAM implementation</t>
  </si>
  <si>
    <r>
      <t xml:space="preserve">what is status?  </t>
    </r>
    <r>
      <rPr>
        <sz val="8"/>
        <color rgb="FFFF0000"/>
        <rFont val="Calibri"/>
        <family val="2"/>
        <scheme val="minor"/>
      </rPr>
      <t>Strategy work extended - globalizing - which is a good thing, pushes out the timing of this project - scarcity of internal QVC resources remains the key risk</t>
    </r>
  </si>
  <si>
    <t>J Crew Group Inc</t>
  </si>
  <si>
    <t>mobile QA</t>
  </si>
  <si>
    <r>
      <t xml:space="preserve">has there been any progress.  This seems to be stagnant?  </t>
    </r>
    <r>
      <rPr>
        <sz val="8"/>
        <color rgb="FFFF0000"/>
        <rFont val="Calibri"/>
        <family val="2"/>
        <scheme val="minor"/>
      </rPr>
      <t>Just about to close, finalizing paperwork</t>
    </r>
  </si>
  <si>
    <t>closed</t>
  </si>
  <si>
    <t>DSW Inc.</t>
  </si>
  <si>
    <t>Order Management Strategy</t>
  </si>
  <si>
    <r>
      <t xml:space="preserve">Is this the same consulting deal that we've closed already or different?  </t>
    </r>
    <r>
      <rPr>
        <sz val="8"/>
        <color rgb="FFFF0000"/>
        <rFont val="Calibri"/>
        <family val="2"/>
        <scheme val="minor"/>
      </rPr>
      <t>Closed</t>
    </r>
  </si>
  <si>
    <t>Ascena Retail Group, Inc.</t>
  </si>
  <si>
    <t>Gamification</t>
  </si>
  <si>
    <r>
      <t xml:space="preserve">This has been in pipeline for a very long time.  Should it be killed?  </t>
    </r>
    <r>
      <rPr>
        <sz val="8"/>
        <color rgb="FFFF0000"/>
        <rFont val="Calibri"/>
        <family val="2"/>
        <scheme val="minor"/>
      </rPr>
      <t>It was of interest but couldn't fit into the prior budget cycle…this should be clearer in the short run</t>
    </r>
  </si>
  <si>
    <t>Weight Watchers International, Inc.</t>
  </si>
  <si>
    <t>application migration strategy</t>
  </si>
  <si>
    <r>
      <t xml:space="preserve">Status  </t>
    </r>
    <r>
      <rPr>
        <sz val="8"/>
        <color rgb="FFFF0000"/>
        <rFont val="Calibri"/>
        <family val="2"/>
        <scheme val="minor"/>
      </rPr>
      <t>CTO meeting had to be rescheduled toward end of year, as soon as I can get back on his calendar, he should be in a position to decide in near term</t>
    </r>
  </si>
  <si>
    <t>Carter's, Inc.</t>
  </si>
  <si>
    <t>PLM (PTC Info tech) development</t>
  </si>
  <si>
    <r>
      <t xml:space="preserve">This has been in pipeline for a very long time.  Should it be killed?  </t>
    </r>
    <r>
      <rPr>
        <sz val="8"/>
        <color rgb="FFFF0000"/>
        <rFont val="Calibri"/>
        <family val="2"/>
        <scheme val="minor"/>
      </rPr>
      <t>I will give it this month to see if they have serious interest in resuming conversations (expected that it would be a 2015 oppty), if not, I'll kill it</t>
    </r>
  </si>
  <si>
    <t>Colgate-Palmolive Inc</t>
  </si>
  <si>
    <t>Phase II DAM implementation</t>
  </si>
  <si>
    <r>
      <t xml:space="preserve">This has been in pipeline for a very long time.  Should it be killed?  </t>
    </r>
    <r>
      <rPr>
        <sz val="8"/>
        <color rgb="FFFF0000"/>
        <rFont val="Calibri"/>
        <family val="2"/>
        <scheme val="minor"/>
      </rPr>
      <t>It probably will be killed, we can get involved if our competitor has failed in phase I and I haven't gotten visibility to that yet….let's give it Q1</t>
    </r>
  </si>
  <si>
    <t>eCom QA</t>
  </si>
  <si>
    <t>J Crew is using the mobile QA strategy as a proving ground for us…April may be too quick, but let's see how we do in the first 6 week burst from mid January onward.</t>
  </si>
  <si>
    <t>Limited Brands, Inc.</t>
  </si>
  <si>
    <t>supply chain modernization</t>
  </si>
  <si>
    <r>
      <t xml:space="preserve">is there any movement on TM and Order Management.  </t>
    </r>
    <r>
      <rPr>
        <sz val="8"/>
        <color rgb="FFFF0000"/>
        <rFont val="Calibri"/>
        <family val="2"/>
        <scheme val="minor"/>
      </rPr>
      <t>They were open to a workshop to define oppty further, but this didn't get on the books due to the holiday rush….looking to catch up during NRF</t>
    </r>
  </si>
  <si>
    <t>Rite Aid Corporation</t>
  </si>
  <si>
    <r>
      <t xml:space="preserve">This has been in pipeline for a very long time.  </t>
    </r>
    <r>
      <rPr>
        <sz val="8"/>
        <color rgb="FFFF0000"/>
        <rFont val="Calibri"/>
        <family val="2"/>
        <scheme val="minor"/>
      </rPr>
      <t>Should it be killed?  I will kill it if there's no response through Jan</t>
    </r>
  </si>
  <si>
    <t>Delhaize America, Inc.</t>
  </si>
  <si>
    <t>BI/DW &amp; Analytics</t>
  </si>
  <si>
    <r>
      <t xml:space="preserve">please provide me an explaination of what is going on with this.  </t>
    </r>
    <r>
      <rPr>
        <sz val="8"/>
        <color rgb="FFFF0000"/>
        <rFont val="Calibri"/>
        <family val="2"/>
        <scheme val="minor"/>
      </rPr>
      <t xml:space="preserve">We were invited to bid on an RFI, have been downselected to participate in an RFP, further definition and scope will be included.  Moving slower, partially due to new CIO, but this is good because we know him (Mike L. from Belk).  </t>
    </r>
  </si>
  <si>
    <t>hybris eCom</t>
  </si>
  <si>
    <r>
      <t xml:space="preserve">please provide me an explaination of what is going on with this.  </t>
    </r>
    <r>
      <rPr>
        <sz val="8"/>
        <color rgb="FFFF0000"/>
        <rFont val="Calibri"/>
        <family val="2"/>
        <scheme val="minor"/>
      </rPr>
      <t>The European based CIO may drive the move to hybris…the business case isn't strong and it's not gotten much movement, so I'm moving it out and we can revisit in Q1</t>
    </r>
  </si>
  <si>
    <t>Ahold USA, Inc.</t>
  </si>
  <si>
    <t>application management oppty</t>
  </si>
  <si>
    <r>
      <t xml:space="preserve">please give me more background  </t>
    </r>
    <r>
      <rPr>
        <sz val="8"/>
        <color rgb="FFFF0000"/>
        <rFont val="Calibri"/>
        <family val="2"/>
        <scheme val="minor"/>
      </rPr>
      <t>our colleagues in Europe were of the belief that this was going to be a 2015 initiative, but it seems more likely that it won't be actionable 'til 2016, perhaps we table - let's discuss</t>
    </r>
  </si>
  <si>
    <t>Reebok Brand International</t>
  </si>
  <si>
    <t>manhattan WMS QA</t>
  </si>
  <si>
    <r>
      <t xml:space="preserve">I thought this was a $14K audit exercise.  Is this project the potential follow on work?  </t>
    </r>
    <r>
      <rPr>
        <sz val="8"/>
        <color rgb="FFFF0000"/>
        <rFont val="Calibri"/>
        <family val="2"/>
        <scheme val="minor"/>
      </rPr>
      <t>It is follow-on, challenges in their current Canadian implementation may take priority (which may also mean we can get involved)</t>
    </r>
  </si>
  <si>
    <t>Geoff Gruce Total</t>
  </si>
  <si>
    <t>Jalaj Sachdeva</t>
  </si>
  <si>
    <t>La Quinta Inns, Inc.</t>
  </si>
  <si>
    <t>EIM-Qlickview and UI</t>
  </si>
  <si>
    <t>Follow up with Hoang. New CISO albert joined last month -connected with him.</t>
  </si>
  <si>
    <t>ARAMARK Corporation</t>
  </si>
  <si>
    <t>LPO-data migration</t>
  </si>
  <si>
    <t>Call with them this Friday. Planning to suggest 2 vendor approach</t>
  </si>
  <si>
    <t>igt</t>
  </si>
  <si>
    <t>Advange club outsourcing</t>
  </si>
  <si>
    <t>Proposal submitted Dec 15th. Presentation on 23rd in las vegas</t>
  </si>
  <si>
    <t>Followup with Elise sammarco-VP QA</t>
  </si>
  <si>
    <t>Royal Caribbean Cruises Ltd</t>
  </si>
  <si>
    <t>Hyperion upgrade</t>
  </si>
  <si>
    <t xml:space="preserve">Following with Ernesto/Santiago. </t>
  </si>
  <si>
    <t>Jalaj Sachdeva Total</t>
  </si>
  <si>
    <t>We lost this didn't we?  Shouldn't it be closed out?</t>
  </si>
  <si>
    <t>give details on project please</t>
  </si>
  <si>
    <t>anything happening?  Please provide status.</t>
  </si>
  <si>
    <t>Michael Jafari</t>
  </si>
  <si>
    <t>Grupo Bimbo, S.A.B. de C.V.</t>
  </si>
  <si>
    <t>Informatica MDM Implementation &amp; Hosting</t>
  </si>
  <si>
    <t>Connected with business sponsor 12/23/14.  Working with vertical team to schedule series of follow up onsite workshops for business process assessment by EIM practice.  Have also been introduced to co-IT sponsor, Alberto Campos.  Parrallel track running with their legal on MSA.  Working to complete proposal and get acceptance mid-Feb</t>
  </si>
  <si>
    <t>Business Process Consulting</t>
  </si>
  <si>
    <t>Please refer to above notes as initial project will drive larger engagement.</t>
  </si>
  <si>
    <t>Cadena Comercial Oxxo, S A De C V</t>
  </si>
  <si>
    <t>AVM_Legancy &amp; Oracle Production Support</t>
  </si>
  <si>
    <t>Have revised commerical and completed negotiations with procurement.  Operating model and scope changes per IT completed.  Just received word we should have award decision 1/12/15</t>
  </si>
  <si>
    <t>Hallmark Cards, Inc.</t>
  </si>
  <si>
    <t>DEAD</t>
  </si>
  <si>
    <t>Digital Asset Management Project</t>
  </si>
  <si>
    <t>Deal is dead.  Client will not accept anything less than unlimited PII  liability.  Solution/commercials agreed upon but was killed in legal discussions over  1 MSA point.</t>
  </si>
  <si>
    <t>Luxottica Retail Group</t>
  </si>
  <si>
    <t>SAP AVM RFP_Level 1/Level 2 Support</t>
  </si>
  <si>
    <t>client is still evaluating next steps internally for both RFI has come back and advise response to next steps week of Jan 19th.  Will track closely with vertical team and try and get f2f with Michael Braine, CIO.</t>
  </si>
  <si>
    <t>Sysco Corporation</t>
  </si>
  <si>
    <t>Sysco_Inbound_Transportation_Management_Proposal</t>
  </si>
  <si>
    <t xml:space="preserve">project still active but pushed to later half of Q1 due to US Foods M&amp;A and other business priorities. </t>
  </si>
  <si>
    <t>Golfsmith International Holdings, Inc.</t>
  </si>
  <si>
    <t>eCom_Demandware Implementation</t>
  </si>
  <si>
    <t>According to  Rick Hill, CIO.  They will revisit this subject Q2 but he's open to meeting with us other programs.  New CIO that I knew back at Zales.  Friendly to Cognizant and willing to work with us.</t>
  </si>
  <si>
    <t>Fossil</t>
  </si>
  <si>
    <t>ITO RFP (AVM/ADM)</t>
  </si>
  <si>
    <t>MSA review 1/14/2015; Solution Walkthrough 1/19/2015.  Still looking like 4 bidders in the running with no immediate word on down selection.  ISG not at all helpful.</t>
  </si>
  <si>
    <t>Michael Jafari Total</t>
  </si>
  <si>
    <t>Patrick Burke</t>
  </si>
  <si>
    <t>Alticor Inc.</t>
  </si>
  <si>
    <t>Hybris / Adope AEM Implementation</t>
  </si>
  <si>
    <t>please provide most recent status</t>
  </si>
  <si>
    <t>BI and Analytics Platform</t>
  </si>
  <si>
    <t>Patrick Burke Total</t>
  </si>
  <si>
    <t>Pete Sanders</t>
  </si>
  <si>
    <t>Mars, Incorporated</t>
  </si>
  <si>
    <t>Organizational Change management</t>
  </si>
  <si>
    <t>Pending award. Should get to know by Jan 3rd week on if they want to go ahead with this project</t>
  </si>
  <si>
    <t>L'oreal Usa, Inc</t>
  </si>
  <si>
    <t>Infrastructure Assessment for SAP</t>
  </si>
  <si>
    <t>Currently pending final award decision. Awaiting internal approvals</t>
  </si>
  <si>
    <t>Global App Development</t>
  </si>
  <si>
    <t>RFP to be out in Q1. Positioning ourselves for the same.</t>
  </si>
  <si>
    <t>Amtrak</t>
  </si>
  <si>
    <t>Rate Card for Multiple Towers</t>
  </si>
  <si>
    <t>Pending Selection. Should get to know by Jan 3rd week.</t>
  </si>
  <si>
    <t>Contact Center Analysis RFP</t>
  </si>
  <si>
    <t>Agile Transformation Planning</t>
  </si>
  <si>
    <t>On Hold</t>
  </si>
  <si>
    <t>Testing RFP</t>
  </si>
  <si>
    <t>Release of RFP has been put on hold temporarily</t>
  </si>
  <si>
    <t>SQL Server Upgrade</t>
  </si>
  <si>
    <t>S.C. Johnson &amp; Son, Inc.</t>
  </si>
  <si>
    <t>Next Gen DW</t>
  </si>
  <si>
    <t>Mobility - iPad Apps</t>
  </si>
  <si>
    <t>Resolutioning. Selection to be made by Feb.</t>
  </si>
  <si>
    <t>Sharp Electronics Corporation</t>
  </si>
  <si>
    <t>SMaaS, Mobility &amp; SAP Testing Point Solutions</t>
  </si>
  <si>
    <t>Proposal response to be submitted by Jan 2nd week.</t>
  </si>
  <si>
    <t>Pete Sanders Total</t>
  </si>
  <si>
    <t>Pranav Nadgar</t>
  </si>
  <si>
    <t>True Value Company</t>
  </si>
  <si>
    <t>Help Desk and Infra Suport</t>
  </si>
  <si>
    <t>SoW and MSA signed. Start 1/26</t>
  </si>
  <si>
    <t>Robust Highly Available Infrastructure Service</t>
  </si>
  <si>
    <t>Submitting SoW 1/8</t>
  </si>
  <si>
    <t>Fortune Brands: Master Brand Cabinets</t>
  </si>
  <si>
    <t>Oracle Apps &amp; BI Support</t>
  </si>
  <si>
    <t>Proposal in process</t>
  </si>
  <si>
    <t>PeopleSoft Upgrade</t>
  </si>
  <si>
    <t>Jim Beam Brands Worldwide, Inc.</t>
  </si>
  <si>
    <t>Distributor Portal Development</t>
  </si>
  <si>
    <t>Awaiting approval and budget from business</t>
  </si>
  <si>
    <t>Pranav Nadgar Total</t>
  </si>
  <si>
    <t>Raj Sansi</t>
  </si>
  <si>
    <t>The Gymboree Corporation</t>
  </si>
  <si>
    <t>RFP for ITO/F&amp;A/CS/HR</t>
  </si>
  <si>
    <t>This is won, we have a verbal and MSA negotiation is in progress. DD is expected to kick-off end-Jan</t>
  </si>
  <si>
    <t>Ross Stores, Inc.</t>
  </si>
  <si>
    <t>QA CoE and POS testing</t>
  </si>
  <si>
    <t>This is going slow as Ross has had several management changes in the POS/Stores organization</t>
  </si>
  <si>
    <t>The Gap Inc.</t>
  </si>
  <si>
    <t>BOT pilot</t>
  </si>
  <si>
    <t>Removing this from pipeline. There are 2 other opportunities at Gap (updated in CRM) for EIM and Omnichannel. Gap Analytics team is visiting us in Mumbai-India on 1/8</t>
  </si>
  <si>
    <t>Staffing for Java, QA, ITIS, PM</t>
  </si>
  <si>
    <t>There are several staffing positions open, but it has been a challenge finding &amp; staffing for these roles</t>
  </si>
  <si>
    <t>Quiksilver, Inc.</t>
  </si>
  <si>
    <t>Store Support &amp; F&amp;A Business Process services</t>
  </si>
  <si>
    <t>Expecting discussions to pick up in Feb on IT &amp; Stores Support</t>
  </si>
  <si>
    <t>E. &amp; J. Gallo Winery</t>
  </si>
  <si>
    <t>App dev, architecture and database work</t>
  </si>
  <si>
    <t>MSA currently in process. Completed DD for AVM for one of the major apps at Gallo. Expected to kickoff end Jan. Also having discussions on Mobility, H3 &amp; QA</t>
  </si>
  <si>
    <t>Guitar Center, Inc.</t>
  </si>
  <si>
    <t>RFP for AVM &amp; ITIS support</t>
  </si>
  <si>
    <t>RFP for AVM and IT IS is likely out end-Jan. project has been delayed due to internal movements</t>
  </si>
  <si>
    <t>Raj Sansi Total</t>
  </si>
  <si>
    <t>Rich Reierson</t>
  </si>
  <si>
    <t>Walmart</t>
  </si>
  <si>
    <t>BPS/Performance Excellence</t>
  </si>
  <si>
    <t>Six Sigma guys going onsite to define areas of improvement.  Should ideally lead to project related work.  SOW is done and just needs to be signed</t>
  </si>
  <si>
    <t>Vendor BPS</t>
  </si>
  <si>
    <t xml:space="preserve">wants to convert vendors from submitting invoices to being more digital.  We've explained we do this in Manilla already.  </t>
  </si>
  <si>
    <t>WM.com Call</t>
  </si>
  <si>
    <t>Downselected on Bid.  Next step is site visit.  We are waiting to hear about site visits.</t>
  </si>
  <si>
    <t>"7-11"</t>
  </si>
  <si>
    <t>BPS/Project Excellence</t>
  </si>
  <si>
    <t>Had meeting to submit candidates, They need 2 PEX Retail leaders indefinatly.  Will get them a proposal in Jan.  We'll analyze how to get fresh foods delivered faster and more efficient.  Second area is to identify how they can make process more efficient for retail sales.</t>
  </si>
  <si>
    <t>PO Admin</t>
  </si>
  <si>
    <t>RFP will be released end Jan.  Should be Cognizant and Wipro.  How to take paper PO's and have a workflow</t>
  </si>
  <si>
    <t>Vendor Cotact Center</t>
  </si>
  <si>
    <t>GSS VP is writing requirements (this was end Nov) I have all out to meet and refine need</t>
  </si>
  <si>
    <t>La Quinta</t>
  </si>
  <si>
    <t>7-</t>
  </si>
  <si>
    <t>AR/PO BPO</t>
  </si>
  <si>
    <t>Budgets start Jan 1, we presented Ariba for solution to  convert non-Purchase order system to a Purchase order system.</t>
  </si>
  <si>
    <t>Red Robin</t>
  </si>
  <si>
    <t>Project Excellence</t>
  </si>
  <si>
    <t>Have appt mid- Feb.  New Opp, F/U in jan</t>
  </si>
  <si>
    <t>AP Automation</t>
  </si>
  <si>
    <t>Have appt mid- Feb. Looking to streamline AP with tools and peopls, first meeting was in Dec, setting f/u with Dan Reif</t>
  </si>
  <si>
    <t>Consulting for globalization/BPO utilization</t>
  </si>
  <si>
    <t>Tabled until Feb, this is with Frank Whiting in the GSS group, global consulting and growth</t>
  </si>
  <si>
    <t>AP Automation/Tools</t>
  </si>
  <si>
    <t>uncovered Dec, setting meeting to discuss our tools for AP and components</t>
  </si>
  <si>
    <t>Rich Reierson Total</t>
  </si>
  <si>
    <t>Steven Jenkins</t>
  </si>
  <si>
    <t>Anheuser-Busch Companies, Inc.</t>
  </si>
  <si>
    <t>IT IS</t>
  </si>
  <si>
    <t>Submitting proposal direct to AB</t>
  </si>
  <si>
    <t>Shopko Stores Operating Co.,LLC</t>
  </si>
  <si>
    <t>Data Warehouse Consulting</t>
  </si>
  <si>
    <t>On hold while Shopko sorts priorities</t>
  </si>
  <si>
    <t>IT IS and App Support</t>
  </si>
  <si>
    <t>Lands' End Inc.</t>
  </si>
  <si>
    <t>IT Strategy</t>
  </si>
  <si>
    <t>Keeps being delayed</t>
  </si>
  <si>
    <t>Sterling Implementation</t>
  </si>
  <si>
    <t>Will be after ERP is done</t>
  </si>
  <si>
    <t>Help with Predictive Insights from Data</t>
  </si>
  <si>
    <t>Phase 1 must be completed first</t>
  </si>
  <si>
    <t>The Kroger Co</t>
  </si>
  <si>
    <t>App Support, DBA, EDI</t>
  </si>
  <si>
    <t>Responding to RFI now</t>
  </si>
  <si>
    <t>Steven Jenkins Total</t>
  </si>
  <si>
    <t>Sushant Gulati</t>
  </si>
  <si>
    <t>Hertz Corporation</t>
  </si>
  <si>
    <t>HERC Website Development</t>
  </si>
  <si>
    <t>Added new scope, revised estimation in progress, SOW to be signed by end of the month</t>
  </si>
  <si>
    <t>HERC AWS Hosting and Support</t>
  </si>
  <si>
    <t>SOW being finalized for signatures, MSA negotiations completed. Project to start in the next 2 weeks</t>
  </si>
  <si>
    <t>HERC Digital Proposal</t>
  </si>
  <si>
    <t>Part of the website proposal</t>
  </si>
  <si>
    <t>Sabre Corporation</t>
  </si>
  <si>
    <t>Interact testing</t>
  </si>
  <si>
    <t>SOW being negotiated, Resource Challenges</t>
  </si>
  <si>
    <t>Ignite Restaurant Group, Inc.</t>
  </si>
  <si>
    <t>Oracle Fusion Implementation for Financials</t>
  </si>
  <si>
    <t>Descision expected by next week</t>
  </si>
  <si>
    <t>Air Canada</t>
  </si>
  <si>
    <t>Mobile Testing Proposal</t>
  </si>
  <si>
    <t>Air Canada is finializing the development plan with their Dev vendor before they finalize on the testing piece</t>
  </si>
  <si>
    <t>Equity Residential</t>
  </si>
  <si>
    <t>Oracle BI POC</t>
  </si>
  <si>
    <t xml:space="preserve">Have suggested 3 developmnet approaches to the client. Following up to schedule a time for discussion and then we will send over the cost proposal. </t>
  </si>
  <si>
    <t>Sushant Gulati Total</t>
  </si>
  <si>
    <t>Jerry George</t>
  </si>
  <si>
    <t>Under Armour, Inc.</t>
  </si>
  <si>
    <t>Global Delivery Model - BI</t>
  </si>
  <si>
    <t>We were asked to re-evaluate resource loading assumptions, submit rate card etc. New proposal submission date is 12thjan2015</t>
  </si>
  <si>
    <t>Sharepoint - Multiple Small Projects</t>
  </si>
  <si>
    <t>Lost to Sogeti</t>
  </si>
  <si>
    <t>McCormick &amp; Company, Inc</t>
  </si>
  <si>
    <t>MDM Assessment</t>
  </si>
  <si>
    <t>Won. Project Kicked-Off on 5thJan2015</t>
  </si>
  <si>
    <t>Jarden Corporation (Alltrista Corp)</t>
  </si>
  <si>
    <t>Sharepoint - Roadmap</t>
  </si>
  <si>
    <t>Won. Project Kicked-Off on 5thJan2016</t>
  </si>
  <si>
    <t>Sharepoint Migration - Corporate</t>
  </si>
  <si>
    <t>Waiting for the assessment to get done.</t>
  </si>
  <si>
    <t>MDM Program Manager</t>
  </si>
  <si>
    <t>Waiting on them to decide. Meanwhile we are submitting a roadmap.</t>
  </si>
  <si>
    <t>JSS- SAP Implementation</t>
  </si>
  <si>
    <t>Proposal defense on 16thJan</t>
  </si>
  <si>
    <t>Fast Retailing USA, Inc.</t>
  </si>
  <si>
    <t>Strategic Vendor</t>
  </si>
  <si>
    <t>Not much movement here.</t>
  </si>
  <si>
    <t>Jerry George Total</t>
  </si>
  <si>
    <t>Grand Total</t>
  </si>
  <si>
    <t>Medium</t>
  </si>
  <si>
    <t>Complex</t>
  </si>
  <si>
    <t>Simple</t>
  </si>
  <si>
    <t>Complexity (iPad)</t>
  </si>
  <si>
    <t>Development Effort (in PD) - iPad</t>
  </si>
  <si>
    <t>Unit Testing Effort (in PD) iPad</t>
  </si>
  <si>
    <t>Complexity (iPhone)</t>
  </si>
  <si>
    <t>Development Effort (in PD) - iPhone</t>
  </si>
  <si>
    <t>Unit Testing Effort (in PD) iPhone</t>
  </si>
  <si>
    <t>Number of Screens - iPhone</t>
  </si>
  <si>
    <t>Number of Screens - iPad</t>
  </si>
  <si>
    <t>N/A</t>
  </si>
  <si>
    <t>Total</t>
  </si>
  <si>
    <t>Total iPhone Estimation</t>
  </si>
  <si>
    <t>Total iPad Estimation</t>
  </si>
  <si>
    <t>Total Effort for making universal app</t>
  </si>
  <si>
    <t>Total Effort for porting app to iOS 8 and removing unwanted features in iPad app</t>
  </si>
  <si>
    <t>Project Plan</t>
  </si>
  <si>
    <t>Activity</t>
  </si>
  <si>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</si>
  <si>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</si>
  <si>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</si>
  <si>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</si>
  <si>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</si>
  <si>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</si>
  <si>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</si>
  <si>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</si>
  <si>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</si>
  <si>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</si>
  <si>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</si>
  <si>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</si>
  <si>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</si>
  <si>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</si>
  <si>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</si>
  <si>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</si>
  <si>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</si>
  <si>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</si>
  <si>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</si>
  <si>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</si>
  <si>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</si>
  <si>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</si>
  <si>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</si>
  <si>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</si>
  <si>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Discovery Phase</t>
  </si>
  <si>
    <t xml:space="preserve">      -- Requirements Analysis</t>
  </si>
  <si>
    <t xml:space="preserve"> -- UX/UI Design</t>
  </si>
  <si>
    <t xml:space="preserve">     -- Technical Design</t>
  </si>
  <si>
    <t>Implementation Phase</t>
  </si>
  <si>
    <t>-- Development &amp; Unit Testing</t>
  </si>
  <si>
    <t>-- SIT</t>
  </si>
  <si>
    <t>UAT Support</t>
  </si>
  <si>
    <t>Resource Loading</t>
  </si>
  <si>
    <t>Resources</t>
  </si>
  <si>
    <t>PHs</t>
  </si>
  <si>
    <t>Rate/Hr (USD)</t>
  </si>
  <si>
    <t>PWs</t>
  </si>
  <si>
    <t>Cost</t>
  </si>
  <si>
    <t>PDS</t>
  </si>
  <si>
    <t>Onsite</t>
  </si>
  <si>
    <t>Mobile Lead - SA</t>
  </si>
  <si>
    <t>M</t>
  </si>
  <si>
    <t>SA</t>
  </si>
  <si>
    <t>Offshore</t>
  </si>
  <si>
    <t>PM (Offshore) - M</t>
  </si>
  <si>
    <t>A</t>
  </si>
  <si>
    <t>PA</t>
  </si>
  <si>
    <t>Jr Developer - PA</t>
  </si>
  <si>
    <t>Visual Designer - SA</t>
  </si>
  <si>
    <t>Tester - A</t>
  </si>
  <si>
    <t>Person Hours (PHs)</t>
  </si>
  <si>
    <t>BA - M</t>
  </si>
  <si>
    <t>Roll-Out Support</t>
  </si>
  <si>
    <t>Mobile Sr Developer - A</t>
  </si>
  <si>
    <t>Mobility</t>
  </si>
  <si>
    <t>CAS</t>
  </si>
  <si>
    <t>Lead / Sr Developer - SA</t>
  </si>
  <si>
    <t>Opportunity</t>
  </si>
  <si>
    <t>Parameter Confidence % to be added to the existing service</t>
  </si>
  <si>
    <t>Change</t>
  </si>
  <si>
    <t>CAS remarks</t>
  </si>
  <si>
    <t>This is an enhancement. The existing service needs to be modified to accommodate this change.</t>
  </si>
  <si>
    <t>The default product groups be retrieved via a service in place of directly configuring it in the mobile app</t>
  </si>
  <si>
    <t>Yes.We need to build a new service for this</t>
  </si>
  <si>
    <t>Product groups are required as part of the View Opportunity service</t>
  </si>
  <si>
    <t>This is an enhancement. The existing service needs to be modified to accommodate this change</t>
  </si>
  <si>
    <t>View the notes already added for an Opportunity</t>
  </si>
  <si>
    <t>There is a new service is available for this but we need to test this</t>
  </si>
  <si>
    <t>Manager View</t>
  </si>
  <si>
    <t>This is an enhancement. The existing service needs to be modified to accommodate this change. Also we need to check for the role of the users as well.</t>
  </si>
  <si>
    <t>Service option to view all the opportunities associated for a manager (all opportunities associated to the team members)
        o View the Opportunity Owner  (group by owner)</t>
  </si>
  <si>
    <t>Offline View</t>
  </si>
  <si>
    <t xml:space="preserve">1. Predominant processing will be done on the mobile side.
a. Services to be upgraded with the ‘Record level last modified date’ for this purpose
b. All the Accounts &amp; the Opportunities will be retrieved on every call.  
c. Opportunities previously received but not received in the current call shall be treated as ‘Closed’ and removed from the mobile
d. Specific Opportunities that were updated on the mobile when the user was Offline, will be updated using the existing services
2. Conflicts --&gt;  Solution approach to be confirmed with Patrick and team
a. In case of conflicts (Information being updated simultaneously on the Mobile and the CRM side when the user is Offline), 
i. Information in one of the systems would be taken as leading by default and will override the information in the other system  
ii. Conflict will be identified at a record level and not at the individual attribute level.  This is because the mobile client has only a small subset of the parameters that are available in the CRM.
</t>
  </si>
  <si>
    <t xml:space="preserve">Services to be upgraded with the ‘Record level last modified 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</si>
</sst>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9" tint="-0.249977111117893"/>
      <name val="Wingdings"/>
      <charset val="2"/>
    </font>
    <font>
      <sz val="11"/>
      <color rgb="FF00B050"/>
      <name val="Wingdings"/>
      <charset val="2"/>
    </font>
    <font>
      <sz val="11"/>
      <color rgb="FFFF0000"/>
      <name val="Wingdings"/>
      <charset val="2"/>
    </font>
    <font>
      <b/>
      <i/>
      <sz val="14"/>
      <color theme="1"/>
      <name val="Calibri"/>
      <family val="2"/>
      <scheme val="minor"/>
    </font>
    <font>
      <sz val="11"/>
      <color rgb="FF00B050"/>
      <name val="Calibri"/>
      <family val="2"/>
      <scheme val="minor"/>
    </font>
    <font>
      <sz val="8"/>
      <color theme="1"/>
      <name val="Calibri"/>
      <family val="2"/>
      <scheme val="minor"/>
    </font>
    <font>
      <b/>
      <sz val="8"/>
      <color theme="1"/>
      <name val="Calibri"/>
      <family val="2"/>
      <scheme val="minor"/>
    </font>
    <font>
      <sz val="8"/>
      <color rgb="FFFF0000"/>
      <name val="Calibri"/>
      <family val="2"/>
      <scheme val="minor"/>
    </font>
    <font>
      <sz val="10"/>
      <color theme="1"/>
      <name val="Calibri"/>
      <family val="2"/>
      <scheme val="minor"/>
    </font>
    <font>
      <sz val="10"/>
      <color rgb="FFFF0000"/>
      <name val="Calibri"/>
      <family val="2"/>
      <scheme val="minor"/>
    </font>
    <font>
      <b/>
      <sz val="10"/>
      <color rgb="FFFF0000"/>
      <name val="Calibri"/>
      <family val="2"/>
      <scheme val="minor"/>
    </font>
    <font>
      <sz val="10"/>
      <name val="Arial"/>
      <family val="2"/>
    </font>
    <font>
      <b/>
      <sz val="12"/>
      <color theme="1"/>
      <name val="Arial"/>
      <family val="2"/>
    </font>
    <font>
      <sz val="10"/>
      <color theme="1"/>
      <name val="Arial"/>
      <family val="2"/>
    </font>
    <font>
      <b/>
      <sz val="10"/>
      <color theme="1"/>
      <name val="Arial"/>
      <family val="2"/>
    </font>
    <font>
      <sz val="10"/>
      <color theme="9" tint="-0.499984740745262"/>
      <name val="Arial"/>
      <family val="2"/>
    </font>
    <font>
      <sz val="10"/>
      <color theme="8" tint="0.39997558519241921"/>
      <name val="Arial"/>
      <family val="2"/>
    </font>
    <font>
      <b/>
      <sz val="10"/>
      <name val="Arial"/>
      <family val="2"/>
    </font>
    <font>
      <sz val="8"/>
      <color indexed="81"/>
      <name val="Tahoma"/>
      <family val="2"/>
    </font>
    <font>
      <b/>
      <sz val="8"/>
      <color indexed="81"/>
      <name val="Tahoma"/>
      <family val="2"/>
    </font>
    <font>
      <sz val="8"/>
      <color indexed="81"/>
      <name val="Tahoma"/>
      <charset val="1"/>
    </font>
    <font>
      <b/>
      <sz val="8"/>
      <color indexed="81"/>
      <name val="Tahoma"/>
      <charset val="1"/>
    </font>
  </fonts>
  <fills count="1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14" fillId="0" borderId="0"/>
  </cellStyleXfs>
  <cellXfs count="129">
    <xf numFmtId="0" fontId="0" fillId="0" borderId="0" xfId="0"/>
    <xf numFmtId="0" fontId="0" fillId="0" borderId="0" xfId="0" applyAlignment="1">
      <alignment wrapText="1"/>
    </xf>
    <xf numFmtId="0" fontId="0" fillId="0" borderId="0" xfId="0" applyAlignment="1">
      <alignment horizontal="center"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0" fillId="2" borderId="1" xfId="0" applyFill="1" applyBorder="1" applyAlignment="1">
      <alignment wrapText="1"/>
    </xf>
    <xf numFmtId="0" fontId="0" fillId="0" borderId="1" xfId="0" applyBorder="1" applyAlignment="1">
      <alignment wrapText="1"/>
    </xf>
    <xf numFmtId="0" fontId="5" fillId="0" borderId="1" xfId="0" applyFont="1" applyBorder="1" applyAlignment="1">
      <alignment horizontal="center" wrapText="1"/>
    </xf>
    <xf numFmtId="0" fontId="4" fillId="0" borderId="1" xfId="0" applyFont="1" applyBorder="1" applyAlignment="1">
      <alignment horizontal="center" wrapText="1"/>
    </xf>
    <xf numFmtId="0" fontId="0" fillId="0" borderId="1" xfId="0" applyBorder="1" applyAlignment="1">
      <alignment horizontal="left" wrapText="1" indent="4"/>
    </xf>
    <xf numFmtId="0" fontId="0" fillId="0" borderId="1" xfId="0" applyBorder="1" applyAlignment="1">
      <alignment horizontal="left" wrapText="1"/>
    </xf>
    <xf numFmtId="0" fontId="3" fillId="0" borderId="1" xfId="0" applyFont="1" applyBorder="1" applyAlignment="1">
      <alignment horizontal="center" wrapText="1"/>
    </xf>
    <xf numFmtId="0" fontId="0" fillId="0" borderId="1" xfId="0" applyBorder="1" applyAlignment="1">
      <alignment horizontal="left" wrapText="1" indent="2"/>
    </xf>
    <xf numFmtId="0" fontId="7" fillId="0" borderId="1" xfId="0" applyFont="1" applyBorder="1" applyAlignment="1">
      <alignment horizontal="center" wrapText="1"/>
    </xf>
    <xf numFmtId="0" fontId="8" fillId="0" borderId="0" xfId="0" applyFont="1" applyFill="1"/>
    <xf numFmtId="0" fontId="8" fillId="0" borderId="0" xfId="0" applyFont="1" applyFill="1" applyAlignment="1">
      <alignment horizontal="center"/>
    </xf>
    <xf numFmtId="0" fontId="8" fillId="0" borderId="0" xfId="0" applyFont="1" applyAlignment="1">
      <alignment wrapText="1"/>
    </xf>
    <xf numFmtId="0" fontId="8" fillId="0" borderId="0" xfId="0" applyFont="1"/>
    <xf numFmtId="0" fontId="9" fillId="0" borderId="3" xfId="0" applyFont="1" applyBorder="1"/>
    <xf numFmtId="0" fontId="9" fillId="0" borderId="3" xfId="0" applyFont="1" applyBorder="1" applyAlignment="1">
      <alignment horizontal="center"/>
    </xf>
    <xf numFmtId="164" fontId="9" fillId="0" borderId="3" xfId="0" applyNumberFormat="1" applyFont="1" applyBorder="1"/>
    <xf numFmtId="0" fontId="9" fillId="0" borderId="4" xfId="0" applyFont="1" applyBorder="1" applyAlignment="1">
      <alignment wrapText="1"/>
    </xf>
    <xf numFmtId="0" fontId="8" fillId="0" borderId="1" xfId="0" applyFont="1" applyBorder="1"/>
    <xf numFmtId="0" fontId="8" fillId="0" borderId="1" xfId="0" applyFont="1" applyBorder="1" applyAlignment="1">
      <alignment horizontal="center"/>
    </xf>
    <xf numFmtId="17" fontId="10" fillId="5" borderId="1" xfId="0" applyNumberFormat="1" applyFont="1" applyFill="1" applyBorder="1" applyAlignment="1">
      <alignment horizontal="left"/>
    </xf>
    <xf numFmtId="17" fontId="8" fillId="0" borderId="1" xfId="0" applyNumberFormat="1" applyFont="1" applyBorder="1"/>
    <xf numFmtId="164" fontId="8" fillId="0" borderId="1" xfId="0" applyNumberFormat="1" applyFont="1" applyBorder="1"/>
    <xf numFmtId="0" fontId="8" fillId="0" borderId="5" xfId="0" applyFont="1" applyBorder="1" applyAlignment="1">
      <alignment wrapText="1"/>
    </xf>
    <xf numFmtId="0" fontId="10" fillId="0" borderId="1" xfId="0" applyFont="1" applyBorder="1" applyAlignment="1">
      <alignment horizontal="center"/>
    </xf>
    <xf numFmtId="164" fontId="10" fillId="0" borderId="1" xfId="0" applyNumberFormat="1" applyFont="1" applyBorder="1"/>
    <xf numFmtId="0" fontId="8" fillId="0" borderId="1" xfId="0" applyFont="1" applyBorder="1" applyAlignment="1">
      <alignment wrapText="1"/>
    </xf>
    <xf numFmtId="17" fontId="10" fillId="0" borderId="1" xfId="0" applyNumberFormat="1" applyFont="1" applyBorder="1" applyAlignment="1">
      <alignment horizontal="left"/>
    </xf>
    <xf numFmtId="17" fontId="8" fillId="0" borderId="1" xfId="0" applyNumberFormat="1" applyFont="1" applyBorder="1" applyAlignment="1">
      <alignment horizontal="left"/>
    </xf>
    <xf numFmtId="0" fontId="10" fillId="0" borderId="1" xfId="0" applyFont="1" applyBorder="1" applyAlignment="1">
      <alignment wrapText="1"/>
    </xf>
    <xf numFmtId="0" fontId="10" fillId="0" borderId="0" xfId="0" applyFont="1" applyFill="1"/>
    <xf numFmtId="0" fontId="10" fillId="0" borderId="1" xfId="0" applyFont="1" applyBorder="1"/>
    <xf numFmtId="17" fontId="10" fillId="0" borderId="1" xfId="0" applyNumberFormat="1" applyFont="1" applyBorder="1"/>
    <xf numFmtId="0" fontId="10" fillId="0" borderId="1" xfId="0" applyFont="1" applyFill="1" applyBorder="1" applyAlignment="1">
      <alignment horizontal="left" vertical="top" wrapText="1"/>
    </xf>
    <xf numFmtId="0" fontId="10" fillId="0" borderId="0" xfId="0" applyFont="1"/>
    <xf numFmtId="0" fontId="11" fillId="0" borderId="1" xfId="0" applyFont="1" applyBorder="1"/>
    <xf numFmtId="0" fontId="12" fillId="0" borderId="1" xfId="0" applyFont="1" applyBorder="1" applyAlignment="1">
      <alignment horizontal="center"/>
    </xf>
    <xf numFmtId="0" fontId="12" fillId="0" borderId="1" xfId="0" applyFont="1" applyBorder="1"/>
    <xf numFmtId="17" fontId="12" fillId="0" borderId="1" xfId="0" applyNumberFormat="1" applyFont="1" applyBorder="1" applyAlignment="1">
      <alignment horizontal="left"/>
    </xf>
    <xf numFmtId="17" fontId="12" fillId="0" borderId="1" xfId="0" applyNumberFormat="1" applyFont="1" applyBorder="1"/>
    <xf numFmtId="164" fontId="12" fillId="0" borderId="1" xfId="0" applyNumberFormat="1" applyFont="1" applyBorder="1"/>
    <xf numFmtId="0" fontId="12" fillId="0" borderId="1" xfId="0" applyFont="1" applyBorder="1" applyAlignment="1">
      <alignment wrapText="1"/>
    </xf>
    <xf numFmtId="0" fontId="11" fillId="0" borderId="1" xfId="0" applyFont="1" applyBorder="1" applyAlignment="1">
      <alignment horizontal="center"/>
    </xf>
    <xf numFmtId="0" fontId="13" fillId="0" borderId="1" xfId="0" applyFont="1" applyBorder="1"/>
    <xf numFmtId="17" fontId="13" fillId="0" borderId="1" xfId="0" applyNumberFormat="1" applyFont="1" applyBorder="1" applyAlignment="1">
      <alignment horizontal="left"/>
    </xf>
    <xf numFmtId="17" fontId="13" fillId="0" borderId="1" xfId="0" applyNumberFormat="1" applyFont="1" applyBorder="1"/>
    <xf numFmtId="164" fontId="13" fillId="0" borderId="1" xfId="0" applyNumberFormat="1" applyFont="1" applyBorder="1"/>
    <xf numFmtId="0" fontId="13" fillId="0" borderId="1" xfId="0" applyFont="1" applyBorder="1" applyAlignment="1">
      <alignment wrapText="1"/>
    </xf>
    <xf numFmtId="0" fontId="11" fillId="0" borderId="1" xfId="0" applyFont="1" applyBorder="1" applyAlignment="1">
      <alignment wrapText="1"/>
    </xf>
    <xf numFmtId="0" fontId="10" fillId="5" borderId="1" xfId="0" applyFont="1" applyFill="1" applyBorder="1"/>
    <xf numFmtId="0" fontId="10" fillId="5" borderId="1" xfId="0" applyFont="1" applyFill="1" applyBorder="1" applyAlignment="1">
      <alignment horizontal="center"/>
    </xf>
    <xf numFmtId="17" fontId="10" fillId="5" borderId="1" xfId="0" applyNumberFormat="1" applyFont="1" applyFill="1" applyBorder="1"/>
    <xf numFmtId="164" fontId="10" fillId="5" borderId="1" xfId="0" applyNumberFormat="1" applyFont="1" applyFill="1" applyBorder="1"/>
    <xf numFmtId="0" fontId="10" fillId="5" borderId="1" xfId="0" applyFont="1" applyFill="1" applyBorder="1" applyAlignment="1">
      <alignment wrapText="1"/>
    </xf>
    <xf numFmtId="0" fontId="8" fillId="5" borderId="0" xfId="0" applyFont="1" applyFill="1"/>
    <xf numFmtId="164" fontId="10" fillId="6" borderId="1" xfId="0" applyNumberFormat="1" applyFont="1" applyFill="1" applyBorder="1"/>
    <xf numFmtId="16" fontId="10" fillId="5" borderId="1" xfId="0" applyNumberFormat="1" applyFont="1" applyFill="1" applyBorder="1" applyAlignment="1">
      <alignment horizontal="left"/>
    </xf>
    <xf numFmtId="16" fontId="10" fillId="5" borderId="1" xfId="0" applyNumberFormat="1" applyFont="1" applyFill="1" applyBorder="1"/>
    <xf numFmtId="4" fontId="10" fillId="5" borderId="1" xfId="0" applyNumberFormat="1" applyFont="1" applyFill="1" applyBorder="1"/>
    <xf numFmtId="0" fontId="10" fillId="5" borderId="1" xfId="0" applyFont="1" applyFill="1" applyBorder="1" applyAlignment="1">
      <alignment horizontal="left" vertical="top" wrapText="1"/>
    </xf>
    <xf numFmtId="0" fontId="0" fillId="6" borderId="1" xfId="0" applyFill="1" applyBorder="1" applyAlignment="1">
      <alignment wrapText="1"/>
    </xf>
    <xf numFmtId="0" fontId="0" fillId="0" borderId="6" xfId="0" applyBorder="1" applyAlignment="1">
      <alignment wrapText="1"/>
    </xf>
    <xf numFmtId="0" fontId="0" fillId="6" borderId="8" xfId="0" applyFill="1" applyBorder="1" applyAlignment="1">
      <alignment wrapText="1"/>
    </xf>
    <xf numFmtId="0" fontId="0" fillId="0" borderId="7" xfId="0" applyBorder="1" applyAlignment="1">
      <alignment wrapText="1"/>
    </xf>
    <xf numFmtId="0" fontId="0" fillId="6" borderId="6" xfId="0" applyFill="1" applyBorder="1" applyAlignment="1">
      <alignment wrapText="1"/>
    </xf>
    <xf numFmtId="0" fontId="0" fillId="6" borderId="10" xfId="0" applyFill="1" applyBorder="1" applyAlignment="1">
      <alignment wrapText="1"/>
    </xf>
    <xf numFmtId="0" fontId="0" fillId="0" borderId="9" xfId="0" applyBorder="1" applyAlignment="1">
      <alignment wrapText="1"/>
    </xf>
    <xf numFmtId="0" fontId="15" fillId="6" borderId="11" xfId="1" applyFont="1" applyFill="1" applyBorder="1"/>
    <xf numFmtId="49" fontId="16" fillId="6" borderId="12" xfId="1" applyNumberFormat="1" applyFont="1" applyFill="1" applyBorder="1" applyAlignment="1">
      <alignment horizontal="center" vertical="center"/>
    </xf>
    <xf numFmtId="0" fontId="16" fillId="6" borderId="12" xfId="1" applyFont="1" applyFill="1" applyBorder="1" applyAlignment="1">
      <alignment horizontal="center" vertical="center"/>
    </xf>
    <xf numFmtId="0" fontId="16" fillId="5" borderId="0" xfId="1" applyFont="1" applyFill="1" applyBorder="1" applyAlignment="1">
      <alignment horizontal="center" vertical="center"/>
    </xf>
    <xf numFmtId="0" fontId="14" fillId="0" borderId="0" xfId="1" applyFont="1"/>
    <xf numFmtId="49" fontId="16" fillId="7" borderId="1" xfId="1" applyNumberFormat="1" applyFont="1" applyFill="1" applyBorder="1"/>
    <xf numFmtId="0" fontId="16" fillId="7" borderId="1" xfId="1" applyFont="1" applyFill="1" applyBorder="1" applyAlignment="1">
      <alignment horizontal="center" vertical="center"/>
    </xf>
    <xf numFmtId="49" fontId="17" fillId="8" borderId="1" xfId="1" applyNumberFormat="1" applyFont="1" applyFill="1" applyBorder="1"/>
    <xf numFmtId="0" fontId="14" fillId="9" borderId="1" xfId="1" applyFont="1" applyFill="1" applyBorder="1" applyAlignment="1">
      <alignment horizontal="center" vertical="center"/>
    </xf>
    <xf numFmtId="0" fontId="14" fillId="0" borderId="1" xfId="1" applyFont="1" applyFill="1" applyBorder="1" applyAlignment="1">
      <alignment horizontal="center" vertical="center"/>
    </xf>
    <xf numFmtId="0" fontId="16" fillId="0" borderId="1" xfId="1" applyFont="1" applyBorder="1" applyAlignment="1">
      <alignment horizontal="center" vertical="center"/>
    </xf>
    <xf numFmtId="0" fontId="16" fillId="0" borderId="1" xfId="1" applyFont="1" applyFill="1" applyBorder="1" applyAlignment="1">
      <alignment horizontal="center" vertical="center"/>
    </xf>
    <xf numFmtId="0" fontId="16" fillId="0" borderId="0" xfId="1" applyFont="1" applyBorder="1" applyAlignment="1">
      <alignment horizontal="center" vertical="center"/>
    </xf>
    <xf numFmtId="49" fontId="16" fillId="0" borderId="1" xfId="1" applyNumberFormat="1" applyFont="1" applyBorder="1"/>
    <xf numFmtId="0" fontId="14" fillId="10" borderId="1" xfId="1" applyFont="1" applyFill="1" applyBorder="1" applyAlignment="1">
      <alignment horizontal="center" vertical="center"/>
    </xf>
    <xf numFmtId="49" fontId="16" fillId="0" borderId="1" xfId="1" applyNumberFormat="1" applyFont="1" applyBorder="1" applyAlignment="1">
      <alignment horizontal="left" indent="2"/>
    </xf>
    <xf numFmtId="49" fontId="14" fillId="0" borderId="1" xfId="1" applyNumberFormat="1" applyFont="1" applyBorder="1"/>
    <xf numFmtId="0" fontId="14" fillId="10" borderId="1" xfId="1" applyFont="1" applyFill="1" applyBorder="1"/>
    <xf numFmtId="0" fontId="16" fillId="10" borderId="1" xfId="1" applyFont="1" applyFill="1" applyBorder="1"/>
    <xf numFmtId="0" fontId="16" fillId="0" borderId="1" xfId="1" applyFont="1" applyFill="1" applyBorder="1"/>
    <xf numFmtId="0" fontId="18" fillId="11" borderId="1" xfId="1" applyFont="1" applyFill="1" applyBorder="1" applyAlignment="1">
      <alignment horizontal="center" vertical="center"/>
    </xf>
    <xf numFmtId="0" fontId="19" fillId="12" borderId="1" xfId="1" applyFont="1" applyFill="1" applyBorder="1" applyAlignment="1">
      <alignment horizontal="center" vertical="center"/>
    </xf>
    <xf numFmtId="0" fontId="16" fillId="12" borderId="1" xfId="1" applyFont="1" applyFill="1" applyBorder="1" applyAlignment="1">
      <alignment horizontal="center" vertical="center"/>
    </xf>
    <xf numFmtId="0" fontId="16" fillId="0" borderId="1" xfId="1" applyFont="1" applyBorder="1"/>
    <xf numFmtId="0" fontId="14" fillId="6" borderId="1" xfId="1" applyFont="1" applyFill="1" applyBorder="1" applyAlignment="1">
      <alignment horizontal="center" vertical="center"/>
    </xf>
    <xf numFmtId="0" fontId="14" fillId="0" borderId="1" xfId="1" applyFont="1" applyBorder="1"/>
    <xf numFmtId="0" fontId="16" fillId="0" borderId="0" xfId="1" applyFont="1"/>
    <xf numFmtId="0" fontId="16" fillId="0" borderId="0" xfId="1" applyFont="1" applyAlignment="1">
      <alignment horizontal="center" vertical="center"/>
    </xf>
    <xf numFmtId="0" fontId="16" fillId="0" borderId="0" xfId="1" applyFont="1" applyAlignment="1">
      <alignment horizontal="center" vertical="center" wrapText="1"/>
    </xf>
    <xf numFmtId="0" fontId="16" fillId="6" borderId="1" xfId="1" applyFont="1" applyFill="1" applyBorder="1"/>
    <xf numFmtId="0" fontId="16" fillId="6" borderId="1" xfId="1" applyFont="1" applyFill="1" applyBorder="1" applyAlignment="1">
      <alignment horizontal="center" vertical="center"/>
    </xf>
    <xf numFmtId="0" fontId="16" fillId="6" borderId="0" xfId="1" applyFont="1" applyFill="1" applyBorder="1" applyAlignment="1">
      <alignment horizontal="center" vertical="center"/>
    </xf>
    <xf numFmtId="0" fontId="16" fillId="7" borderId="1" xfId="1" applyFont="1" applyFill="1" applyBorder="1"/>
    <xf numFmtId="0" fontId="16" fillId="7" borderId="1" xfId="1" applyFont="1" applyFill="1" applyBorder="1" applyAlignment="1">
      <alignment horizontal="center" vertical="center" wrapText="1"/>
    </xf>
    <xf numFmtId="0" fontId="16" fillId="7" borderId="0" xfId="1" applyFont="1" applyFill="1" applyBorder="1" applyAlignment="1">
      <alignment horizontal="center" vertical="center"/>
    </xf>
    <xf numFmtId="0" fontId="16" fillId="13" borderId="0" xfId="1" applyFont="1" applyFill="1" applyBorder="1" applyAlignment="1">
      <alignment horizontal="center" vertical="center"/>
    </xf>
    <xf numFmtId="0" fontId="16" fillId="5" borderId="1" xfId="1" applyFont="1" applyFill="1" applyBorder="1"/>
    <xf numFmtId="0" fontId="14" fillId="0" borderId="0" xfId="1" applyFont="1" applyBorder="1"/>
    <xf numFmtId="0" fontId="20" fillId="0" borderId="1" xfId="1" applyFont="1" applyBorder="1"/>
    <xf numFmtId="0" fontId="20" fillId="0" borderId="0" xfId="1" applyFont="1" applyBorder="1"/>
    <xf numFmtId="0" fontId="20" fillId="0" borderId="0" xfId="1" applyFont="1"/>
    <xf numFmtId="0" fontId="16" fillId="11" borderId="1" xfId="1" applyFont="1" applyFill="1" applyBorder="1" applyAlignment="1">
      <alignment horizontal="center" vertical="center"/>
    </xf>
    <xf numFmtId="0" fontId="16" fillId="10" borderId="1" xfId="1" applyFont="1" applyFill="1" applyBorder="1" applyAlignment="1">
      <alignment horizontal="center" vertical="center"/>
    </xf>
    <xf numFmtId="0" fontId="14" fillId="0" borderId="0" xfId="1" applyFont="1" applyAlignment="1">
      <alignment horizontal="center" vertical="center"/>
    </xf>
    <xf numFmtId="0" fontId="14" fillId="6" borderId="1" xfId="1" applyFont="1" applyFill="1" applyBorder="1"/>
    <xf numFmtId="0" fontId="16" fillId="0" borderId="1" xfId="1" applyFont="1" applyFill="1" applyBorder="1" applyAlignment="1">
      <alignment horizontal="center" vertical="center" wrapText="1"/>
    </xf>
    <xf numFmtId="0" fontId="14" fillId="0" borderId="0" xfId="1" applyFont="1" applyFill="1" applyBorder="1"/>
    <xf numFmtId="0" fontId="14" fillId="0" borderId="0" xfId="1" applyFont="1" applyFill="1"/>
    <xf numFmtId="0" fontId="16" fillId="10" borderId="1" xfId="1" applyFont="1" applyFill="1" applyBorder="1" applyAlignment="1">
      <alignment horizontal="center" vertical="center" wrapText="1"/>
    </xf>
    <xf numFmtId="0" fontId="17" fillId="13" borderId="1" xfId="1" applyFont="1" applyFill="1" applyBorder="1"/>
    <xf numFmtId="0" fontId="16" fillId="5" borderId="1" xfId="1" applyFont="1" applyFill="1" applyBorder="1" applyAlignment="1">
      <alignment horizontal="left" indent="2"/>
    </xf>
    <xf numFmtId="0" fontId="16" fillId="0" borderId="1" xfId="1" applyFont="1" applyBorder="1" applyAlignment="1">
      <alignment horizontal="left" indent="2"/>
    </xf>
    <xf numFmtId="0" fontId="1" fillId="2" borderId="1" xfId="0" applyFont="1" applyFill="1" applyBorder="1" applyAlignment="1">
      <alignment horizontal="center" wrapText="1"/>
    </xf>
    <xf numFmtId="0" fontId="6" fillId="4" borderId="2" xfId="0" applyFont="1" applyFill="1" applyBorder="1" applyAlignment="1">
      <alignment horizontal="center" wrapText="1"/>
    </xf>
    <xf numFmtId="0" fontId="1" fillId="3" borderId="1" xfId="0" applyFont="1" applyFill="1" applyBorder="1" applyAlignment="1">
      <alignment horizontal="center" wrapText="1"/>
    </xf>
    <xf numFmtId="0" fontId="14" fillId="0" borderId="0" xfId="1" applyFont="1" applyAlignment="1">
      <alignment horizontal="center" vertical="center"/>
    </xf>
  </cellXfs>
  <cellStyles count="2">
    <cellStyle name="Normal" xfId="0" builtinId="0"/>
    <cellStyle name="Normal 2" xfId="1"/>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4339\Documents\Sales\Pipeline\2014\December%201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tsuser\AppData\Local\Microsoft\Windows\Temporary%20Internet%20Files\Content.Outlook\CBPLZD2Z\Jan%202.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tsuser\AppData\Local\Microsoft\Windows\Temporary%20Internet%20Files\Content.Outlook\9RB1Z52L\Jan%202.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428765\AppData\Local\Microsoft\Windows\Temporary%20Internet%20Files\Content.Outlook\GYZV6AHH\Ja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 Line Summary"/>
      <sheetName val="Pipeline_Summary AE"/>
      <sheetName val="Pipeline Summary by type - AE"/>
      <sheetName val="Must Win Pipeline"/>
      <sheetName val="Pivot"/>
      <sheetName val="Base Data"/>
      <sheetName val="Must_Win Accounts"/>
      <sheetName val="AE list"/>
      <sheetName val="Sheet1"/>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 Line Summary"/>
      <sheetName val="Pipeline_Summary AE"/>
      <sheetName val="Pipeline Summary by type - AE"/>
      <sheetName val="Must Win Pipeline"/>
      <sheetName val="Pivot"/>
      <sheetName val="Base Data"/>
      <sheetName val="Must_Win Accounts"/>
      <sheetName val="AE list"/>
      <sheetName val="Sheet1"/>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 Line Summary"/>
      <sheetName val="Pipeline_Summary AE"/>
      <sheetName val="Pipeline Summary by type - AE"/>
      <sheetName val="Must Win Pipeline"/>
      <sheetName val="Pivot"/>
      <sheetName val="Base Data"/>
      <sheetName val="Must_Win Accounts"/>
      <sheetName val="AE list"/>
      <sheetName val="Sheet1"/>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 Line Summary"/>
      <sheetName val="Pipeline_Summary AE"/>
      <sheetName val="Pipeline Summary by type - AE"/>
      <sheetName val="Must Win Pipeline"/>
      <sheetName val="Pivot"/>
      <sheetName val="Base Data"/>
      <sheetName val="Must_Win Accounts"/>
      <sheetName val="AE list"/>
      <sheetName val="Sheet1"/>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B1" zoomScale="60" zoomScaleNormal="60" workbookViewId="0">
      <pane ySplit="1" topLeftCell="A2" activePane="bottomLeft" state="frozen"/>
      <selection pane="bottomLeft" activeCell="H10" sqref="H10"/>
    </sheetView>
  </sheetViews>
  <sheetFormatPr defaultRowHeight="15" x14ac:dyDescent="0.25"/>
  <cols>
    <col min="1" max="1" width="24.28515625" style="1" customWidth="1"/>
    <col min="2" max="2" width="58.5703125" style="1" customWidth="1"/>
    <col min="3" max="4" width="9.140625" style="2"/>
    <col min="5" max="5" width="11.5703125" style="1" customWidth="1"/>
    <col min="6" max="6" width="47.85546875" style="1" customWidth="1"/>
    <col min="7" max="7" width="20.85546875" style="1" customWidth="1"/>
    <col min="8" max="8" width="18.42578125" style="1" customWidth="1"/>
    <col min="9" max="9" width="20.28515625" style="1" customWidth="1"/>
    <col min="10" max="10" width="18.28515625" style="1" customWidth="1"/>
    <col min="11" max="11" width="15.85546875" style="1" customWidth="1"/>
    <col min="12" max="12" width="21" style="1" customWidth="1"/>
    <col min="13" max="13" width="20.5703125" style="1" customWidth="1"/>
    <col min="14" max="14" width="17.42578125" style="1" customWidth="1"/>
    <col min="15" max="16384" width="9.140625" style="1"/>
  </cols>
  <sheetData>
    <row r="1" spans="1:14" ht="52.5" customHeight="1" x14ac:dyDescent="0.25">
      <c r="A1" s="3" t="s">
        <v>42</v>
      </c>
      <c r="B1" s="3" t="s">
        <v>43</v>
      </c>
      <c r="C1" s="4" t="s">
        <v>31</v>
      </c>
      <c r="D1" s="4" t="s">
        <v>33</v>
      </c>
      <c r="E1" s="3" t="s">
        <v>34</v>
      </c>
      <c r="F1" s="3" t="s">
        <v>44</v>
      </c>
      <c r="G1" s="3" t="s">
        <v>329</v>
      </c>
      <c r="H1" s="3" t="s">
        <v>332</v>
      </c>
      <c r="I1" s="3" t="s">
        <v>330</v>
      </c>
      <c r="J1" s="3" t="s">
        <v>331</v>
      </c>
      <c r="K1" s="3" t="s">
        <v>326</v>
      </c>
      <c r="L1" s="3" t="s">
        <v>333</v>
      </c>
      <c r="M1" s="3" t="s">
        <v>327</v>
      </c>
      <c r="N1" s="3" t="s">
        <v>328</v>
      </c>
    </row>
    <row r="2" spans="1:14" x14ac:dyDescent="0.25">
      <c r="A2" s="125" t="s">
        <v>0</v>
      </c>
      <c r="B2" s="125"/>
      <c r="C2" s="5"/>
      <c r="D2" s="5"/>
      <c r="E2" s="6"/>
      <c r="F2" s="7"/>
    </row>
    <row r="3" spans="1:14" x14ac:dyDescent="0.25">
      <c r="A3" s="8" t="s">
        <v>1</v>
      </c>
      <c r="B3" s="8" t="s">
        <v>2</v>
      </c>
      <c r="C3" s="9" t="s">
        <v>35</v>
      </c>
      <c r="D3" s="10" t="s">
        <v>36</v>
      </c>
      <c r="E3" s="10" t="s">
        <v>36</v>
      </c>
      <c r="F3" s="8"/>
      <c r="G3" s="1" t="s">
        <v>323</v>
      </c>
      <c r="H3" s="1">
        <v>2</v>
      </c>
      <c r="I3" s="1">
        <v>3</v>
      </c>
      <c r="J3" s="1">
        <f>PRODUCT(I3,0.1)</f>
        <v>0.30000000000000004</v>
      </c>
    </row>
    <row r="4" spans="1:14" ht="45" x14ac:dyDescent="0.25">
      <c r="A4" s="8" t="s">
        <v>1</v>
      </c>
      <c r="B4" s="11" t="s">
        <v>3</v>
      </c>
      <c r="C4" s="9" t="s">
        <v>35</v>
      </c>
      <c r="D4" s="10" t="s">
        <v>36</v>
      </c>
      <c r="E4" s="10" t="s">
        <v>36</v>
      </c>
      <c r="F4" s="8"/>
    </row>
    <row r="5" spans="1:14" ht="45" x14ac:dyDescent="0.25">
      <c r="A5" s="8" t="s">
        <v>1</v>
      </c>
      <c r="B5" s="11" t="s">
        <v>4</v>
      </c>
      <c r="C5" s="9" t="s">
        <v>35</v>
      </c>
      <c r="D5" s="10" t="s">
        <v>36</v>
      </c>
      <c r="E5" s="10" t="s">
        <v>36</v>
      </c>
      <c r="F5" s="8"/>
    </row>
    <row r="6" spans="1:14" ht="30" x14ac:dyDescent="0.25">
      <c r="A6" s="8" t="s">
        <v>1</v>
      </c>
      <c r="B6" s="12" t="s">
        <v>50</v>
      </c>
      <c r="C6" s="9" t="s">
        <v>35</v>
      </c>
      <c r="D6" s="9" t="s">
        <v>35</v>
      </c>
      <c r="E6" s="15" t="s">
        <v>45</v>
      </c>
      <c r="F6" s="8" t="s">
        <v>51</v>
      </c>
      <c r="G6" s="1" t="s">
        <v>325</v>
      </c>
      <c r="H6" s="1">
        <v>1</v>
      </c>
      <c r="I6" s="1">
        <v>1</v>
      </c>
      <c r="J6" s="1">
        <f>PRODUCT(I6,0.1)</f>
        <v>0.1</v>
      </c>
      <c r="K6" s="1" t="s">
        <v>325</v>
      </c>
      <c r="L6" s="1" t="s">
        <v>334</v>
      </c>
      <c r="M6" s="1">
        <v>2</v>
      </c>
      <c r="N6" s="1">
        <f>PRODUCT(M6,0.1)</f>
        <v>0.2</v>
      </c>
    </row>
    <row r="7" spans="1:14" x14ac:dyDescent="0.25">
      <c r="A7" s="8" t="s">
        <v>5</v>
      </c>
      <c r="B7" s="8" t="s">
        <v>6</v>
      </c>
      <c r="C7" s="9" t="s">
        <v>35</v>
      </c>
      <c r="D7" s="10" t="s">
        <v>36</v>
      </c>
      <c r="E7" s="10" t="s">
        <v>36</v>
      </c>
      <c r="F7" s="8"/>
      <c r="G7" s="1" t="s">
        <v>323</v>
      </c>
      <c r="H7" s="1">
        <v>1</v>
      </c>
      <c r="I7" s="1">
        <v>2</v>
      </c>
      <c r="J7" s="1">
        <f>PRODUCT(I7,0.1)</f>
        <v>0.2</v>
      </c>
    </row>
    <row r="8" spans="1:14" ht="45" x14ac:dyDescent="0.25">
      <c r="A8" s="8" t="s">
        <v>5</v>
      </c>
      <c r="B8" s="11" t="s">
        <v>4</v>
      </c>
      <c r="C8" s="9" t="s">
        <v>35</v>
      </c>
      <c r="D8" s="10" t="s">
        <v>36</v>
      </c>
      <c r="E8" s="10" t="s">
        <v>36</v>
      </c>
      <c r="F8" s="8"/>
    </row>
    <row r="9" spans="1:14" ht="90" x14ac:dyDescent="0.25">
      <c r="A9" s="8" t="s">
        <v>5</v>
      </c>
      <c r="B9" s="12" t="s">
        <v>7</v>
      </c>
      <c r="C9" s="9" t="s">
        <v>35</v>
      </c>
      <c r="D9" s="9" t="s">
        <v>35</v>
      </c>
      <c r="E9" s="9" t="s">
        <v>35</v>
      </c>
      <c r="F9" s="8" t="s">
        <v>17</v>
      </c>
      <c r="G9" s="1" t="s">
        <v>323</v>
      </c>
      <c r="H9" s="1">
        <v>2</v>
      </c>
      <c r="I9" s="1">
        <v>4</v>
      </c>
      <c r="J9" s="1">
        <f>PRODUCT(I9,0.1)</f>
        <v>0.4</v>
      </c>
    </row>
    <row r="10" spans="1:14" ht="75" x14ac:dyDescent="0.25">
      <c r="A10" s="8" t="s">
        <v>5</v>
      </c>
      <c r="B10" s="11" t="s">
        <v>9</v>
      </c>
      <c r="C10" s="9" t="s">
        <v>35</v>
      </c>
      <c r="D10" s="9" t="s">
        <v>35</v>
      </c>
      <c r="E10" s="9" t="s">
        <v>35</v>
      </c>
      <c r="F10" s="8"/>
    </row>
    <row r="11" spans="1:14" x14ac:dyDescent="0.25">
      <c r="A11" s="8" t="s">
        <v>5</v>
      </c>
      <c r="B11" s="8" t="s">
        <v>8</v>
      </c>
      <c r="C11" s="9" t="s">
        <v>35</v>
      </c>
      <c r="D11" s="10" t="s">
        <v>36</v>
      </c>
      <c r="E11" s="10" t="s">
        <v>36</v>
      </c>
      <c r="F11" s="8"/>
      <c r="G11" s="1" t="s">
        <v>324</v>
      </c>
      <c r="H11" s="1">
        <v>2</v>
      </c>
      <c r="I11" s="1">
        <v>4</v>
      </c>
      <c r="J11" s="1">
        <f>PRODUCT(I11,0.1)</f>
        <v>0.4</v>
      </c>
    </row>
    <row r="12" spans="1:14" ht="210" x14ac:dyDescent="0.25">
      <c r="A12" s="8" t="s">
        <v>5</v>
      </c>
      <c r="B12" s="11" t="s">
        <v>11</v>
      </c>
      <c r="C12" s="9" t="s">
        <v>35</v>
      </c>
      <c r="D12" s="13" t="s">
        <v>36</v>
      </c>
      <c r="E12" s="13" t="s">
        <v>36</v>
      </c>
      <c r="F12" s="8" t="s">
        <v>37</v>
      </c>
    </row>
    <row r="13" spans="1:14" x14ac:dyDescent="0.25">
      <c r="A13" s="8" t="s">
        <v>5</v>
      </c>
      <c r="B13" s="14" t="s">
        <v>10</v>
      </c>
      <c r="C13" s="9" t="s">
        <v>35</v>
      </c>
      <c r="D13" s="10" t="s">
        <v>36</v>
      </c>
      <c r="E13" s="8" t="s">
        <v>46</v>
      </c>
      <c r="F13" s="8"/>
      <c r="G13" s="1" t="s">
        <v>325</v>
      </c>
      <c r="H13" s="1" t="s">
        <v>334</v>
      </c>
      <c r="I13" s="1">
        <v>1</v>
      </c>
      <c r="J13" s="1">
        <f>PRODUCT(I13,0.1)</f>
        <v>0.1</v>
      </c>
    </row>
    <row r="14" spans="1:14" ht="30" x14ac:dyDescent="0.25">
      <c r="A14" s="8" t="s">
        <v>5</v>
      </c>
      <c r="B14" s="11" t="s">
        <v>15</v>
      </c>
      <c r="C14" s="9" t="s">
        <v>35</v>
      </c>
      <c r="D14" s="10" t="s">
        <v>36</v>
      </c>
      <c r="E14" s="8" t="s">
        <v>46</v>
      </c>
      <c r="F14" s="8"/>
    </row>
    <row r="15" spans="1:14" x14ac:dyDescent="0.25">
      <c r="A15" s="8" t="s">
        <v>5</v>
      </c>
      <c r="B15" s="11" t="s">
        <v>16</v>
      </c>
      <c r="C15" s="9" t="s">
        <v>35</v>
      </c>
      <c r="D15" s="10" t="s">
        <v>36</v>
      </c>
      <c r="E15" s="8" t="s">
        <v>46</v>
      </c>
      <c r="F15" s="8"/>
    </row>
    <row r="16" spans="1:14" ht="30" x14ac:dyDescent="0.25">
      <c r="A16" s="8" t="s">
        <v>5</v>
      </c>
      <c r="B16" s="11" t="s">
        <v>47</v>
      </c>
      <c r="C16" s="9" t="s">
        <v>35</v>
      </c>
      <c r="D16" s="10" t="s">
        <v>36</v>
      </c>
      <c r="E16" s="8" t="s">
        <v>46</v>
      </c>
      <c r="F16" s="8"/>
    </row>
    <row r="17" spans="1:14" x14ac:dyDescent="0.25">
      <c r="A17" s="8" t="s">
        <v>5</v>
      </c>
      <c r="B17" s="11" t="s">
        <v>12</v>
      </c>
      <c r="C17" s="9" t="s">
        <v>35</v>
      </c>
      <c r="D17" s="10" t="s">
        <v>36</v>
      </c>
      <c r="E17" s="8" t="s">
        <v>46</v>
      </c>
      <c r="F17" s="8"/>
    </row>
    <row r="18" spans="1:14" ht="30" x14ac:dyDescent="0.25">
      <c r="A18" s="8" t="s">
        <v>5</v>
      </c>
      <c r="B18" s="11" t="s">
        <v>13</v>
      </c>
      <c r="C18" s="9" t="s">
        <v>35</v>
      </c>
      <c r="D18" s="10" t="s">
        <v>36</v>
      </c>
      <c r="E18" s="8" t="s">
        <v>46</v>
      </c>
      <c r="F18" s="8"/>
    </row>
    <row r="19" spans="1:14" ht="30" x14ac:dyDescent="0.25">
      <c r="A19" s="8" t="s">
        <v>5</v>
      </c>
      <c r="B19" s="11" t="s">
        <v>14</v>
      </c>
      <c r="C19" s="9" t="s">
        <v>35</v>
      </c>
      <c r="D19" s="10" t="s">
        <v>36</v>
      </c>
      <c r="E19" s="8" t="s">
        <v>46</v>
      </c>
      <c r="F19" s="8"/>
    </row>
    <row r="20" spans="1:14" x14ac:dyDescent="0.25">
      <c r="A20" s="8"/>
      <c r="B20" s="11" t="s">
        <v>25</v>
      </c>
      <c r="C20" s="9" t="s">
        <v>35</v>
      </c>
      <c r="D20" s="10" t="s">
        <v>36</v>
      </c>
      <c r="E20" s="8" t="s">
        <v>46</v>
      </c>
      <c r="F20" s="8"/>
    </row>
    <row r="21" spans="1:14" x14ac:dyDescent="0.25">
      <c r="A21" s="125" t="s">
        <v>19</v>
      </c>
      <c r="B21" s="125"/>
      <c r="C21" s="5"/>
      <c r="D21" s="5"/>
      <c r="E21" s="6"/>
      <c r="F21" s="7"/>
    </row>
    <row r="22" spans="1:14" ht="30" x14ac:dyDescent="0.25">
      <c r="A22" s="8" t="s">
        <v>18</v>
      </c>
      <c r="B22" s="8" t="s">
        <v>20</v>
      </c>
      <c r="C22" s="9" t="s">
        <v>35</v>
      </c>
      <c r="D22" s="10" t="s">
        <v>36</v>
      </c>
      <c r="E22" s="10" t="s">
        <v>36</v>
      </c>
      <c r="F22" s="8" t="s">
        <v>21</v>
      </c>
      <c r="G22" s="1" t="s">
        <v>323</v>
      </c>
      <c r="H22" s="1">
        <v>1</v>
      </c>
      <c r="I22" s="1">
        <v>3</v>
      </c>
      <c r="J22" s="1">
        <f>PRODUCT(I22,0.1)</f>
        <v>0.30000000000000004</v>
      </c>
    </row>
    <row r="23" spans="1:14" ht="75" x14ac:dyDescent="0.25">
      <c r="A23" s="8" t="s">
        <v>18</v>
      </c>
      <c r="B23" s="11" t="s">
        <v>9</v>
      </c>
      <c r="C23" s="9" t="s">
        <v>35</v>
      </c>
      <c r="D23" s="10" t="s">
        <v>36</v>
      </c>
      <c r="E23" s="10" t="s">
        <v>36</v>
      </c>
      <c r="F23" s="8"/>
    </row>
    <row r="24" spans="1:14" ht="30" x14ac:dyDescent="0.25">
      <c r="A24" s="8" t="s">
        <v>22</v>
      </c>
      <c r="B24" s="8" t="s">
        <v>23</v>
      </c>
      <c r="C24" s="9" t="s">
        <v>35</v>
      </c>
      <c r="D24" s="10" t="s">
        <v>36</v>
      </c>
      <c r="E24" s="10" t="s">
        <v>36</v>
      </c>
      <c r="F24" s="8"/>
      <c r="G24" s="1" t="s">
        <v>324</v>
      </c>
      <c r="H24" s="1">
        <v>2</v>
      </c>
      <c r="I24" s="1">
        <v>4</v>
      </c>
    </row>
    <row r="25" spans="1:14" ht="150" x14ac:dyDescent="0.25">
      <c r="A25" s="8" t="s">
        <v>22</v>
      </c>
      <c r="B25" s="11" t="s">
        <v>24</v>
      </c>
      <c r="C25" s="9" t="s">
        <v>35</v>
      </c>
      <c r="D25" s="13" t="s">
        <v>36</v>
      </c>
      <c r="E25" s="13" t="s">
        <v>36</v>
      </c>
      <c r="F25" s="8" t="s">
        <v>38</v>
      </c>
    </row>
    <row r="26" spans="1:14" ht="45" x14ac:dyDescent="0.25">
      <c r="A26" s="8" t="s">
        <v>22</v>
      </c>
      <c r="B26" s="8" t="s">
        <v>26</v>
      </c>
      <c r="C26" s="9" t="s">
        <v>35</v>
      </c>
      <c r="D26" s="10" t="s">
        <v>36</v>
      </c>
      <c r="E26" s="10" t="s">
        <v>36</v>
      </c>
      <c r="F26" s="8" t="s">
        <v>30</v>
      </c>
      <c r="G26" s="1" t="s">
        <v>324</v>
      </c>
      <c r="H26" s="1">
        <v>1</v>
      </c>
      <c r="I26" s="1">
        <v>4</v>
      </c>
      <c r="J26" s="1">
        <f>PRODUCT(I26,0.1)</f>
        <v>0.4</v>
      </c>
    </row>
    <row r="27" spans="1:14" ht="45" x14ac:dyDescent="0.25">
      <c r="A27" s="8" t="s">
        <v>22</v>
      </c>
      <c r="B27" s="8" t="s">
        <v>27</v>
      </c>
      <c r="C27" s="9" t="s">
        <v>35</v>
      </c>
      <c r="D27" s="10" t="s">
        <v>36</v>
      </c>
      <c r="E27" s="10" t="s">
        <v>36</v>
      </c>
      <c r="F27" s="8"/>
      <c r="G27" s="1" t="s">
        <v>323</v>
      </c>
      <c r="H27" s="1">
        <v>1</v>
      </c>
      <c r="I27" s="1">
        <v>2</v>
      </c>
      <c r="J27" s="1">
        <f>PRODUCT(I27,0.1)</f>
        <v>0.2</v>
      </c>
    </row>
    <row r="28" spans="1:14" ht="30" x14ac:dyDescent="0.25">
      <c r="A28" s="8" t="s">
        <v>22</v>
      </c>
      <c r="B28" s="8" t="s">
        <v>28</v>
      </c>
      <c r="C28" s="9" t="s">
        <v>35</v>
      </c>
      <c r="D28" s="9" t="s">
        <v>35</v>
      </c>
      <c r="E28" s="9" t="s">
        <v>35</v>
      </c>
      <c r="F28" s="8" t="s">
        <v>29</v>
      </c>
      <c r="G28" s="1" t="s">
        <v>324</v>
      </c>
      <c r="H28" s="1">
        <v>2</v>
      </c>
      <c r="I28" s="1">
        <v>4</v>
      </c>
      <c r="J28" s="1">
        <f>PRODUCT(I28,0.1)</f>
        <v>0.4</v>
      </c>
      <c r="K28" s="1" t="s">
        <v>323</v>
      </c>
      <c r="L28" s="1">
        <v>2</v>
      </c>
      <c r="M28" s="1">
        <v>4</v>
      </c>
      <c r="N28" s="1">
        <f>PRODUCT(M28,0.1)</f>
        <v>0.4</v>
      </c>
    </row>
    <row r="29" spans="1:14" x14ac:dyDescent="0.25">
      <c r="A29" s="125" t="s">
        <v>32</v>
      </c>
      <c r="B29" s="125"/>
      <c r="C29" s="5"/>
      <c r="D29" s="5"/>
      <c r="E29" s="6"/>
      <c r="F29" s="7"/>
    </row>
    <row r="30" spans="1:14" ht="30" x14ac:dyDescent="0.25">
      <c r="A30" s="8" t="s">
        <v>39</v>
      </c>
      <c r="B30" s="8" t="s">
        <v>40</v>
      </c>
      <c r="C30" s="9" t="s">
        <v>35</v>
      </c>
      <c r="D30" s="9" t="s">
        <v>35</v>
      </c>
      <c r="E30" s="9" t="s">
        <v>35</v>
      </c>
      <c r="F30" s="8" t="s">
        <v>41</v>
      </c>
      <c r="G30" s="1" t="s">
        <v>324</v>
      </c>
      <c r="H30" s="1" t="s">
        <v>334</v>
      </c>
      <c r="I30" s="1">
        <v>7</v>
      </c>
      <c r="J30" s="1">
        <f>PRODUCT(I30,0.1)</f>
        <v>0.70000000000000007</v>
      </c>
    </row>
    <row r="33" spans="6:14" x14ac:dyDescent="0.25">
      <c r="G33" s="1" t="s">
        <v>335</v>
      </c>
      <c r="H33" s="1">
        <f>SUM(H3:H30)</f>
        <v>15</v>
      </c>
      <c r="I33" s="1">
        <f>SUM(I3:I30)</f>
        <v>39</v>
      </c>
      <c r="J33" s="1">
        <f>SUM(J3:J30)</f>
        <v>3.5000000000000004</v>
      </c>
      <c r="L33" s="1">
        <f>SUM(L3:L30)</f>
        <v>2</v>
      </c>
      <c r="M33" s="1">
        <f>SUM(M3:M30)</f>
        <v>6</v>
      </c>
      <c r="N33" s="1">
        <f>SUM(N3:N30)</f>
        <v>0.60000000000000009</v>
      </c>
    </row>
    <row r="37" spans="6:14" ht="30" x14ac:dyDescent="0.25">
      <c r="F37" s="69"/>
      <c r="G37" s="68" t="s">
        <v>336</v>
      </c>
      <c r="H37" s="66">
        <f>ROUND(SUM(I33:J33),0)</f>
        <v>43</v>
      </c>
    </row>
    <row r="38" spans="6:14" x14ac:dyDescent="0.25">
      <c r="F38" s="69"/>
      <c r="G38" s="70" t="s">
        <v>337</v>
      </c>
      <c r="H38" s="71">
        <f>ROUND(SUM(M33:N33),0)</f>
        <v>7</v>
      </c>
      <c r="I38" s="72"/>
    </row>
    <row r="39" spans="6:14" x14ac:dyDescent="0.25">
      <c r="G39" s="67"/>
      <c r="H39" s="67"/>
    </row>
  </sheetData>
  <mergeCells count="3">
    <mergeCell ref="A2:B2"/>
    <mergeCell ref="A21:B21"/>
    <mergeCell ref="A29:B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pane ySplit="2" topLeftCell="A15" activePane="bottomLeft" state="frozen"/>
      <selection pane="bottomLeft" activeCell="A42" sqref="A42"/>
    </sheetView>
  </sheetViews>
  <sheetFormatPr defaultRowHeight="15" x14ac:dyDescent="0.25"/>
  <cols>
    <col min="1" max="1" width="24.28515625" style="1" customWidth="1"/>
    <col min="2" max="2" width="58.5703125" style="1" customWidth="1"/>
    <col min="3" max="4" width="9.140625" style="2"/>
    <col min="5" max="5" width="11.5703125" style="1" customWidth="1"/>
    <col min="6" max="6" width="47.85546875" style="1" customWidth="1"/>
    <col min="7" max="7" width="28.85546875" style="1" customWidth="1"/>
    <col min="8" max="8" width="18.140625" style="1" customWidth="1"/>
    <col min="9" max="9" width="21.85546875" style="1" customWidth="1"/>
    <col min="10" max="10" width="18.5703125" style="1" customWidth="1"/>
    <col min="11" max="11" width="16.85546875" style="1" customWidth="1"/>
    <col min="12" max="12" width="15.85546875" style="1" customWidth="1"/>
    <col min="13" max="13" width="19.42578125" style="1" customWidth="1"/>
    <col min="14" max="14" width="39.5703125" style="1" customWidth="1"/>
    <col min="15" max="16384" width="9.140625" style="1"/>
  </cols>
  <sheetData>
    <row r="1" spans="1:14" ht="18.75" x14ac:dyDescent="0.3">
      <c r="A1" s="126" t="s">
        <v>48</v>
      </c>
      <c r="B1" s="126"/>
      <c r="C1" s="126"/>
      <c r="D1" s="126"/>
      <c r="E1" s="126"/>
      <c r="F1" s="126"/>
    </row>
    <row r="2" spans="1:14" ht="75" x14ac:dyDescent="0.25">
      <c r="A2" s="3" t="s">
        <v>42</v>
      </c>
      <c r="B2" s="3" t="s">
        <v>43</v>
      </c>
      <c r="C2" s="4" t="s">
        <v>31</v>
      </c>
      <c r="D2" s="4" t="s">
        <v>33</v>
      </c>
      <c r="E2" s="3" t="s">
        <v>34</v>
      </c>
      <c r="F2" s="3" t="s">
        <v>44</v>
      </c>
      <c r="G2" s="3" t="s">
        <v>329</v>
      </c>
      <c r="H2" s="3" t="s">
        <v>332</v>
      </c>
      <c r="I2" s="3" t="s">
        <v>330</v>
      </c>
      <c r="J2" s="3" t="s">
        <v>331</v>
      </c>
      <c r="K2" s="3" t="s">
        <v>326</v>
      </c>
      <c r="L2" s="3" t="s">
        <v>333</v>
      </c>
      <c r="M2" s="3" t="s">
        <v>327</v>
      </c>
      <c r="N2" s="3" t="s">
        <v>328</v>
      </c>
    </row>
    <row r="3" spans="1:14" x14ac:dyDescent="0.25">
      <c r="A3" s="125" t="s">
        <v>52</v>
      </c>
      <c r="B3" s="125"/>
      <c r="C3" s="5"/>
      <c r="D3" s="5"/>
      <c r="E3" s="6"/>
      <c r="F3" s="7"/>
    </row>
    <row r="4" spans="1:14" ht="30" x14ac:dyDescent="0.25">
      <c r="A4" s="8" t="s">
        <v>53</v>
      </c>
      <c r="B4" s="8" t="s">
        <v>54</v>
      </c>
      <c r="C4" s="9" t="s">
        <v>35</v>
      </c>
      <c r="D4" s="9" t="s">
        <v>35</v>
      </c>
      <c r="E4" s="9" t="s">
        <v>35</v>
      </c>
      <c r="F4" s="8" t="s">
        <v>55</v>
      </c>
      <c r="G4" s="1" t="s">
        <v>324</v>
      </c>
      <c r="H4" s="1" t="s">
        <v>334</v>
      </c>
      <c r="I4" s="1">
        <v>8</v>
      </c>
      <c r="J4" s="1">
        <f>PRODUCT(I4,0.1)</f>
        <v>0.8</v>
      </c>
      <c r="K4" s="1" t="s">
        <v>324</v>
      </c>
      <c r="L4" s="1" t="s">
        <v>334</v>
      </c>
      <c r="M4" s="1">
        <v>8</v>
      </c>
      <c r="N4" s="1">
        <f>PRODUCT(M4,0.1)</f>
        <v>0.8</v>
      </c>
    </row>
    <row r="5" spans="1:14" x14ac:dyDescent="0.25">
      <c r="A5" s="125" t="s">
        <v>0</v>
      </c>
      <c r="B5" s="125"/>
      <c r="C5" s="5"/>
      <c r="D5" s="5"/>
      <c r="E5" s="6"/>
      <c r="F5" s="7"/>
    </row>
    <row r="6" spans="1:14" ht="60" x14ac:dyDescent="0.25">
      <c r="A6" s="8" t="s">
        <v>1</v>
      </c>
      <c r="B6" s="8" t="s">
        <v>49</v>
      </c>
      <c r="C6" s="9" t="s">
        <v>35</v>
      </c>
      <c r="D6" s="9" t="s">
        <v>35</v>
      </c>
      <c r="E6" s="9" t="s">
        <v>35</v>
      </c>
      <c r="F6" s="8" t="s">
        <v>56</v>
      </c>
      <c r="G6" s="1" t="s">
        <v>325</v>
      </c>
    </row>
    <row r="7" spans="1:14" x14ac:dyDescent="0.25">
      <c r="A7" s="125" t="s">
        <v>19</v>
      </c>
      <c r="B7" s="125"/>
      <c r="C7" s="5"/>
      <c r="D7" s="5"/>
      <c r="E7" s="6"/>
      <c r="F7" s="7"/>
    </row>
    <row r="8" spans="1:14" x14ac:dyDescent="0.25">
      <c r="A8" s="8" t="s">
        <v>18</v>
      </c>
      <c r="B8" s="8" t="s">
        <v>57</v>
      </c>
      <c r="C8" s="9" t="s">
        <v>35</v>
      </c>
      <c r="D8" s="9" t="s">
        <v>35</v>
      </c>
      <c r="E8" s="9" t="s">
        <v>35</v>
      </c>
      <c r="F8" s="8"/>
      <c r="G8" s="1" t="s">
        <v>325</v>
      </c>
    </row>
    <row r="9" spans="1:14" ht="30" x14ac:dyDescent="0.25">
      <c r="A9" s="8" t="s">
        <v>18</v>
      </c>
      <c r="B9" s="11" t="s">
        <v>58</v>
      </c>
      <c r="C9" s="9" t="s">
        <v>35</v>
      </c>
      <c r="D9" s="9" t="s">
        <v>35</v>
      </c>
      <c r="E9" s="9" t="s">
        <v>35</v>
      </c>
      <c r="F9" s="8"/>
      <c r="G9" s="1" t="s">
        <v>324</v>
      </c>
      <c r="H9" s="1">
        <v>1</v>
      </c>
      <c r="I9" s="1">
        <v>4</v>
      </c>
    </row>
    <row r="10" spans="1:14" ht="30" x14ac:dyDescent="0.25">
      <c r="A10" s="8" t="s">
        <v>22</v>
      </c>
      <c r="B10" s="11" t="s">
        <v>59</v>
      </c>
      <c r="C10" s="9" t="s">
        <v>35</v>
      </c>
      <c r="D10" s="9" t="s">
        <v>35</v>
      </c>
      <c r="E10" s="9" t="s">
        <v>35</v>
      </c>
      <c r="F10" s="8"/>
      <c r="G10" s="1" t="s">
        <v>324</v>
      </c>
      <c r="H10" s="1">
        <v>1</v>
      </c>
      <c r="I10" s="1">
        <v>4</v>
      </c>
    </row>
    <row r="11" spans="1:14" x14ac:dyDescent="0.25">
      <c r="A11" s="125" t="s">
        <v>60</v>
      </c>
      <c r="B11" s="125"/>
      <c r="C11" s="5"/>
      <c r="D11" s="5"/>
      <c r="E11" s="6"/>
      <c r="F11" s="7"/>
    </row>
    <row r="12" spans="1:14" ht="30" x14ac:dyDescent="0.25">
      <c r="A12" s="8" t="s">
        <v>61</v>
      </c>
      <c r="B12" s="8" t="s">
        <v>62</v>
      </c>
      <c r="C12" s="9" t="s">
        <v>35</v>
      </c>
      <c r="D12" s="9" t="s">
        <v>35</v>
      </c>
      <c r="E12" s="9" t="s">
        <v>35</v>
      </c>
      <c r="F12" s="8" t="s">
        <v>41</v>
      </c>
      <c r="G12" s="1" t="s">
        <v>324</v>
      </c>
      <c r="H12" s="1">
        <v>2</v>
      </c>
    </row>
    <row r="13" spans="1:14" ht="165" x14ac:dyDescent="0.25">
      <c r="A13" s="8" t="s">
        <v>61</v>
      </c>
      <c r="B13" s="14" t="s">
        <v>63</v>
      </c>
      <c r="C13" s="9" t="s">
        <v>35</v>
      </c>
      <c r="D13" s="9" t="s">
        <v>35</v>
      </c>
      <c r="E13" s="9" t="s">
        <v>35</v>
      </c>
      <c r="F13" s="8" t="s">
        <v>64</v>
      </c>
    </row>
    <row r="14" spans="1:14" ht="30" x14ac:dyDescent="0.25">
      <c r="A14" s="8" t="s">
        <v>61</v>
      </c>
      <c r="B14" s="14" t="s">
        <v>65</v>
      </c>
      <c r="C14" s="9" t="s">
        <v>35</v>
      </c>
      <c r="D14" s="9" t="s">
        <v>35</v>
      </c>
      <c r="E14" s="9" t="s">
        <v>35</v>
      </c>
      <c r="F14" s="8"/>
    </row>
    <row r="15" spans="1:14" ht="30" x14ac:dyDescent="0.25">
      <c r="A15" s="8" t="s">
        <v>61</v>
      </c>
      <c r="B15" s="14" t="s">
        <v>66</v>
      </c>
      <c r="C15" s="9" t="s">
        <v>35</v>
      </c>
      <c r="D15" s="9" t="s">
        <v>35</v>
      </c>
      <c r="E15" s="9" t="s">
        <v>35</v>
      </c>
      <c r="F15" s="8"/>
    </row>
    <row r="16" spans="1:14" ht="30" x14ac:dyDescent="0.25">
      <c r="A16" s="8" t="s">
        <v>61</v>
      </c>
      <c r="B16" s="14" t="s">
        <v>67</v>
      </c>
      <c r="C16" s="9" t="s">
        <v>35</v>
      </c>
      <c r="D16" s="9" t="s">
        <v>35</v>
      </c>
      <c r="E16" s="9" t="s">
        <v>35</v>
      </c>
      <c r="F16" s="8"/>
    </row>
    <row r="18" spans="7:14" x14ac:dyDescent="0.25">
      <c r="G18" s="1" t="s">
        <v>335</v>
      </c>
      <c r="H18" s="1">
        <f>SUM(H3:H16)</f>
        <v>4</v>
      </c>
      <c r="I18" s="1">
        <f>SUM(I4:I16)</f>
        <v>16</v>
      </c>
      <c r="J18" s="1">
        <f>SUM(J4:J16)</f>
        <v>0.8</v>
      </c>
      <c r="L18" s="1">
        <f>SUM(L4:L16)</f>
        <v>0</v>
      </c>
      <c r="M18" s="1">
        <f>SUM(M4:M17)</f>
        <v>8</v>
      </c>
      <c r="N18" s="1">
        <f>SUM(N4:N16)</f>
        <v>0.8</v>
      </c>
    </row>
    <row r="22" spans="7:14" x14ac:dyDescent="0.25">
      <c r="G22" s="66" t="s">
        <v>336</v>
      </c>
      <c r="H22" s="66">
        <f>ROUND(SUM(I18:J18),0)</f>
        <v>17</v>
      </c>
    </row>
    <row r="23" spans="7:14" x14ac:dyDescent="0.25">
      <c r="G23" s="66" t="s">
        <v>337</v>
      </c>
      <c r="H23" s="66">
        <f>ROUND(SUM(M18:N18),0)</f>
        <v>9</v>
      </c>
    </row>
    <row r="26" spans="7:14" ht="30" x14ac:dyDescent="0.25">
      <c r="G26" s="66" t="s">
        <v>338</v>
      </c>
      <c r="H26" s="66">
        <v>15</v>
      </c>
    </row>
    <row r="27" spans="7:14" ht="45" x14ac:dyDescent="0.25">
      <c r="G27" s="66" t="s">
        <v>339</v>
      </c>
      <c r="H27" s="66">
        <v>5</v>
      </c>
    </row>
  </sheetData>
  <mergeCells count="5">
    <mergeCell ref="A5:B5"/>
    <mergeCell ref="A7:B7"/>
    <mergeCell ref="A11:B11"/>
    <mergeCell ref="A1:F1"/>
    <mergeCell ref="A3:B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workbookViewId="0">
      <selection activeCell="K95" sqref="K95"/>
    </sheetView>
  </sheetViews>
  <sheetFormatPr defaultRowHeight="11.25" x14ac:dyDescent="0.2"/>
  <cols>
    <col min="1" max="1" width="7.42578125" style="16" customWidth="1"/>
    <col min="2" max="2" width="6.28515625" style="16" customWidth="1"/>
    <col min="3" max="3" width="9.85546875" style="16" customWidth="1"/>
    <col min="4" max="4" width="7.28515625" style="17" customWidth="1"/>
    <col min="5" max="5" width="12.42578125" style="17" hidden="1" customWidth="1"/>
    <col min="6" max="6" width="14.85546875" style="16" customWidth="1"/>
    <col min="7" max="7" width="12.28515625" style="16" customWidth="1"/>
    <col min="8" max="8" width="12.140625" style="16" customWidth="1"/>
    <col min="9" max="9" width="28" style="18" customWidth="1"/>
    <col min="10" max="16384" width="9.140625" style="19"/>
  </cols>
  <sheetData>
    <row r="1" spans="1:10" ht="12" thickBot="1" x14ac:dyDescent="0.25"/>
    <row r="2" spans="1:10" ht="12" thickBot="1" x14ac:dyDescent="0.25">
      <c r="A2" s="20" t="s">
        <v>68</v>
      </c>
      <c r="B2" s="21" t="s">
        <v>69</v>
      </c>
      <c r="C2" s="20" t="s">
        <v>70</v>
      </c>
      <c r="D2" s="20" t="s">
        <v>71</v>
      </c>
      <c r="E2" s="20" t="s">
        <v>72</v>
      </c>
      <c r="F2" s="20" t="s">
        <v>73</v>
      </c>
      <c r="G2" s="20" t="s">
        <v>74</v>
      </c>
      <c r="H2" s="22" t="s">
        <v>75</v>
      </c>
      <c r="I2" s="23" t="s">
        <v>76</v>
      </c>
    </row>
    <row r="3" spans="1:10" ht="56.25" x14ac:dyDescent="0.2">
      <c r="A3" s="24" t="s">
        <v>77</v>
      </c>
      <c r="B3" s="25">
        <v>75</v>
      </c>
      <c r="C3" s="24" t="s">
        <v>78</v>
      </c>
      <c r="D3" s="26">
        <v>42064</v>
      </c>
      <c r="E3" s="27">
        <v>42016</v>
      </c>
      <c r="F3" s="24" t="s">
        <v>79</v>
      </c>
      <c r="G3" s="28">
        <v>500000</v>
      </c>
      <c r="H3" s="28">
        <v>500000</v>
      </c>
      <c r="I3" s="29" t="s">
        <v>80</v>
      </c>
    </row>
    <row r="4" spans="1:10" ht="33.75" x14ac:dyDescent="0.2">
      <c r="A4" s="24"/>
      <c r="B4" s="30">
        <v>90</v>
      </c>
      <c r="C4" s="24" t="s">
        <v>81</v>
      </c>
      <c r="D4" s="26">
        <v>42016</v>
      </c>
      <c r="E4" s="27">
        <v>41995</v>
      </c>
      <c r="F4" s="24" t="s">
        <v>82</v>
      </c>
      <c r="G4" s="31">
        <v>50000</v>
      </c>
      <c r="H4" s="31">
        <v>50000</v>
      </c>
      <c r="I4" s="32" t="s">
        <v>83</v>
      </c>
    </row>
    <row r="5" spans="1:10" ht="33.75" x14ac:dyDescent="0.2">
      <c r="A5" s="24"/>
      <c r="B5" s="30" t="s">
        <v>84</v>
      </c>
      <c r="C5" s="24" t="s">
        <v>85</v>
      </c>
      <c r="D5" s="33" t="s">
        <v>84</v>
      </c>
      <c r="E5" s="27">
        <v>41988</v>
      </c>
      <c r="F5" s="24" t="s">
        <v>86</v>
      </c>
      <c r="G5" s="31">
        <v>400000</v>
      </c>
      <c r="H5" s="31">
        <v>400000</v>
      </c>
      <c r="I5" s="32" t="s">
        <v>87</v>
      </c>
    </row>
    <row r="6" spans="1:10" ht="56.25" x14ac:dyDescent="0.2">
      <c r="A6" s="24"/>
      <c r="B6" s="25">
        <v>25</v>
      </c>
      <c r="C6" s="24" t="s">
        <v>88</v>
      </c>
      <c r="D6" s="33">
        <v>42064</v>
      </c>
      <c r="E6" s="27">
        <v>42058</v>
      </c>
      <c r="F6" s="24" t="s">
        <v>89</v>
      </c>
      <c r="G6" s="28">
        <v>300000</v>
      </c>
      <c r="H6" s="28">
        <v>300000</v>
      </c>
      <c r="I6" s="32" t="s">
        <v>90</v>
      </c>
    </row>
    <row r="7" spans="1:10" ht="56.25" x14ac:dyDescent="0.2">
      <c r="A7" s="24"/>
      <c r="B7" s="30">
        <v>50</v>
      </c>
      <c r="C7" s="24" t="s">
        <v>91</v>
      </c>
      <c r="D7" s="33">
        <v>42036</v>
      </c>
      <c r="E7" s="27">
        <v>42023</v>
      </c>
      <c r="F7" s="24" t="s">
        <v>92</v>
      </c>
      <c r="G7" s="28">
        <v>250000</v>
      </c>
      <c r="H7" s="28">
        <v>250000</v>
      </c>
      <c r="I7" s="32" t="s">
        <v>93</v>
      </c>
    </row>
    <row r="8" spans="1:10" ht="67.5" x14ac:dyDescent="0.2">
      <c r="A8" s="24"/>
      <c r="B8" s="25">
        <v>10</v>
      </c>
      <c r="C8" s="24" t="s">
        <v>94</v>
      </c>
      <c r="D8" s="33">
        <v>42036</v>
      </c>
      <c r="E8" s="27">
        <v>42030</v>
      </c>
      <c r="F8" s="24" t="s">
        <v>95</v>
      </c>
      <c r="G8" s="28">
        <v>500000</v>
      </c>
      <c r="H8" s="28">
        <v>500000</v>
      </c>
      <c r="I8" s="32" t="s">
        <v>96</v>
      </c>
    </row>
    <row r="9" spans="1:10" ht="67.5" x14ac:dyDescent="0.2">
      <c r="A9" s="24"/>
      <c r="B9" s="30">
        <v>10</v>
      </c>
      <c r="C9" s="24" t="s">
        <v>97</v>
      </c>
      <c r="D9" s="34">
        <v>42095</v>
      </c>
      <c r="E9" s="27">
        <v>42121</v>
      </c>
      <c r="F9" s="24" t="s">
        <v>98</v>
      </c>
      <c r="G9" s="28">
        <v>400000</v>
      </c>
      <c r="H9" s="28">
        <v>400000</v>
      </c>
      <c r="I9" s="32" t="s">
        <v>99</v>
      </c>
    </row>
    <row r="10" spans="1:10" ht="56.25" x14ac:dyDescent="0.2">
      <c r="A10" s="24"/>
      <c r="B10" s="30">
        <v>25</v>
      </c>
      <c r="C10" s="24" t="s">
        <v>81</v>
      </c>
      <c r="D10" s="34">
        <v>42095</v>
      </c>
      <c r="E10" s="27">
        <v>42114</v>
      </c>
      <c r="F10" s="24" t="s">
        <v>100</v>
      </c>
      <c r="G10" s="28">
        <v>2500000</v>
      </c>
      <c r="H10" s="28">
        <v>800000</v>
      </c>
      <c r="I10" s="35" t="s">
        <v>101</v>
      </c>
    </row>
    <row r="11" spans="1:10" ht="67.5" x14ac:dyDescent="0.2">
      <c r="A11" s="24"/>
      <c r="B11" s="30">
        <v>10</v>
      </c>
      <c r="C11" s="24" t="s">
        <v>102</v>
      </c>
      <c r="D11" s="33">
        <v>42095</v>
      </c>
      <c r="E11" s="27">
        <v>42030</v>
      </c>
      <c r="F11" s="24" t="s">
        <v>103</v>
      </c>
      <c r="G11" s="28">
        <v>9000000</v>
      </c>
      <c r="H11" s="28">
        <v>3000000</v>
      </c>
      <c r="I11" s="32" t="s">
        <v>104</v>
      </c>
    </row>
    <row r="12" spans="1:10" ht="33.75" x14ac:dyDescent="0.2">
      <c r="A12" s="24"/>
      <c r="B12" s="30">
        <v>10</v>
      </c>
      <c r="C12" s="24" t="s">
        <v>105</v>
      </c>
      <c r="D12" s="34">
        <v>42036</v>
      </c>
      <c r="E12" s="27">
        <v>42037</v>
      </c>
      <c r="F12" s="24" t="s">
        <v>89</v>
      </c>
      <c r="G12" s="28">
        <v>200000</v>
      </c>
      <c r="H12" s="28">
        <v>200000</v>
      </c>
      <c r="I12" s="32" t="s">
        <v>106</v>
      </c>
    </row>
    <row r="13" spans="1:10" ht="90" x14ac:dyDescent="0.2">
      <c r="A13" s="24"/>
      <c r="B13" s="30">
        <v>10</v>
      </c>
      <c r="C13" s="24" t="s">
        <v>107</v>
      </c>
      <c r="D13" s="33">
        <v>42095</v>
      </c>
      <c r="E13" s="27">
        <v>42044</v>
      </c>
      <c r="F13" s="24" t="s">
        <v>108</v>
      </c>
      <c r="G13" s="28">
        <v>100000</v>
      </c>
      <c r="H13" s="28">
        <v>100000</v>
      </c>
      <c r="I13" s="32" t="s">
        <v>109</v>
      </c>
    </row>
    <row r="14" spans="1:10" ht="78.75" x14ac:dyDescent="0.2">
      <c r="A14" s="24"/>
      <c r="B14" s="25">
        <v>10</v>
      </c>
      <c r="C14" s="24" t="s">
        <v>107</v>
      </c>
      <c r="D14" s="33">
        <v>42156</v>
      </c>
      <c r="E14" s="27">
        <v>42044</v>
      </c>
      <c r="F14" s="24" t="s">
        <v>110</v>
      </c>
      <c r="G14" s="28">
        <v>100000</v>
      </c>
      <c r="H14" s="28">
        <v>100000</v>
      </c>
      <c r="I14" s="32" t="s">
        <v>111</v>
      </c>
    </row>
    <row r="15" spans="1:10" ht="67.5" x14ac:dyDescent="0.2">
      <c r="A15" s="24"/>
      <c r="B15" s="30">
        <v>10</v>
      </c>
      <c r="C15" s="24" t="s">
        <v>112</v>
      </c>
      <c r="D15" s="34">
        <v>42064</v>
      </c>
      <c r="E15" s="27">
        <v>42079</v>
      </c>
      <c r="F15" s="24" t="s">
        <v>113</v>
      </c>
      <c r="G15" s="28">
        <v>100000</v>
      </c>
      <c r="H15" s="28">
        <v>100000</v>
      </c>
      <c r="I15" s="32" t="s">
        <v>114</v>
      </c>
    </row>
    <row r="16" spans="1:10" ht="78.75" x14ac:dyDescent="0.2">
      <c r="A16" s="24"/>
      <c r="B16" s="30">
        <v>25</v>
      </c>
      <c r="C16" s="24" t="s">
        <v>115</v>
      </c>
      <c r="D16" s="33">
        <v>42095</v>
      </c>
      <c r="E16" s="27">
        <v>42058</v>
      </c>
      <c r="F16" s="24" t="s">
        <v>116</v>
      </c>
      <c r="G16" s="28">
        <v>500000</v>
      </c>
      <c r="H16" s="28">
        <v>500000</v>
      </c>
      <c r="I16" s="32" t="s">
        <v>117</v>
      </c>
      <c r="J16" s="36"/>
    </row>
    <row r="17" spans="1:9" x14ac:dyDescent="0.2">
      <c r="A17" s="24" t="s">
        <v>118</v>
      </c>
      <c r="B17" s="24"/>
      <c r="C17" s="24"/>
      <c r="D17" s="24"/>
      <c r="E17" s="24"/>
      <c r="F17" s="24"/>
      <c r="G17" s="28">
        <v>14900000</v>
      </c>
      <c r="H17" s="28">
        <v>7200000</v>
      </c>
      <c r="I17" s="32"/>
    </row>
    <row r="18" spans="1:9" s="36" customFormat="1" ht="15" customHeight="1" x14ac:dyDescent="0.2">
      <c r="A18" s="37" t="s">
        <v>119</v>
      </c>
      <c r="B18" s="30">
        <v>50</v>
      </c>
      <c r="C18" s="37" t="s">
        <v>120</v>
      </c>
      <c r="D18" s="33">
        <v>42005</v>
      </c>
      <c r="E18" s="38">
        <v>42035</v>
      </c>
      <c r="F18" s="37" t="s">
        <v>121</v>
      </c>
      <c r="G18" s="31">
        <v>150000</v>
      </c>
      <c r="H18" s="31">
        <v>150000</v>
      </c>
      <c r="I18" s="39" t="s">
        <v>122</v>
      </c>
    </row>
    <row r="19" spans="1:9" s="36" customFormat="1" ht="15" customHeight="1" x14ac:dyDescent="0.2">
      <c r="A19" s="37"/>
      <c r="B19" s="30"/>
      <c r="C19" s="37" t="s">
        <v>123</v>
      </c>
      <c r="D19" s="33">
        <v>41974</v>
      </c>
      <c r="E19" s="38">
        <v>42004</v>
      </c>
      <c r="F19" s="37" t="s">
        <v>124</v>
      </c>
      <c r="G19" s="31">
        <v>800000</v>
      </c>
      <c r="H19" s="31">
        <v>800000</v>
      </c>
      <c r="I19" s="39" t="s">
        <v>125</v>
      </c>
    </row>
    <row r="20" spans="1:9" s="36" customFormat="1" ht="15" customHeight="1" x14ac:dyDescent="0.2">
      <c r="A20" s="37"/>
      <c r="B20" s="30">
        <v>25</v>
      </c>
      <c r="C20" s="37" t="s">
        <v>126</v>
      </c>
      <c r="D20" s="33">
        <v>42036</v>
      </c>
      <c r="E20" s="38">
        <v>42063</v>
      </c>
      <c r="F20" s="37" t="s">
        <v>127</v>
      </c>
      <c r="G20" s="31">
        <v>10000000</v>
      </c>
      <c r="H20" s="31">
        <v>2000000</v>
      </c>
      <c r="I20" s="39" t="s">
        <v>128</v>
      </c>
    </row>
    <row r="21" spans="1:9" s="36" customFormat="1" ht="15" customHeight="1" x14ac:dyDescent="0.2">
      <c r="A21" s="37"/>
      <c r="B21" s="30">
        <v>10</v>
      </c>
      <c r="C21" s="37" t="s">
        <v>120</v>
      </c>
      <c r="D21" s="33">
        <v>42005</v>
      </c>
      <c r="E21" s="38">
        <v>42035</v>
      </c>
      <c r="F21" s="37" t="s">
        <v>120</v>
      </c>
      <c r="G21" s="31">
        <v>50000</v>
      </c>
      <c r="H21" s="31">
        <v>50000</v>
      </c>
      <c r="I21" s="39" t="s">
        <v>129</v>
      </c>
    </row>
    <row r="22" spans="1:9" s="36" customFormat="1" ht="15" customHeight="1" x14ac:dyDescent="0.2">
      <c r="A22" s="37"/>
      <c r="B22" s="37"/>
      <c r="C22" s="37" t="s">
        <v>130</v>
      </c>
      <c r="D22" s="33">
        <v>42064</v>
      </c>
      <c r="E22" s="37">
        <v>42094</v>
      </c>
      <c r="F22" s="37" t="s">
        <v>131</v>
      </c>
      <c r="G22" s="31">
        <v>300000</v>
      </c>
      <c r="H22" s="31">
        <v>300000</v>
      </c>
      <c r="I22" s="39" t="s">
        <v>132</v>
      </c>
    </row>
    <row r="23" spans="1:9" s="36" customFormat="1" ht="15" customHeight="1" x14ac:dyDescent="0.2">
      <c r="A23" s="37" t="s">
        <v>133</v>
      </c>
      <c r="B23" s="30"/>
      <c r="C23" s="37"/>
      <c r="D23" s="33"/>
      <c r="E23" s="38"/>
      <c r="F23" s="37"/>
      <c r="G23" s="31">
        <v>11300000</v>
      </c>
      <c r="H23" s="31">
        <v>3300000</v>
      </c>
      <c r="I23" s="39"/>
    </row>
    <row r="24" spans="1:9" s="40" customFormat="1" x14ac:dyDescent="0.2">
      <c r="A24" s="37" t="s">
        <v>119</v>
      </c>
      <c r="B24" s="30">
        <v>50</v>
      </c>
      <c r="C24" s="37" t="s">
        <v>120</v>
      </c>
      <c r="D24" s="33">
        <v>42005</v>
      </c>
      <c r="E24" s="38">
        <v>42035</v>
      </c>
      <c r="F24" s="37" t="s">
        <v>121</v>
      </c>
      <c r="G24" s="31">
        <v>150000</v>
      </c>
      <c r="H24" s="31">
        <v>150000</v>
      </c>
      <c r="I24" s="35"/>
    </row>
    <row r="25" spans="1:9" s="40" customFormat="1" ht="22.5" x14ac:dyDescent="0.2">
      <c r="A25" s="37"/>
      <c r="B25" s="30"/>
      <c r="C25" s="37" t="s">
        <v>123</v>
      </c>
      <c r="D25" s="33">
        <v>41974</v>
      </c>
      <c r="E25" s="38">
        <v>42004</v>
      </c>
      <c r="F25" s="37" t="s">
        <v>124</v>
      </c>
      <c r="G25" s="31">
        <v>800000</v>
      </c>
      <c r="H25" s="31">
        <v>800000</v>
      </c>
      <c r="I25" s="35" t="s">
        <v>134</v>
      </c>
    </row>
    <row r="26" spans="1:9" s="40" customFormat="1" x14ac:dyDescent="0.2">
      <c r="A26" s="37"/>
      <c r="B26" s="30">
        <v>10</v>
      </c>
      <c r="C26" s="37" t="s">
        <v>120</v>
      </c>
      <c r="D26" s="33">
        <v>41974</v>
      </c>
      <c r="E26" s="38">
        <v>42003</v>
      </c>
      <c r="F26" s="37" t="s">
        <v>120</v>
      </c>
      <c r="G26" s="31">
        <v>50000</v>
      </c>
      <c r="H26" s="31">
        <v>50000</v>
      </c>
      <c r="I26" s="35" t="s">
        <v>135</v>
      </c>
    </row>
    <row r="27" spans="1:9" s="40" customFormat="1" ht="22.5" x14ac:dyDescent="0.2">
      <c r="A27" s="37"/>
      <c r="B27" s="30"/>
      <c r="C27" s="37" t="s">
        <v>130</v>
      </c>
      <c r="D27" s="33">
        <v>42005</v>
      </c>
      <c r="E27" s="38">
        <v>42035</v>
      </c>
      <c r="F27" s="37" t="s">
        <v>131</v>
      </c>
      <c r="G27" s="31">
        <v>300000</v>
      </c>
      <c r="H27" s="31">
        <v>300000</v>
      </c>
      <c r="I27" s="35" t="s">
        <v>136</v>
      </c>
    </row>
    <row r="28" spans="1:9" s="40" customFormat="1" x14ac:dyDescent="0.2">
      <c r="A28" s="37" t="s">
        <v>133</v>
      </c>
      <c r="B28" s="37"/>
      <c r="C28" s="37"/>
      <c r="D28" s="37"/>
      <c r="E28" s="37"/>
      <c r="F28" s="37"/>
      <c r="G28" s="31">
        <v>1300000</v>
      </c>
      <c r="H28" s="31">
        <v>1300000</v>
      </c>
      <c r="I28" s="35"/>
    </row>
    <row r="29" spans="1:9" customFormat="1" ht="141" x14ac:dyDescent="0.25">
      <c r="A29" s="41" t="s">
        <v>137</v>
      </c>
      <c r="B29" s="42">
        <v>75</v>
      </c>
      <c r="C29" s="43" t="s">
        <v>138</v>
      </c>
      <c r="D29" s="44">
        <v>42064</v>
      </c>
      <c r="E29" s="45">
        <v>41990</v>
      </c>
      <c r="F29" s="43" t="s">
        <v>139</v>
      </c>
      <c r="G29" s="46">
        <v>6915308</v>
      </c>
      <c r="H29" s="46">
        <v>2654209</v>
      </c>
      <c r="I29" s="47" t="s">
        <v>140</v>
      </c>
    </row>
    <row r="30" spans="1:9" customFormat="1" ht="39" x14ac:dyDescent="0.25">
      <c r="A30" s="41"/>
      <c r="B30" s="48"/>
      <c r="C30" s="43"/>
      <c r="D30" s="44">
        <v>42036</v>
      </c>
      <c r="E30" s="45">
        <v>42023</v>
      </c>
      <c r="F30" s="43" t="s">
        <v>141</v>
      </c>
      <c r="G30" s="46">
        <v>402960</v>
      </c>
      <c r="H30" s="46">
        <v>402960</v>
      </c>
      <c r="I30" s="47" t="s">
        <v>142</v>
      </c>
    </row>
    <row r="31" spans="1:9" customFormat="1" ht="90" x14ac:dyDescent="0.25">
      <c r="A31" s="41"/>
      <c r="B31" s="42">
        <v>75</v>
      </c>
      <c r="C31" s="43" t="s">
        <v>143</v>
      </c>
      <c r="D31" s="44">
        <v>42016</v>
      </c>
      <c r="E31" s="45">
        <v>41992</v>
      </c>
      <c r="F31" s="43" t="s">
        <v>144</v>
      </c>
      <c r="G31" s="46">
        <v>5800000</v>
      </c>
      <c r="H31" s="46">
        <v>5800000</v>
      </c>
      <c r="I31" s="47" t="s">
        <v>145</v>
      </c>
    </row>
    <row r="32" spans="1:9" customFormat="1" ht="77.25" x14ac:dyDescent="0.25">
      <c r="A32" s="41"/>
      <c r="B32" s="48">
        <v>0</v>
      </c>
      <c r="C32" s="49" t="s">
        <v>146</v>
      </c>
      <c r="D32" s="50" t="s">
        <v>147</v>
      </c>
      <c r="E32" s="51">
        <v>41992</v>
      </c>
      <c r="F32" s="49" t="s">
        <v>148</v>
      </c>
      <c r="G32" s="52">
        <v>1200000</v>
      </c>
      <c r="H32" s="52">
        <v>1200000</v>
      </c>
      <c r="I32" s="53" t="s">
        <v>149</v>
      </c>
    </row>
    <row r="33" spans="1:9" customFormat="1" ht="90" x14ac:dyDescent="0.25">
      <c r="A33" s="41"/>
      <c r="B33" s="42">
        <v>25</v>
      </c>
      <c r="C33" s="43" t="s">
        <v>150</v>
      </c>
      <c r="D33" s="44">
        <v>41974</v>
      </c>
      <c r="E33" s="45">
        <v>41991</v>
      </c>
      <c r="F33" s="43" t="s">
        <v>151</v>
      </c>
      <c r="G33" s="46">
        <v>12000000</v>
      </c>
      <c r="H33" s="46">
        <v>4000000</v>
      </c>
      <c r="I33" s="47" t="s">
        <v>152</v>
      </c>
    </row>
    <row r="34" spans="1:9" customFormat="1" ht="51.75" x14ac:dyDescent="0.25">
      <c r="A34" s="41"/>
      <c r="B34" s="42">
        <v>50</v>
      </c>
      <c r="C34" s="43" t="s">
        <v>153</v>
      </c>
      <c r="D34" s="44">
        <v>42005</v>
      </c>
      <c r="E34" s="45">
        <v>42023</v>
      </c>
      <c r="F34" s="43" t="s">
        <v>154</v>
      </c>
      <c r="G34" s="46">
        <v>180000</v>
      </c>
      <c r="H34" s="46">
        <v>180000</v>
      </c>
      <c r="I34" s="47" t="s">
        <v>155</v>
      </c>
    </row>
    <row r="35" spans="1:9" customFormat="1" ht="90" x14ac:dyDescent="0.25">
      <c r="A35" s="41"/>
      <c r="B35" s="42">
        <v>10</v>
      </c>
      <c r="C35" s="43" t="s">
        <v>156</v>
      </c>
      <c r="D35" s="44">
        <v>42005</v>
      </c>
      <c r="E35" s="45">
        <v>42016</v>
      </c>
      <c r="F35" s="43" t="s">
        <v>157</v>
      </c>
      <c r="G35" s="46">
        <v>1000000</v>
      </c>
      <c r="H35" s="46">
        <v>1000000</v>
      </c>
      <c r="I35" s="47" t="s">
        <v>158</v>
      </c>
    </row>
    <row r="36" spans="1:9" customFormat="1" ht="77.25" x14ac:dyDescent="0.25">
      <c r="A36" s="41"/>
      <c r="B36" s="42">
        <v>75</v>
      </c>
      <c r="C36" s="43" t="s">
        <v>159</v>
      </c>
      <c r="D36" s="44">
        <v>42064</v>
      </c>
      <c r="E36" s="45"/>
      <c r="F36" s="43" t="s">
        <v>160</v>
      </c>
      <c r="G36" s="46">
        <v>92000000</v>
      </c>
      <c r="H36" s="46">
        <v>18400000</v>
      </c>
      <c r="I36" s="47" t="s">
        <v>161</v>
      </c>
    </row>
    <row r="37" spans="1:9" customFormat="1" ht="15" x14ac:dyDescent="0.25">
      <c r="A37" s="41" t="s">
        <v>162</v>
      </c>
      <c r="B37" s="41"/>
      <c r="C37" s="41"/>
      <c r="D37" s="41"/>
      <c r="E37" s="41"/>
      <c r="F37" s="41"/>
      <c r="G37" s="46">
        <f>SUM(G29:G36)</f>
        <v>119498268</v>
      </c>
      <c r="H37" s="46">
        <f>SUM(H29:H36)</f>
        <v>33637169</v>
      </c>
      <c r="I37" s="54"/>
    </row>
    <row r="38" spans="1:9" x14ac:dyDescent="0.2">
      <c r="A38" s="24" t="s">
        <v>163</v>
      </c>
      <c r="B38" s="25">
        <v>10</v>
      </c>
      <c r="C38" s="24" t="s">
        <v>164</v>
      </c>
      <c r="D38" s="34">
        <v>42005</v>
      </c>
      <c r="E38" s="27">
        <v>42017</v>
      </c>
      <c r="F38" s="24" t="s">
        <v>165</v>
      </c>
      <c r="G38" s="28">
        <v>1000000</v>
      </c>
      <c r="H38" s="28">
        <v>1000000</v>
      </c>
      <c r="I38" s="32" t="s">
        <v>166</v>
      </c>
    </row>
    <row r="39" spans="1:9" x14ac:dyDescent="0.2">
      <c r="A39" s="24"/>
      <c r="B39" s="25"/>
      <c r="C39" s="24"/>
      <c r="D39" s="34">
        <v>42064</v>
      </c>
      <c r="E39" s="27">
        <v>42065</v>
      </c>
      <c r="F39" s="24" t="s">
        <v>167</v>
      </c>
      <c r="G39" s="28">
        <v>20000000</v>
      </c>
      <c r="H39" s="28">
        <v>3000000</v>
      </c>
      <c r="I39" s="32" t="s">
        <v>166</v>
      </c>
    </row>
    <row r="40" spans="1:9" x14ac:dyDescent="0.2">
      <c r="A40" s="24" t="s">
        <v>168</v>
      </c>
      <c r="B40" s="24"/>
      <c r="C40" s="24"/>
      <c r="D40" s="24"/>
      <c r="E40" s="24"/>
      <c r="F40" s="24"/>
      <c r="G40" s="28">
        <v>21000000</v>
      </c>
      <c r="H40" s="28">
        <v>4000000</v>
      </c>
      <c r="I40" s="32" t="s">
        <v>166</v>
      </c>
    </row>
    <row r="41" spans="1:9" ht="33.75" x14ac:dyDescent="0.2">
      <c r="A41" s="37" t="s">
        <v>169</v>
      </c>
      <c r="B41" s="30">
        <v>50</v>
      </c>
      <c r="C41" s="37" t="s">
        <v>170</v>
      </c>
      <c r="D41" s="33">
        <v>41974</v>
      </c>
      <c r="E41" s="38">
        <v>41985</v>
      </c>
      <c r="F41" s="37" t="s">
        <v>171</v>
      </c>
      <c r="G41" s="31">
        <v>15000</v>
      </c>
      <c r="H41" s="31">
        <v>15000</v>
      </c>
      <c r="I41" s="35" t="s">
        <v>172</v>
      </c>
    </row>
    <row r="42" spans="1:9" ht="22.5" x14ac:dyDescent="0.2">
      <c r="A42" s="37"/>
      <c r="B42" s="30"/>
      <c r="C42" s="37" t="s">
        <v>173</v>
      </c>
      <c r="D42" s="33">
        <v>41974</v>
      </c>
      <c r="E42" s="38">
        <v>41978</v>
      </c>
      <c r="F42" s="37" t="s">
        <v>174</v>
      </c>
      <c r="G42" s="31">
        <v>200000</v>
      </c>
      <c r="H42" s="31">
        <v>200000</v>
      </c>
      <c r="I42" s="35" t="s">
        <v>175</v>
      </c>
    </row>
    <row r="43" spans="1:9" ht="22.5" x14ac:dyDescent="0.2">
      <c r="A43" s="37"/>
      <c r="B43" s="30">
        <v>10</v>
      </c>
      <c r="C43" s="37" t="s">
        <v>170</v>
      </c>
      <c r="D43" s="33">
        <v>42186</v>
      </c>
      <c r="E43" s="38">
        <v>42209</v>
      </c>
      <c r="F43" s="37" t="s">
        <v>176</v>
      </c>
      <c r="G43" s="31">
        <v>20000000</v>
      </c>
      <c r="H43" s="31">
        <v>5000000</v>
      </c>
      <c r="I43" s="35" t="s">
        <v>177</v>
      </c>
    </row>
    <row r="44" spans="1:9" ht="22.5" x14ac:dyDescent="0.2">
      <c r="A44" s="37"/>
      <c r="B44" s="30"/>
      <c r="C44" s="37" t="s">
        <v>178</v>
      </c>
      <c r="D44" s="33">
        <v>41974</v>
      </c>
      <c r="E44" s="38">
        <v>42004</v>
      </c>
      <c r="F44" s="37" t="s">
        <v>179</v>
      </c>
      <c r="G44" s="31">
        <v>30000000</v>
      </c>
      <c r="H44" s="31">
        <v>5000000</v>
      </c>
      <c r="I44" s="35" t="s">
        <v>180</v>
      </c>
    </row>
    <row r="45" spans="1:9" ht="22.5" x14ac:dyDescent="0.2">
      <c r="A45" s="37"/>
      <c r="B45" s="30"/>
      <c r="C45" s="37"/>
      <c r="D45" s="33">
        <v>42005</v>
      </c>
      <c r="E45" s="38">
        <v>42013</v>
      </c>
      <c r="F45" s="37" t="s">
        <v>181</v>
      </c>
      <c r="G45" s="31">
        <v>400000</v>
      </c>
      <c r="H45" s="31">
        <v>400000</v>
      </c>
      <c r="I45" s="35" t="s">
        <v>180</v>
      </c>
    </row>
    <row r="46" spans="1:9" x14ac:dyDescent="0.2">
      <c r="A46" s="37"/>
      <c r="B46" s="30"/>
      <c r="C46" s="37"/>
      <c r="D46" s="33"/>
      <c r="E46" s="38">
        <v>42006</v>
      </c>
      <c r="F46" s="37" t="s">
        <v>182</v>
      </c>
      <c r="G46" s="31">
        <v>200000</v>
      </c>
      <c r="H46" s="31">
        <v>200000</v>
      </c>
      <c r="I46" s="35" t="s">
        <v>183</v>
      </c>
    </row>
    <row r="47" spans="1:9" ht="22.5" x14ac:dyDescent="0.2">
      <c r="A47" s="37"/>
      <c r="B47" s="30"/>
      <c r="C47" s="37" t="s">
        <v>173</v>
      </c>
      <c r="D47" s="33">
        <v>41974</v>
      </c>
      <c r="E47" s="38">
        <v>42004</v>
      </c>
      <c r="F47" s="37" t="s">
        <v>184</v>
      </c>
      <c r="G47" s="31">
        <v>1000000</v>
      </c>
      <c r="H47" s="31">
        <v>500000</v>
      </c>
      <c r="I47" s="35" t="s">
        <v>185</v>
      </c>
    </row>
    <row r="48" spans="1:9" ht="22.5" x14ac:dyDescent="0.2">
      <c r="A48" s="37"/>
      <c r="B48" s="30"/>
      <c r="C48" s="37"/>
      <c r="D48" s="33">
        <v>42036</v>
      </c>
      <c r="E48" s="38">
        <v>42040</v>
      </c>
      <c r="F48" s="37" t="s">
        <v>186</v>
      </c>
      <c r="G48" s="31">
        <v>100000</v>
      </c>
      <c r="H48" s="31">
        <v>100000</v>
      </c>
      <c r="I48" s="35" t="s">
        <v>185</v>
      </c>
    </row>
    <row r="49" spans="1:9" ht="22.5" x14ac:dyDescent="0.2">
      <c r="A49" s="37"/>
      <c r="B49" s="30"/>
      <c r="C49" s="37" t="s">
        <v>187</v>
      </c>
      <c r="D49" s="33">
        <v>42005</v>
      </c>
      <c r="E49" s="38">
        <v>42006</v>
      </c>
      <c r="F49" s="37" t="s">
        <v>188</v>
      </c>
      <c r="G49" s="31">
        <v>500000</v>
      </c>
      <c r="H49" s="31">
        <v>500000</v>
      </c>
      <c r="I49" s="35" t="s">
        <v>177</v>
      </c>
    </row>
    <row r="50" spans="1:9" ht="22.5" x14ac:dyDescent="0.2">
      <c r="A50" s="37"/>
      <c r="B50" s="30"/>
      <c r="C50" s="37"/>
      <c r="D50" s="33">
        <v>42036</v>
      </c>
      <c r="E50" s="38">
        <v>42038</v>
      </c>
      <c r="F50" s="37" t="s">
        <v>189</v>
      </c>
      <c r="G50" s="31">
        <v>300000</v>
      </c>
      <c r="H50" s="31">
        <v>300000</v>
      </c>
      <c r="I50" s="35" t="s">
        <v>190</v>
      </c>
    </row>
    <row r="51" spans="1:9" ht="22.5" x14ac:dyDescent="0.2">
      <c r="A51" s="37"/>
      <c r="B51" s="30"/>
      <c r="C51" s="37" t="s">
        <v>191</v>
      </c>
      <c r="D51" s="33">
        <v>42036</v>
      </c>
      <c r="E51" s="38">
        <v>42038</v>
      </c>
      <c r="F51" s="37" t="s">
        <v>192</v>
      </c>
      <c r="G51" s="31">
        <v>200000</v>
      </c>
      <c r="H51" s="31">
        <v>200000</v>
      </c>
      <c r="I51" s="35" t="s">
        <v>193</v>
      </c>
    </row>
    <row r="52" spans="1:9" x14ac:dyDescent="0.2">
      <c r="A52" s="37" t="s">
        <v>194</v>
      </c>
      <c r="B52" s="37"/>
      <c r="C52" s="37"/>
      <c r="D52" s="37"/>
      <c r="E52" s="37"/>
      <c r="F52" s="37"/>
      <c r="G52" s="31">
        <v>52915000</v>
      </c>
      <c r="H52" s="31">
        <v>12415000</v>
      </c>
      <c r="I52" s="35"/>
    </row>
    <row r="53" spans="1:9" s="60" customFormat="1" x14ac:dyDescent="0.2">
      <c r="A53" s="55" t="s">
        <v>195</v>
      </c>
      <c r="B53" s="56">
        <v>90</v>
      </c>
      <c r="C53" s="55" t="s">
        <v>196</v>
      </c>
      <c r="D53" s="26">
        <v>42019</v>
      </c>
      <c r="E53" s="57">
        <v>42003</v>
      </c>
      <c r="F53" s="55" t="s">
        <v>197</v>
      </c>
      <c r="G53" s="58">
        <v>8400000</v>
      </c>
      <c r="H53" s="58">
        <v>3000000</v>
      </c>
      <c r="I53" s="59" t="s">
        <v>198</v>
      </c>
    </row>
    <row r="54" spans="1:9" s="60" customFormat="1" x14ac:dyDescent="0.2">
      <c r="A54" s="55"/>
      <c r="B54" s="56">
        <v>50</v>
      </c>
      <c r="C54" s="55" t="s">
        <v>196</v>
      </c>
      <c r="D54" s="26">
        <v>42005</v>
      </c>
      <c r="E54" s="57"/>
      <c r="F54" s="55" t="s">
        <v>199</v>
      </c>
      <c r="G54" s="58">
        <v>20500000</v>
      </c>
      <c r="H54" s="58">
        <v>4000000</v>
      </c>
      <c r="I54" s="59" t="s">
        <v>200</v>
      </c>
    </row>
    <row r="55" spans="1:9" s="60" customFormat="1" x14ac:dyDescent="0.2">
      <c r="A55" s="55"/>
      <c r="B55" s="56">
        <v>25</v>
      </c>
      <c r="C55" s="55" t="s">
        <v>201</v>
      </c>
      <c r="D55" s="26">
        <v>42064</v>
      </c>
      <c r="E55" s="57"/>
      <c r="F55" s="55" t="s">
        <v>202</v>
      </c>
      <c r="G55" s="58">
        <v>500000</v>
      </c>
      <c r="H55" s="58">
        <v>500000</v>
      </c>
      <c r="I55" s="59" t="s">
        <v>203</v>
      </c>
    </row>
    <row r="56" spans="1:9" s="60" customFormat="1" x14ac:dyDescent="0.2">
      <c r="A56" s="55"/>
      <c r="B56" s="56">
        <v>10</v>
      </c>
      <c r="C56" s="55" t="s">
        <v>201</v>
      </c>
      <c r="D56" s="26">
        <v>42064</v>
      </c>
      <c r="E56" s="57"/>
      <c r="F56" s="55" t="s">
        <v>204</v>
      </c>
      <c r="G56" s="58">
        <v>300000</v>
      </c>
      <c r="H56" s="58">
        <v>300000</v>
      </c>
      <c r="I56" s="59" t="s">
        <v>203</v>
      </c>
    </row>
    <row r="57" spans="1:9" s="60" customFormat="1" ht="22.5" x14ac:dyDescent="0.2">
      <c r="A57" s="55"/>
      <c r="B57" s="56">
        <v>10</v>
      </c>
      <c r="C57" s="55" t="s">
        <v>205</v>
      </c>
      <c r="D57" s="26">
        <v>42064</v>
      </c>
      <c r="E57" s="57">
        <v>42034</v>
      </c>
      <c r="F57" s="55" t="s">
        <v>206</v>
      </c>
      <c r="G57" s="58">
        <v>200000</v>
      </c>
      <c r="H57" s="58">
        <v>200000</v>
      </c>
      <c r="I57" s="59" t="s">
        <v>207</v>
      </c>
    </row>
    <row r="58" spans="1:9" x14ac:dyDescent="0.2">
      <c r="A58" s="37" t="s">
        <v>208</v>
      </c>
      <c r="B58" s="37"/>
      <c r="C58" s="37"/>
      <c r="D58" s="37"/>
      <c r="E58" s="37"/>
      <c r="F58" s="37"/>
      <c r="G58" s="31">
        <v>21200000</v>
      </c>
      <c r="H58" s="31">
        <f>SUM(H53:H57)</f>
        <v>8000000</v>
      </c>
      <c r="I58" s="35" t="s">
        <v>166</v>
      </c>
    </row>
    <row r="59" spans="1:9" ht="33.75" x14ac:dyDescent="0.2">
      <c r="A59" s="37" t="s">
        <v>209</v>
      </c>
      <c r="B59" s="30">
        <v>75</v>
      </c>
      <c r="C59" s="37" t="s">
        <v>210</v>
      </c>
      <c r="D59" s="33">
        <v>41974</v>
      </c>
      <c r="E59" s="38">
        <v>41995</v>
      </c>
      <c r="F59" s="37" t="s">
        <v>211</v>
      </c>
      <c r="G59" s="31">
        <v>23000000</v>
      </c>
      <c r="H59" s="61">
        <v>3500000</v>
      </c>
      <c r="I59" s="35" t="s">
        <v>212</v>
      </c>
    </row>
    <row r="60" spans="1:9" ht="33.75" x14ac:dyDescent="0.2">
      <c r="A60" s="37"/>
      <c r="B60" s="30">
        <v>10</v>
      </c>
      <c r="C60" s="37" t="s">
        <v>213</v>
      </c>
      <c r="D60" s="33">
        <v>42005</v>
      </c>
      <c r="E60" s="38">
        <v>42016</v>
      </c>
      <c r="F60" s="37" t="s">
        <v>214</v>
      </c>
      <c r="G60" s="31">
        <v>400000</v>
      </c>
      <c r="H60" s="31">
        <v>100000</v>
      </c>
      <c r="I60" s="35" t="s">
        <v>215</v>
      </c>
    </row>
    <row r="61" spans="1:9" ht="56.25" x14ac:dyDescent="0.2">
      <c r="A61" s="37"/>
      <c r="B61" s="30"/>
      <c r="C61" s="37" t="s">
        <v>216</v>
      </c>
      <c r="D61" s="33">
        <v>41974</v>
      </c>
      <c r="E61" s="38">
        <v>41988</v>
      </c>
      <c r="F61" s="37" t="s">
        <v>217</v>
      </c>
      <c r="G61" s="31">
        <v>10000000</v>
      </c>
      <c r="H61" s="31">
        <v>1200000</v>
      </c>
      <c r="I61" s="35" t="s">
        <v>218</v>
      </c>
    </row>
    <row r="62" spans="1:9" ht="33.75" x14ac:dyDescent="0.2">
      <c r="A62" s="37"/>
      <c r="B62" s="30"/>
      <c r="C62" s="37"/>
      <c r="D62" s="33">
        <v>42005</v>
      </c>
      <c r="E62" s="38">
        <v>42023</v>
      </c>
      <c r="F62" s="37" t="s">
        <v>219</v>
      </c>
      <c r="G62" s="31">
        <v>500000</v>
      </c>
      <c r="H62" s="31">
        <v>200000</v>
      </c>
      <c r="I62" s="35" t="s">
        <v>220</v>
      </c>
    </row>
    <row r="63" spans="1:9" ht="22.5" x14ac:dyDescent="0.2">
      <c r="A63" s="37"/>
      <c r="B63" s="30"/>
      <c r="C63" s="37" t="s">
        <v>221</v>
      </c>
      <c r="D63" s="33">
        <v>42036</v>
      </c>
      <c r="E63" s="38">
        <v>42051</v>
      </c>
      <c r="F63" s="37" t="s">
        <v>222</v>
      </c>
      <c r="G63" s="31">
        <v>500000</v>
      </c>
      <c r="H63" s="31">
        <v>200000</v>
      </c>
      <c r="I63" s="35" t="s">
        <v>223</v>
      </c>
    </row>
    <row r="64" spans="1:9" ht="56.25" x14ac:dyDescent="0.2">
      <c r="A64" s="37"/>
      <c r="B64" s="30"/>
      <c r="C64" s="37" t="s">
        <v>224</v>
      </c>
      <c r="D64" s="33">
        <v>42005</v>
      </c>
      <c r="E64" s="38">
        <v>42023</v>
      </c>
      <c r="F64" s="37" t="s">
        <v>225</v>
      </c>
      <c r="G64" s="31">
        <v>500000</v>
      </c>
      <c r="H64" s="31">
        <v>200000</v>
      </c>
      <c r="I64" s="35" t="s">
        <v>226</v>
      </c>
    </row>
    <row r="65" spans="1:9" ht="33.75" x14ac:dyDescent="0.2">
      <c r="A65" s="37"/>
      <c r="B65" s="30"/>
      <c r="C65" s="37" t="s">
        <v>227</v>
      </c>
      <c r="D65" s="33">
        <v>42005</v>
      </c>
      <c r="E65" s="38">
        <v>42030</v>
      </c>
      <c r="F65" s="37" t="s">
        <v>228</v>
      </c>
      <c r="G65" s="31">
        <v>500000</v>
      </c>
      <c r="H65" s="31">
        <v>500000</v>
      </c>
      <c r="I65" s="35" t="s">
        <v>229</v>
      </c>
    </row>
    <row r="66" spans="1:9" x14ac:dyDescent="0.2">
      <c r="A66" s="37" t="s">
        <v>230</v>
      </c>
      <c r="B66" s="37"/>
      <c r="C66" s="37"/>
      <c r="D66" s="37"/>
      <c r="E66" s="37"/>
      <c r="F66" s="37"/>
      <c r="G66" s="31">
        <v>35400000</v>
      </c>
      <c r="H66" s="31">
        <v>4400000</v>
      </c>
      <c r="I66" s="35" t="s">
        <v>166</v>
      </c>
    </row>
    <row r="67" spans="1:9" ht="45" x14ac:dyDescent="0.2">
      <c r="A67" s="55" t="s">
        <v>231</v>
      </c>
      <c r="B67" s="56">
        <v>75</v>
      </c>
      <c r="C67" s="55" t="s">
        <v>232</v>
      </c>
      <c r="D67" s="62">
        <v>42034</v>
      </c>
      <c r="E67" s="63">
        <v>42034</v>
      </c>
      <c r="F67" s="55" t="s">
        <v>233</v>
      </c>
      <c r="G67" s="64">
        <v>400000</v>
      </c>
      <c r="H67" s="64">
        <v>400000</v>
      </c>
      <c r="I67" s="65" t="s">
        <v>234</v>
      </c>
    </row>
    <row r="68" spans="1:9" ht="45" x14ac:dyDescent="0.2">
      <c r="A68" s="55"/>
      <c r="B68" s="55">
        <v>10</v>
      </c>
      <c r="C68" s="55" t="s">
        <v>232</v>
      </c>
      <c r="D68" s="62">
        <v>42278</v>
      </c>
      <c r="E68" s="63">
        <v>42278</v>
      </c>
      <c r="F68" s="55" t="s">
        <v>235</v>
      </c>
      <c r="G68" s="64">
        <v>2400000</v>
      </c>
      <c r="H68" s="64">
        <v>800000</v>
      </c>
      <c r="I68" s="65" t="s">
        <v>236</v>
      </c>
    </row>
    <row r="69" spans="1:9" s="36" customFormat="1" ht="33.75" x14ac:dyDescent="0.2">
      <c r="A69" s="55"/>
      <c r="B69" s="56">
        <v>25</v>
      </c>
      <c r="C69" s="55" t="s">
        <v>232</v>
      </c>
      <c r="D69" s="62">
        <v>42109</v>
      </c>
      <c r="E69" s="63">
        <v>42109</v>
      </c>
      <c r="F69" s="55" t="s">
        <v>237</v>
      </c>
      <c r="G69" s="64">
        <v>13000000</v>
      </c>
      <c r="H69" s="64">
        <v>13000000</v>
      </c>
      <c r="I69" s="65" t="s">
        <v>238</v>
      </c>
    </row>
    <row r="70" spans="1:9" s="36" customFormat="1" ht="81.75" customHeight="1" x14ac:dyDescent="0.2">
      <c r="A70" s="55"/>
      <c r="B70" s="56">
        <v>50</v>
      </c>
      <c r="C70" s="63" t="s">
        <v>239</v>
      </c>
      <c r="D70" s="26">
        <v>47150</v>
      </c>
      <c r="E70" s="57">
        <v>47150</v>
      </c>
      <c r="F70" s="55" t="s">
        <v>240</v>
      </c>
      <c r="G70" s="64">
        <v>2000000</v>
      </c>
      <c r="H70" s="64">
        <v>400000</v>
      </c>
      <c r="I70" s="65" t="s">
        <v>241</v>
      </c>
    </row>
    <row r="71" spans="1:9" s="36" customFormat="1" ht="42.75" customHeight="1" x14ac:dyDescent="0.2">
      <c r="A71" s="55"/>
      <c r="B71" s="56">
        <v>50</v>
      </c>
      <c r="C71" s="55" t="s">
        <v>239</v>
      </c>
      <c r="D71" s="62">
        <v>42078</v>
      </c>
      <c r="E71" s="63">
        <v>42078</v>
      </c>
      <c r="F71" s="55" t="s">
        <v>242</v>
      </c>
      <c r="G71" s="64">
        <v>3000000</v>
      </c>
      <c r="H71" s="64">
        <v>500000</v>
      </c>
      <c r="I71" s="65" t="s">
        <v>243</v>
      </c>
    </row>
    <row r="72" spans="1:9" s="36" customFormat="1" ht="33.75" x14ac:dyDescent="0.2">
      <c r="A72" s="55"/>
      <c r="B72" s="56">
        <v>10</v>
      </c>
      <c r="C72" s="55" t="s">
        <v>239</v>
      </c>
      <c r="D72" s="62">
        <v>42262</v>
      </c>
      <c r="E72" s="63">
        <v>42262</v>
      </c>
      <c r="F72" s="55" t="s">
        <v>244</v>
      </c>
      <c r="G72" s="64">
        <v>2400000</v>
      </c>
      <c r="H72" s="64">
        <v>800000</v>
      </c>
      <c r="I72" s="65" t="s">
        <v>245</v>
      </c>
    </row>
    <row r="73" spans="1:9" s="36" customFormat="1" ht="45" x14ac:dyDescent="0.2">
      <c r="A73" s="55"/>
      <c r="B73" s="56">
        <v>25</v>
      </c>
      <c r="C73" s="55" t="s">
        <v>246</v>
      </c>
      <c r="D73" s="62">
        <v>42200</v>
      </c>
      <c r="E73" s="55" t="s">
        <v>247</v>
      </c>
      <c r="F73" s="55" t="s">
        <v>248</v>
      </c>
      <c r="G73" s="64">
        <v>1500000</v>
      </c>
      <c r="H73" s="64">
        <v>500000</v>
      </c>
      <c r="I73" s="65" t="s">
        <v>249</v>
      </c>
    </row>
    <row r="74" spans="1:9" s="36" customFormat="1" ht="15" customHeight="1" x14ac:dyDescent="0.2">
      <c r="A74" s="55"/>
      <c r="B74" s="56">
        <v>25</v>
      </c>
      <c r="C74" s="55" t="s">
        <v>250</v>
      </c>
      <c r="D74" s="62">
        <v>42078</v>
      </c>
      <c r="E74" s="63">
        <v>42078</v>
      </c>
      <c r="F74" s="55" t="s">
        <v>251</v>
      </c>
      <c r="G74" s="64">
        <v>400000</v>
      </c>
      <c r="H74" s="64">
        <v>400000</v>
      </c>
      <c r="I74" s="65" t="s">
        <v>252</v>
      </c>
    </row>
    <row r="75" spans="1:9" ht="45" x14ac:dyDescent="0.2">
      <c r="A75" s="55"/>
      <c r="B75" s="56">
        <v>25</v>
      </c>
      <c r="C75" s="55" t="s">
        <v>250</v>
      </c>
      <c r="D75" s="62">
        <v>42078</v>
      </c>
      <c r="E75" s="63">
        <v>42078</v>
      </c>
      <c r="F75" s="55" t="s">
        <v>253</v>
      </c>
      <c r="G75" s="64">
        <v>1200000</v>
      </c>
      <c r="H75" s="64">
        <v>400000</v>
      </c>
      <c r="I75" s="65" t="s">
        <v>254</v>
      </c>
    </row>
    <row r="76" spans="1:9" ht="33.75" x14ac:dyDescent="0.2">
      <c r="A76" s="55"/>
      <c r="B76" s="55">
        <v>10</v>
      </c>
      <c r="C76" s="55" t="s">
        <v>232</v>
      </c>
      <c r="D76" s="62">
        <v>42292</v>
      </c>
      <c r="E76" s="63">
        <v>42292</v>
      </c>
      <c r="F76" s="55" t="s">
        <v>255</v>
      </c>
      <c r="G76" s="64">
        <v>2000000</v>
      </c>
      <c r="H76" s="64">
        <v>2000000</v>
      </c>
      <c r="I76" s="65" t="s">
        <v>256</v>
      </c>
    </row>
    <row r="77" spans="1:9" ht="33.75" x14ac:dyDescent="0.2">
      <c r="A77" s="55"/>
      <c r="B77" s="56">
        <v>25</v>
      </c>
      <c r="C77" s="55" t="s">
        <v>232</v>
      </c>
      <c r="D77" s="62">
        <v>42109</v>
      </c>
      <c r="E77" s="63">
        <v>42109</v>
      </c>
      <c r="F77" s="55" t="s">
        <v>257</v>
      </c>
      <c r="G77" s="64">
        <v>1500000</v>
      </c>
      <c r="H77" s="64">
        <v>500000</v>
      </c>
      <c r="I77" s="65" t="s">
        <v>258</v>
      </c>
    </row>
    <row r="78" spans="1:9" x14ac:dyDescent="0.2">
      <c r="A78" s="55" t="s">
        <v>259</v>
      </c>
      <c r="B78" s="56"/>
      <c r="C78" s="55"/>
      <c r="D78" s="62"/>
      <c r="E78" s="63"/>
      <c r="F78" s="55"/>
      <c r="G78" s="64">
        <f>SUM(G53:G58)</f>
        <v>51100000</v>
      </c>
      <c r="H78" s="64">
        <f>SUM(H53:H58)</f>
        <v>16000000</v>
      </c>
      <c r="I78" s="65"/>
    </row>
    <row r="79" spans="1:9" x14ac:dyDescent="0.2">
      <c r="A79" s="37" t="s">
        <v>260</v>
      </c>
      <c r="B79" s="30">
        <v>25</v>
      </c>
      <c r="C79" s="37" t="s">
        <v>261</v>
      </c>
      <c r="D79" s="33">
        <v>42036</v>
      </c>
      <c r="E79" s="38">
        <v>41992</v>
      </c>
      <c r="F79" s="37" t="s">
        <v>262</v>
      </c>
      <c r="G79" s="31">
        <v>2500000</v>
      </c>
      <c r="H79" s="31">
        <v>2500000</v>
      </c>
      <c r="I79" s="35" t="s">
        <v>263</v>
      </c>
    </row>
    <row r="80" spans="1:9" x14ac:dyDescent="0.2">
      <c r="A80" s="37"/>
      <c r="B80" s="30">
        <v>10</v>
      </c>
      <c r="C80" s="37" t="s">
        <v>264</v>
      </c>
      <c r="D80" s="33">
        <v>42064</v>
      </c>
      <c r="E80" s="38">
        <v>42051</v>
      </c>
      <c r="F80" s="37" t="s">
        <v>265</v>
      </c>
      <c r="G80" s="31">
        <v>150000</v>
      </c>
      <c r="H80" s="31">
        <v>150000</v>
      </c>
      <c r="I80" s="35" t="s">
        <v>266</v>
      </c>
    </row>
    <row r="81" spans="1:9" x14ac:dyDescent="0.2">
      <c r="A81" s="37"/>
      <c r="B81" s="30"/>
      <c r="C81" s="37"/>
      <c r="D81" s="33">
        <v>42064</v>
      </c>
      <c r="E81" s="38">
        <v>42079</v>
      </c>
      <c r="F81" s="37" t="s">
        <v>267</v>
      </c>
      <c r="G81" s="31">
        <v>1200000</v>
      </c>
      <c r="H81" s="31">
        <v>400000</v>
      </c>
      <c r="I81" s="35" t="s">
        <v>266</v>
      </c>
    </row>
    <row r="82" spans="1:9" x14ac:dyDescent="0.2">
      <c r="A82" s="37"/>
      <c r="B82" s="30"/>
      <c r="C82" s="37" t="s">
        <v>268</v>
      </c>
      <c r="D82" s="33">
        <v>42095</v>
      </c>
      <c r="E82" s="38">
        <v>42034</v>
      </c>
      <c r="F82" s="37" t="s">
        <v>269</v>
      </c>
      <c r="G82" s="31">
        <v>300000</v>
      </c>
      <c r="H82" s="31">
        <v>300000</v>
      </c>
      <c r="I82" s="35" t="s">
        <v>270</v>
      </c>
    </row>
    <row r="83" spans="1:9" x14ac:dyDescent="0.2">
      <c r="A83" s="37"/>
      <c r="B83" s="30"/>
      <c r="C83" s="37"/>
      <c r="D83" s="33">
        <v>42278</v>
      </c>
      <c r="E83" s="38">
        <v>42124</v>
      </c>
      <c r="F83" s="37" t="s">
        <v>271</v>
      </c>
      <c r="G83" s="31">
        <v>13000000</v>
      </c>
      <c r="H83" s="31">
        <v>1000000</v>
      </c>
      <c r="I83" s="35" t="s">
        <v>272</v>
      </c>
    </row>
    <row r="84" spans="1:9" x14ac:dyDescent="0.2">
      <c r="A84" s="37"/>
      <c r="B84" s="30"/>
      <c r="C84" s="37" t="s">
        <v>261</v>
      </c>
      <c r="D84" s="33">
        <v>42095</v>
      </c>
      <c r="E84" s="38">
        <v>42034</v>
      </c>
      <c r="F84" s="37" t="s">
        <v>273</v>
      </c>
      <c r="G84" s="31">
        <v>500000</v>
      </c>
      <c r="H84" s="31">
        <v>500000</v>
      </c>
      <c r="I84" s="35" t="s">
        <v>274</v>
      </c>
    </row>
    <row r="85" spans="1:9" x14ac:dyDescent="0.2">
      <c r="A85" s="37"/>
      <c r="B85" s="30"/>
      <c r="C85" s="37" t="s">
        <v>275</v>
      </c>
      <c r="D85" s="33">
        <v>42155</v>
      </c>
      <c r="E85" s="38">
        <v>42004</v>
      </c>
      <c r="F85" s="37" t="s">
        <v>276</v>
      </c>
      <c r="G85" s="31">
        <v>30000000</v>
      </c>
      <c r="H85" s="31">
        <v>6000000</v>
      </c>
      <c r="I85" s="35" t="s">
        <v>277</v>
      </c>
    </row>
    <row r="86" spans="1:9" x14ac:dyDescent="0.2">
      <c r="A86" s="37" t="s">
        <v>278</v>
      </c>
      <c r="B86" s="37"/>
      <c r="C86" s="37"/>
      <c r="D86" s="37"/>
      <c r="E86" s="37"/>
      <c r="F86" s="37"/>
      <c r="G86" s="31">
        <f>SUM(G79:G85)</f>
        <v>47650000</v>
      </c>
      <c r="H86" s="31">
        <f>SUM(H79:H85)</f>
        <v>10850000</v>
      </c>
      <c r="I86" s="35"/>
    </row>
    <row r="87" spans="1:9" ht="33.75" x14ac:dyDescent="0.2">
      <c r="A87" s="37" t="s">
        <v>279</v>
      </c>
      <c r="B87" s="30">
        <v>90</v>
      </c>
      <c r="C87" s="37" t="s">
        <v>280</v>
      </c>
      <c r="D87" s="33">
        <v>42050</v>
      </c>
      <c r="E87" s="38">
        <v>42034</v>
      </c>
      <c r="F87" s="37" t="s">
        <v>281</v>
      </c>
      <c r="G87" s="31">
        <v>2000000</v>
      </c>
      <c r="H87" s="31">
        <v>1000000</v>
      </c>
      <c r="I87" s="39" t="s">
        <v>282</v>
      </c>
    </row>
    <row r="88" spans="1:9" ht="33.75" x14ac:dyDescent="0.2">
      <c r="A88" s="37"/>
      <c r="B88" s="30">
        <v>90</v>
      </c>
      <c r="C88" s="37" t="s">
        <v>280</v>
      </c>
      <c r="D88" s="33">
        <v>42019</v>
      </c>
      <c r="E88" s="38">
        <v>42013</v>
      </c>
      <c r="F88" s="37" t="s">
        <v>283</v>
      </c>
      <c r="G88" s="31">
        <v>1500000</v>
      </c>
      <c r="H88" s="31">
        <v>500000</v>
      </c>
      <c r="I88" s="39" t="s">
        <v>284</v>
      </c>
    </row>
    <row r="89" spans="1:9" x14ac:dyDescent="0.2">
      <c r="A89" s="37"/>
      <c r="B89" s="30">
        <v>90</v>
      </c>
      <c r="C89" s="37" t="s">
        <v>280</v>
      </c>
      <c r="D89" s="33">
        <v>42050</v>
      </c>
      <c r="E89" s="38">
        <v>42027</v>
      </c>
      <c r="F89" s="37" t="s">
        <v>285</v>
      </c>
      <c r="G89" s="31">
        <v>30000</v>
      </c>
      <c r="H89" s="31">
        <v>30000</v>
      </c>
      <c r="I89" s="39" t="s">
        <v>286</v>
      </c>
    </row>
    <row r="90" spans="1:9" ht="22.5" x14ac:dyDescent="0.2">
      <c r="A90" s="37"/>
      <c r="B90" s="30">
        <v>75</v>
      </c>
      <c r="C90" s="37" t="s">
        <v>287</v>
      </c>
      <c r="D90" s="33">
        <v>42019</v>
      </c>
      <c r="E90" s="38"/>
      <c r="F90" s="37" t="s">
        <v>288</v>
      </c>
      <c r="G90" s="31">
        <v>500000</v>
      </c>
      <c r="H90" s="31">
        <v>300000</v>
      </c>
      <c r="I90" s="39" t="s">
        <v>289</v>
      </c>
    </row>
    <row r="91" spans="1:9" x14ac:dyDescent="0.2">
      <c r="A91" s="37"/>
      <c r="B91" s="30">
        <v>50</v>
      </c>
      <c r="C91" s="37" t="s">
        <v>290</v>
      </c>
      <c r="D91" s="33">
        <v>42005</v>
      </c>
      <c r="E91" s="38">
        <v>42027</v>
      </c>
      <c r="F91" s="37" t="s">
        <v>291</v>
      </c>
      <c r="G91" s="31">
        <v>2000000</v>
      </c>
      <c r="H91" s="31">
        <v>1000000</v>
      </c>
      <c r="I91" s="39" t="s">
        <v>292</v>
      </c>
    </row>
    <row r="92" spans="1:9" ht="45" x14ac:dyDescent="0.2">
      <c r="A92" s="37"/>
      <c r="B92" s="30">
        <v>25</v>
      </c>
      <c r="C92" s="37" t="s">
        <v>293</v>
      </c>
      <c r="D92" s="33">
        <v>42050</v>
      </c>
      <c r="E92" s="38">
        <v>42013</v>
      </c>
      <c r="F92" s="37" t="s">
        <v>294</v>
      </c>
      <c r="G92" s="31">
        <v>600000</v>
      </c>
      <c r="H92" s="31">
        <v>300000</v>
      </c>
      <c r="I92" s="39" t="s">
        <v>295</v>
      </c>
    </row>
    <row r="93" spans="1:9" ht="56.25" x14ac:dyDescent="0.2">
      <c r="A93" s="37"/>
      <c r="B93" s="30">
        <v>10</v>
      </c>
      <c r="C93" s="37" t="s">
        <v>296</v>
      </c>
      <c r="D93" s="33">
        <v>42078</v>
      </c>
      <c r="E93" s="38">
        <v>42034</v>
      </c>
      <c r="F93" s="37" t="s">
        <v>297</v>
      </c>
      <c r="G93" s="31">
        <v>100000</v>
      </c>
      <c r="H93" s="31">
        <v>100000</v>
      </c>
      <c r="I93" s="39" t="s">
        <v>298</v>
      </c>
    </row>
    <row r="94" spans="1:9" x14ac:dyDescent="0.2">
      <c r="A94" s="37" t="s">
        <v>299</v>
      </c>
      <c r="B94" s="30"/>
      <c r="C94" s="37"/>
      <c r="D94" s="33"/>
      <c r="E94" s="38"/>
      <c r="F94" s="37"/>
      <c r="G94" s="31">
        <v>6730000</v>
      </c>
      <c r="H94" s="31">
        <v>3230000</v>
      </c>
      <c r="I94" s="39"/>
    </row>
    <row r="95" spans="1:9" ht="45" x14ac:dyDescent="0.2">
      <c r="A95" s="37" t="s">
        <v>300</v>
      </c>
      <c r="B95" s="30">
        <v>50</v>
      </c>
      <c r="C95" s="37" t="s">
        <v>301</v>
      </c>
      <c r="D95" s="33">
        <v>42005</v>
      </c>
      <c r="E95" s="38">
        <v>42030</v>
      </c>
      <c r="F95" s="37" t="s">
        <v>302</v>
      </c>
      <c r="G95" s="31">
        <v>1100000</v>
      </c>
      <c r="H95" s="31">
        <v>1100000</v>
      </c>
      <c r="I95" s="35" t="s">
        <v>303</v>
      </c>
    </row>
    <row r="96" spans="1:9" x14ac:dyDescent="0.2">
      <c r="A96" s="37"/>
      <c r="B96" s="30"/>
      <c r="C96" s="37"/>
      <c r="D96" s="33"/>
      <c r="E96" s="38">
        <v>42023</v>
      </c>
      <c r="F96" s="37" t="s">
        <v>304</v>
      </c>
      <c r="G96" s="31">
        <v>79000</v>
      </c>
      <c r="H96" s="31">
        <v>79000</v>
      </c>
      <c r="I96" s="35" t="s">
        <v>305</v>
      </c>
    </row>
    <row r="97" spans="1:9" x14ac:dyDescent="0.2">
      <c r="A97" s="37"/>
      <c r="B97" s="30"/>
      <c r="C97" s="37" t="s">
        <v>306</v>
      </c>
      <c r="D97" s="33">
        <v>41974</v>
      </c>
      <c r="E97" s="38">
        <v>42002</v>
      </c>
      <c r="F97" s="37" t="s">
        <v>307</v>
      </c>
      <c r="G97" s="31">
        <v>128200</v>
      </c>
      <c r="H97" s="31">
        <v>128200</v>
      </c>
      <c r="I97" s="35" t="s">
        <v>308</v>
      </c>
    </row>
    <row r="98" spans="1:9" x14ac:dyDescent="0.2">
      <c r="A98" s="37"/>
      <c r="B98" s="30"/>
      <c r="C98" s="37" t="s">
        <v>309</v>
      </c>
      <c r="D98" s="33">
        <v>42005</v>
      </c>
      <c r="E98" s="38">
        <v>42009</v>
      </c>
      <c r="F98" s="37" t="s">
        <v>310</v>
      </c>
      <c r="G98" s="31">
        <v>56000</v>
      </c>
      <c r="H98" s="31">
        <v>56000</v>
      </c>
      <c r="I98" s="35" t="s">
        <v>311</v>
      </c>
    </row>
    <row r="99" spans="1:9" ht="22.5" x14ac:dyDescent="0.2">
      <c r="A99" s="37"/>
      <c r="B99" s="30"/>
      <c r="C99" s="37"/>
      <c r="D99" s="33">
        <v>42036</v>
      </c>
      <c r="E99" s="38">
        <v>42051</v>
      </c>
      <c r="F99" s="37" t="s">
        <v>312</v>
      </c>
      <c r="G99" s="31">
        <v>30000</v>
      </c>
      <c r="H99" s="31">
        <v>30000</v>
      </c>
      <c r="I99" s="35" t="s">
        <v>313</v>
      </c>
    </row>
    <row r="100" spans="1:9" ht="22.5" x14ac:dyDescent="0.2">
      <c r="A100" s="37"/>
      <c r="B100" s="30">
        <v>25</v>
      </c>
      <c r="C100" s="37" t="s">
        <v>306</v>
      </c>
      <c r="D100" s="33">
        <v>41974</v>
      </c>
      <c r="E100" s="38">
        <v>41988</v>
      </c>
      <c r="F100" s="37" t="s">
        <v>314</v>
      </c>
      <c r="G100" s="31">
        <v>75600</v>
      </c>
      <c r="H100" s="31">
        <v>75600</v>
      </c>
      <c r="I100" s="35" t="s">
        <v>315</v>
      </c>
    </row>
    <row r="101" spans="1:9" x14ac:dyDescent="0.2">
      <c r="A101" s="37"/>
      <c r="B101" s="30"/>
      <c r="C101" s="37" t="s">
        <v>309</v>
      </c>
      <c r="D101" s="33">
        <v>42005</v>
      </c>
      <c r="E101" s="38">
        <v>42023</v>
      </c>
      <c r="F101" s="37" t="s">
        <v>316</v>
      </c>
      <c r="G101" s="31">
        <v>3736226</v>
      </c>
      <c r="H101" s="31">
        <v>3736226</v>
      </c>
      <c r="I101" s="35" t="s">
        <v>317</v>
      </c>
    </row>
    <row r="102" spans="1:9" x14ac:dyDescent="0.2">
      <c r="A102" s="37"/>
      <c r="B102" s="30">
        <v>10</v>
      </c>
      <c r="C102" s="37" t="s">
        <v>318</v>
      </c>
      <c r="D102" s="33">
        <v>41974</v>
      </c>
      <c r="E102" s="38">
        <v>42004</v>
      </c>
      <c r="F102" s="37" t="s">
        <v>319</v>
      </c>
      <c r="G102" s="31">
        <v>1000000</v>
      </c>
      <c r="H102" s="31">
        <v>1000000</v>
      </c>
      <c r="I102" s="35" t="s">
        <v>320</v>
      </c>
    </row>
    <row r="103" spans="1:9" x14ac:dyDescent="0.2">
      <c r="A103" s="37" t="s">
        <v>321</v>
      </c>
      <c r="B103" s="37"/>
      <c r="C103" s="37"/>
      <c r="D103" s="37"/>
      <c r="E103" s="37"/>
      <c r="F103" s="37"/>
      <c r="G103" s="31">
        <f>SUM(G95:G102)</f>
        <v>6205026</v>
      </c>
      <c r="H103" s="31">
        <f>SUM(H95:H102)</f>
        <v>6205026</v>
      </c>
      <c r="I103" s="35"/>
    </row>
    <row r="104" spans="1:9" x14ac:dyDescent="0.2">
      <c r="A104" s="37" t="s">
        <v>322</v>
      </c>
      <c r="B104" s="37"/>
      <c r="C104" s="37"/>
      <c r="D104" s="37"/>
      <c r="E104" s="37"/>
      <c r="F104" s="37"/>
      <c r="G104" s="31">
        <v>205042068</v>
      </c>
      <c r="H104" s="31">
        <v>61580969</v>
      </c>
      <c r="I104" s="35" t="s">
        <v>166</v>
      </c>
    </row>
    <row r="116" spans="1:9" x14ac:dyDescent="0.2">
      <c r="A116" s="19"/>
      <c r="B116" s="19"/>
      <c r="C116" s="19"/>
      <c r="D116" s="19"/>
      <c r="E116" s="19"/>
      <c r="F116" s="19"/>
      <c r="G116" s="19"/>
      <c r="H116" s="19"/>
      <c r="I116" s="19"/>
    </row>
    <row r="117" spans="1:9" x14ac:dyDescent="0.2">
      <c r="A117" s="19"/>
      <c r="B117" s="19"/>
      <c r="C117" s="19"/>
      <c r="D117" s="19"/>
      <c r="E117" s="19"/>
      <c r="F117" s="19"/>
      <c r="G117" s="19"/>
      <c r="H117" s="19"/>
      <c r="I117" s="19"/>
    </row>
    <row r="118" spans="1:9" x14ac:dyDescent="0.2">
      <c r="A118" s="19"/>
      <c r="B118" s="19"/>
      <c r="C118" s="19"/>
      <c r="D118" s="19"/>
      <c r="E118" s="19"/>
      <c r="F118" s="19"/>
      <c r="G118" s="19"/>
      <c r="H118" s="19"/>
      <c r="I118" s="19"/>
    </row>
    <row r="119" spans="1:9" x14ac:dyDescent="0.2">
      <c r="A119" s="19"/>
      <c r="B119" s="19"/>
      <c r="C119" s="19"/>
      <c r="D119" s="19"/>
      <c r="E119" s="19"/>
      <c r="F119" s="19"/>
      <c r="G119" s="19"/>
      <c r="H119" s="19"/>
      <c r="I119" s="19"/>
    </row>
    <row r="120" spans="1:9" x14ac:dyDescent="0.2">
      <c r="A120" s="19"/>
      <c r="B120" s="19"/>
      <c r="C120" s="19"/>
      <c r="D120" s="19"/>
      <c r="E120" s="19"/>
      <c r="F120" s="19"/>
      <c r="G120" s="19"/>
      <c r="H120" s="19"/>
      <c r="I120" s="19"/>
    </row>
    <row r="121" spans="1:9" x14ac:dyDescent="0.2">
      <c r="A121" s="19"/>
      <c r="B121" s="19"/>
      <c r="C121" s="19"/>
      <c r="D121" s="19"/>
      <c r="E121" s="19"/>
      <c r="F121" s="19"/>
      <c r="G121" s="19"/>
      <c r="H121" s="19"/>
      <c r="I121" s="19"/>
    </row>
    <row r="122" spans="1:9" x14ac:dyDescent="0.2">
      <c r="A122" s="19"/>
      <c r="B122" s="19"/>
      <c r="C122" s="19"/>
      <c r="D122" s="19"/>
      <c r="E122" s="19"/>
      <c r="F122" s="19"/>
      <c r="G122" s="19"/>
      <c r="H122" s="19"/>
      <c r="I122" s="19"/>
    </row>
    <row r="123" spans="1:9" x14ac:dyDescent="0.2">
      <c r="A123" s="19"/>
      <c r="B123" s="19"/>
      <c r="C123" s="19"/>
      <c r="D123" s="19"/>
      <c r="E123" s="19"/>
      <c r="F123" s="19"/>
      <c r="G123" s="19"/>
      <c r="H123" s="19"/>
      <c r="I123" s="19"/>
    </row>
    <row r="124" spans="1:9" x14ac:dyDescent="0.2">
      <c r="A124" s="19"/>
      <c r="B124" s="19"/>
      <c r="C124" s="19"/>
      <c r="D124" s="19"/>
      <c r="E124" s="19"/>
      <c r="F124" s="19"/>
      <c r="G124" s="19"/>
      <c r="H124" s="19"/>
      <c r="I124" s="19"/>
    </row>
  </sheetData>
  <pageMargins left="0.7" right="0.7" top="0.75" bottom="0.75" header="0.3" footer="0.3"/>
  <pageSetup orientation="landscape" horizontalDpi="0" verticalDpi="0" r:id="rId1"/>
  <extLst>
    <ext xmlns:x14="http://schemas.microsoft.com/office/spreadsheetml/2009/9/main" uri="{78C0D931-6437-407d-A8EE-F0AAD7539E65}">
      <x14:conditionalFormattings>
        <x14:conditionalFormatting xmlns:xm="http://schemas.microsoft.com/office/excel/2006/main">
          <x14:cfRule type="expression" priority="15" id="{A9CB4ECC-0D16-438F-8A1F-B504E101A883}">
            <xm:f>IF($E1&lt;&gt;"",IF($E1&lt;'C:\Users\104339\Documents\Sales\Pipeline\2014\[December 11.xlsb]Pivot'!#REF!,TRUE,FALSE),FALSE)</xm:f>
            <x14:dxf>
              <font>
                <color rgb="FFFF0000"/>
              </font>
            </x14:dxf>
          </x14:cfRule>
          <xm:sqref>C1:H2 C24:H28 C58:H58 C104:H1048576 C38:H40</xm:sqref>
        </x14:conditionalFormatting>
        <x14:conditionalFormatting xmlns:xm="http://schemas.microsoft.com/office/excel/2006/main">
          <x14:cfRule type="expression" priority="14" id="{3FF2B948-CA7B-4A9C-B110-F855C104DF1E}">
            <xm:f>IF($E87&lt;&gt;"",IF($E87&lt;'C:\Users\ctsuser\AppData\Local\Microsoft\Windows\Temporary Internet Files\Content.Outlook\CBPLZD2Z\[Jan 2.xlsb]Pivot'!#REF!,TRUE,FALSE),FALSE)</xm:f>
            <x14:dxf>
              <font>
                <color rgb="FFFF0000"/>
              </font>
            </x14:dxf>
          </x14:cfRule>
          <xm:sqref>C87:H94</xm:sqref>
        </x14:conditionalFormatting>
        <x14:conditionalFormatting xmlns:xm="http://schemas.microsoft.com/office/excel/2006/main">
          <x14:cfRule type="expression" priority="13" id="{DC5253CF-04D7-4670-99CB-C7CE5235FA0F}">
            <xm:f>IF($E18&lt;&gt;"",IF($E18&lt;'C:\Users\ctsuser\AppData\Local\Microsoft\Windows\Temporary Internet Files\Content.Outlook\9RB1Z52L\[Jan 2.xlsb]Pivot'!#REF!,TRUE,FALSE),FALSE)</xm:f>
            <x14:dxf>
              <font>
                <color rgb="FFFF0000"/>
              </font>
            </x14:dxf>
          </x14:cfRule>
          <xm:sqref>C18:H23</xm:sqref>
        </x14:conditionalFormatting>
        <x14:conditionalFormatting xmlns:xm="http://schemas.microsoft.com/office/excel/2006/main">
          <x14:cfRule type="expression" priority="12" id="{DA19A712-47C3-4DEF-BB42-D28292FC17DA}">
            <xm:f>IF($F67&lt;&gt;"",IF($F67&lt;'C:\Users\428765\AppData\Local\Microsoft\Windows\Temporary Internet Files\Content.Outlook\GYZV6AHH\[Jan 2.xlsb]Pivot'!#REF!,TRUE,FALSE),FALSE)</xm:f>
            <x14:dxf>
              <font>
                <color rgb="FFFF0000"/>
              </font>
            </x14:dxf>
          </x14:cfRule>
          <xm:sqref>C78:H78 C67:G77</xm:sqref>
        </x14:conditionalFormatting>
        <x14:conditionalFormatting xmlns:xm="http://schemas.microsoft.com/office/excel/2006/main">
          <x14:cfRule type="expression" priority="11" id="{2F0820E3-010A-4932-822B-A4C95B939F5E}">
            <xm:f>IF($F67&lt;&gt;"",IF($F67&lt;'C:\Users\428765\AppData\Local\Microsoft\Windows\Temporary Internet Files\Content.Outlook\GYZV6AHH\[Jan 2.xlsb]Pivot'!#REF!,TRUE,FALSE),FALSE)</xm:f>
            <x14:dxf>
              <font>
                <color rgb="FFFF0000"/>
              </font>
            </x14:dxf>
          </x14:cfRule>
          <xm:sqref>H67:H77</xm:sqref>
        </x14:conditionalFormatting>
        <x14:conditionalFormatting xmlns:xm="http://schemas.microsoft.com/office/excel/2006/main">
          <x14:cfRule type="expression" priority="10" id="{69C764B8-9444-470E-BC79-0CDA9E79944E}">
            <xm:f>IF($E53&lt;&gt;"",IF($E53&lt;'C:\Users\104339\Documents\Sales\Pipeline\2014\[December 11.xlsb]Pivot'!#REF!,TRUE,FALSE),FALSE)</xm:f>
            <x14:dxf>
              <font>
                <color rgb="FFFF0000"/>
              </font>
            </x14:dxf>
          </x14:cfRule>
          <xm:sqref>C53:H57</xm:sqref>
        </x14:conditionalFormatting>
        <x14:conditionalFormatting xmlns:xm="http://schemas.microsoft.com/office/excel/2006/main">
          <x14:cfRule type="expression" priority="9" id="{0F38A4D7-ABC7-4CF8-B0F8-2D84C00D1B24}">
            <xm:f>IF($E3&lt;&gt;"",IF($E3&lt;'C:\Users\104339\Documents\Sales\Pipeline\2014\[December 11.xlsb]Pivot'!#REF!,TRUE,FALSE),FALSE)</xm:f>
            <x14:dxf>
              <font>
                <color rgb="FFFF0000"/>
              </font>
            </x14:dxf>
          </x14:cfRule>
          <xm:sqref>C3:H17</xm:sqref>
        </x14:conditionalFormatting>
        <x14:conditionalFormatting xmlns:xm="http://schemas.microsoft.com/office/excel/2006/main">
          <x14:cfRule type="expression" priority="8" id="{10D77432-3DF6-431F-B5EF-5D59A7AEB96E}">
            <xm:f>IF($E41&lt;&gt;"",IF($E41&lt;'C:\Users\104339\Documents\Sales\Pipeline\2014\[December 11.xlsb]Pivot'!#REF!,TRUE,FALSE),FALSE)</xm:f>
            <x14:dxf>
              <font>
                <color rgb="FFFF0000"/>
              </font>
            </x14:dxf>
          </x14:cfRule>
          <xm:sqref>C41:H52</xm:sqref>
        </x14:conditionalFormatting>
        <x14:conditionalFormatting xmlns:xm="http://schemas.microsoft.com/office/excel/2006/main">
          <x14:cfRule type="expression" priority="7" id="{0F129E97-D13B-4D35-8169-171CB8D90DD3}">
            <xm:f>IF($E59&lt;&gt;"",IF($E59&lt;'C:\Users\104339\Documents\Sales\Pipeline\2014\[December 11.xlsb]Pivot'!#REF!,TRUE,FALSE),FALSE)</xm:f>
            <x14:dxf>
              <font>
                <color rgb="FFFF0000"/>
              </font>
            </x14:dxf>
          </x14:cfRule>
          <xm:sqref>C59:H66</xm:sqref>
        </x14:conditionalFormatting>
        <x14:conditionalFormatting xmlns:xm="http://schemas.microsoft.com/office/excel/2006/main">
          <x14:cfRule type="expression" priority="6" id="{9ABC5A7F-F839-48F3-9F89-9F8EA8A16ACD}">
            <xm:f>IF($E80&lt;&gt;"",IF($E80&lt;'C:\Users\104339\Documents\Sales\Pipeline\2014\[December 11.xlsb]Pivot'!#REF!,TRUE,FALSE),FALSE)</xm:f>
            <x14:dxf>
              <font>
                <color rgb="FFFF0000"/>
              </font>
            </x14:dxf>
          </x14:cfRule>
          <xm:sqref>C85:H86 D84:H84 C80:H83</xm:sqref>
        </x14:conditionalFormatting>
        <x14:conditionalFormatting xmlns:xm="http://schemas.microsoft.com/office/excel/2006/main">
          <x14:cfRule type="expression" priority="5" id="{0D8D6562-820C-41EB-9A3C-0667BC36770E}">
            <xm:f>IF($E79&lt;&gt;"",IF($E79&lt;'C:\Users\104339\Documents\Sales\Pipeline\2014\[December 11.xlsb]Pivot'!#REF!,TRUE,FALSE),FALSE)</xm:f>
            <x14:dxf>
              <font>
                <color rgb="FFFF0000"/>
              </font>
            </x14:dxf>
          </x14:cfRule>
          <xm:sqref>C79 E79:H79</xm:sqref>
        </x14:conditionalFormatting>
        <x14:conditionalFormatting xmlns:xm="http://schemas.microsoft.com/office/excel/2006/main">
          <x14:cfRule type="expression" priority="4" id="{13B6DEEE-BD0D-4CA4-A9C6-56F4E2636B56}">
            <xm:f>IF($E84&lt;&gt;"",IF($E84&lt;'C:\Users\104339\Documents\Sales\Pipeline\2014\[December 11.xlsb]Pivot'!#REF!,TRUE,FALSE),FALSE)</xm:f>
            <x14:dxf>
              <font>
                <color rgb="FFFF0000"/>
              </font>
            </x14:dxf>
          </x14:cfRule>
          <xm:sqref>C84</xm:sqref>
        </x14:conditionalFormatting>
        <x14:conditionalFormatting xmlns:xm="http://schemas.microsoft.com/office/excel/2006/main">
          <x14:cfRule type="expression" priority="3" id="{E7D6D407-20F9-42DB-99EA-E2789D6281D0}">
            <xm:f>IF($E79&lt;&gt;"",IF($E79&lt;'C:\Users\104339\Documents\Sales\Pipeline\2014\[December 11.xlsb]Pivot'!#REF!,TRUE,FALSE),FALSE)</xm:f>
            <x14:dxf>
              <font>
                <color rgb="FFFF0000"/>
              </font>
            </x14:dxf>
          </x14:cfRule>
          <xm:sqref>D79</xm:sqref>
        </x14:conditionalFormatting>
        <x14:conditionalFormatting xmlns:xm="http://schemas.microsoft.com/office/excel/2006/main">
          <x14:cfRule type="expression" priority="2" id="{0FF3120C-096B-4D84-813E-C6FE34875CF3}">
            <xm:f>IF($E95&lt;&gt;"",IF($E95&lt;'C:\Users\104339\Documents\Sales\Pipeline\2014\[December 11.xlsb]Pivot'!#REF!,TRUE,FALSE),FALSE)</xm:f>
            <x14:dxf>
              <font>
                <color rgb="FFFF0000"/>
              </font>
            </x14:dxf>
          </x14:cfRule>
          <xm:sqref>C95:H103</xm:sqref>
        </x14:conditionalFormatting>
        <x14:conditionalFormatting xmlns:xm="http://schemas.microsoft.com/office/excel/2006/main">
          <x14:cfRule type="expression" priority="1" id="{E4FE42F6-C665-428A-9EE3-50B6BAAB0B4C}">
            <xm:f>IF($E29&lt;&gt;"",IF($E29&lt;'C:\Users\104339\Documents\Sales\Pipeline\2014\[December 11.xlsb]Pivot'!#REF!,TRUE,FALSE),FALSE)</xm:f>
            <x14:dxf>
              <font>
                <color rgb="FFFF0000"/>
              </font>
            </x14:dxf>
          </x14:cfRule>
          <xm:sqref>C29:H37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1" sqref="C11"/>
    </sheetView>
  </sheetViews>
  <sheetFormatPr defaultRowHeight="15" x14ac:dyDescent="0.25"/>
  <cols>
    <col min="1" max="1" width="9.140625" style="1"/>
    <col min="2" max="2" width="66.28515625" style="1" customWidth="1"/>
    <col min="3" max="3" width="54.5703125" style="1" customWidth="1"/>
    <col min="4" max="16384" width="9.140625" style="1"/>
  </cols>
  <sheetData>
    <row r="1" spans="1:3" x14ac:dyDescent="0.25">
      <c r="A1" s="3"/>
      <c r="B1" s="3" t="s">
        <v>401</v>
      </c>
      <c r="C1" s="3" t="s">
        <v>402</v>
      </c>
    </row>
    <row r="2" spans="1:3" x14ac:dyDescent="0.25">
      <c r="A2" s="127" t="s">
        <v>399</v>
      </c>
      <c r="B2" s="127"/>
      <c r="C2" s="127"/>
    </row>
    <row r="3" spans="1:3" ht="30" x14ac:dyDescent="0.25">
      <c r="A3" s="8"/>
      <c r="B3" s="8" t="s">
        <v>400</v>
      </c>
      <c r="C3" s="8" t="s">
        <v>403</v>
      </c>
    </row>
    <row r="4" spans="1:3" ht="30" x14ac:dyDescent="0.25">
      <c r="A4" s="8"/>
      <c r="B4" s="8" t="s">
        <v>404</v>
      </c>
      <c r="C4" s="8" t="s">
        <v>405</v>
      </c>
    </row>
    <row r="5" spans="1:3" ht="30" x14ac:dyDescent="0.25">
      <c r="A5" s="8"/>
      <c r="B5" s="8" t="s">
        <v>406</v>
      </c>
      <c r="C5" s="8" t="s">
        <v>407</v>
      </c>
    </row>
    <row r="6" spans="1:3" ht="30" x14ac:dyDescent="0.25">
      <c r="A6" s="8"/>
      <c r="B6" s="8" t="s">
        <v>408</v>
      </c>
      <c r="C6" s="8" t="s">
        <v>409</v>
      </c>
    </row>
    <row r="7" spans="1:3" x14ac:dyDescent="0.25">
      <c r="A7" s="127" t="s">
        <v>410</v>
      </c>
      <c r="B7" s="127"/>
      <c r="C7" s="127"/>
    </row>
    <row r="8" spans="1:3" ht="45" x14ac:dyDescent="0.25">
      <c r="A8" s="8"/>
      <c r="B8" s="8" t="s">
        <v>412</v>
      </c>
      <c r="C8" s="8" t="s">
        <v>411</v>
      </c>
    </row>
    <row r="9" spans="1:3" x14ac:dyDescent="0.25">
      <c r="A9" s="127" t="s">
        <v>413</v>
      </c>
      <c r="B9" s="127"/>
      <c r="C9" s="127"/>
    </row>
    <row r="10" spans="1:3" ht="285" x14ac:dyDescent="0.25">
      <c r="A10" s="8"/>
      <c r="B10" s="8" t="s">
        <v>414</v>
      </c>
      <c r="C10" s="8" t="s">
        <v>415</v>
      </c>
    </row>
  </sheetData>
  <mergeCells count="3">
    <mergeCell ref="A2:C2"/>
    <mergeCell ref="A7:C7"/>
    <mergeCell ref="A9:C9"/>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9"/>
  <sheetViews>
    <sheetView tabSelected="1" workbookViewId="0">
      <selection activeCell="L34" sqref="L34"/>
    </sheetView>
  </sheetViews>
  <sheetFormatPr defaultColWidth="9.140625" defaultRowHeight="12.75" x14ac:dyDescent="0.2"/>
  <cols>
    <col min="1" max="1" width="37.5703125" style="77" customWidth="1"/>
    <col min="2" max="2" width="5.42578125" style="77" bestFit="1" customWidth="1"/>
    <col min="3" max="3" width="5.5703125" style="77" bestFit="1" customWidth="1"/>
    <col min="4" max="10" width="5.42578125" style="77" bestFit="1" customWidth="1"/>
    <col min="11" max="11" width="5.7109375" style="77" customWidth="1"/>
    <col min="12" max="12" width="6.28515625" style="77" customWidth="1"/>
    <col min="13" max="15" width="6.42578125" style="77" bestFit="1" customWidth="1"/>
    <col min="16" max="16" width="6.42578125" style="77" customWidth="1"/>
    <col min="17" max="25" width="6.42578125" style="77" hidden="1" customWidth="1"/>
    <col min="26" max="26" width="7.28515625" style="77" bestFit="1" customWidth="1"/>
    <col min="27" max="27" width="7.28515625" style="77" customWidth="1"/>
    <col min="28" max="28" width="6.42578125" style="77" bestFit="1" customWidth="1"/>
    <col min="29" max="30" width="8" style="77" customWidth="1"/>
    <col min="31" max="31" width="9.140625" style="77"/>
    <col min="32" max="32" width="6.140625" style="77" customWidth="1"/>
    <col min="33" max="33" width="5" style="77" bestFit="1" customWidth="1"/>
    <col min="34" max="34" width="9.140625" style="77"/>
    <col min="35" max="36" width="5" style="77" bestFit="1" customWidth="1"/>
    <col min="37" max="16384" width="9.140625" style="77"/>
  </cols>
  <sheetData>
    <row r="1" spans="1:30" ht="15.75" x14ac:dyDescent="0.25">
      <c r="A1" s="73" t="s">
        <v>340</v>
      </c>
      <c r="B1" s="74" t="s">
        <v>45</v>
      </c>
      <c r="C1" s="74" t="s">
        <v>45</v>
      </c>
      <c r="D1" s="74" t="s">
        <v>45</v>
      </c>
      <c r="E1" s="74" t="s">
        <v>45</v>
      </c>
      <c r="F1" s="74" t="s">
        <v>45</v>
      </c>
      <c r="G1" s="74" t="s">
        <v>45</v>
      </c>
      <c r="H1" s="74" t="s">
        <v>45</v>
      </c>
      <c r="I1" s="74" t="s">
        <v>45</v>
      </c>
      <c r="J1" s="74" t="s">
        <v>45</v>
      </c>
      <c r="K1" s="74"/>
      <c r="L1" s="75"/>
      <c r="M1" s="75"/>
      <c r="N1" s="75"/>
      <c r="O1" s="75"/>
      <c r="P1" s="75"/>
      <c r="Q1" s="75"/>
      <c r="R1" s="75"/>
      <c r="S1" s="75"/>
      <c r="T1" s="75"/>
      <c r="U1" s="75"/>
      <c r="V1" s="75"/>
      <c r="W1" s="75"/>
      <c r="X1" s="75"/>
      <c r="Y1" s="75"/>
      <c r="Z1" s="76"/>
      <c r="AA1" s="76"/>
      <c r="AB1" s="76"/>
    </row>
    <row r="2" spans="1:30" x14ac:dyDescent="0.2">
      <c r="A2" s="78" t="s">
        <v>341</v>
      </c>
      <c r="B2" s="79" t="s">
        <v>342</v>
      </c>
      <c r="C2" s="79" t="s">
        <v>343</v>
      </c>
      <c r="D2" s="79" t="s">
        <v>344</v>
      </c>
      <c r="E2" s="79" t="s">
        <v>345</v>
      </c>
      <c r="F2" s="79" t="s">
        <v>346</v>
      </c>
      <c r="G2" s="79" t="s">
        <v>347</v>
      </c>
      <c r="H2" s="79" t="s">
        <v>348</v>
      </c>
      <c r="I2" s="79" t="s">
        <v>349</v>
      </c>
      <c r="J2" s="79" t="s">
        <v>350</v>
      </c>
      <c r="K2" s="79" t="s">
        <v>351</v>
      </c>
      <c r="L2" s="79" t="s">
        <v>352</v>
      </c>
      <c r="M2" s="79" t="s">
        <v>353</v>
      </c>
      <c r="N2" s="79" t="s">
        <v>354</v>
      </c>
      <c r="O2" s="79" t="s">
        <v>355</v>
      </c>
      <c r="P2" s="79" t="s">
        <v>356</v>
      </c>
      <c r="Q2" s="79" t="s">
        <v>357</v>
      </c>
      <c r="R2" s="79" t="s">
        <v>358</v>
      </c>
      <c r="S2" s="79" t="s">
        <v>359</v>
      </c>
      <c r="T2" s="79" t="s">
        <v>360</v>
      </c>
      <c r="U2" s="79" t="s">
        <v>361</v>
      </c>
      <c r="V2" s="79" t="s">
        <v>362</v>
      </c>
      <c r="W2" s="79" t="s">
        <v>363</v>
      </c>
      <c r="X2" s="79" t="s">
        <v>364</v>
      </c>
      <c r="Y2" s="79" t="s">
        <v>365</v>
      </c>
      <c r="Z2" s="76"/>
      <c r="AA2" s="76"/>
      <c r="AB2" s="76"/>
    </row>
    <row r="3" spans="1:30" ht="15" customHeight="1" x14ac:dyDescent="0.2">
      <c r="A3" s="80" t="s">
        <v>366</v>
      </c>
      <c r="B3" s="81"/>
      <c r="C3" s="82"/>
      <c r="D3" s="82"/>
      <c r="E3" s="82"/>
      <c r="F3" s="82"/>
      <c r="G3" s="82"/>
      <c r="H3" s="83"/>
      <c r="I3" s="84"/>
      <c r="J3" s="84"/>
      <c r="K3" s="84"/>
      <c r="L3" s="84"/>
      <c r="M3" s="84"/>
      <c r="N3" s="84"/>
      <c r="O3" s="84"/>
      <c r="P3" s="83"/>
      <c r="Q3" s="83"/>
      <c r="R3" s="83"/>
      <c r="S3" s="83"/>
      <c r="T3" s="83"/>
      <c r="U3" s="83"/>
      <c r="V3" s="83"/>
      <c r="W3" s="83"/>
      <c r="X3" s="83"/>
      <c r="Y3" s="83"/>
      <c r="Z3" s="85"/>
      <c r="AA3" s="85"/>
      <c r="AB3" s="85"/>
    </row>
    <row r="4" spans="1:30" x14ac:dyDescent="0.2">
      <c r="A4" s="86" t="s">
        <v>367</v>
      </c>
      <c r="B4" s="87"/>
      <c r="C4" s="82"/>
      <c r="D4" s="82"/>
      <c r="E4" s="82"/>
      <c r="F4" s="82"/>
      <c r="G4" s="82"/>
      <c r="H4" s="83"/>
      <c r="I4" s="84"/>
      <c r="J4" s="84"/>
      <c r="K4" s="84"/>
      <c r="L4" s="84"/>
      <c r="M4" s="84"/>
      <c r="N4" s="84"/>
      <c r="O4" s="84"/>
      <c r="P4" s="83"/>
      <c r="Q4" s="83"/>
      <c r="R4" s="83"/>
      <c r="S4" s="83"/>
      <c r="T4" s="83"/>
      <c r="U4" s="83"/>
      <c r="V4" s="83"/>
      <c r="W4" s="83"/>
      <c r="X4" s="83"/>
      <c r="Y4" s="83"/>
      <c r="Z4" s="85"/>
      <c r="AA4" s="85"/>
      <c r="AB4" s="85"/>
    </row>
    <row r="5" spans="1:30" x14ac:dyDescent="0.2">
      <c r="A5" s="88" t="s">
        <v>368</v>
      </c>
      <c r="B5" s="87"/>
      <c r="C5" s="82"/>
      <c r="D5" s="82"/>
      <c r="E5" s="82"/>
      <c r="F5" s="82"/>
      <c r="G5" s="82"/>
      <c r="H5" s="83"/>
      <c r="I5" s="84"/>
      <c r="J5" s="84"/>
      <c r="K5" s="84"/>
      <c r="L5" s="84"/>
      <c r="M5" s="84"/>
      <c r="N5" s="84"/>
      <c r="O5" s="84"/>
      <c r="P5" s="83"/>
      <c r="Q5" s="83"/>
      <c r="R5" s="83"/>
      <c r="S5" s="83"/>
      <c r="T5" s="83"/>
      <c r="U5" s="83"/>
      <c r="V5" s="83"/>
      <c r="W5" s="83"/>
      <c r="X5" s="83"/>
      <c r="Y5" s="83"/>
      <c r="Z5" s="85"/>
      <c r="AA5" s="85"/>
      <c r="AB5" s="85"/>
    </row>
    <row r="6" spans="1:30" x14ac:dyDescent="0.2">
      <c r="A6" s="89" t="s">
        <v>369</v>
      </c>
      <c r="B6" s="90"/>
      <c r="C6" s="92"/>
      <c r="D6" s="82"/>
      <c r="E6" s="82"/>
      <c r="F6" s="82"/>
      <c r="G6" s="82"/>
      <c r="H6" s="92"/>
      <c r="I6" s="92"/>
      <c r="J6" s="84"/>
      <c r="K6" s="84"/>
      <c r="L6" s="84"/>
      <c r="M6" s="84"/>
      <c r="N6" s="84"/>
      <c r="O6" s="84"/>
      <c r="P6" s="83"/>
      <c r="Q6" s="83"/>
      <c r="R6" s="83"/>
      <c r="S6" s="83"/>
      <c r="T6" s="83"/>
      <c r="U6" s="83"/>
      <c r="V6" s="83"/>
      <c r="W6" s="83"/>
      <c r="X6" s="83"/>
      <c r="Y6" s="83"/>
      <c r="Z6" s="85"/>
      <c r="AA6" s="85"/>
      <c r="AB6" s="85"/>
    </row>
    <row r="7" spans="1:30" x14ac:dyDescent="0.2">
      <c r="A7" s="80" t="s">
        <v>370</v>
      </c>
      <c r="B7" s="84"/>
      <c r="C7" s="93"/>
      <c r="D7" s="93"/>
      <c r="E7" s="93"/>
      <c r="F7" s="93"/>
      <c r="G7" s="93"/>
      <c r="H7" s="114"/>
      <c r="I7" s="92"/>
      <c r="J7" s="84"/>
      <c r="K7" s="84"/>
      <c r="L7" s="84"/>
      <c r="M7" s="84"/>
      <c r="N7" s="84"/>
      <c r="O7" s="84"/>
      <c r="P7" s="83"/>
      <c r="Q7" s="83"/>
      <c r="R7" s="83"/>
      <c r="S7" s="83"/>
      <c r="T7" s="83"/>
      <c r="U7" s="83"/>
      <c r="V7" s="83"/>
      <c r="W7" s="83"/>
      <c r="X7" s="83"/>
      <c r="Y7" s="83"/>
      <c r="Z7" s="85"/>
      <c r="AA7" s="85"/>
      <c r="AB7" s="85"/>
    </row>
    <row r="8" spans="1:30" x14ac:dyDescent="0.2">
      <c r="A8" s="88" t="s">
        <v>371</v>
      </c>
      <c r="B8" s="84"/>
      <c r="C8" s="94"/>
      <c r="D8" s="94"/>
      <c r="E8" s="94"/>
      <c r="F8" s="95"/>
      <c r="G8" s="95"/>
      <c r="H8" s="95"/>
      <c r="I8" s="92"/>
      <c r="J8" s="84"/>
      <c r="K8" s="84"/>
      <c r="L8" s="84"/>
      <c r="M8" s="84"/>
      <c r="N8" s="84"/>
      <c r="O8" s="84"/>
      <c r="P8" s="83"/>
      <c r="Q8" s="83"/>
      <c r="R8" s="83"/>
      <c r="S8" s="83"/>
      <c r="T8" s="83"/>
      <c r="U8" s="83"/>
      <c r="V8" s="83"/>
      <c r="W8" s="83"/>
      <c r="X8" s="83"/>
      <c r="Y8" s="83"/>
      <c r="Z8" s="85"/>
      <c r="AA8" s="85"/>
      <c r="AB8" s="85"/>
    </row>
    <row r="9" spans="1:30" x14ac:dyDescent="0.2">
      <c r="A9" s="88" t="s">
        <v>372</v>
      </c>
      <c r="B9" s="84"/>
      <c r="C9" s="84"/>
      <c r="D9" s="115"/>
      <c r="E9" s="115"/>
      <c r="F9" s="115"/>
      <c r="G9" s="115"/>
      <c r="H9" s="115"/>
      <c r="I9" s="91"/>
      <c r="J9" s="84"/>
      <c r="K9" s="84"/>
      <c r="L9" s="84"/>
      <c r="M9" s="84"/>
      <c r="N9" s="84"/>
      <c r="O9" s="84"/>
      <c r="P9" s="83"/>
      <c r="Q9" s="83"/>
      <c r="R9" s="83"/>
      <c r="S9" s="83"/>
      <c r="T9" s="83"/>
      <c r="U9" s="83"/>
      <c r="V9" s="83"/>
      <c r="W9" s="83"/>
      <c r="X9" s="83"/>
      <c r="Y9" s="83"/>
      <c r="Z9" s="85"/>
      <c r="AA9" s="85"/>
      <c r="AB9" s="85"/>
    </row>
    <row r="10" spans="1:30" x14ac:dyDescent="0.2">
      <c r="A10" s="80" t="s">
        <v>373</v>
      </c>
      <c r="B10" s="82"/>
      <c r="C10" s="82"/>
      <c r="D10" s="96"/>
      <c r="E10" s="83"/>
      <c r="G10" s="97"/>
      <c r="H10" s="82"/>
      <c r="I10" s="84"/>
      <c r="J10" s="103"/>
      <c r="K10" s="84"/>
      <c r="L10" s="98"/>
      <c r="M10" s="98"/>
      <c r="N10" s="98"/>
      <c r="O10" s="84"/>
      <c r="P10" s="82"/>
      <c r="Q10" s="82"/>
      <c r="R10" s="82"/>
      <c r="S10" s="82"/>
      <c r="T10" s="84"/>
      <c r="U10" s="84"/>
      <c r="V10" s="84"/>
      <c r="W10" s="84"/>
      <c r="X10" s="84"/>
      <c r="Y10" s="84"/>
      <c r="Z10" s="85"/>
      <c r="AA10" s="85"/>
      <c r="AB10" s="85"/>
    </row>
    <row r="11" spans="1:30" x14ac:dyDescent="0.2">
      <c r="A11" s="80" t="s">
        <v>394</v>
      </c>
      <c r="B11" s="82"/>
      <c r="C11" s="82"/>
      <c r="D11" s="96"/>
      <c r="E11" s="83"/>
      <c r="F11" s="82"/>
      <c r="G11" s="84"/>
      <c r="H11" s="82"/>
      <c r="I11" s="84"/>
      <c r="J11" s="84"/>
      <c r="K11" s="103"/>
      <c r="L11" s="117"/>
      <c r="M11" s="98"/>
      <c r="N11" s="98"/>
      <c r="O11" s="84"/>
      <c r="P11" s="82"/>
      <c r="Q11" s="82"/>
      <c r="R11" s="82"/>
      <c r="S11" s="82"/>
      <c r="T11" s="84"/>
      <c r="U11" s="84"/>
      <c r="V11" s="84"/>
      <c r="W11" s="84"/>
      <c r="X11" s="84"/>
      <c r="Y11" s="84"/>
      <c r="Z11" s="85"/>
      <c r="AA11" s="85"/>
      <c r="AB11" s="85"/>
    </row>
    <row r="12" spans="1:30" x14ac:dyDescent="0.2">
      <c r="A12" s="99"/>
      <c r="B12" s="100"/>
      <c r="C12" s="101"/>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row>
    <row r="13" spans="1:30" x14ac:dyDescent="0.2">
      <c r="A13" s="99"/>
      <c r="B13" s="100"/>
      <c r="C13" s="101"/>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row>
    <row r="14" spans="1:30" x14ac:dyDescent="0.2">
      <c r="A14" s="102" t="s">
        <v>374</v>
      </c>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4"/>
    </row>
    <row r="15" spans="1:30" ht="25.5" x14ac:dyDescent="0.2">
      <c r="A15" s="105" t="s">
        <v>375</v>
      </c>
      <c r="B15" s="79" t="s">
        <v>342</v>
      </c>
      <c r="C15" s="79" t="s">
        <v>343</v>
      </c>
      <c r="D15" s="79" t="s">
        <v>344</v>
      </c>
      <c r="E15" s="79" t="s">
        <v>345</v>
      </c>
      <c r="F15" s="79" t="s">
        <v>346</v>
      </c>
      <c r="G15" s="79" t="s">
        <v>347</v>
      </c>
      <c r="H15" s="79" t="s">
        <v>348</v>
      </c>
      <c r="I15" s="79" t="s">
        <v>349</v>
      </c>
      <c r="J15" s="79" t="s">
        <v>350</v>
      </c>
      <c r="K15" s="79" t="s">
        <v>351</v>
      </c>
      <c r="L15" s="79" t="s">
        <v>352</v>
      </c>
      <c r="M15" s="79" t="s">
        <v>353</v>
      </c>
      <c r="N15" s="79" t="s">
        <v>354</v>
      </c>
      <c r="O15" s="79" t="s">
        <v>355</v>
      </c>
      <c r="P15" s="79" t="s">
        <v>356</v>
      </c>
      <c r="Q15" s="79" t="s">
        <v>357</v>
      </c>
      <c r="R15" s="79" t="s">
        <v>358</v>
      </c>
      <c r="S15" s="79" t="s">
        <v>359</v>
      </c>
      <c r="T15" s="79" t="s">
        <v>360</v>
      </c>
      <c r="U15" s="79" t="s">
        <v>361</v>
      </c>
      <c r="V15" s="79" t="s">
        <v>362</v>
      </c>
      <c r="W15" s="79" t="s">
        <v>363</v>
      </c>
      <c r="X15" s="79" t="s">
        <v>364</v>
      </c>
      <c r="Y15" s="79" t="s">
        <v>365</v>
      </c>
      <c r="Z15" s="79" t="s">
        <v>376</v>
      </c>
      <c r="AA15" s="106" t="s">
        <v>377</v>
      </c>
      <c r="AB15" s="79" t="s">
        <v>378</v>
      </c>
      <c r="AC15" s="79" t="s">
        <v>379</v>
      </c>
      <c r="AD15" s="107" t="s">
        <v>380</v>
      </c>
    </row>
    <row r="16" spans="1:30" x14ac:dyDescent="0.2">
      <c r="A16" s="91" t="s">
        <v>381</v>
      </c>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08"/>
    </row>
    <row r="17" spans="1:36" x14ac:dyDescent="0.2">
      <c r="A17" s="109" t="s">
        <v>46</v>
      </c>
      <c r="B17" s="83"/>
      <c r="C17" s="83"/>
      <c r="D17" s="83"/>
      <c r="E17" s="83"/>
      <c r="F17" s="83"/>
      <c r="G17" s="83"/>
      <c r="H17" s="83"/>
      <c r="I17" s="83"/>
      <c r="J17" s="83"/>
      <c r="K17" s="83"/>
      <c r="L17" s="83"/>
      <c r="M17" s="83"/>
      <c r="N17" s="83"/>
      <c r="O17" s="83"/>
      <c r="P17" s="83"/>
      <c r="Q17" s="83"/>
      <c r="R17" s="83"/>
      <c r="S17" s="83"/>
      <c r="T17" s="83"/>
      <c r="U17" s="83"/>
      <c r="V17" s="83"/>
      <c r="W17" s="83"/>
      <c r="X17" s="83"/>
      <c r="Y17" s="83"/>
      <c r="Z17" s="83">
        <f>AB17*40</f>
        <v>0</v>
      </c>
      <c r="AA17" s="83">
        <v>90</v>
      </c>
      <c r="AB17" s="83">
        <f>SUM(B17:Y17)</f>
        <v>0</v>
      </c>
      <c r="AC17" s="98">
        <f>AA17*AB17*40</f>
        <v>0</v>
      </c>
      <c r="AD17" s="110">
        <f>AB17*5</f>
        <v>0</v>
      </c>
      <c r="AE17" s="77" t="s">
        <v>383</v>
      </c>
      <c r="AH17" s="77" t="s">
        <v>381</v>
      </c>
      <c r="AI17" s="77" t="s">
        <v>384</v>
      </c>
      <c r="AJ17" s="77">
        <f>AB17/4</f>
        <v>0</v>
      </c>
    </row>
    <row r="18" spans="1:36" x14ac:dyDescent="0.2">
      <c r="A18" s="91" t="s">
        <v>385</v>
      </c>
      <c r="B18" s="115"/>
      <c r="C18" s="121"/>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0"/>
    </row>
    <row r="19" spans="1:36" x14ac:dyDescent="0.2">
      <c r="A19" s="123" t="s">
        <v>386</v>
      </c>
      <c r="B19" s="83">
        <v>1</v>
      </c>
      <c r="C19" s="83">
        <v>1</v>
      </c>
      <c r="D19" s="83">
        <v>1</v>
      </c>
      <c r="E19" s="83">
        <v>1</v>
      </c>
      <c r="F19" s="83">
        <v>1</v>
      </c>
      <c r="G19" s="83">
        <v>1</v>
      </c>
      <c r="H19" s="83">
        <v>1</v>
      </c>
      <c r="I19" s="83">
        <v>1</v>
      </c>
      <c r="J19" s="83">
        <v>1</v>
      </c>
      <c r="K19" s="83"/>
      <c r="L19" s="83"/>
      <c r="M19" s="83"/>
      <c r="N19" s="83"/>
      <c r="O19" s="83"/>
      <c r="P19" s="83"/>
      <c r="Q19" s="83"/>
      <c r="R19" s="83"/>
      <c r="S19" s="83"/>
      <c r="T19" s="83"/>
      <c r="U19" s="83"/>
      <c r="V19" s="83"/>
      <c r="W19" s="83"/>
      <c r="X19" s="83"/>
      <c r="Y19" s="83"/>
      <c r="Z19" s="83">
        <f>AB19*40</f>
        <v>360</v>
      </c>
      <c r="AA19" s="83">
        <v>32</v>
      </c>
      <c r="AB19" s="83">
        <f>SUM(B19:Y19)</f>
        <v>9</v>
      </c>
      <c r="AC19" s="98">
        <f>AA19*AB19*40</f>
        <v>11520</v>
      </c>
      <c r="AD19" s="110">
        <f t="shared" ref="AD19:AD26" si="0">AB19*5</f>
        <v>45</v>
      </c>
      <c r="AE19" s="77" t="s">
        <v>383</v>
      </c>
      <c r="AH19" s="116" t="s">
        <v>385</v>
      </c>
      <c r="AI19" s="77" t="s">
        <v>383</v>
      </c>
      <c r="AJ19" s="77">
        <f>(AB19+AB20)/4</f>
        <v>2.5</v>
      </c>
    </row>
    <row r="20" spans="1:36" x14ac:dyDescent="0.2">
      <c r="A20" s="123" t="s">
        <v>393</v>
      </c>
      <c r="B20" s="83">
        <v>1</v>
      </c>
      <c r="C20" s="83"/>
      <c r="D20" s="83"/>
      <c r="E20" s="83"/>
      <c r="F20" s="83"/>
      <c r="G20" s="83"/>
      <c r="H20" s="83"/>
      <c r="I20" s="83"/>
      <c r="J20" s="83"/>
      <c r="K20" s="83"/>
      <c r="L20" s="83"/>
      <c r="M20" s="83"/>
      <c r="N20" s="83"/>
      <c r="O20" s="83"/>
      <c r="P20" s="83"/>
      <c r="Q20" s="83"/>
      <c r="R20" s="83"/>
      <c r="S20" s="83"/>
      <c r="T20" s="83"/>
      <c r="U20" s="83"/>
      <c r="V20" s="83"/>
      <c r="W20" s="83"/>
      <c r="X20" s="83"/>
      <c r="Y20" s="83"/>
      <c r="Z20" s="83">
        <f t="shared" ref="Z20:Z26" si="1">AB20*40</f>
        <v>40</v>
      </c>
      <c r="AA20" s="83">
        <v>32</v>
      </c>
      <c r="AB20" s="83">
        <f t="shared" ref="AB20:AB26" si="2">SUM(B20:Y20)</f>
        <v>1</v>
      </c>
      <c r="AC20" s="98">
        <f t="shared" ref="AC20:AC26" si="3">AA20*AB20*40</f>
        <v>1280</v>
      </c>
      <c r="AD20" s="110">
        <f t="shared" si="0"/>
        <v>5</v>
      </c>
      <c r="AE20" s="77" t="s">
        <v>383</v>
      </c>
      <c r="AH20" s="116"/>
      <c r="AI20" s="77" t="s">
        <v>384</v>
      </c>
      <c r="AJ20" s="77">
        <f>(AB22+AB25)/4</f>
        <v>2.25</v>
      </c>
    </row>
    <row r="21" spans="1:36" s="120" customFormat="1" x14ac:dyDescent="0.2">
      <c r="A21" s="122" t="s">
        <v>396</v>
      </c>
      <c r="B21" s="84"/>
      <c r="C21" s="118"/>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119"/>
    </row>
    <row r="22" spans="1:36" x14ac:dyDescent="0.2">
      <c r="A22" s="124" t="s">
        <v>382</v>
      </c>
      <c r="B22" s="83">
        <v>1</v>
      </c>
      <c r="C22" s="83">
        <v>1</v>
      </c>
      <c r="D22" s="83">
        <v>1</v>
      </c>
      <c r="E22" s="83">
        <v>1</v>
      </c>
      <c r="F22" s="83">
        <v>1</v>
      </c>
      <c r="G22" s="83">
        <v>1</v>
      </c>
      <c r="H22" s="83">
        <v>1</v>
      </c>
      <c r="I22" s="83">
        <v>1</v>
      </c>
      <c r="J22" s="83"/>
      <c r="K22" s="83"/>
      <c r="L22" s="83"/>
      <c r="M22" s="83"/>
      <c r="N22" s="83"/>
      <c r="O22" s="83"/>
      <c r="P22" s="83"/>
      <c r="Q22" s="83"/>
      <c r="R22" s="83"/>
      <c r="S22" s="83"/>
      <c r="T22" s="83"/>
      <c r="U22" s="83"/>
      <c r="V22" s="83"/>
      <c r="W22" s="83"/>
      <c r="X22" s="83"/>
      <c r="Y22" s="83"/>
      <c r="Z22" s="83">
        <f t="shared" si="1"/>
        <v>320</v>
      </c>
      <c r="AA22" s="83">
        <v>30</v>
      </c>
      <c r="AB22" s="83">
        <f t="shared" si="2"/>
        <v>8</v>
      </c>
      <c r="AC22" s="98">
        <f t="shared" si="3"/>
        <v>9600</v>
      </c>
      <c r="AD22" s="110">
        <f t="shared" si="0"/>
        <v>40</v>
      </c>
      <c r="AE22" s="77" t="s">
        <v>384</v>
      </c>
      <c r="AH22" s="116"/>
      <c r="AI22" s="77" t="s">
        <v>387</v>
      </c>
      <c r="AJ22" s="77">
        <f>(AB23+AB26)/4</f>
        <v>5.75</v>
      </c>
    </row>
    <row r="23" spans="1:36" x14ac:dyDescent="0.2">
      <c r="A23" s="123" t="s">
        <v>395</v>
      </c>
      <c r="B23" s="83">
        <v>1</v>
      </c>
      <c r="C23" s="83">
        <v>1</v>
      </c>
      <c r="D23" s="83">
        <v>2</v>
      </c>
      <c r="E23" s="83">
        <v>2</v>
      </c>
      <c r="F23" s="83">
        <v>2</v>
      </c>
      <c r="G23" s="83">
        <v>2</v>
      </c>
      <c r="H23" s="83">
        <v>2</v>
      </c>
      <c r="I23" s="83">
        <v>1</v>
      </c>
      <c r="J23" s="83">
        <v>1</v>
      </c>
      <c r="K23" s="83">
        <v>1</v>
      </c>
      <c r="L23" s="83">
        <v>1</v>
      </c>
      <c r="M23" s="83"/>
      <c r="N23" s="83"/>
      <c r="O23" s="83"/>
      <c r="P23" s="83"/>
      <c r="Q23" s="83"/>
      <c r="R23" s="83"/>
      <c r="S23" s="83"/>
      <c r="T23" s="83"/>
      <c r="U23" s="83"/>
      <c r="V23" s="83"/>
      <c r="W23" s="83"/>
      <c r="X23" s="83"/>
      <c r="Y23" s="83"/>
      <c r="Z23" s="83">
        <f t="shared" si="1"/>
        <v>640</v>
      </c>
      <c r="AA23" s="83">
        <v>28</v>
      </c>
      <c r="AB23" s="83">
        <f t="shared" si="2"/>
        <v>16</v>
      </c>
      <c r="AC23" s="98">
        <f>AA23*AB23*40</f>
        <v>17920</v>
      </c>
      <c r="AD23" s="110">
        <f t="shared" si="0"/>
        <v>80</v>
      </c>
      <c r="AE23" s="77" t="s">
        <v>387</v>
      </c>
      <c r="AI23" s="77" t="s">
        <v>388</v>
      </c>
      <c r="AJ23" s="77">
        <f>AB24/4</f>
        <v>0</v>
      </c>
    </row>
    <row r="24" spans="1:36" x14ac:dyDescent="0.2">
      <c r="A24" s="123" t="s">
        <v>389</v>
      </c>
      <c r="B24" s="83"/>
      <c r="C24" s="83"/>
      <c r="D24" s="83"/>
      <c r="E24" s="83"/>
      <c r="F24" s="83"/>
      <c r="G24" s="83"/>
      <c r="H24" s="83"/>
      <c r="I24" s="83"/>
      <c r="J24" s="83"/>
      <c r="K24" s="83"/>
      <c r="L24" s="83"/>
      <c r="M24" s="83"/>
      <c r="N24" s="83"/>
      <c r="O24" s="83"/>
      <c r="P24" s="83"/>
      <c r="Q24" s="83"/>
      <c r="R24" s="83"/>
      <c r="S24" s="83"/>
      <c r="T24" s="83"/>
      <c r="U24" s="83"/>
      <c r="V24" s="83"/>
      <c r="W24" s="83"/>
      <c r="X24" s="83"/>
      <c r="Y24" s="83"/>
      <c r="Z24" s="83">
        <f t="shared" si="1"/>
        <v>0</v>
      </c>
      <c r="AA24" s="83">
        <v>26</v>
      </c>
      <c r="AB24" s="83">
        <f t="shared" si="2"/>
        <v>0</v>
      </c>
      <c r="AC24" s="98">
        <f>AA24*AB24*40</f>
        <v>0</v>
      </c>
      <c r="AD24" s="110">
        <f t="shared" si="0"/>
        <v>0</v>
      </c>
      <c r="AE24" s="77" t="s">
        <v>388</v>
      </c>
    </row>
    <row r="25" spans="1:36" x14ac:dyDescent="0.2">
      <c r="A25" s="123" t="s">
        <v>390</v>
      </c>
      <c r="B25" s="83">
        <v>1</v>
      </c>
      <c r="C25" s="83"/>
      <c r="D25" s="83"/>
      <c r="E25" s="83"/>
      <c r="F25" s="83"/>
      <c r="G25" s="83"/>
      <c r="H25" s="83"/>
      <c r="I25" s="83"/>
      <c r="J25" s="83"/>
      <c r="K25" s="83"/>
      <c r="L25" s="83"/>
      <c r="M25" s="83"/>
      <c r="N25" s="83"/>
      <c r="O25" s="83"/>
      <c r="P25" s="83"/>
      <c r="Q25" s="83"/>
      <c r="R25" s="83"/>
      <c r="S25" s="83"/>
      <c r="T25" s="83"/>
      <c r="U25" s="83"/>
      <c r="V25" s="83"/>
      <c r="W25" s="83"/>
      <c r="X25" s="83"/>
      <c r="Y25" s="83"/>
      <c r="Z25" s="83">
        <f t="shared" si="1"/>
        <v>40</v>
      </c>
      <c r="AA25" s="83">
        <v>30</v>
      </c>
      <c r="AB25" s="83">
        <f t="shared" si="2"/>
        <v>1</v>
      </c>
      <c r="AC25" s="98">
        <f t="shared" si="3"/>
        <v>1200</v>
      </c>
      <c r="AD25" s="110">
        <f t="shared" si="0"/>
        <v>5</v>
      </c>
      <c r="AE25" s="77" t="s">
        <v>384</v>
      </c>
    </row>
    <row r="26" spans="1:36" x14ac:dyDescent="0.2">
      <c r="A26" s="123" t="s">
        <v>391</v>
      </c>
      <c r="B26" s="83"/>
      <c r="C26" s="83">
        <v>1</v>
      </c>
      <c r="D26" s="83">
        <v>1</v>
      </c>
      <c r="E26" s="83">
        <v>1</v>
      </c>
      <c r="F26" s="83">
        <v>1</v>
      </c>
      <c r="G26" s="83">
        <v>1</v>
      </c>
      <c r="H26" s="83">
        <v>1</v>
      </c>
      <c r="I26" s="83">
        <v>1</v>
      </c>
      <c r="J26" s="83"/>
      <c r="K26" s="83"/>
      <c r="L26" s="83"/>
      <c r="M26" s="83"/>
      <c r="N26" s="83"/>
      <c r="O26" s="83"/>
      <c r="P26" s="83"/>
      <c r="Q26" s="83"/>
      <c r="R26" s="83"/>
      <c r="S26" s="83"/>
      <c r="T26" s="83"/>
      <c r="U26" s="83"/>
      <c r="V26" s="83"/>
      <c r="W26" s="83"/>
      <c r="X26" s="83"/>
      <c r="Y26" s="83"/>
      <c r="Z26" s="83">
        <f t="shared" si="1"/>
        <v>280</v>
      </c>
      <c r="AA26" s="83">
        <v>28</v>
      </c>
      <c r="AB26" s="83">
        <f t="shared" si="2"/>
        <v>7</v>
      </c>
      <c r="AC26" s="98">
        <f t="shared" si="3"/>
        <v>7840</v>
      </c>
      <c r="AD26" s="110">
        <f t="shared" si="0"/>
        <v>35</v>
      </c>
      <c r="AE26" s="77" t="s">
        <v>387</v>
      </c>
    </row>
    <row r="27" spans="1:36" s="120" customFormat="1" x14ac:dyDescent="0.2">
      <c r="A27" s="122" t="s">
        <v>397</v>
      </c>
      <c r="B27" s="84"/>
      <c r="C27" s="118"/>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119"/>
    </row>
    <row r="28" spans="1:36" x14ac:dyDescent="0.2">
      <c r="A28" s="123" t="s">
        <v>398</v>
      </c>
      <c r="B28" s="83">
        <v>1</v>
      </c>
      <c r="C28" s="83">
        <v>1</v>
      </c>
      <c r="D28" s="83">
        <v>1</v>
      </c>
      <c r="E28" s="83">
        <v>1</v>
      </c>
      <c r="F28" s="83">
        <v>1</v>
      </c>
      <c r="G28" s="83"/>
      <c r="H28" s="83"/>
      <c r="I28" s="83"/>
      <c r="J28" s="83"/>
      <c r="K28" s="83"/>
      <c r="L28" s="83"/>
      <c r="M28" s="83"/>
      <c r="N28" s="83"/>
      <c r="O28" s="83"/>
      <c r="P28" s="83"/>
      <c r="Q28" s="83"/>
      <c r="R28" s="83"/>
      <c r="S28" s="83"/>
      <c r="T28" s="83"/>
      <c r="U28" s="83"/>
      <c r="V28" s="83"/>
      <c r="W28" s="83"/>
      <c r="X28" s="83"/>
      <c r="Y28" s="83"/>
      <c r="Z28" s="83">
        <f t="shared" ref="Z28:Z29" si="4">AB28*40</f>
        <v>200</v>
      </c>
      <c r="AA28" s="83">
        <v>30</v>
      </c>
      <c r="AB28" s="83">
        <f t="shared" ref="AB28:AB29" si="5">SUM(B28:Y28)</f>
        <v>5</v>
      </c>
      <c r="AC28" s="98">
        <f t="shared" ref="AC28:AC29" si="6">AA28*AB28*40</f>
        <v>6000</v>
      </c>
      <c r="AD28" s="110">
        <f t="shared" ref="AD28:AD29" si="7">AB28*5</f>
        <v>25</v>
      </c>
      <c r="AE28" s="77" t="s">
        <v>383</v>
      </c>
      <c r="AH28" s="128"/>
      <c r="AI28" s="77" t="s">
        <v>384</v>
      </c>
      <c r="AJ28" s="77">
        <f>(AB29+AB32)/4</f>
        <v>1</v>
      </c>
    </row>
    <row r="29" spans="1:36" x14ac:dyDescent="0.2">
      <c r="A29" s="124" t="s">
        <v>389</v>
      </c>
      <c r="B29" s="83"/>
      <c r="C29" s="83">
        <v>1</v>
      </c>
      <c r="D29" s="83">
        <v>1</v>
      </c>
      <c r="E29" s="83">
        <v>1</v>
      </c>
      <c r="F29" s="83">
        <v>1</v>
      </c>
      <c r="G29" s="83"/>
      <c r="H29" s="83"/>
      <c r="I29" s="83"/>
      <c r="J29" s="83"/>
      <c r="K29" s="83"/>
      <c r="L29" s="83"/>
      <c r="M29" s="83"/>
      <c r="N29" s="83"/>
      <c r="O29" s="83"/>
      <c r="P29" s="83"/>
      <c r="Q29" s="83"/>
      <c r="R29" s="83"/>
      <c r="S29" s="83"/>
      <c r="T29" s="83"/>
      <c r="U29" s="83"/>
      <c r="V29" s="83"/>
      <c r="W29" s="83"/>
      <c r="X29" s="83"/>
      <c r="Y29" s="83"/>
      <c r="Z29" s="83">
        <f t="shared" si="4"/>
        <v>160</v>
      </c>
      <c r="AA29" s="83">
        <v>26</v>
      </c>
      <c r="AB29" s="83">
        <f t="shared" si="5"/>
        <v>4</v>
      </c>
      <c r="AC29" s="98">
        <f t="shared" si="6"/>
        <v>4160</v>
      </c>
      <c r="AD29" s="110">
        <f t="shared" si="7"/>
        <v>20</v>
      </c>
      <c r="AE29" s="77" t="s">
        <v>384</v>
      </c>
      <c r="AH29" s="128"/>
      <c r="AI29" s="77" t="s">
        <v>387</v>
      </c>
      <c r="AJ29" s="77">
        <f>(AB30+AB33)/4</f>
        <v>0</v>
      </c>
    </row>
    <row r="30" spans="1:36" x14ac:dyDescent="0.2">
      <c r="A30" s="96" t="s">
        <v>335</v>
      </c>
      <c r="B30" s="83">
        <f t="shared" ref="B30:Z30" si="8">SUM(B17:B26)</f>
        <v>5</v>
      </c>
      <c r="C30" s="83">
        <f t="shared" si="8"/>
        <v>4</v>
      </c>
      <c r="D30" s="83">
        <f t="shared" si="8"/>
        <v>5</v>
      </c>
      <c r="E30" s="83">
        <f t="shared" si="8"/>
        <v>5</v>
      </c>
      <c r="F30" s="83">
        <f t="shared" si="8"/>
        <v>5</v>
      </c>
      <c r="G30" s="83">
        <f t="shared" si="8"/>
        <v>5</v>
      </c>
      <c r="H30" s="83">
        <f t="shared" si="8"/>
        <v>5</v>
      </c>
      <c r="I30" s="83">
        <f t="shared" si="8"/>
        <v>4</v>
      </c>
      <c r="J30" s="83">
        <f t="shared" si="8"/>
        <v>2</v>
      </c>
      <c r="K30" s="83">
        <f t="shared" si="8"/>
        <v>1</v>
      </c>
      <c r="L30" s="83">
        <f t="shared" si="8"/>
        <v>1</v>
      </c>
      <c r="M30" s="83">
        <f t="shared" si="8"/>
        <v>0</v>
      </c>
      <c r="N30" s="83">
        <f t="shared" si="8"/>
        <v>0</v>
      </c>
      <c r="O30" s="83">
        <f t="shared" si="8"/>
        <v>0</v>
      </c>
      <c r="P30" s="83">
        <f t="shared" si="8"/>
        <v>0</v>
      </c>
      <c r="Q30" s="83">
        <f t="shared" si="8"/>
        <v>0</v>
      </c>
      <c r="R30" s="83">
        <f t="shared" si="8"/>
        <v>0</v>
      </c>
      <c r="S30" s="83">
        <f t="shared" si="8"/>
        <v>0</v>
      </c>
      <c r="T30" s="83">
        <f t="shared" si="8"/>
        <v>0</v>
      </c>
      <c r="U30" s="83">
        <f t="shared" si="8"/>
        <v>0</v>
      </c>
      <c r="V30" s="83">
        <f t="shared" si="8"/>
        <v>0</v>
      </c>
      <c r="W30" s="83">
        <f t="shared" si="8"/>
        <v>0</v>
      </c>
      <c r="X30" s="83">
        <f t="shared" si="8"/>
        <v>0</v>
      </c>
      <c r="Y30" s="83">
        <f t="shared" si="8"/>
        <v>0</v>
      </c>
      <c r="Z30" s="83">
        <f t="shared" si="8"/>
        <v>1680</v>
      </c>
      <c r="AA30" s="83"/>
      <c r="AB30" s="83"/>
      <c r="AC30" s="98"/>
      <c r="AD30" s="110"/>
    </row>
    <row r="31" spans="1:36" x14ac:dyDescent="0.2">
      <c r="A31" s="96" t="s">
        <v>392</v>
      </c>
      <c r="B31" s="83">
        <f t="shared" ref="B31:Y31" si="9">B30*40</f>
        <v>200</v>
      </c>
      <c r="C31" s="83">
        <f t="shared" si="9"/>
        <v>160</v>
      </c>
      <c r="D31" s="83">
        <f t="shared" si="9"/>
        <v>200</v>
      </c>
      <c r="E31" s="83">
        <f t="shared" si="9"/>
        <v>200</v>
      </c>
      <c r="F31" s="83">
        <f t="shared" si="9"/>
        <v>200</v>
      </c>
      <c r="G31" s="83">
        <f t="shared" si="9"/>
        <v>200</v>
      </c>
      <c r="H31" s="83">
        <f t="shared" si="9"/>
        <v>200</v>
      </c>
      <c r="I31" s="83">
        <f t="shared" si="9"/>
        <v>160</v>
      </c>
      <c r="J31" s="83">
        <f t="shared" si="9"/>
        <v>80</v>
      </c>
      <c r="K31" s="83">
        <f t="shared" si="9"/>
        <v>40</v>
      </c>
      <c r="L31" s="83">
        <f t="shared" si="9"/>
        <v>40</v>
      </c>
      <c r="M31" s="83">
        <f t="shared" si="9"/>
        <v>0</v>
      </c>
      <c r="N31" s="83">
        <f t="shared" si="9"/>
        <v>0</v>
      </c>
      <c r="O31" s="83">
        <f t="shared" si="9"/>
        <v>0</v>
      </c>
      <c r="P31" s="83">
        <f t="shared" si="9"/>
        <v>0</v>
      </c>
      <c r="Q31" s="83">
        <f t="shared" si="9"/>
        <v>0</v>
      </c>
      <c r="R31" s="83">
        <f t="shared" si="9"/>
        <v>0</v>
      </c>
      <c r="S31" s="83">
        <f t="shared" si="9"/>
        <v>0</v>
      </c>
      <c r="T31" s="83">
        <f t="shared" si="9"/>
        <v>0</v>
      </c>
      <c r="U31" s="83">
        <f t="shared" si="9"/>
        <v>0</v>
      </c>
      <c r="V31" s="83">
        <f t="shared" si="9"/>
        <v>0</v>
      </c>
      <c r="W31" s="83">
        <f t="shared" si="9"/>
        <v>0</v>
      </c>
      <c r="X31" s="83">
        <f t="shared" si="9"/>
        <v>0</v>
      </c>
      <c r="Y31" s="83">
        <f t="shared" si="9"/>
        <v>0</v>
      </c>
      <c r="Z31" s="83">
        <f>SUM(B31:Y31)</f>
        <v>1680</v>
      </c>
      <c r="AA31" s="83"/>
      <c r="AB31" s="83">
        <f>SUM(AB17:AB26)</f>
        <v>42</v>
      </c>
      <c r="AC31" s="111">
        <f>SUM(AC17:AC29)</f>
        <v>59520</v>
      </c>
      <c r="AD31" s="112"/>
    </row>
    <row r="47" spans="34:34" x14ac:dyDescent="0.2">
      <c r="AH47" s="128"/>
    </row>
    <row r="48" spans="34:34" x14ac:dyDescent="0.2">
      <c r="AH48" s="128"/>
    </row>
    <row r="49" spans="29:34" x14ac:dyDescent="0.2">
      <c r="AH49" s="128"/>
    </row>
    <row r="59" spans="29:34" x14ac:dyDescent="0.2">
      <c r="AC59" s="113"/>
    </row>
  </sheetData>
  <mergeCells count="2">
    <mergeCell ref="AH47:AH49"/>
    <mergeCell ref="AH28:AH2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Rep View</vt:lpstr>
      <vt:lpstr>Manager   View</vt:lpstr>
      <vt:lpstr>Sample Report</vt:lpstr>
      <vt:lpstr>Service Requirements</vt:lpstr>
      <vt:lpstr>Resource Load</vt:lpstr>
    </vt:vector>
  </TitlesOfParts>
  <Company>Cognizant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Ganesan, Varun(Cognizant)</dc:creator>
  <cp:lastModifiedBy>Ganesan, Varun(Cognizant)</cp:lastModifiedBy>
  <dcterms:created xsi:type="dcterms:W3CDTF">2015-02-04T07:09:45Z</dcterms:created>
  <dcterms:modified xsi:type="dcterms:W3CDTF">2015-03-02T15:03:24Z</dcterms:modified>
</cp:coreProperties>
</file>