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Asot\Excel Work\"/>
    </mc:Choice>
  </mc:AlternateContent>
  <xr:revisionPtr revIDLastSave="0" documentId="13_ncr:1_{3473F741-D943-4CE9-AC6A-EEFF6B45D24D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Admin" sheetId="3" state="veryHidden" r:id="rId1"/>
    <sheet name="Home" sheetId="6" r:id="rId2"/>
    <sheet name="Data Entry" sheetId="1" r:id="rId3"/>
    <sheet name="Daily Report" sheetId="9" r:id="rId4"/>
    <sheet name="Operator Salary Slip" sheetId="11" r:id="rId5"/>
    <sheet name="Saved Salary Slip " sheetId="12" r:id="rId6"/>
    <sheet name="Filters" sheetId="10" r:id="rId7"/>
    <sheet name="Settings" sheetId="5" r:id="rId8"/>
    <sheet name="Deleted Db" sheetId="4" state="veryHidden" r:id="rId9"/>
  </sheets>
  <functionGroups builtInGroupCount="19"/>
  <definedNames>
    <definedName name="_xlnm._FilterDatabase" localSheetId="2" hidden="1">'Data Entry'!$H$8:$K$104857</definedName>
    <definedName name="_xlnm._FilterDatabase" localSheetId="6" hidden="1">Filters!$D$4:$N$104857</definedName>
    <definedName name="ActiveOPS">OFFSET('Saved Salary Slip '!XEX$2,0,0,COUNTA('Operator Salary Slip'!$T:$T)-1,1)</definedName>
    <definedName name="Between2Dates">OFFSET(Filters!$D$4,0,0,COUNTA(Filters!$D:$D)-2,11)</definedName>
    <definedName name="_xlnm.Criteria" localSheetId="4">'Operator Salary Slip'!$AA$2:$AB$3</definedName>
    <definedName name="_xlnm.Extract" localSheetId="4">'Operator Salary Slip'!$T$2</definedName>
    <definedName name="KapanNo">OFFSET(Filters!$AB$4,0,0,COUNTA(Filters!$AB:$AB)-2,11)</definedName>
    <definedName name="OpName">OFFSET(Settings!$I$2,0,0,COUNTA(Settings!$I:$I)-1,1)</definedName>
    <definedName name="_xlnm.Print_Area" localSheetId="4">'Operator Salary Slip'!$H$1:$N$43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0" i="11" l="1"/>
  <c r="M40" i="11"/>
  <c r="J41" i="11"/>
  <c r="J6" i="11"/>
  <c r="I6" i="11"/>
  <c r="AA3" i="11" s="1"/>
  <c r="R14" i="9"/>
  <c r="I8" i="9"/>
  <c r="U14" i="9" s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N1" i="3"/>
  <c r="J8" i="9" l="1"/>
  <c r="J17" i="9"/>
  <c r="M6" i="11"/>
  <c r="AB3" i="11" s="1"/>
  <c r="H9" i="11"/>
  <c r="J19" i="9" l="1"/>
  <c r="J16" i="9"/>
  <c r="J18" i="9"/>
  <c r="K17" i="9"/>
  <c r="J20" i="9"/>
  <c r="I9" i="11"/>
  <c r="H10" i="11"/>
  <c r="K9" i="11"/>
  <c r="J9" i="11"/>
  <c r="K18" i="9" l="1"/>
  <c r="K21" i="9" s="1"/>
  <c r="L17" i="9"/>
  <c r="K20" i="9"/>
  <c r="K19" i="9"/>
  <c r="K16" i="9"/>
  <c r="J21" i="9"/>
  <c r="H11" i="11"/>
  <c r="I10" i="11"/>
  <c r="K10" i="11"/>
  <c r="J10" i="11"/>
  <c r="N10" i="11" l="1"/>
  <c r="N9" i="11"/>
  <c r="H12" i="11"/>
  <c r="I11" i="11"/>
  <c r="K11" i="11"/>
  <c r="J11" i="11"/>
  <c r="L19" i="9"/>
  <c r="L16" i="9"/>
  <c r="L20" i="9"/>
  <c r="L18" i="9"/>
  <c r="M17" i="9"/>
  <c r="L21" i="9" l="1"/>
  <c r="H13" i="11"/>
  <c r="J12" i="11"/>
  <c r="I12" i="11"/>
  <c r="K12" i="11"/>
  <c r="N11" i="11"/>
  <c r="M16" i="9"/>
  <c r="M20" i="9"/>
  <c r="M19" i="9"/>
  <c r="M18" i="9"/>
  <c r="M21" i="9" s="1"/>
  <c r="N17" i="9"/>
  <c r="H14" i="11" l="1"/>
  <c r="I13" i="11"/>
  <c r="N13" i="11" s="1"/>
  <c r="J13" i="11"/>
  <c r="K13" i="11"/>
  <c r="N20" i="9"/>
  <c r="N18" i="9"/>
  <c r="O17" i="9"/>
  <c r="N16" i="9"/>
  <c r="N19" i="9"/>
  <c r="N12" i="11"/>
  <c r="N21" i="9" l="1"/>
  <c r="O20" i="9"/>
  <c r="O16" i="9"/>
  <c r="O19" i="9"/>
  <c r="O18" i="9"/>
  <c r="P17" i="9"/>
  <c r="H15" i="11"/>
  <c r="K14" i="11"/>
  <c r="J14" i="11"/>
  <c r="I14" i="11"/>
  <c r="N14" i="11" s="1"/>
  <c r="H16" i="11" l="1"/>
  <c r="J15" i="11"/>
  <c r="I15" i="11"/>
  <c r="K15" i="11"/>
  <c r="P19" i="9"/>
  <c r="P16" i="9"/>
  <c r="P18" i="9"/>
  <c r="P21" i="9" s="1"/>
  <c r="Q17" i="9"/>
  <c r="P20" i="9"/>
  <c r="O21" i="9"/>
  <c r="H17" i="11" l="1"/>
  <c r="K16" i="11"/>
  <c r="I16" i="11"/>
  <c r="J16" i="11"/>
  <c r="Q18" i="9"/>
  <c r="R17" i="9"/>
  <c r="Q19" i="9"/>
  <c r="Q16" i="9"/>
  <c r="Q20" i="9"/>
  <c r="Q21" i="9" l="1"/>
  <c r="N16" i="11"/>
  <c r="N15" i="11"/>
  <c r="R16" i="9"/>
  <c r="R20" i="9"/>
  <c r="R19" i="9"/>
  <c r="R18" i="9"/>
  <c r="S17" i="9"/>
  <c r="H18" i="11"/>
  <c r="J17" i="11"/>
  <c r="I17" i="11"/>
  <c r="K17" i="11"/>
  <c r="H19" i="11" l="1"/>
  <c r="J18" i="11"/>
  <c r="K18" i="11"/>
  <c r="I18" i="11"/>
  <c r="S16" i="9"/>
  <c r="S19" i="9"/>
  <c r="S18" i="9"/>
  <c r="T17" i="9"/>
  <c r="S20" i="9"/>
  <c r="R21" i="9"/>
  <c r="N18" i="11" l="1"/>
  <c r="N17" i="11"/>
  <c r="T18" i="9"/>
  <c r="U17" i="9"/>
  <c r="T20" i="9"/>
  <c r="T16" i="9"/>
  <c r="T19" i="9"/>
  <c r="S21" i="9"/>
  <c r="H20" i="11"/>
  <c r="J19" i="11"/>
  <c r="K19" i="11"/>
  <c r="I19" i="11"/>
  <c r="U20" i="9" l="1"/>
  <c r="U19" i="9"/>
  <c r="U18" i="9"/>
  <c r="U21" i="9" s="1"/>
  <c r="V17" i="9"/>
  <c r="U16" i="9"/>
  <c r="T21" i="9"/>
  <c r="H21" i="11"/>
  <c r="J20" i="11"/>
  <c r="I20" i="11"/>
  <c r="K20" i="11"/>
  <c r="V19" i="9" l="1"/>
  <c r="V18" i="9"/>
  <c r="W17" i="9"/>
  <c r="V16" i="9"/>
  <c r="V20" i="9"/>
  <c r="N19" i="11"/>
  <c r="N20" i="11"/>
  <c r="H22" i="11"/>
  <c r="J21" i="11"/>
  <c r="K21" i="11"/>
  <c r="I21" i="11"/>
  <c r="W18" i="9" l="1"/>
  <c r="X17" i="9"/>
  <c r="W20" i="9"/>
  <c r="W19" i="9"/>
  <c r="W16" i="9"/>
  <c r="H23" i="11"/>
  <c r="J22" i="11"/>
  <c r="K22" i="11"/>
  <c r="I22" i="11"/>
  <c r="N22" i="11" s="1"/>
  <c r="V21" i="9"/>
  <c r="N21" i="11"/>
  <c r="H24" i="11" l="1"/>
  <c r="J23" i="11"/>
  <c r="I23" i="11"/>
  <c r="N23" i="11" s="1"/>
  <c r="K23" i="11"/>
  <c r="X19" i="9"/>
  <c r="X16" i="9"/>
  <c r="X20" i="9"/>
  <c r="X18" i="9"/>
  <c r="Y17" i="9"/>
  <c r="W21" i="9"/>
  <c r="Y16" i="9" l="1"/>
  <c r="Z17" i="9"/>
  <c r="Y19" i="9"/>
  <c r="Y20" i="9"/>
  <c r="Y18" i="9"/>
  <c r="Y21" i="9" s="1"/>
  <c r="X21" i="9"/>
  <c r="H25" i="11"/>
  <c r="K24" i="11"/>
  <c r="J24" i="11"/>
  <c r="I24" i="11"/>
  <c r="N24" i="11" l="1"/>
  <c r="H26" i="11"/>
  <c r="K25" i="11"/>
  <c r="I25" i="11"/>
  <c r="J25" i="11"/>
  <c r="Z20" i="9"/>
  <c r="Z18" i="9"/>
  <c r="AA17" i="9"/>
  <c r="Z16" i="9"/>
  <c r="Z19" i="9"/>
  <c r="N25" i="11" l="1"/>
  <c r="AA20" i="9"/>
  <c r="AA16" i="9"/>
  <c r="AA19" i="9"/>
  <c r="AA18" i="9"/>
  <c r="AA21" i="9" s="1"/>
  <c r="AB17" i="9"/>
  <c r="H27" i="11"/>
  <c r="I26" i="11"/>
  <c r="N26" i="11" s="1"/>
  <c r="J26" i="11"/>
  <c r="K26" i="11"/>
  <c r="Z21" i="9"/>
  <c r="AB19" i="9" l="1"/>
  <c r="AB16" i="9"/>
  <c r="AB18" i="9"/>
  <c r="AB21" i="9" s="1"/>
  <c r="AC17" i="9"/>
  <c r="AB20" i="9"/>
  <c r="H28" i="11"/>
  <c r="I27" i="11"/>
  <c r="J27" i="11"/>
  <c r="K27" i="11"/>
  <c r="H29" i="11" l="1"/>
  <c r="I28" i="11"/>
  <c r="K28" i="11"/>
  <c r="J28" i="11"/>
  <c r="AC18" i="9"/>
  <c r="AC21" i="9" s="1"/>
  <c r="AD17" i="9"/>
  <c r="AC19" i="9"/>
  <c r="AC16" i="9"/>
  <c r="AC20" i="9"/>
  <c r="N27" i="11"/>
  <c r="AD20" i="9" l="1"/>
  <c r="AD16" i="9"/>
  <c r="AD18" i="9"/>
  <c r="AE17" i="9"/>
  <c r="AD19" i="9"/>
  <c r="N28" i="11"/>
  <c r="H30" i="11"/>
  <c r="K29" i="11"/>
  <c r="J29" i="11"/>
  <c r="I29" i="11"/>
  <c r="N29" i="11" s="1"/>
  <c r="AE16" i="9" l="1"/>
  <c r="AE18" i="9"/>
  <c r="AE19" i="9"/>
  <c r="AE20" i="9"/>
  <c r="AF17" i="9"/>
  <c r="AD21" i="9"/>
  <c r="H31" i="11"/>
  <c r="J30" i="11"/>
  <c r="I30" i="11"/>
  <c r="K30" i="11"/>
  <c r="N30" i="11" l="1"/>
  <c r="AF18" i="9"/>
  <c r="AG17" i="9"/>
  <c r="AF20" i="9"/>
  <c r="AF16" i="9"/>
  <c r="AF19" i="9"/>
  <c r="H32" i="11"/>
  <c r="I31" i="11"/>
  <c r="J31" i="11"/>
  <c r="K31" i="11"/>
  <c r="AE21" i="9"/>
  <c r="AG20" i="9" l="1"/>
  <c r="AG16" i="9"/>
  <c r="AG19" i="9"/>
  <c r="AG18" i="9"/>
  <c r="AG21" i="9" s="1"/>
  <c r="AH17" i="9"/>
  <c r="AF21" i="9"/>
  <c r="H33" i="11"/>
  <c r="K32" i="11"/>
  <c r="J32" i="11"/>
  <c r="I32" i="11"/>
  <c r="N32" i="11" s="1"/>
  <c r="N31" i="11"/>
  <c r="H34" i="11" l="1"/>
  <c r="J33" i="11"/>
  <c r="K33" i="11"/>
  <c r="I33" i="11"/>
  <c r="AH19" i="9"/>
  <c r="AH18" i="9"/>
  <c r="AH21" i="9" s="1"/>
  <c r="AI17" i="9"/>
  <c r="AH16" i="9"/>
  <c r="AH20" i="9"/>
  <c r="N33" i="11" l="1"/>
  <c r="AI18" i="9"/>
  <c r="AJ17" i="9"/>
  <c r="AI20" i="9"/>
  <c r="AI19" i="9"/>
  <c r="AI16" i="9"/>
  <c r="H35" i="11"/>
  <c r="I34" i="11"/>
  <c r="K34" i="11"/>
  <c r="J34" i="11"/>
  <c r="AJ19" i="9" l="1"/>
  <c r="AJ16" i="9"/>
  <c r="AJ20" i="9"/>
  <c r="AJ18" i="9"/>
  <c r="AJ21" i="9" s="1"/>
  <c r="AK17" i="9"/>
  <c r="AI21" i="9"/>
  <c r="N34" i="11"/>
  <c r="H36" i="11"/>
  <c r="K35" i="11"/>
  <c r="I35" i="11"/>
  <c r="J35" i="11"/>
  <c r="N35" i="11" s="1"/>
  <c r="AK16" i="9" l="1"/>
  <c r="AK19" i="9"/>
  <c r="AL17" i="9"/>
  <c r="AK20" i="9"/>
  <c r="AK18" i="9"/>
  <c r="AK21" i="9" s="1"/>
  <c r="H37" i="11"/>
  <c r="J36" i="11"/>
  <c r="I36" i="11"/>
  <c r="N36" i="11" s="1"/>
  <c r="K36" i="11"/>
  <c r="AL20" i="9" l="1"/>
  <c r="AL18" i="9"/>
  <c r="AM17" i="9"/>
  <c r="AL16" i="9"/>
  <c r="AL19" i="9"/>
  <c r="H38" i="11"/>
  <c r="I37" i="11"/>
  <c r="K37" i="11"/>
  <c r="J37" i="11"/>
  <c r="AM20" i="9" l="1"/>
  <c r="AM19" i="9"/>
  <c r="AM16" i="9"/>
  <c r="AM18" i="9"/>
  <c r="AM21" i="9" s="1"/>
  <c r="AN17" i="9"/>
  <c r="N37" i="11"/>
  <c r="AL21" i="9"/>
  <c r="H39" i="11"/>
  <c r="I38" i="11"/>
  <c r="K38" i="11"/>
  <c r="J38" i="11"/>
  <c r="N38" i="11" l="1"/>
  <c r="J39" i="11"/>
  <c r="J40" i="11" s="1"/>
  <c r="I39" i="11"/>
  <c r="K39" i="11"/>
  <c r="K40" i="11" s="1"/>
  <c r="AN19" i="9"/>
  <c r="AA12" i="9" s="1"/>
  <c r="AN18" i="9"/>
  <c r="AN20" i="9"/>
  <c r="AC12" i="9" s="1"/>
  <c r="AN16" i="9"/>
  <c r="N39" i="11" l="1"/>
  <c r="N40" i="11" s="1"/>
  <c r="I40" i="11"/>
  <c r="AN21" i="9"/>
  <c r="L12" i="9" s="1"/>
  <c r="Y12" i="9"/>
</calcChain>
</file>

<file path=xl/sharedStrings.xml><?xml version="1.0" encoding="utf-8"?>
<sst xmlns="http://schemas.openxmlformats.org/spreadsheetml/2006/main" count="430" uniqueCount="187">
  <si>
    <t>Party Name</t>
  </si>
  <si>
    <t>Kapad Number</t>
  </si>
  <si>
    <t>Operator Name</t>
  </si>
  <si>
    <t>Top/RELS</t>
  </si>
  <si>
    <t>Marking</t>
  </si>
  <si>
    <t>Pc</t>
  </si>
  <si>
    <t>Weight</t>
  </si>
  <si>
    <t>Active Part Pc</t>
  </si>
  <si>
    <t>RELS Pc</t>
  </si>
  <si>
    <t>Marking Pc</t>
  </si>
  <si>
    <t>TARGET PC</t>
  </si>
  <si>
    <t>Date</t>
  </si>
  <si>
    <t>Entry No</t>
  </si>
  <si>
    <t>Entry Time</t>
  </si>
  <si>
    <t>RowNo</t>
  </si>
  <si>
    <t>EntryBy</t>
  </si>
  <si>
    <t>User Name</t>
  </si>
  <si>
    <t>Role</t>
  </si>
  <si>
    <t>Password</t>
  </si>
  <si>
    <t>Active User</t>
  </si>
  <si>
    <t>Entered Password</t>
  </si>
  <si>
    <t>User Role</t>
  </si>
  <si>
    <t>No</t>
  </si>
  <si>
    <t>User</t>
  </si>
  <si>
    <t>Login/Open</t>
  </si>
  <si>
    <t>LogOut/Close</t>
  </si>
  <si>
    <t>Admin</t>
  </si>
  <si>
    <t>HH</t>
  </si>
  <si>
    <t>KETAN</t>
  </si>
  <si>
    <t>Jan-20-24_192232</t>
  </si>
  <si>
    <t>Jan-20-24_192348</t>
  </si>
  <si>
    <t>Manager</t>
  </si>
  <si>
    <t>Feb-29-24 14:12:06</t>
  </si>
  <si>
    <t>Feb-29-24 14:13:10</t>
  </si>
  <si>
    <t>Feb-29-24 14:13:15</t>
  </si>
  <si>
    <t>hh</t>
  </si>
  <si>
    <t>Feb-29-24 14:14:28</t>
  </si>
  <si>
    <t>Feb-29-24 14:14:33</t>
  </si>
  <si>
    <t>Operator Id</t>
  </si>
  <si>
    <t>Party Id</t>
  </si>
  <si>
    <t>Mobile Number</t>
  </si>
  <si>
    <t>Reference</t>
  </si>
  <si>
    <t>Feb-29-24 14:54:55</t>
  </si>
  <si>
    <t>Feb-29-24 14:55:07</t>
  </si>
  <si>
    <t>Deleted By</t>
  </si>
  <si>
    <t>Deleted Time</t>
  </si>
  <si>
    <t>Feb-29-24 15:43:20</t>
  </si>
  <si>
    <t>Feb-29-24 15:43:24</t>
  </si>
  <si>
    <t>Feb-29-24 16:01:59</t>
  </si>
  <si>
    <t>Feb-29-24 16:02:06</t>
  </si>
  <si>
    <t>Kapan No.</t>
  </si>
  <si>
    <t>Address</t>
  </si>
  <si>
    <t>Feb-29-24 16:41:15</t>
  </si>
  <si>
    <t>Feb-29-24 17:38:04</t>
  </si>
  <si>
    <t>Feb-29-24 17:38:12</t>
  </si>
  <si>
    <t>Feb-29-24 17:39:54</t>
  </si>
  <si>
    <t>Feb-29-24 17:43:42</t>
  </si>
  <si>
    <t>Feb-29-24 17:46:00</t>
  </si>
  <si>
    <t>Mar-01-24 09:31:08</t>
  </si>
  <si>
    <t>M1</t>
  </si>
  <si>
    <t>M2</t>
  </si>
  <si>
    <t>HP</t>
  </si>
  <si>
    <t>Mar-01-24 09:53:35</t>
  </si>
  <si>
    <t>Mar-01-24 09:56:45</t>
  </si>
  <si>
    <t>Mar-01-24 09:59:19</t>
  </si>
  <si>
    <t>Mar-01-24 10:00:08</t>
  </si>
  <si>
    <t>ANITA</t>
  </si>
  <si>
    <t>PRIYA</t>
  </si>
  <si>
    <t>MITALI</t>
  </si>
  <si>
    <t>KHUSHAL</t>
  </si>
  <si>
    <t>HARESHMAMA</t>
  </si>
  <si>
    <t>PARISHREE</t>
  </si>
  <si>
    <t>V49</t>
  </si>
  <si>
    <t>T5</t>
  </si>
  <si>
    <t>P1</t>
  </si>
  <si>
    <t>Mar-01-24 11:26:29</t>
  </si>
  <si>
    <t>m2</t>
  </si>
  <si>
    <t>V29</t>
  </si>
  <si>
    <t>RAHULMER</t>
  </si>
  <si>
    <t>T3</t>
  </si>
  <si>
    <t>RAHUL</t>
  </si>
  <si>
    <t>PRAMOD</t>
  </si>
  <si>
    <t>YOGESH</t>
  </si>
  <si>
    <t>BHUSHAN</t>
  </si>
  <si>
    <t>KARAN</t>
  </si>
  <si>
    <t>NAYAN</t>
  </si>
  <si>
    <t>VISHALSOJITRA</t>
  </si>
  <si>
    <t>MOHAN</t>
  </si>
  <si>
    <t>KAILASH</t>
  </si>
  <si>
    <t>JAYDIP</t>
  </si>
  <si>
    <t>SAMADHAN</t>
  </si>
  <si>
    <t>B82B</t>
  </si>
  <si>
    <t>T8</t>
  </si>
  <si>
    <t>18+25</t>
  </si>
  <si>
    <t>Mar-01-24 11:50:12</t>
  </si>
  <si>
    <t>Mar-01-24 11:56:21</t>
  </si>
  <si>
    <t>Mar-01-24 20:21:17</t>
  </si>
  <si>
    <t>Mar-02-24 11:16:47</t>
  </si>
  <si>
    <t>B75</t>
  </si>
  <si>
    <t>18+39</t>
  </si>
  <si>
    <t>16+4</t>
  </si>
  <si>
    <t>T1</t>
  </si>
  <si>
    <t>Total</t>
  </si>
  <si>
    <t>RELS</t>
  </si>
  <si>
    <t>PN</t>
  </si>
  <si>
    <t>KN</t>
  </si>
  <si>
    <t>ON</t>
  </si>
  <si>
    <t>TOP RELS</t>
  </si>
  <si>
    <t>PC</t>
  </si>
  <si>
    <t>W</t>
  </si>
  <si>
    <t>AP</t>
  </si>
  <si>
    <t>RELSPC</t>
  </si>
  <si>
    <t>MP</t>
  </si>
  <si>
    <t>TP</t>
  </si>
  <si>
    <t>REMARK</t>
  </si>
  <si>
    <t>V22</t>
  </si>
  <si>
    <t>P10</t>
  </si>
  <si>
    <t>Mar-03-24 15:19:37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</si>
  <si>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</si>
  <si>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</si>
  <si>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</si>
  <si>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</si>
  <si>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</si>
  <si>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</si>
  <si>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</si>
  <si>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</si>
  <si>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</si>
  <si>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</si>
  <si>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</si>
  <si>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</si>
  <si>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</si>
  <si>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</si>
  <si>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DAYS</t>
  </si>
  <si>
    <t>SUN</t>
  </si>
  <si>
    <t>MON</t>
  </si>
  <si>
    <t>TUE</t>
  </si>
  <si>
    <t>WED</t>
  </si>
  <si>
    <t>THU</t>
  </si>
  <si>
    <t>FRI</t>
  </si>
  <si>
    <t>SAT</t>
  </si>
  <si>
    <t>Year :</t>
  </si>
  <si>
    <t>Select Month :</t>
  </si>
  <si>
    <t xml:space="preserve">To </t>
  </si>
  <si>
    <t xml:space="preserve">Day : </t>
  </si>
  <si>
    <t xml:space="preserve">Date : </t>
  </si>
  <si>
    <t>Total :</t>
  </si>
  <si>
    <t>Total Active Part</t>
  </si>
  <si>
    <t>Total RELS</t>
  </si>
  <si>
    <t>Total Marking</t>
  </si>
  <si>
    <t>Daily Production Report Monthwise</t>
  </si>
  <si>
    <t>Remarks</t>
  </si>
  <si>
    <t>HGHG</t>
  </si>
  <si>
    <t>P3</t>
  </si>
  <si>
    <t>Between Two Dates Filter</t>
  </si>
  <si>
    <t>Date Filter</t>
  </si>
  <si>
    <t>Kapan No. Filter</t>
  </si>
  <si>
    <t>Nodata</t>
  </si>
  <si>
    <t>&gt;=45352</t>
  </si>
  <si>
    <t>&lt;=45382</t>
  </si>
  <si>
    <t>Mar-03-24 17:53:59</t>
  </si>
  <si>
    <t>Mar-03-24 21:40:58</t>
  </si>
  <si>
    <t xml:space="preserve">                                          SHRE  GANESHAY NAMH:                         9974606570      </t>
  </si>
  <si>
    <t>HP SARIN &amp; 4P</t>
  </si>
  <si>
    <t>Bill No.</t>
  </si>
  <si>
    <t>DATE</t>
  </si>
  <si>
    <t>TOTAL</t>
  </si>
  <si>
    <t>For HP  Sarin &amp; 4P</t>
  </si>
  <si>
    <t>TOTAL AMOUNT</t>
  </si>
  <si>
    <t>Start Date :</t>
  </si>
  <si>
    <t>End Date :</t>
  </si>
  <si>
    <t>JAYDEEP</t>
  </si>
  <si>
    <t>Name :</t>
  </si>
  <si>
    <t>MARKING</t>
  </si>
  <si>
    <t>ACTIVE PART</t>
  </si>
  <si>
    <t>Notes</t>
  </si>
  <si>
    <t>Month</t>
  </si>
  <si>
    <t>Year</t>
  </si>
  <si>
    <t>Mar-03-24 23:49:04</t>
  </si>
  <si>
    <t>m1</t>
  </si>
  <si>
    <t>Mar-03-24 23:49:54</t>
  </si>
  <si>
    <t>Mar-04-24 09:09:37</t>
  </si>
  <si>
    <t>Mar-04-24 09:13:11</t>
  </si>
  <si>
    <t>Aug-07-24 19:35:22</t>
  </si>
  <si>
    <t/>
  </si>
  <si>
    <t>Dec-14-24 00:21:43</t>
  </si>
  <si>
    <t>Feb-18-25 09:28:12</t>
  </si>
  <si>
    <t>Feb-18-25 09:28:50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</si>
</sst>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yy"/>
    <numFmt numFmtId="165" formatCode="dd"/>
  </numFmts>
  <fonts count="18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8"/>
      <color rgb="FFFFFF00"/>
      <name val="Calisto MT"/>
      <family val="1"/>
    </font>
    <font>
      <sz val="48"/>
      <color theme="8"/>
      <name val="Algerian"/>
      <family val="5"/>
    </font>
    <font>
      <b/>
      <sz val="48"/>
      <color theme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43">
    <border>
      <left/>
      <right/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/>
      <right/>
      <top/>
      <bottom style="double">
        <color rgb="FFFFFF00"/>
      </bottom>
      <diagonal/>
    </border>
    <border>
      <left/>
      <right/>
      <top style="double">
        <color rgb="FFFFFF00"/>
      </top>
      <bottom/>
      <diagonal/>
    </border>
    <border>
      <left style="double">
        <color rgb="FFFFFF00"/>
      </left>
      <right style="double">
        <color auto="1"/>
      </right>
      <top style="double">
        <color rgb="FFFFFF00"/>
      </top>
      <bottom style="double">
        <color rgb="FFFFFF00"/>
      </bottom>
      <diagonal/>
    </border>
    <border>
      <left style="double">
        <color auto="1"/>
      </left>
      <right style="double">
        <color rgb="FFFFFF00"/>
      </right>
      <top style="double">
        <color rgb="FFFFFF00"/>
      </top>
      <bottom style="double">
        <color rgb="FFFFFF00"/>
      </bottom>
      <diagonal/>
    </border>
    <border>
      <left style="double">
        <color rgb="FFFFFF00"/>
      </left>
      <right/>
      <top/>
      <bottom/>
      <diagonal/>
    </border>
    <border>
      <left style="double">
        <color auto="1"/>
      </left>
      <right/>
      <top style="double">
        <color rgb="FFFFFF00"/>
      </top>
      <bottom/>
      <diagonal/>
    </border>
    <border>
      <left style="double">
        <color rgb="FFFFFF00"/>
      </left>
      <right style="double">
        <color auto="1"/>
      </right>
      <top style="double">
        <color rgb="FFFFFF00"/>
      </top>
      <bottom/>
      <diagonal/>
    </border>
    <border>
      <left style="double">
        <color rgb="FFFFFF00"/>
      </left>
      <right/>
      <top style="double">
        <color rgb="FFFFFF00"/>
      </top>
      <bottom style="double">
        <color rgb="FFFFFF00"/>
      </bottom>
      <diagonal/>
    </border>
    <border>
      <left/>
      <right/>
      <top style="double">
        <color rgb="FFFFFF00"/>
      </top>
      <bottom style="double">
        <color rgb="FFFFFF00"/>
      </bottom>
      <diagonal/>
    </border>
    <border>
      <left/>
      <right style="double">
        <color rgb="FFFFFF00"/>
      </right>
      <top style="double">
        <color rgb="FFFFFF00"/>
      </top>
      <bottom style="double">
        <color rgb="FFFFFF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rgb="FFFFFF00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/>
    <xf numFmtId="15" fontId="0" fillId="0" borderId="0" xfId="0" applyNumberFormat="1"/>
    <xf numFmtId="0" fontId="0" fillId="2" borderId="0" xfId="0" applyFill="1"/>
    <xf numFmtId="0" fontId="1" fillId="3" borderId="1" xfId="0" applyFont="1" applyFill="1" applyBorder="1"/>
    <xf numFmtId="0" fontId="1" fillId="3" borderId="1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22" fontId="0" fillId="0" borderId="0" xfId="0" applyNumberFormat="1"/>
    <xf numFmtId="0" fontId="4" fillId="5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0" fillId="0" borderId="1" xfId="0" applyBorder="1"/>
    <xf numFmtId="0" fontId="3" fillId="5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/>
    <xf numFmtId="0" fontId="0" fillId="12" borderId="0" xfId="0" applyFill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0" fillId="4" borderId="0" xfId="0" applyFill="1" applyProtection="1">
      <protection locked="0"/>
    </xf>
    <xf numFmtId="0" fontId="5" fillId="4" borderId="0" xfId="0" applyFont="1" applyFill="1" applyAlignment="1" applyProtection="1">
      <alignment vertical="center"/>
      <protection locked="0"/>
    </xf>
    <xf numFmtId="0" fontId="7" fillId="4" borderId="0" xfId="0" applyFont="1" applyFill="1" applyAlignment="1" applyProtection="1">
      <alignment vertical="center"/>
      <protection locked="0"/>
    </xf>
    <xf numFmtId="0" fontId="3" fillId="4" borderId="0" xfId="0" applyFont="1" applyFill="1" applyAlignment="1" applyProtection="1">
      <alignment horizontal="right" vertical="center"/>
      <protection locked="0"/>
    </xf>
    <xf numFmtId="0" fontId="8" fillId="4" borderId="3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/>
      <protection locked="0"/>
    </xf>
    <xf numFmtId="0" fontId="0" fillId="4" borderId="7" xfId="0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0" fillId="5" borderId="0" xfId="0" applyFont="1" applyFill="1" applyAlignment="1" applyProtection="1">
      <alignment horizontal="right"/>
      <protection locked="0"/>
    </xf>
    <xf numFmtId="0" fontId="9" fillId="5" borderId="0" xfId="0" applyFont="1" applyFill="1" applyAlignment="1" applyProtection="1">
      <alignment horizontal="center"/>
      <protection locked="0"/>
    </xf>
    <xf numFmtId="165" fontId="9" fillId="5" borderId="0" xfId="0" applyNumberFormat="1" applyFont="1" applyFill="1" applyAlignment="1" applyProtection="1">
      <alignment horizont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5" borderId="17" xfId="0" applyFont="1" applyFill="1" applyBorder="1" applyAlignment="1" applyProtection="1">
      <alignment horizontal="center" vertical="center"/>
      <protection locked="0"/>
    </xf>
    <xf numFmtId="0" fontId="1" fillId="9" borderId="14" xfId="0" applyFont="1" applyFill="1" applyBorder="1" applyAlignment="1" applyProtection="1">
      <alignment horizontal="center" vertical="center"/>
      <protection locked="0"/>
    </xf>
    <xf numFmtId="0" fontId="4" fillId="6" borderId="13" xfId="0" applyFont="1" applyFill="1" applyBorder="1" applyAlignment="1" applyProtection="1">
      <alignment horizontal="center"/>
      <protection hidden="1"/>
    </xf>
    <xf numFmtId="165" fontId="9" fillId="5" borderId="13" xfId="0" applyNumberFormat="1" applyFont="1" applyFill="1" applyBorder="1" applyAlignment="1" applyProtection="1">
      <alignment horizontal="center"/>
      <protection hidden="1"/>
    </xf>
    <xf numFmtId="0" fontId="3" fillId="8" borderId="16" xfId="0" applyFont="1" applyFill="1" applyBorder="1" applyAlignment="1" applyProtection="1">
      <alignment horizontal="center"/>
      <protection hidden="1"/>
    </xf>
    <xf numFmtId="0" fontId="3" fillId="8" borderId="13" xfId="0" applyFont="1" applyFill="1" applyBorder="1" applyAlignment="1" applyProtection="1">
      <alignment horizontal="center"/>
      <protection hidden="1"/>
    </xf>
    <xf numFmtId="0" fontId="3" fillId="8" borderId="18" xfId="0" applyFont="1" applyFill="1" applyBorder="1" applyAlignment="1" applyProtection="1">
      <alignment horizontal="center"/>
      <protection hidden="1"/>
    </xf>
    <xf numFmtId="0" fontId="3" fillId="8" borderId="19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 vertical="center"/>
      <protection hidden="1"/>
    </xf>
    <xf numFmtId="0" fontId="0" fillId="5" borderId="0" xfId="0" applyFill="1"/>
    <xf numFmtId="0" fontId="0" fillId="14" borderId="30" xfId="0" applyFill="1" applyBorder="1" applyAlignment="1">
      <alignment horizontal="center" vertical="center"/>
    </xf>
    <xf numFmtId="0" fontId="2" fillId="13" borderId="35" xfId="0" applyFont="1" applyFill="1" applyBorder="1"/>
    <xf numFmtId="0" fontId="2" fillId="13" borderId="26" xfId="0" applyFont="1" applyFill="1" applyBorder="1" applyAlignment="1">
      <alignment horizontal="right" vertical="center"/>
    </xf>
    <xf numFmtId="0" fontId="5" fillId="15" borderId="33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3" xfId="0" applyFont="1" applyFill="1" applyBorder="1"/>
    <xf numFmtId="0" fontId="3" fillId="4" borderId="32" xfId="0" applyFont="1" applyFill="1" applyBorder="1" applyAlignment="1">
      <alignment horizontal="center" vertical="center"/>
    </xf>
    <xf numFmtId="0" fontId="8" fillId="15" borderId="33" xfId="0" applyFont="1" applyFill="1" applyBorder="1" applyAlignment="1">
      <alignment horizontal="center" vertical="center"/>
    </xf>
    <xf numFmtId="0" fontId="5" fillId="15" borderId="33" xfId="0" applyFont="1" applyFill="1" applyBorder="1"/>
    <xf numFmtId="15" fontId="3" fillId="5" borderId="26" xfId="0" applyNumberFormat="1" applyFont="1" applyFill="1" applyBorder="1"/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15" fontId="5" fillId="15" borderId="38" xfId="0" applyNumberFormat="1" applyFont="1" applyFill="1" applyBorder="1"/>
    <xf numFmtId="0" fontId="5" fillId="15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15" fontId="3" fillId="5" borderId="20" xfId="0" applyNumberFormat="1" applyFont="1" applyFill="1" applyBorder="1"/>
    <xf numFmtId="0" fontId="3" fillId="5" borderId="21" xfId="0" applyFont="1" applyFill="1" applyBorder="1"/>
    <xf numFmtId="0" fontId="2" fillId="13" borderId="20" xfId="0" applyFont="1" applyFill="1" applyBorder="1" applyAlignment="1">
      <alignment horizontal="right" vertical="center"/>
    </xf>
    <xf numFmtId="0" fontId="2" fillId="13" borderId="41" xfId="0" applyFont="1" applyFill="1" applyBorder="1"/>
    <xf numFmtId="0" fontId="5" fillId="2" borderId="31" xfId="0" applyFont="1" applyFill="1" applyBorder="1" applyAlignment="1">
      <alignment vertical="center"/>
    </xf>
    <xf numFmtId="15" fontId="3" fillId="5" borderId="24" xfId="0" applyNumberFormat="1" applyFont="1" applyFill="1" applyBorder="1"/>
    <xf numFmtId="0" fontId="3" fillId="4" borderId="42" xfId="0" applyFont="1" applyFill="1" applyBorder="1" applyAlignment="1" applyProtection="1">
      <alignment vertical="center"/>
      <protection locked="0"/>
    </xf>
    <xf numFmtId="0" fontId="0" fillId="5" borderId="0" xfId="0" applyFill="1" applyAlignment="1">
      <alignment horizontal="right"/>
    </xf>
    <xf numFmtId="0" fontId="3" fillId="17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2" fillId="4" borderId="0" xfId="0" applyFont="1" applyFill="1" applyAlignment="1" applyProtection="1">
      <alignment horizontal="center" vertical="center"/>
      <protection locked="0"/>
    </xf>
    <xf numFmtId="0" fontId="5" fillId="2" borderId="14" xfId="0" applyFont="1" applyFill="1" applyBorder="1" applyAlignment="1" applyProtection="1">
      <alignment horizontal="center" vertical="center"/>
      <protection locked="0"/>
    </xf>
    <xf numFmtId="0" fontId="11" fillId="11" borderId="14" xfId="0" applyFont="1" applyFill="1" applyBorder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right" vertical="center"/>
      <protection locked="0"/>
    </xf>
    <xf numFmtId="0" fontId="8" fillId="7" borderId="10" xfId="0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right" vertical="center"/>
      <protection locked="0"/>
    </xf>
    <xf numFmtId="0" fontId="8" fillId="7" borderId="12" xfId="0" applyFont="1" applyFill="1" applyBorder="1" applyAlignment="1" applyProtection="1">
      <alignment horizontal="center" vertical="center"/>
      <protection locked="0"/>
    </xf>
    <xf numFmtId="0" fontId="2" fillId="10" borderId="14" xfId="0" applyFont="1" applyFill="1" applyBorder="1" applyAlignment="1" applyProtection="1">
      <alignment horizontal="center"/>
      <protection locked="0"/>
    </xf>
    <xf numFmtId="0" fontId="8" fillId="9" borderId="14" xfId="0" applyFont="1" applyFill="1" applyBorder="1" applyAlignment="1" applyProtection="1">
      <alignment horizontal="center" vertical="center"/>
      <protection locked="0"/>
    </xf>
    <xf numFmtId="15" fontId="4" fillId="4" borderId="5" xfId="0" applyNumberFormat="1" applyFont="1" applyFill="1" applyBorder="1" applyAlignment="1" applyProtection="1">
      <alignment horizontal="center"/>
      <protection locked="0"/>
    </xf>
    <xf numFmtId="15" fontId="4" fillId="4" borderId="6" xfId="0" applyNumberFormat="1" applyFont="1" applyFill="1" applyBorder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right"/>
      <protection locked="0"/>
    </xf>
    <xf numFmtId="15" fontId="4" fillId="4" borderId="9" xfId="0" applyNumberFormat="1" applyFont="1" applyFill="1" applyBorder="1" applyAlignment="1" applyProtection="1">
      <alignment horizontal="center"/>
      <protection locked="0"/>
    </xf>
    <xf numFmtId="15" fontId="4" fillId="4" borderId="8" xfId="0" applyNumberFormat="1" applyFont="1" applyFill="1" applyBorder="1" applyAlignment="1" applyProtection="1">
      <alignment horizontal="center"/>
      <protection locked="0"/>
    </xf>
    <xf numFmtId="0" fontId="5" fillId="17" borderId="20" xfId="0" applyFont="1" applyFill="1" applyBorder="1" applyAlignment="1">
      <alignment vertical="center"/>
    </xf>
    <xf numFmtId="0" fontId="5" fillId="17" borderId="21" xfId="0" applyFont="1" applyFill="1" applyBorder="1" applyAlignment="1">
      <alignment vertical="center"/>
    </xf>
    <xf numFmtId="0" fontId="5" fillId="17" borderId="22" xfId="0" applyFont="1" applyFill="1" applyBorder="1" applyAlignment="1">
      <alignment vertical="center"/>
    </xf>
    <xf numFmtId="0" fontId="13" fillId="16" borderId="23" xfId="0" applyFont="1" applyFill="1" applyBorder="1" applyAlignment="1">
      <alignment horizontal="center"/>
    </xf>
    <xf numFmtId="0" fontId="14" fillId="16" borderId="24" xfId="0" applyFont="1" applyFill="1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0" fontId="14" fillId="16" borderId="26" xfId="0" applyFont="1" applyFill="1" applyBorder="1" applyAlignment="1">
      <alignment horizontal="center"/>
    </xf>
    <xf numFmtId="0" fontId="14" fillId="16" borderId="0" xfId="0" applyFont="1" applyFill="1" applyAlignment="1">
      <alignment horizontal="center"/>
    </xf>
    <xf numFmtId="0" fontId="14" fillId="16" borderId="27" xfId="0" applyFont="1" applyFill="1" applyBorder="1" applyAlignment="1">
      <alignment horizontal="center"/>
    </xf>
    <xf numFmtId="0" fontId="14" fillId="16" borderId="28" xfId="0" applyFont="1" applyFill="1" applyBorder="1" applyAlignment="1">
      <alignment horizontal="center"/>
    </xf>
    <xf numFmtId="0" fontId="14" fillId="16" borderId="29" xfId="0" applyFont="1" applyFill="1" applyBorder="1" applyAlignment="1">
      <alignment horizontal="center"/>
    </xf>
    <xf numFmtId="0" fontId="14" fillId="16" borderId="30" xfId="0" applyFont="1" applyFill="1" applyBorder="1" applyAlignment="1">
      <alignment horizontal="center"/>
    </xf>
    <xf numFmtId="0" fontId="15" fillId="14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/>
    </xf>
    <xf numFmtId="0" fontId="17" fillId="5" borderId="20" xfId="0" applyFont="1" applyFill="1" applyBorder="1" applyAlignment="1">
      <alignment horizontal="center"/>
    </xf>
    <xf numFmtId="0" fontId="17" fillId="5" borderId="22" xfId="0" applyFont="1" applyFill="1" applyBorder="1" applyAlignment="1">
      <alignment horizontal="center"/>
    </xf>
    <xf numFmtId="15" fontId="3" fillId="5" borderId="24" xfId="0" applyNumberFormat="1" applyFont="1" applyFill="1" applyBorder="1" applyAlignment="1">
      <alignment horizontal="right"/>
    </xf>
    <xf numFmtId="0" fontId="3" fillId="5" borderId="25" xfId="0" applyFont="1" applyFill="1" applyBorder="1" applyAlignment="1">
      <alignment horizontal="right"/>
    </xf>
    <xf numFmtId="0" fontId="5" fillId="2" borderId="23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1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464820</xdr:colOff>
      <xdr:row>4</xdr:row>
      <xdr:rowOff>45720</xdr:rowOff>
    </xdr:from>
    <xdr:to>
      <xdr:col>4</xdr:col>
      <xdr:colOff>68580</xdr:colOff>
      <xdr:row>6</xdr:row>
      <xdr:rowOff>38100</xdr:rowOff>
    </xdr:to>
    <xdr:sp macro="[0]!OpenEntry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4420" y="777240"/>
          <a:ext cx="1432560" cy="358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/>
            <a:t>Open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800100</xdr:colOff>
      <xdr:row>7</xdr:row>
      <xdr:rowOff>358140</xdr:rowOff>
    </xdr:to>
    <xdr:sp macro="[0]!OpenEntry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98420" y="0"/>
          <a:ext cx="1432560" cy="358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/>
            <a:t>Open 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8</xdr:row>
      <xdr:rowOff>68580</xdr:rowOff>
    </xdr:from>
    <xdr:to>
      <xdr:col>10</xdr:col>
      <xdr:colOff>525780</xdr:colOff>
      <xdr:row>14</xdr:row>
      <xdr:rowOff>141621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8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68580"/>
          <a:ext cx="1912620" cy="11703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22859</xdr:colOff>
      <xdr:row>15</xdr:row>
      <xdr:rowOff>15240</xdr:rowOff>
    </xdr:from>
    <xdr:ext cx="4792981" cy="3837940"/>
    <xdr:pic>
      <xdr:nvPicPr>
        <xdr:cNvPr id="2" name="Picture 1" descr="istockphoto-1176687221-612x612 - Copy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59" y="3131820"/>
          <a:ext cx="4792981" cy="3837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171450</xdr:rowOff>
        </xdr:from>
        <xdr:to>
          <xdr:col>12</xdr:col>
          <xdr:colOff>333375</xdr:colOff>
          <xdr:row>6</xdr:row>
          <xdr:rowOff>0</xdr:rowOff>
        </xdr:to>
        <xdr:sp macro="" textlink="">
          <xdr:nvSpPr>
            <xdr:cNvPr id="4099" name="Image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5830725-8673-DCB7-77BA-B025B4B4E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3</xdr:row>
          <xdr:rowOff>133350</xdr:rowOff>
        </xdr:from>
        <xdr:to>
          <xdr:col>16</xdr:col>
          <xdr:colOff>28575</xdr:colOff>
          <xdr:row>5</xdr:row>
          <xdr:rowOff>142875</xdr:rowOff>
        </xdr:to>
        <xdr:sp macro="" textlink="">
          <xdr:nvSpPr>
            <xdr:cNvPr id="4101" name="SaveOPSsli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EC996F5D-D0DB-9BC5-FB6F-18949A912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4</xdr:row>
          <xdr:rowOff>171450</xdr:rowOff>
        </xdr:from>
        <xdr:to>
          <xdr:col>8</xdr:col>
          <xdr:colOff>133350</xdr:colOff>
          <xdr:row>6</xdr:row>
          <xdr:rowOff>0</xdr:rowOff>
        </xdr:to>
        <xdr:sp macro="" textlink="">
          <xdr:nvSpPr>
            <xdr:cNvPr id="4098" name="Image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AE46FB-2876-3B8D-98E5-2159C5B36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485775</xdr:colOff>
          <xdr:row>3</xdr:row>
          <xdr:rowOff>123825</xdr:rowOff>
        </xdr:from>
        <xdr:to>
          <xdr:col>18</xdr:col>
          <xdr:colOff>533400</xdr:colOff>
          <xdr:row>5</xdr:row>
          <xdr:rowOff>133350</xdr:rowOff>
        </xdr:to>
        <xdr:sp macro="" textlink="">
          <xdr:nvSpPr>
            <xdr:cNvPr id="4103" name="cmdActiveOP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B23ADB5-D4D0-C889-AC4B-4FF66F1A5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10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R23"/>
  <sheetViews>
    <sheetView workbookViewId="0">
      <selection activeCell="B6" sqref="B6"/>
    </sheetView>
  </sheetViews>
  <sheetFormatPr defaultRowHeight="15" x14ac:dyDescent="0.25"/>
  <cols>
    <col min="1" max="1" width="15.7109375" customWidth="1"/>
    <col min="2" max="2" width="11.140625" customWidth="1"/>
    <col min="3" max="3" width="9.7109375" customWidth="1"/>
    <col min="5" max="5" width="10.28515625" bestFit="1" customWidth="1"/>
    <col min="6" max="6" width="15.7109375" bestFit="1" customWidth="1"/>
    <col min="13" max="14" width="16.140625" bestFit="1" customWidth="1"/>
    <col min="16" max="16" width="7.28515625" customWidth="1"/>
    <col min="17" max="17" width="16.85546875" bestFit="1" customWidth="1"/>
    <col min="18" max="18" width="16.140625" bestFit="1" customWidth="1"/>
  </cols>
  <sheetData>
    <row r="1" spans="1:18" x14ac:dyDescent="0.25">
      <c r="A1" t="s">
        <v>16</v>
      </c>
      <c r="B1" t="s">
        <v>17</v>
      </c>
      <c r="C1" t="s">
        <v>18</v>
      </c>
      <c r="E1" t="s">
        <v>19</v>
      </c>
      <c r="F1" t="s">
        <v>20</v>
      </c>
      <c r="I1" t="s">
        <v>21</v>
      </c>
      <c r="N1">
        <f>MAX(O:O)+1</f>
        <v>1</v>
      </c>
      <c r="O1" t="s">
        <v>22</v>
      </c>
      <c r="P1" t="s">
        <v>23</v>
      </c>
      <c r="Q1" t="s">
        <v>24</v>
      </c>
      <c r="R1" t="s">
        <v>25</v>
      </c>
    </row>
    <row r="2" spans="1:18" x14ac:dyDescent="0.25">
      <c r="A2" t="s">
        <v>59</v>
      </c>
      <c r="B2" t="s">
        <v>31</v>
      </c>
      <c r="C2">
        <v>123</v>
      </c>
      <c r="E2" t="s">
        <v>183</v>
      </c>
      <c r="F2">
        <v>123</v>
      </c>
      <c r="I2" t="s">
        <v>26</v>
      </c>
      <c r="Q2" t="s">
        <v>32</v>
      </c>
      <c r="R2" t="s">
        <v>33</v>
      </c>
    </row>
    <row r="3" spans="1:18" x14ac:dyDescent="0.25">
      <c r="A3" t="s">
        <v>60</v>
      </c>
      <c r="B3" t="s">
        <v>31</v>
      </c>
      <c r="C3">
        <v>123</v>
      </c>
      <c r="I3" t="s">
        <v>23</v>
      </c>
      <c r="P3" t="s">
        <v>35</v>
      </c>
      <c r="Q3" t="s">
        <v>34</v>
      </c>
      <c r="R3" t="s">
        <v>36</v>
      </c>
    </row>
    <row r="4" spans="1:18" x14ac:dyDescent="0.25">
      <c r="A4" t="s">
        <v>61</v>
      </c>
      <c r="B4" t="s">
        <v>26</v>
      </c>
      <c r="C4">
        <v>123</v>
      </c>
      <c r="P4" t="s">
        <v>35</v>
      </c>
      <c r="Q4" t="s">
        <v>37</v>
      </c>
      <c r="R4" t="s">
        <v>42</v>
      </c>
    </row>
    <row r="5" spans="1:18" x14ac:dyDescent="0.25">
      <c r="A5" t="s">
        <v>27</v>
      </c>
      <c r="B5" t="s">
        <v>26</v>
      </c>
      <c r="C5">
        <v>1019</v>
      </c>
      <c r="P5" t="s">
        <v>31</v>
      </c>
      <c r="Q5" t="s">
        <v>43</v>
      </c>
      <c r="R5" t="s">
        <v>46</v>
      </c>
    </row>
    <row r="6" spans="1:18" x14ac:dyDescent="0.25">
      <c r="L6" t="s">
        <v>28</v>
      </c>
      <c r="M6" t="s">
        <v>29</v>
      </c>
      <c r="N6" t="s">
        <v>30</v>
      </c>
      <c r="P6" t="s">
        <v>35</v>
      </c>
      <c r="Q6" t="s">
        <v>47</v>
      </c>
      <c r="R6" t="s">
        <v>48</v>
      </c>
    </row>
    <row r="7" spans="1:18" x14ac:dyDescent="0.25">
      <c r="P7" t="s">
        <v>27</v>
      </c>
      <c r="Q7" t="s">
        <v>49</v>
      </c>
    </row>
    <row r="8" spans="1:18" x14ac:dyDescent="0.25">
      <c r="P8" t="s">
        <v>27</v>
      </c>
      <c r="Q8" t="s">
        <v>52</v>
      </c>
      <c r="R8" t="s">
        <v>53</v>
      </c>
    </row>
    <row r="9" spans="1:18" x14ac:dyDescent="0.25">
      <c r="P9" t="s">
        <v>27</v>
      </c>
      <c r="Q9" t="s">
        <v>54</v>
      </c>
      <c r="R9" t="s">
        <v>55</v>
      </c>
    </row>
    <row r="10" spans="1:18" x14ac:dyDescent="0.25">
      <c r="P10" t="s">
        <v>27</v>
      </c>
      <c r="Q10" t="s">
        <v>56</v>
      </c>
      <c r="R10" t="s">
        <v>57</v>
      </c>
    </row>
    <row r="11" spans="1:18" x14ac:dyDescent="0.25">
      <c r="P11" t="s">
        <v>27</v>
      </c>
      <c r="Q11" t="s">
        <v>58</v>
      </c>
      <c r="R11" t="s">
        <v>62</v>
      </c>
    </row>
    <row r="12" spans="1:18" x14ac:dyDescent="0.25">
      <c r="Q12" t="s">
        <v>63</v>
      </c>
      <c r="R12" t="s">
        <v>64</v>
      </c>
    </row>
    <row r="13" spans="1:18" x14ac:dyDescent="0.25">
      <c r="P13" t="s">
        <v>59</v>
      </c>
      <c r="Q13" t="s">
        <v>65</v>
      </c>
    </row>
    <row r="14" spans="1:18" x14ac:dyDescent="0.25">
      <c r="P14" t="s">
        <v>76</v>
      </c>
      <c r="Q14" t="s">
        <v>75</v>
      </c>
      <c r="R14" t="s">
        <v>94</v>
      </c>
    </row>
    <row r="15" spans="1:18" x14ac:dyDescent="0.25">
      <c r="P15" t="s">
        <v>60</v>
      </c>
      <c r="Q15" t="s">
        <v>95</v>
      </c>
      <c r="R15" t="s">
        <v>96</v>
      </c>
    </row>
    <row r="16" spans="1:18" x14ac:dyDescent="0.25">
      <c r="P16" t="s">
        <v>76</v>
      </c>
      <c r="Q16" t="s">
        <v>97</v>
      </c>
    </row>
    <row r="17" spans="16:18" x14ac:dyDescent="0.25">
      <c r="P17" t="s">
        <v>59</v>
      </c>
      <c r="Q17" t="s">
        <v>117</v>
      </c>
      <c r="R17" t="s">
        <v>159</v>
      </c>
    </row>
    <row r="18" spans="16:18" x14ac:dyDescent="0.25">
      <c r="P18" t="s">
        <v>59</v>
      </c>
      <c r="Q18" t="s">
        <v>160</v>
      </c>
    </row>
    <row r="19" spans="16:18" x14ac:dyDescent="0.25">
      <c r="P19" t="s">
        <v>178</v>
      </c>
      <c r="Q19" t="s">
        <v>177</v>
      </c>
      <c r="R19" t="s">
        <v>179</v>
      </c>
    </row>
    <row r="20" spans="16:18" x14ac:dyDescent="0.25">
      <c r="P20" t="s">
        <v>59</v>
      </c>
      <c r="Q20" t="s">
        <v>180</v>
      </c>
      <c r="R20" t="s">
        <v>181</v>
      </c>
    </row>
    <row r="21" spans="16:18" x14ac:dyDescent="0.25">
      <c r="Q21" t="s">
        <v>182</v>
      </c>
    </row>
    <row r="22" spans="16:18" x14ac:dyDescent="0.25">
      <c r="Q22" t="s">
        <v>184</v>
      </c>
    </row>
    <row r="23" spans="16:18" x14ac:dyDescent="0.25">
      <c r="Q23" t="s">
        <v>185</v>
      </c>
      <c r="R23" t="s">
        <v>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me"/>
  <dimension ref="A1"/>
  <sheetViews>
    <sheetView tabSelected="1" workbookViewId="0">
      <selection activeCell="Q12" sqref="Q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b"/>
  <dimension ref="A1:W23"/>
  <sheetViews>
    <sheetView topLeftCell="G8" workbookViewId="0">
      <pane ySplit="1" topLeftCell="A9" activePane="bottomLeft" state="frozen"/>
      <selection activeCell="D8" sqref="D8"/>
      <selection pane="bottomLeft" activeCell="H8" sqref="H8"/>
    </sheetView>
  </sheetViews>
  <sheetFormatPr defaultColWidth="9.140625" defaultRowHeight="15" x14ac:dyDescent="0.25"/>
  <cols>
    <col min="1" max="6" width="8.85546875" hidden="1" customWidth="1"/>
    <col min="7" max="7" width="7.7109375" customWidth="1"/>
    <col min="8" max="8" width="9.85546875" bestFit="1" customWidth="1"/>
    <col min="9" max="9" width="16.5703125" customWidth="1"/>
    <col min="10" max="10" width="11.85546875" customWidth="1"/>
    <col min="11" max="11" width="28.42578125" customWidth="1"/>
    <col min="12" max="12" width="10.28515625" customWidth="1"/>
    <col min="13" max="13" width="7.140625" customWidth="1"/>
    <col min="14" max="14" width="8.28515625" customWidth="1"/>
    <col min="15" max="15" width="17" bestFit="1" customWidth="1"/>
    <col min="16" max="16" width="12.5703125" bestFit="1" customWidth="1"/>
    <col min="17" max="17" width="9.7109375" customWidth="1"/>
    <col min="18" max="18" width="9.28515625" customWidth="1"/>
    <col min="19" max="20" width="11.42578125" customWidth="1"/>
    <col min="21" max="21" width="16" bestFit="1" customWidth="1"/>
    <col min="22" max="22" width="9.140625" customWidth="1"/>
    <col min="23" max="23" width="7.140625" bestFit="1" customWidth="1"/>
  </cols>
  <sheetData>
    <row r="1" spans="6:23" hidden="1" x14ac:dyDescent="0.25"/>
    <row r="2" spans="6:23" hidden="1" x14ac:dyDescent="0.25"/>
    <row r="3" spans="6:23" hidden="1" x14ac:dyDescent="0.25"/>
    <row r="4" spans="6:23" hidden="1" x14ac:dyDescent="0.25"/>
    <row r="5" spans="6:23" hidden="1" x14ac:dyDescent="0.25"/>
    <row r="6" spans="6:23" hidden="1" x14ac:dyDescent="0.25"/>
    <row r="7" spans="6:23" hidden="1" x14ac:dyDescent="0.25"/>
    <row r="8" spans="6:23" s="15" customFormat="1" ht="45" customHeight="1" x14ac:dyDescent="0.25">
      <c r="G8" s="15" t="s">
        <v>12</v>
      </c>
      <c r="H8" s="15" t="s">
        <v>11</v>
      </c>
      <c r="I8" s="15" t="s">
        <v>0</v>
      </c>
      <c r="J8" s="15" t="s">
        <v>50</v>
      </c>
      <c r="K8" s="15" t="s">
        <v>2</v>
      </c>
      <c r="L8" s="14" t="s">
        <v>3</v>
      </c>
      <c r="M8" s="14" t="s">
        <v>5</v>
      </c>
      <c r="N8" s="14" t="s">
        <v>6</v>
      </c>
      <c r="O8" s="14" t="s">
        <v>7</v>
      </c>
      <c r="P8" s="14" t="s">
        <v>8</v>
      </c>
      <c r="Q8" s="14" t="s">
        <v>9</v>
      </c>
      <c r="R8" s="14" t="s">
        <v>10</v>
      </c>
      <c r="S8" s="15" t="s">
        <v>102</v>
      </c>
      <c r="T8" s="15" t="s">
        <v>150</v>
      </c>
      <c r="U8" s="14" t="s">
        <v>13</v>
      </c>
      <c r="V8" s="14" t="s">
        <v>15</v>
      </c>
      <c r="W8" s="14" t="s">
        <v>14</v>
      </c>
    </row>
    <row r="9" spans="6:23" x14ac:dyDescent="0.25">
      <c r="F9" s="15"/>
      <c r="G9">
        <v>15</v>
      </c>
      <c r="H9" s="1">
        <v>45353</v>
      </c>
      <c r="U9" s="9">
        <v>45353.537997685184</v>
      </c>
      <c r="V9" t="s">
        <v>60</v>
      </c>
      <c r="W9">
        <f>ROW()</f>
        <v>9</v>
      </c>
    </row>
    <row r="10" spans="6:23" x14ac:dyDescent="0.25">
      <c r="G10">
        <v>14</v>
      </c>
      <c r="H10" s="1">
        <v>45353</v>
      </c>
      <c r="I10" t="s">
        <v>69</v>
      </c>
      <c r="J10" t="s">
        <v>77</v>
      </c>
      <c r="K10" t="s">
        <v>68</v>
      </c>
      <c r="L10" t="s">
        <v>101</v>
      </c>
      <c r="M10">
        <v>25</v>
      </c>
      <c r="N10">
        <v>0.6</v>
      </c>
      <c r="O10">
        <v>22</v>
      </c>
      <c r="P10">
        <v>2</v>
      </c>
      <c r="R10">
        <v>50</v>
      </c>
      <c r="S10">
        <v>222</v>
      </c>
      <c r="U10" s="9">
        <v>45353.542025462964</v>
      </c>
      <c r="V10" t="s">
        <v>60</v>
      </c>
      <c r="W10">
        <f>ROW()</f>
        <v>10</v>
      </c>
    </row>
    <row r="11" spans="6:23" x14ac:dyDescent="0.25">
      <c r="G11">
        <v>13</v>
      </c>
      <c r="H11" s="1">
        <v>45353</v>
      </c>
      <c r="I11" t="s">
        <v>69</v>
      </c>
      <c r="K11" t="s">
        <v>170</v>
      </c>
      <c r="L11" t="s">
        <v>116</v>
      </c>
      <c r="M11">
        <v>5</v>
      </c>
      <c r="N11">
        <v>0.8</v>
      </c>
      <c r="O11">
        <v>26</v>
      </c>
      <c r="P11">
        <v>7</v>
      </c>
      <c r="R11">
        <v>60</v>
      </c>
      <c r="S11">
        <v>267</v>
      </c>
      <c r="U11" s="9">
        <v>45353.533032407409</v>
      </c>
      <c r="V11" t="s">
        <v>60</v>
      </c>
      <c r="W11">
        <f>ROW()</f>
        <v>11</v>
      </c>
    </row>
    <row r="12" spans="6:23" x14ac:dyDescent="0.25">
      <c r="G12">
        <v>12</v>
      </c>
      <c r="H12" s="1">
        <v>45353</v>
      </c>
      <c r="I12" t="s">
        <v>70</v>
      </c>
      <c r="J12" t="s">
        <v>115</v>
      </c>
      <c r="K12" t="s">
        <v>68</v>
      </c>
      <c r="L12" t="s">
        <v>101</v>
      </c>
      <c r="M12">
        <v>25</v>
      </c>
      <c r="O12">
        <v>22</v>
      </c>
      <c r="P12">
        <v>3</v>
      </c>
      <c r="Q12">
        <v>1</v>
      </c>
      <c r="R12">
        <v>50</v>
      </c>
      <c r="S12">
        <v>2231</v>
      </c>
      <c r="U12" s="9">
        <v>45353.512499999997</v>
      </c>
      <c r="V12" t="s">
        <v>60</v>
      </c>
      <c r="W12">
        <f>ROW()</f>
        <v>12</v>
      </c>
    </row>
    <row r="13" spans="6:23" x14ac:dyDescent="0.25">
      <c r="G13">
        <v>11</v>
      </c>
      <c r="H13" s="1">
        <v>45353</v>
      </c>
      <c r="I13" t="s">
        <v>104</v>
      </c>
      <c r="J13" t="s">
        <v>105</v>
      </c>
      <c r="K13" t="s">
        <v>106</v>
      </c>
      <c r="L13" t="s">
        <v>107</v>
      </c>
      <c r="M13" t="s">
        <v>108</v>
      </c>
      <c r="N13" t="s">
        <v>109</v>
      </c>
      <c r="O13" t="s">
        <v>110</v>
      </c>
      <c r="P13" t="s">
        <v>111</v>
      </c>
      <c r="Q13" t="s">
        <v>112</v>
      </c>
      <c r="R13" t="s">
        <v>113</v>
      </c>
      <c r="S13" t="s">
        <v>114</v>
      </c>
      <c r="U13" s="9">
        <v>45353.503518518519</v>
      </c>
      <c r="V13" t="s">
        <v>60</v>
      </c>
      <c r="W13">
        <f>ROW()</f>
        <v>13</v>
      </c>
    </row>
    <row r="14" spans="6:23" x14ac:dyDescent="0.25">
      <c r="G14">
        <v>10</v>
      </c>
      <c r="H14">
        <v>45353</v>
      </c>
      <c r="I14" t="s">
        <v>69</v>
      </c>
      <c r="J14" t="s">
        <v>91</v>
      </c>
      <c r="K14" t="s">
        <v>66</v>
      </c>
      <c r="L14" t="s">
        <v>103</v>
      </c>
      <c r="M14">
        <v>8</v>
      </c>
      <c r="O14">
        <v>39</v>
      </c>
      <c r="P14">
        <v>4</v>
      </c>
      <c r="R14">
        <v>72</v>
      </c>
      <c r="U14" s="9">
        <v>45353.501469907409</v>
      </c>
      <c r="V14" t="s">
        <v>60</v>
      </c>
      <c r="W14">
        <f>ROW()</f>
        <v>14</v>
      </c>
    </row>
    <row r="15" spans="6:23" x14ac:dyDescent="0.25">
      <c r="G15">
        <v>9</v>
      </c>
      <c r="H15" s="1">
        <v>45352</v>
      </c>
      <c r="U15" s="9">
        <v>45353.489814814813</v>
      </c>
      <c r="V15" t="s">
        <v>60</v>
      </c>
      <c r="W15">
        <f>ROW()</f>
        <v>15</v>
      </c>
    </row>
    <row r="16" spans="6:23" x14ac:dyDescent="0.25">
      <c r="G16">
        <v>8</v>
      </c>
      <c r="H16" s="1">
        <v>45353</v>
      </c>
      <c r="I16" t="s">
        <v>69</v>
      </c>
      <c r="J16" t="s">
        <v>91</v>
      </c>
      <c r="K16" t="s">
        <v>66</v>
      </c>
      <c r="L16" t="s">
        <v>101</v>
      </c>
      <c r="M16">
        <v>32</v>
      </c>
      <c r="O16">
        <v>64</v>
      </c>
      <c r="R16">
        <v>64</v>
      </c>
      <c r="U16" s="9">
        <v>45353.489594907405</v>
      </c>
      <c r="V16" t="s">
        <v>60</v>
      </c>
      <c r="W16">
        <f>ROW()</f>
        <v>16</v>
      </c>
    </row>
    <row r="17" spans="7:23" x14ac:dyDescent="0.25">
      <c r="G17">
        <v>7</v>
      </c>
      <c r="H17" s="1">
        <v>45353</v>
      </c>
      <c r="I17" t="s">
        <v>69</v>
      </c>
      <c r="J17" t="s">
        <v>98</v>
      </c>
      <c r="K17" t="s">
        <v>66</v>
      </c>
      <c r="M17">
        <v>25</v>
      </c>
      <c r="Q17">
        <v>25</v>
      </c>
      <c r="U17" s="9">
        <v>45353.48909722222</v>
      </c>
      <c r="V17" t="s">
        <v>60</v>
      </c>
      <c r="W17">
        <f>ROW()</f>
        <v>17</v>
      </c>
    </row>
    <row r="18" spans="7:23" x14ac:dyDescent="0.25">
      <c r="G18">
        <v>6</v>
      </c>
      <c r="H18" s="1">
        <v>45353</v>
      </c>
      <c r="I18" t="s">
        <v>69</v>
      </c>
      <c r="J18" t="s">
        <v>98</v>
      </c>
      <c r="K18" t="s">
        <v>66</v>
      </c>
      <c r="M18">
        <v>25</v>
      </c>
      <c r="Q18">
        <v>25</v>
      </c>
      <c r="U18" s="9">
        <v>45353.488055555557</v>
      </c>
      <c r="V18" t="s">
        <v>60</v>
      </c>
      <c r="W18">
        <f>ROW()</f>
        <v>18</v>
      </c>
    </row>
    <row r="19" spans="7:23" x14ac:dyDescent="0.25">
      <c r="G19">
        <v>5</v>
      </c>
      <c r="H19" s="1">
        <v>45353</v>
      </c>
      <c r="I19" t="s">
        <v>69</v>
      </c>
      <c r="J19" t="s">
        <v>91</v>
      </c>
      <c r="K19" t="s">
        <v>66</v>
      </c>
      <c r="L19" t="s">
        <v>73</v>
      </c>
      <c r="M19">
        <v>18</v>
      </c>
      <c r="O19">
        <v>21</v>
      </c>
      <c r="P19">
        <v>15</v>
      </c>
      <c r="R19">
        <v>108</v>
      </c>
      <c r="U19" s="9">
        <v>45353.48773148148</v>
      </c>
      <c r="V19" t="s">
        <v>60</v>
      </c>
      <c r="W19">
        <f>ROW()</f>
        <v>19</v>
      </c>
    </row>
    <row r="20" spans="7:23" x14ac:dyDescent="0.25">
      <c r="G20">
        <v>4</v>
      </c>
      <c r="H20" s="1">
        <v>45353</v>
      </c>
      <c r="I20" t="s">
        <v>69</v>
      </c>
      <c r="J20" t="s">
        <v>98</v>
      </c>
      <c r="K20" t="s">
        <v>66</v>
      </c>
      <c r="M20">
        <v>25</v>
      </c>
      <c r="Q20">
        <v>25</v>
      </c>
      <c r="U20" s="9">
        <v>45353.48332175926</v>
      </c>
      <c r="V20" t="s">
        <v>60</v>
      </c>
      <c r="W20">
        <f>ROW()</f>
        <v>20</v>
      </c>
    </row>
    <row r="21" spans="7:23" x14ac:dyDescent="0.25">
      <c r="G21">
        <v>2</v>
      </c>
      <c r="H21" s="1">
        <v>45353</v>
      </c>
      <c r="I21" t="s">
        <v>69</v>
      </c>
      <c r="J21" s="1" t="s">
        <v>91</v>
      </c>
      <c r="K21" t="s">
        <v>66</v>
      </c>
      <c r="L21" t="s">
        <v>92</v>
      </c>
      <c r="M21">
        <v>7</v>
      </c>
      <c r="O21">
        <v>16</v>
      </c>
      <c r="P21">
        <v>11</v>
      </c>
      <c r="R21">
        <v>63</v>
      </c>
      <c r="U21" s="9">
        <v>45353.486481481479</v>
      </c>
      <c r="V21" t="s">
        <v>60</v>
      </c>
      <c r="W21">
        <f>ROW()</f>
        <v>21</v>
      </c>
    </row>
    <row r="22" spans="7:23" x14ac:dyDescent="0.25">
      <c r="G22">
        <v>1</v>
      </c>
      <c r="H22" s="1">
        <v>45353</v>
      </c>
      <c r="I22" t="s">
        <v>69</v>
      </c>
      <c r="J22" s="1" t="s">
        <v>91</v>
      </c>
      <c r="K22" t="s">
        <v>66</v>
      </c>
      <c r="L22" t="s">
        <v>92</v>
      </c>
      <c r="M22">
        <v>8</v>
      </c>
      <c r="O22" t="s">
        <v>99</v>
      </c>
      <c r="P22" t="s">
        <v>100</v>
      </c>
      <c r="R22">
        <v>72</v>
      </c>
      <c r="U22" s="9">
        <v>45353.488807870373</v>
      </c>
      <c r="V22" t="s">
        <v>60</v>
      </c>
      <c r="W22">
        <f>ROW()</f>
        <v>22</v>
      </c>
    </row>
    <row r="23" spans="7:23" x14ac:dyDescent="0.25">
      <c r="G23">
        <v>16</v>
      </c>
      <c r="H23" s="1">
        <v>45354</v>
      </c>
      <c r="I23" t="s">
        <v>71</v>
      </c>
      <c r="J23" t="s">
        <v>151</v>
      </c>
      <c r="K23" t="s">
        <v>67</v>
      </c>
      <c r="L23" t="s">
        <v>152</v>
      </c>
      <c r="M23">
        <v>10</v>
      </c>
      <c r="N23">
        <v>10</v>
      </c>
      <c r="O23">
        <v>10</v>
      </c>
      <c r="P23">
        <v>20</v>
      </c>
      <c r="Q23">
        <v>10</v>
      </c>
      <c r="R23">
        <v>50</v>
      </c>
      <c r="S23">
        <v>40</v>
      </c>
      <c r="U23" s="9">
        <v>45354.718576388892</v>
      </c>
      <c r="V23" t="s">
        <v>59</v>
      </c>
      <c r="W23">
        <f>ROW()</f>
        <v>23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499984740745262"/>
  </sheetPr>
  <dimension ref="A8:AR21"/>
  <sheetViews>
    <sheetView topLeftCell="I8" zoomScale="85" zoomScaleNormal="85" workbookViewId="0">
      <pane ySplit="14" topLeftCell="A22" activePane="bottomLeft" state="frozen"/>
      <selection activeCell="I9" sqref="I9"/>
      <selection pane="bottomLeft" activeCell="T12" sqref="T12:W12"/>
    </sheetView>
  </sheetViews>
  <sheetFormatPr defaultColWidth="0" defaultRowHeight="15" zeroHeight="1" x14ac:dyDescent="0.25"/>
  <cols>
    <col min="1" max="8" width="0" style="17" hidden="1" customWidth="1"/>
    <col min="9" max="9" width="12.5703125" style="17" bestFit="1" customWidth="1"/>
    <col min="10" max="39" width="8.7109375" style="17" customWidth="1"/>
    <col min="40" max="40" width="7.28515625" style="17" customWidth="1"/>
    <col min="41" max="44" width="0" style="17" hidden="1" customWidth="1"/>
    <col min="45" max="16384" width="8.85546875" style="17" hidden="1"/>
  </cols>
  <sheetData>
    <row r="8" spans="1:44" x14ac:dyDescent="0.25">
      <c r="I8" s="18">
        <f>DATEVALUE("1"&amp;R12&amp;U12)</f>
        <v>45352</v>
      </c>
      <c r="J8" s="18">
        <f>EOMONTH(I8,0)</f>
        <v>45382</v>
      </c>
    </row>
    <row r="9" spans="1:44" ht="14.45" customHeight="1" x14ac:dyDescent="0.25">
      <c r="I9" s="19"/>
      <c r="J9" s="19"/>
      <c r="K9" s="19"/>
      <c r="L9" s="19"/>
      <c r="M9" s="70" t="s">
        <v>149</v>
      </c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</row>
    <row r="10" spans="1:44" ht="14.45" customHeight="1" thickBot="1" x14ac:dyDescent="0.3">
      <c r="I10" s="19"/>
      <c r="J10" s="19"/>
      <c r="K10" s="19"/>
      <c r="L10" s="19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</row>
    <row r="11" spans="1:44" ht="15.75" thickBot="1" x14ac:dyDescent="0.3">
      <c r="I11" s="19"/>
      <c r="J11" s="19"/>
      <c r="K11" s="19"/>
      <c r="L11" s="78" t="s">
        <v>102</v>
      </c>
      <c r="M11" s="78"/>
      <c r="N11" s="19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72" t="s">
        <v>146</v>
      </c>
      <c r="Z11" s="72"/>
      <c r="AA11" s="72" t="s">
        <v>147</v>
      </c>
      <c r="AB11" s="72"/>
      <c r="AC11" s="72" t="s">
        <v>148</v>
      </c>
      <c r="AD11" s="7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</row>
    <row r="12" spans="1:44" ht="17.25" thickTop="1" thickBot="1" x14ac:dyDescent="0.3">
      <c r="I12" s="21"/>
      <c r="J12" s="22"/>
      <c r="K12" s="22"/>
      <c r="L12" s="79">
        <f>SUM(J21:AN21)</f>
        <v>282</v>
      </c>
      <c r="M12" s="79"/>
      <c r="N12" s="19"/>
      <c r="O12" s="20"/>
      <c r="P12" s="73" t="s">
        <v>141</v>
      </c>
      <c r="Q12" s="73"/>
      <c r="R12" s="74" t="s">
        <v>121</v>
      </c>
      <c r="S12" s="75"/>
      <c r="T12" s="76" t="s">
        <v>140</v>
      </c>
      <c r="U12" s="73">
        <v>2024</v>
      </c>
      <c r="V12" s="74">
        <v>2024</v>
      </c>
      <c r="W12" s="77"/>
      <c r="X12" s="20"/>
      <c r="Y12" s="71">
        <f>SUM(J18:AN18)</f>
        <v>220</v>
      </c>
      <c r="Z12" s="71"/>
      <c r="AA12" s="71">
        <f>SUM(J19:AN19)</f>
        <v>62</v>
      </c>
      <c r="AB12" s="71"/>
      <c r="AC12" s="71">
        <f>SUM(J20:AN20)</f>
        <v>0</v>
      </c>
      <c r="AD12" s="71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</row>
    <row r="13" spans="1:44" ht="9" customHeight="1" thickBot="1" x14ac:dyDescent="0.3">
      <c r="A13" s="20"/>
      <c r="B13" s="20"/>
      <c r="C13" s="20"/>
      <c r="D13" s="20"/>
      <c r="E13" s="20"/>
      <c r="F13" s="20"/>
      <c r="G13" s="20"/>
      <c r="H13" s="20"/>
      <c r="I13" s="21"/>
      <c r="J13" s="22"/>
      <c r="K13" s="22"/>
      <c r="L13" s="79"/>
      <c r="M13" s="79"/>
      <c r="N13" s="19"/>
      <c r="O13" s="20"/>
      <c r="P13" s="23"/>
      <c r="Q13" s="23"/>
      <c r="R13" s="24"/>
      <c r="S13" s="24"/>
      <c r="T13" s="23"/>
      <c r="U13" s="23"/>
      <c r="V13" s="25"/>
      <c r="W13" s="25"/>
      <c r="X13" s="20"/>
      <c r="Y13" s="71"/>
      <c r="Z13" s="71"/>
      <c r="AA13" s="71"/>
      <c r="AB13" s="71"/>
      <c r="AC13" s="71"/>
      <c r="AD13" s="71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</row>
    <row r="14" spans="1:44" ht="17.25" thickTop="1" thickBot="1" x14ac:dyDescent="0.3">
      <c r="I14" s="21"/>
      <c r="J14" s="22"/>
      <c r="K14" s="22"/>
      <c r="L14" s="79"/>
      <c r="M14" s="79"/>
      <c r="N14" s="19"/>
      <c r="O14" s="20"/>
      <c r="P14" s="82"/>
      <c r="Q14" s="82"/>
      <c r="R14" s="80">
        <f>DATEVALUE("1"&amp;R12&amp;U12)</f>
        <v>45352</v>
      </c>
      <c r="S14" s="81"/>
      <c r="T14" s="26" t="s">
        <v>142</v>
      </c>
      <c r="U14" s="83">
        <f>EOMONTH(I8,0)</f>
        <v>45382</v>
      </c>
      <c r="V14" s="84"/>
      <c r="W14" s="27"/>
      <c r="X14" s="20"/>
      <c r="Y14" s="71"/>
      <c r="Z14" s="71"/>
      <c r="AA14" s="71"/>
      <c r="AB14" s="71"/>
      <c r="AC14" s="71"/>
      <c r="AD14" s="71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</row>
    <row r="15" spans="1:44" ht="16.5" thickTop="1" thickBot="1" x14ac:dyDescent="0.3">
      <c r="I15" s="20"/>
      <c r="J15" s="20"/>
      <c r="K15" s="28"/>
      <c r="L15" s="20"/>
      <c r="M15" s="20"/>
      <c r="N15" s="20"/>
      <c r="O15" s="20"/>
      <c r="P15" s="20"/>
      <c r="Q15" s="20"/>
      <c r="R15" s="29"/>
      <c r="S15" s="29"/>
      <c r="T15" s="20"/>
      <c r="U15" s="29"/>
      <c r="V15" s="29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</row>
    <row r="16" spans="1:44" s="30" customFormat="1" ht="15.75" thickBot="1" x14ac:dyDescent="0.3">
      <c r="I16" s="31" t="s">
        <v>143</v>
      </c>
      <c r="J16" s="37" t="str">
        <f>TEXT(J17,"ddd")</f>
        <v>Fri</v>
      </c>
      <c r="K16" s="37" t="str">
        <f t="shared" ref="K16:AN16" si="0">TEXT(K17,"ddd")</f>
        <v>Sat</v>
      </c>
      <c r="L16" s="37" t="str">
        <f t="shared" si="0"/>
        <v>Sun</v>
      </c>
      <c r="M16" s="37" t="str">
        <f t="shared" si="0"/>
        <v>Mon</v>
      </c>
      <c r="N16" s="37" t="str">
        <f t="shared" si="0"/>
        <v>Tue</v>
      </c>
      <c r="O16" s="37" t="str">
        <f t="shared" si="0"/>
        <v>Wed</v>
      </c>
      <c r="P16" s="37" t="str">
        <f t="shared" si="0"/>
        <v>Thu</v>
      </c>
      <c r="Q16" s="37" t="str">
        <f t="shared" si="0"/>
        <v>Fri</v>
      </c>
      <c r="R16" s="37" t="str">
        <f t="shared" si="0"/>
        <v>Sat</v>
      </c>
      <c r="S16" s="37" t="str">
        <f t="shared" si="0"/>
        <v>Sun</v>
      </c>
      <c r="T16" s="37" t="str">
        <f t="shared" si="0"/>
        <v>Mon</v>
      </c>
      <c r="U16" s="37" t="str">
        <f t="shared" si="0"/>
        <v>Tue</v>
      </c>
      <c r="V16" s="37" t="str">
        <f t="shared" si="0"/>
        <v>Wed</v>
      </c>
      <c r="W16" s="37" t="str">
        <f t="shared" si="0"/>
        <v>Thu</v>
      </c>
      <c r="X16" s="37" t="str">
        <f t="shared" si="0"/>
        <v>Fri</v>
      </c>
      <c r="Y16" s="37" t="str">
        <f t="shared" si="0"/>
        <v>Sat</v>
      </c>
      <c r="Z16" s="37" t="str">
        <f t="shared" si="0"/>
        <v>Sun</v>
      </c>
      <c r="AA16" s="37" t="str">
        <f t="shared" si="0"/>
        <v>Mon</v>
      </c>
      <c r="AB16" s="37" t="str">
        <f t="shared" si="0"/>
        <v>Tue</v>
      </c>
      <c r="AC16" s="37" t="str">
        <f t="shared" si="0"/>
        <v>Wed</v>
      </c>
      <c r="AD16" s="37" t="str">
        <f t="shared" si="0"/>
        <v>Thu</v>
      </c>
      <c r="AE16" s="37" t="str">
        <f t="shared" si="0"/>
        <v>Fri</v>
      </c>
      <c r="AF16" s="37" t="str">
        <f t="shared" si="0"/>
        <v>Sat</v>
      </c>
      <c r="AG16" s="37" t="str">
        <f t="shared" si="0"/>
        <v>Sun</v>
      </c>
      <c r="AH16" s="37" t="str">
        <f t="shared" si="0"/>
        <v>Mon</v>
      </c>
      <c r="AI16" s="37" t="str">
        <f t="shared" si="0"/>
        <v>Tue</v>
      </c>
      <c r="AJ16" s="37" t="str">
        <f t="shared" si="0"/>
        <v>Wed</v>
      </c>
      <c r="AK16" s="37" t="str">
        <f t="shared" si="0"/>
        <v>Thu</v>
      </c>
      <c r="AL16" s="37" t="str">
        <f t="shared" si="0"/>
        <v>Fri</v>
      </c>
      <c r="AM16" s="37" t="str">
        <f t="shared" si="0"/>
        <v>Sat</v>
      </c>
      <c r="AN16" s="37" t="str">
        <f t="shared" si="0"/>
        <v>Sun</v>
      </c>
      <c r="AO16" s="32"/>
      <c r="AP16" s="32"/>
      <c r="AQ16" s="32"/>
      <c r="AR16" s="32"/>
    </row>
    <row r="17" spans="9:44" s="30" customFormat="1" ht="21" customHeight="1" thickBot="1" x14ac:dyDescent="0.3">
      <c r="I17" s="31" t="s">
        <v>144</v>
      </c>
      <c r="J17" s="38">
        <f>I8</f>
        <v>45352</v>
      </c>
      <c r="K17" s="38">
        <f>IF(J17&lt;$J$8,J17+1,"")</f>
        <v>45353</v>
      </c>
      <c r="L17" s="38">
        <f t="shared" ref="L17:AB17" si="1">IF(K17&lt;$J$8,K17+1,"")</f>
        <v>45354</v>
      </c>
      <c r="M17" s="38">
        <f t="shared" si="1"/>
        <v>45355</v>
      </c>
      <c r="N17" s="38">
        <f t="shared" si="1"/>
        <v>45356</v>
      </c>
      <c r="O17" s="38">
        <f t="shared" si="1"/>
        <v>45357</v>
      </c>
      <c r="P17" s="38">
        <f t="shared" si="1"/>
        <v>45358</v>
      </c>
      <c r="Q17" s="38">
        <f t="shared" si="1"/>
        <v>45359</v>
      </c>
      <c r="R17" s="38">
        <f t="shared" si="1"/>
        <v>45360</v>
      </c>
      <c r="S17" s="38">
        <f t="shared" si="1"/>
        <v>45361</v>
      </c>
      <c r="T17" s="38">
        <f t="shared" si="1"/>
        <v>45362</v>
      </c>
      <c r="U17" s="38">
        <f t="shared" si="1"/>
        <v>45363</v>
      </c>
      <c r="V17" s="38">
        <f t="shared" si="1"/>
        <v>45364</v>
      </c>
      <c r="W17" s="38">
        <f>IF(V17&lt;$J$8,V17+1,"")</f>
        <v>45365</v>
      </c>
      <c r="X17" s="38">
        <f t="shared" si="1"/>
        <v>45366</v>
      </c>
      <c r="Y17" s="38">
        <f t="shared" si="1"/>
        <v>45367</v>
      </c>
      <c r="Z17" s="38">
        <f t="shared" si="1"/>
        <v>45368</v>
      </c>
      <c r="AA17" s="38">
        <f t="shared" si="1"/>
        <v>45369</v>
      </c>
      <c r="AB17" s="38">
        <f t="shared" si="1"/>
        <v>45370</v>
      </c>
      <c r="AC17" s="38">
        <f t="shared" ref="AC17:AN17" si="2">IF(AB17&lt;$J$8,AB17+1,"")</f>
        <v>45371</v>
      </c>
      <c r="AD17" s="38">
        <f t="shared" si="2"/>
        <v>45372</v>
      </c>
      <c r="AE17" s="38">
        <f t="shared" si="2"/>
        <v>45373</v>
      </c>
      <c r="AF17" s="38">
        <f t="shared" si="2"/>
        <v>45374</v>
      </c>
      <c r="AG17" s="38">
        <f t="shared" si="2"/>
        <v>45375</v>
      </c>
      <c r="AH17" s="38">
        <f t="shared" si="2"/>
        <v>45376</v>
      </c>
      <c r="AI17" s="38">
        <f t="shared" si="2"/>
        <v>45377</v>
      </c>
      <c r="AJ17" s="38">
        <f t="shared" si="2"/>
        <v>45378</v>
      </c>
      <c r="AK17" s="38">
        <f t="shared" si="2"/>
        <v>45379</v>
      </c>
      <c r="AL17" s="38">
        <f t="shared" si="2"/>
        <v>45380</v>
      </c>
      <c r="AM17" s="38">
        <f t="shared" si="2"/>
        <v>45381</v>
      </c>
      <c r="AN17" s="38">
        <f t="shared" si="2"/>
        <v>45382</v>
      </c>
      <c r="AO17" s="33"/>
      <c r="AP17" s="32"/>
      <c r="AQ17" s="32"/>
      <c r="AR17" s="32"/>
    </row>
    <row r="18" spans="9:44" ht="24.6" customHeight="1" thickBot="1" x14ac:dyDescent="0.3">
      <c r="I18" s="34" t="s">
        <v>7</v>
      </c>
      <c r="J18" s="39">
        <f>SUMIF('Data Entry'!$H:$H,J17,'Data Entry'!$O:$O)</f>
        <v>0</v>
      </c>
      <c r="K18" s="40">
        <f>SUMIF('Data Entry'!$H:$H,K17,'Data Entry'!$O:$O)</f>
        <v>210</v>
      </c>
      <c r="L18" s="40">
        <f>SUMIF('Data Entry'!$H:$H,L17,'Data Entry'!$O:$O)</f>
        <v>10</v>
      </c>
      <c r="M18" s="40">
        <f>SUMIF('Data Entry'!$H:$H,M17,'Data Entry'!$O:$O)</f>
        <v>0</v>
      </c>
      <c r="N18" s="40">
        <f>SUMIF('Data Entry'!$H:$H,N17,'Data Entry'!$O:$O)</f>
        <v>0</v>
      </c>
      <c r="O18" s="40">
        <f>SUMIF('Data Entry'!$H:$H,O17,'Data Entry'!$O:$O)</f>
        <v>0</v>
      </c>
      <c r="P18" s="40">
        <f>SUMIF('Data Entry'!$H:$H,P17,'Data Entry'!$O:$O)</f>
        <v>0</v>
      </c>
      <c r="Q18" s="40">
        <f>SUMIF('Data Entry'!$H:$H,Q17,'Data Entry'!$O:$O)</f>
        <v>0</v>
      </c>
      <c r="R18" s="40">
        <f>SUMIF('Data Entry'!$H:$H,R17,'Data Entry'!$O:$O)</f>
        <v>0</v>
      </c>
      <c r="S18" s="40">
        <f>SUMIF('Data Entry'!$H:$H,S17,'Data Entry'!$O:$O)</f>
        <v>0</v>
      </c>
      <c r="T18" s="40">
        <f>SUMIF('Data Entry'!$H:$H,T17,'Data Entry'!$O:$O)</f>
        <v>0</v>
      </c>
      <c r="U18" s="40">
        <f>SUMIF('Data Entry'!$H:$H,U17,'Data Entry'!$O:$O)</f>
        <v>0</v>
      </c>
      <c r="V18" s="40">
        <f>SUMIF('Data Entry'!$H:$H,V17,'Data Entry'!$O:$O)</f>
        <v>0</v>
      </c>
      <c r="W18" s="40">
        <f>SUMIF('Data Entry'!$H:$H,W17,'Data Entry'!$O:$O)</f>
        <v>0</v>
      </c>
      <c r="X18" s="40">
        <f>SUMIF('Data Entry'!$H:$H,X17,'Data Entry'!$O:$O)</f>
        <v>0</v>
      </c>
      <c r="Y18" s="40">
        <f>SUMIF('Data Entry'!$H:$H,Y17,'Data Entry'!$O:$O)</f>
        <v>0</v>
      </c>
      <c r="Z18" s="40">
        <f>SUMIF('Data Entry'!$H:$H,Z17,'Data Entry'!$O:$O)</f>
        <v>0</v>
      </c>
      <c r="AA18" s="40">
        <f>SUMIF('Data Entry'!$H:$H,AA17,'Data Entry'!$O:$O)</f>
        <v>0</v>
      </c>
      <c r="AB18" s="40">
        <f>SUMIF('Data Entry'!$H:$H,AB17,'Data Entry'!$O:$O)</f>
        <v>0</v>
      </c>
      <c r="AC18" s="40">
        <f>SUMIF('Data Entry'!$H:$H,AC17,'Data Entry'!$O:$O)</f>
        <v>0</v>
      </c>
      <c r="AD18" s="40">
        <f>SUMIF('Data Entry'!$H:$H,AD17,'Data Entry'!$O:$O)</f>
        <v>0</v>
      </c>
      <c r="AE18" s="40">
        <f>SUMIF('Data Entry'!$H:$H,AE17,'Data Entry'!$O:$O)</f>
        <v>0</v>
      </c>
      <c r="AF18" s="40">
        <f>SUMIF('Data Entry'!$H:$H,AF17,'Data Entry'!$O:$O)</f>
        <v>0</v>
      </c>
      <c r="AG18" s="40">
        <f>SUMIF('Data Entry'!$H:$H,AG17,'Data Entry'!$O:$O)</f>
        <v>0</v>
      </c>
      <c r="AH18" s="40">
        <f>SUMIF('Data Entry'!$H:$H,AH17,'Data Entry'!$O:$O)</f>
        <v>0</v>
      </c>
      <c r="AI18" s="40">
        <f>SUMIF('Data Entry'!$H:$H,AI17,'Data Entry'!$O:$O)</f>
        <v>0</v>
      </c>
      <c r="AJ18" s="40">
        <f>SUMIF('Data Entry'!$H:$H,AJ17,'Data Entry'!$O:$O)</f>
        <v>0</v>
      </c>
      <c r="AK18" s="40">
        <f>SUMIF('Data Entry'!$H:$H,AK17,'Data Entry'!$O:$O)</f>
        <v>0</v>
      </c>
      <c r="AL18" s="40">
        <f>SUMIF('Data Entry'!$H:$H,AL17,'Data Entry'!$O:$O)</f>
        <v>0</v>
      </c>
      <c r="AM18" s="40">
        <f>SUMIF('Data Entry'!$H:$H,AM17,'Data Entry'!$O:$O)</f>
        <v>0</v>
      </c>
      <c r="AN18" s="40">
        <f>SUMIF('Data Entry'!$H:$H,AN17,'Data Entry'!$O:$O)</f>
        <v>0</v>
      </c>
    </row>
    <row r="19" spans="9:44" ht="27" customHeight="1" thickBot="1" x14ac:dyDescent="0.3">
      <c r="I19" s="34" t="s">
        <v>8</v>
      </c>
      <c r="J19" s="39">
        <f>SUMIF('Data Entry'!$H:$H,J17,'Data Entry'!$P:$P)</f>
        <v>0</v>
      </c>
      <c r="K19" s="40">
        <f>SUMIF('Data Entry'!$H:$H,K17,'Data Entry'!$P:$P)</f>
        <v>42</v>
      </c>
      <c r="L19" s="40">
        <f>SUMIF('Data Entry'!$H:$H,L17,'Data Entry'!$P:$P)</f>
        <v>20</v>
      </c>
      <c r="M19" s="40">
        <f>SUMIF('Data Entry'!$H:$H,M17,'Data Entry'!$P:$P)</f>
        <v>0</v>
      </c>
      <c r="N19" s="40">
        <f>SUMIF('Data Entry'!$H:$H,N17,'Data Entry'!$P:$P)</f>
        <v>0</v>
      </c>
      <c r="O19" s="40">
        <f>SUMIF('Data Entry'!$H:$H,O17,'Data Entry'!$P:$P)</f>
        <v>0</v>
      </c>
      <c r="P19" s="40">
        <f>SUMIF('Data Entry'!$H:$H,P17,'Data Entry'!$P:$P)</f>
        <v>0</v>
      </c>
      <c r="Q19" s="40">
        <f>SUMIF('Data Entry'!$H:$H,Q17,'Data Entry'!$P:$P)</f>
        <v>0</v>
      </c>
      <c r="R19" s="40">
        <f>SUMIF('Data Entry'!$H:$H,R17,'Data Entry'!$P:$P)</f>
        <v>0</v>
      </c>
      <c r="S19" s="40">
        <f>SUMIF('Data Entry'!$H:$H,S17,'Data Entry'!$P:$P)</f>
        <v>0</v>
      </c>
      <c r="T19" s="40">
        <f>SUMIF('Data Entry'!$H:$H,T17,'Data Entry'!$P:$P)</f>
        <v>0</v>
      </c>
      <c r="U19" s="40">
        <f>SUMIF('Data Entry'!$H:$H,U17,'Data Entry'!$P:$P)</f>
        <v>0</v>
      </c>
      <c r="V19" s="40">
        <f>SUMIF('Data Entry'!$H:$H,V17,'Data Entry'!$P:$P)</f>
        <v>0</v>
      </c>
      <c r="W19" s="40">
        <f>SUMIF('Data Entry'!$H:$H,W17,'Data Entry'!$P:$P)</f>
        <v>0</v>
      </c>
      <c r="X19" s="40">
        <f>SUMIF('Data Entry'!$H:$H,X17,'Data Entry'!$P:$P)</f>
        <v>0</v>
      </c>
      <c r="Y19" s="40">
        <f>SUMIF('Data Entry'!$H:$H,Y17,'Data Entry'!$P:$P)</f>
        <v>0</v>
      </c>
      <c r="Z19" s="40">
        <f>SUMIF('Data Entry'!$H:$H,Z17,'Data Entry'!$P:$P)</f>
        <v>0</v>
      </c>
      <c r="AA19" s="40">
        <f>SUMIF('Data Entry'!$H:$H,AA17,'Data Entry'!$P:$P)</f>
        <v>0</v>
      </c>
      <c r="AB19" s="40">
        <f>SUMIF('Data Entry'!$H:$H,AB17,'Data Entry'!$P:$P)</f>
        <v>0</v>
      </c>
      <c r="AC19" s="40">
        <f>SUMIF('Data Entry'!$H:$H,AC17,'Data Entry'!$P:$P)</f>
        <v>0</v>
      </c>
      <c r="AD19" s="40">
        <f>SUMIF('Data Entry'!$H:$H,AD17,'Data Entry'!$P:$P)</f>
        <v>0</v>
      </c>
      <c r="AE19" s="40">
        <f>SUMIF('Data Entry'!$H:$H,AE17,'Data Entry'!$P:$P)</f>
        <v>0</v>
      </c>
      <c r="AF19" s="40">
        <f>SUMIF('Data Entry'!$H:$H,AF17,'Data Entry'!$P:$P)</f>
        <v>0</v>
      </c>
      <c r="AG19" s="40">
        <f>SUMIF('Data Entry'!$H:$H,AG17,'Data Entry'!$P:$P)</f>
        <v>0</v>
      </c>
      <c r="AH19" s="40">
        <f>SUMIF('Data Entry'!$H:$H,AH17,'Data Entry'!$P:$P)</f>
        <v>0</v>
      </c>
      <c r="AI19" s="40">
        <f>SUMIF('Data Entry'!$H:$H,AI17,'Data Entry'!$P:$P)</f>
        <v>0</v>
      </c>
      <c r="AJ19" s="40">
        <f>SUMIF('Data Entry'!$H:$H,AJ17,'Data Entry'!$P:$P)</f>
        <v>0</v>
      </c>
      <c r="AK19" s="40">
        <f>SUMIF('Data Entry'!$H:$H,AK17,'Data Entry'!$P:$P)</f>
        <v>0</v>
      </c>
      <c r="AL19" s="40">
        <f>SUMIF('Data Entry'!$H:$H,AL17,'Data Entry'!$P:$P)</f>
        <v>0</v>
      </c>
      <c r="AM19" s="40">
        <f>SUMIF('Data Entry'!$H:$H,AM17,'Data Entry'!$P:$P)</f>
        <v>0</v>
      </c>
      <c r="AN19" s="40">
        <f>SUMIF('Data Entry'!$H:$H,AN17,'Data Entry'!$P:$P)</f>
        <v>0</v>
      </c>
    </row>
    <row r="20" spans="9:44" ht="28.15" customHeight="1" thickBot="1" x14ac:dyDescent="0.3">
      <c r="I20" s="35" t="s">
        <v>9</v>
      </c>
      <c r="J20" s="41">
        <f>SUMIF('Data Entry'!H:H,J17,'Data Entry'!$Q:$Q)</f>
        <v>0</v>
      </c>
      <c r="K20" s="42">
        <f>SUMIF('Data Entry'!I:I,K17,'Data Entry'!$Q:$Q)</f>
        <v>0</v>
      </c>
      <c r="L20" s="42">
        <f>SUMIF('Data Entry'!J:J,L17,'Data Entry'!$Q:$Q)</f>
        <v>0</v>
      </c>
      <c r="M20" s="42">
        <f>SUMIF('Data Entry'!K:K,M17,'Data Entry'!$Q:$Q)</f>
        <v>0</v>
      </c>
      <c r="N20" s="42">
        <f>SUMIF('Data Entry'!L:L,N17,'Data Entry'!$Q:$Q)</f>
        <v>0</v>
      </c>
      <c r="O20" s="42">
        <f>SUMIF('Data Entry'!M:M,O17,'Data Entry'!$Q:$Q)</f>
        <v>0</v>
      </c>
      <c r="P20" s="42">
        <f>SUMIF('Data Entry'!N:N,P17,'Data Entry'!$Q:$Q)</f>
        <v>0</v>
      </c>
      <c r="Q20" s="42">
        <f>SUMIF('Data Entry'!O:O,Q17,'Data Entry'!$Q:$Q)</f>
        <v>0</v>
      </c>
      <c r="R20" s="42">
        <f>SUMIF('Data Entry'!P:P,R17,'Data Entry'!$Q:$Q)</f>
        <v>0</v>
      </c>
      <c r="S20" s="42">
        <f>SUMIF('Data Entry'!Q:Q,S17,'Data Entry'!$Q:$Q)</f>
        <v>0</v>
      </c>
      <c r="T20" s="42">
        <f>SUMIF('Data Entry'!R:R,T17,'Data Entry'!$Q:$Q)</f>
        <v>0</v>
      </c>
      <c r="U20" s="42">
        <f>SUMIF('Data Entry'!S:S,U17,'Data Entry'!$Q:$Q)</f>
        <v>0</v>
      </c>
      <c r="V20" s="42">
        <f>SUMIF('Data Entry'!U:U,V17,'Data Entry'!$Q:$Q)</f>
        <v>0</v>
      </c>
      <c r="W20" s="42">
        <f>SUMIF('Data Entry'!V:V,W17,'Data Entry'!$Q:$Q)</f>
        <v>0</v>
      </c>
      <c r="X20" s="42">
        <f>SUMIF('Data Entry'!W:W,X17,'Data Entry'!$Q:$Q)</f>
        <v>0</v>
      </c>
      <c r="Y20" s="42">
        <f>SUMIF('Data Entry'!X:X,Y17,'Data Entry'!$Q:$Q)</f>
        <v>0</v>
      </c>
      <c r="Z20" s="42">
        <f>SUMIF('Data Entry'!Y:Y,Z17,'Data Entry'!$Q:$Q)</f>
        <v>0</v>
      </c>
      <c r="AA20" s="42">
        <f>SUMIF('Data Entry'!Z:Z,AA17,'Data Entry'!$Q:$Q)</f>
        <v>0</v>
      </c>
      <c r="AB20" s="42">
        <f>SUMIF('Data Entry'!AA:AA,AB17,'Data Entry'!$Q:$Q)</f>
        <v>0</v>
      </c>
      <c r="AC20" s="42">
        <f>SUMIF('Data Entry'!AB:AB,AC17,'Data Entry'!$Q:$Q)</f>
        <v>0</v>
      </c>
      <c r="AD20" s="42">
        <f>SUMIF('Data Entry'!AC:AC,AD17,'Data Entry'!$Q:$Q)</f>
        <v>0</v>
      </c>
      <c r="AE20" s="42">
        <f>SUMIF('Data Entry'!AD:AD,AE17,'Data Entry'!$Q:$Q)</f>
        <v>0</v>
      </c>
      <c r="AF20" s="42">
        <f>SUMIF('Data Entry'!AE:AE,AF17,'Data Entry'!$Q:$Q)</f>
        <v>0</v>
      </c>
      <c r="AG20" s="42">
        <f>SUMIF('Data Entry'!AF:AF,AG17,'Data Entry'!$Q:$Q)</f>
        <v>0</v>
      </c>
      <c r="AH20" s="42">
        <f>SUMIF('Data Entry'!AG:AG,AH17,'Data Entry'!$Q:$Q)</f>
        <v>0</v>
      </c>
      <c r="AI20" s="42">
        <f>SUMIF('Data Entry'!AH:AH,AI17,'Data Entry'!$Q:$Q)</f>
        <v>0</v>
      </c>
      <c r="AJ20" s="42">
        <f>SUMIF('Data Entry'!AI:AI,AJ17,'Data Entry'!$Q:$Q)</f>
        <v>0</v>
      </c>
      <c r="AK20" s="42">
        <f>SUMIF('Data Entry'!AJ:AJ,AK17,'Data Entry'!$Q:$Q)</f>
        <v>0</v>
      </c>
      <c r="AL20" s="42">
        <f>SUMIF('Data Entry'!AK:AK,AL17,'Data Entry'!$Q:$Q)</f>
        <v>0</v>
      </c>
      <c r="AM20" s="42">
        <f>SUMIF('Data Entry'!AL:AL,AM17,'Data Entry'!$Q:$Q)</f>
        <v>0</v>
      </c>
      <c r="AN20" s="42">
        <f>SUMIF('Data Entry'!AM:AM,AN17,'Data Entry'!$Q:$Q)</f>
        <v>0</v>
      </c>
    </row>
    <row r="21" spans="9:44" ht="21" customHeight="1" thickBot="1" x14ac:dyDescent="0.3">
      <c r="I21" s="36" t="s">
        <v>145</v>
      </c>
      <c r="J21" s="43">
        <f>SUM(J18:J20)</f>
        <v>0</v>
      </c>
      <c r="K21" s="43">
        <f t="shared" ref="K21:AN21" si="3">SUM(K18:K20)</f>
        <v>252</v>
      </c>
      <c r="L21" s="43">
        <f t="shared" si="3"/>
        <v>30</v>
      </c>
      <c r="M21" s="43">
        <f t="shared" si="3"/>
        <v>0</v>
      </c>
      <c r="N21" s="43">
        <f t="shared" si="3"/>
        <v>0</v>
      </c>
      <c r="O21" s="43">
        <f t="shared" si="3"/>
        <v>0</v>
      </c>
      <c r="P21" s="43">
        <f t="shared" si="3"/>
        <v>0</v>
      </c>
      <c r="Q21" s="43">
        <f t="shared" si="3"/>
        <v>0</v>
      </c>
      <c r="R21" s="43">
        <f t="shared" si="3"/>
        <v>0</v>
      </c>
      <c r="S21" s="43">
        <f t="shared" si="3"/>
        <v>0</v>
      </c>
      <c r="T21" s="43">
        <f t="shared" si="3"/>
        <v>0</v>
      </c>
      <c r="U21" s="43">
        <f t="shared" si="3"/>
        <v>0</v>
      </c>
      <c r="V21" s="43">
        <f t="shared" si="3"/>
        <v>0</v>
      </c>
      <c r="W21" s="43">
        <f t="shared" si="3"/>
        <v>0</v>
      </c>
      <c r="X21" s="43">
        <f t="shared" si="3"/>
        <v>0</v>
      </c>
      <c r="Y21" s="43">
        <f t="shared" si="3"/>
        <v>0</v>
      </c>
      <c r="Z21" s="43">
        <f t="shared" si="3"/>
        <v>0</v>
      </c>
      <c r="AA21" s="43">
        <f t="shared" si="3"/>
        <v>0</v>
      </c>
      <c r="AB21" s="43">
        <f t="shared" si="3"/>
        <v>0</v>
      </c>
      <c r="AC21" s="43">
        <f t="shared" si="3"/>
        <v>0</v>
      </c>
      <c r="AD21" s="43">
        <f t="shared" si="3"/>
        <v>0</v>
      </c>
      <c r="AE21" s="43">
        <f t="shared" si="3"/>
        <v>0</v>
      </c>
      <c r="AF21" s="43">
        <f t="shared" si="3"/>
        <v>0</v>
      </c>
      <c r="AG21" s="43">
        <f t="shared" si="3"/>
        <v>0</v>
      </c>
      <c r="AH21" s="43">
        <f t="shared" si="3"/>
        <v>0</v>
      </c>
      <c r="AI21" s="43">
        <f t="shared" si="3"/>
        <v>0</v>
      </c>
      <c r="AJ21" s="43">
        <f t="shared" si="3"/>
        <v>0</v>
      </c>
      <c r="AK21" s="43">
        <f t="shared" si="3"/>
        <v>0</v>
      </c>
      <c r="AL21" s="43">
        <f t="shared" si="3"/>
        <v>0</v>
      </c>
      <c r="AM21" s="43">
        <f t="shared" si="3"/>
        <v>0</v>
      </c>
      <c r="AN21" s="43">
        <f t="shared" si="3"/>
        <v>0</v>
      </c>
    </row>
  </sheetData>
  <mergeCells count="16">
    <mergeCell ref="AC11:AD11"/>
    <mergeCell ref="AC12:AD14"/>
    <mergeCell ref="L11:M11"/>
    <mergeCell ref="L12:M14"/>
    <mergeCell ref="R14:S14"/>
    <mergeCell ref="P14:Q14"/>
    <mergeCell ref="U14:V14"/>
    <mergeCell ref="M9:AB10"/>
    <mergeCell ref="Y12:Z14"/>
    <mergeCell ref="Y11:Z11"/>
    <mergeCell ref="AA11:AB11"/>
    <mergeCell ref="AA12:AB14"/>
    <mergeCell ref="P12:Q12"/>
    <mergeCell ref="R12:S12"/>
    <mergeCell ref="T12:U12"/>
    <mergeCell ref="V12:W1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Settings!$W$2:$W$13</xm:f>
          </x14:formula1>
          <xm:sqref>R12:R13</xm:sqref>
        </x14:dataValidation>
        <x14:dataValidation type="list" allowBlank="1" showInputMessage="1" showErrorMessage="1" xr:uid="{00000000-0002-0000-0200-000001000000}">
          <x14:formula1>
            <xm:f>Settings!$X$2:$X$4</xm:f>
          </x14:formula1>
          <xm:sqref>M15 U12:W13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OSP"/>
  <dimension ref="H1:AB43"/>
  <sheetViews>
    <sheetView topLeftCell="H1" workbookViewId="0">
      <selection activeCell="N11" sqref="N11"/>
    </sheetView>
  </sheetViews>
  <sheetFormatPr defaultRowHeight="15" x14ac:dyDescent="0.25"/>
  <cols>
    <col min="1" max="7" width="0" hidden="1" customWidth="1"/>
    <col min="8" max="8" width="13.7109375" customWidth="1"/>
    <col min="9" max="9" width="12.5703125" customWidth="1"/>
    <col min="10" max="10" width="12.42578125" customWidth="1"/>
    <col min="11" max="11" width="13.7109375" customWidth="1"/>
    <col min="20" max="20" width="19.28515625" style="69" customWidth="1"/>
  </cols>
  <sheetData>
    <row r="1" spans="8:28" ht="15.75" thickBot="1" x14ac:dyDescent="0.3">
      <c r="H1" s="85" t="s">
        <v>161</v>
      </c>
      <c r="I1" s="86"/>
      <c r="J1" s="86"/>
      <c r="K1" s="86"/>
      <c r="L1" s="86"/>
      <c r="M1" s="86"/>
      <c r="N1" s="87"/>
      <c r="O1" s="44"/>
      <c r="P1" s="44"/>
      <c r="Q1" s="44"/>
      <c r="R1" s="44"/>
      <c r="S1" s="44"/>
      <c r="T1" s="67"/>
    </row>
    <row r="2" spans="8:28" ht="17.25" thickTop="1" thickBot="1" x14ac:dyDescent="0.3">
      <c r="H2" s="88" t="s">
        <v>162</v>
      </c>
      <c r="I2" s="89"/>
      <c r="J2" s="89"/>
      <c r="K2" s="89"/>
      <c r="L2" s="89"/>
      <c r="M2" s="89"/>
      <c r="N2" s="90"/>
      <c r="O2" s="44"/>
      <c r="P2" s="66" t="s">
        <v>175</v>
      </c>
      <c r="Q2" s="74" t="s">
        <v>121</v>
      </c>
      <c r="R2" s="77"/>
      <c r="S2" s="44"/>
      <c r="T2" s="68" t="s">
        <v>2</v>
      </c>
      <c r="AA2" t="s">
        <v>11</v>
      </c>
      <c r="AB2" t="s">
        <v>11</v>
      </c>
    </row>
    <row r="3" spans="8:28" ht="17.25" thickTop="1" thickBot="1" x14ac:dyDescent="0.3">
      <c r="H3" s="91"/>
      <c r="I3" s="92"/>
      <c r="J3" s="92"/>
      <c r="K3" s="92"/>
      <c r="L3" s="92"/>
      <c r="M3" s="92"/>
      <c r="N3" s="93"/>
      <c r="O3" s="44"/>
      <c r="P3" s="66" t="s">
        <v>176</v>
      </c>
      <c r="Q3" s="74">
        <v>2024</v>
      </c>
      <c r="R3" s="77"/>
      <c r="S3" s="44"/>
      <c r="AA3" t="str">
        <f>"&gt;="&amp;I6</f>
        <v>&gt;=45352</v>
      </c>
      <c r="AB3" t="str">
        <f>"&lt;="&amp;M6</f>
        <v>&lt;=45382</v>
      </c>
    </row>
    <row r="4" spans="8:28" ht="15.75" thickTop="1" x14ac:dyDescent="0.25">
      <c r="H4" s="91"/>
      <c r="I4" s="92"/>
      <c r="J4" s="92"/>
      <c r="K4" s="92"/>
      <c r="L4" s="92"/>
      <c r="M4" s="92"/>
      <c r="N4" s="93"/>
      <c r="O4" s="44"/>
      <c r="P4" s="44"/>
      <c r="Q4" s="44"/>
      <c r="R4" s="44"/>
      <c r="S4" s="44"/>
      <c r="T4" s="69" t="s">
        <v>68</v>
      </c>
    </row>
    <row r="5" spans="8:28" ht="15.75" thickBot="1" x14ac:dyDescent="0.3">
      <c r="H5" s="94"/>
      <c r="I5" s="95"/>
      <c r="J5" s="92"/>
      <c r="K5" s="92"/>
      <c r="L5" s="95"/>
      <c r="M5" s="95"/>
      <c r="N5" s="96"/>
      <c r="O5" s="44"/>
      <c r="P5" s="44"/>
      <c r="Q5" s="44"/>
      <c r="R5" s="44"/>
      <c r="S5" s="44"/>
      <c r="T5" s="69" t="s">
        <v>170</v>
      </c>
    </row>
    <row r="6" spans="8:28" ht="17.45" customHeight="1" thickBot="1" x14ac:dyDescent="0.3">
      <c r="H6" s="54" t="s">
        <v>168</v>
      </c>
      <c r="I6" s="65">
        <f>DATEVALUE(1&amp;Q2&amp;Q3)</f>
        <v>45352</v>
      </c>
      <c r="J6" s="103" t="str">
        <f>Q2</f>
        <v>MARCH</v>
      </c>
      <c r="K6" s="104"/>
      <c r="L6" s="15" t="s">
        <v>169</v>
      </c>
      <c r="M6" s="105">
        <f>EOMONTH(I6,0)</f>
        <v>45382</v>
      </c>
      <c r="N6" s="106"/>
      <c r="O6" s="44"/>
      <c r="P6" s="44"/>
      <c r="Q6" s="44"/>
      <c r="R6" s="44"/>
      <c r="S6" s="44"/>
      <c r="T6" s="69" t="s">
        <v>106</v>
      </c>
    </row>
    <row r="7" spans="8:28" ht="19.5" thickBot="1" x14ac:dyDescent="0.35">
      <c r="H7" s="47" t="s">
        <v>171</v>
      </c>
      <c r="I7" s="97" t="s">
        <v>81</v>
      </c>
      <c r="J7" s="98"/>
      <c r="K7" s="98"/>
      <c r="L7" s="98"/>
      <c r="M7" s="46" t="s">
        <v>163</v>
      </c>
      <c r="N7" s="45">
        <v>9</v>
      </c>
      <c r="T7" s="69" t="s">
        <v>66</v>
      </c>
    </row>
    <row r="8" spans="8:28" x14ac:dyDescent="0.25">
      <c r="H8" s="55" t="s">
        <v>164</v>
      </c>
      <c r="I8" s="49" t="s">
        <v>173</v>
      </c>
      <c r="J8" s="49" t="s">
        <v>103</v>
      </c>
      <c r="K8" s="49" t="s">
        <v>172</v>
      </c>
      <c r="L8" s="49"/>
      <c r="M8" s="50" t="s">
        <v>174</v>
      </c>
      <c r="N8" s="56" t="s">
        <v>165</v>
      </c>
      <c r="T8" s="69" t="s">
        <v>67</v>
      </c>
    </row>
    <row r="9" spans="8:28" ht="15.75" x14ac:dyDescent="0.25">
      <c r="H9" s="57">
        <f>I6</f>
        <v>45352</v>
      </c>
      <c r="I9" s="52">
        <f>SUMIFS('Data Entry'!O:O,'Data Entry'!$H:$H,$H9,'Data Entry'!$K:$K,$I$6)</f>
        <v>0</v>
      </c>
      <c r="J9" s="52">
        <f>SUMIFS('Data Entry'!P:P,'Data Entry'!$H:$H,$H9,'Data Entry'!$K:$K,$I$6)</f>
        <v>0</v>
      </c>
      <c r="K9" s="52">
        <f>SUMIFS('Data Entry'!Q:Q,'Data Entry'!$H:$H,$H9,'Data Entry'!$K:$K,$I$6)</f>
        <v>0</v>
      </c>
      <c r="L9" s="48"/>
      <c r="M9" s="53"/>
      <c r="N9" s="58">
        <f>SUM(I10:L10)</f>
        <v>0</v>
      </c>
    </row>
    <row r="10" spans="8:28" ht="15.75" x14ac:dyDescent="0.25">
      <c r="H10" s="57">
        <f>IF(H9&lt;$M$6,H9+1,"")</f>
        <v>45353</v>
      </c>
      <c r="I10" s="52">
        <f>SUMIFS('Data Entry'!O:O,'Data Entry'!$H:$H,$H10,'Data Entry'!$K:$K,$I$6)</f>
        <v>0</v>
      </c>
      <c r="J10" s="52">
        <f>SUMIFS('Data Entry'!P:P,'Data Entry'!$H:$H,$H10,'Data Entry'!$K:$K,$I$6)</f>
        <v>0</v>
      </c>
      <c r="K10" s="52">
        <f>SUMIFS('Data Entry'!Q:Q,'Data Entry'!$H:$H,$H10,'Data Entry'!$K:$K,$I$6)</f>
        <v>0</v>
      </c>
      <c r="L10" s="48"/>
      <c r="M10" s="53"/>
      <c r="N10" s="58">
        <f t="shared" ref="N10:N39" si="0">SUM(I10:L10)</f>
        <v>0</v>
      </c>
    </row>
    <row r="11" spans="8:28" ht="15.75" x14ac:dyDescent="0.25">
      <c r="H11" s="57">
        <f t="shared" ref="H11:H39" si="1">IF(H10&lt;$M$6,H10+1,"")</f>
        <v>45354</v>
      </c>
      <c r="I11" s="52">
        <f>SUMIFS('Data Entry'!O:O,'Data Entry'!$H:$H,$H11,'Data Entry'!$K:$K,$I$6)</f>
        <v>0</v>
      </c>
      <c r="J11" s="52">
        <f>SUMIFS('Data Entry'!P:P,'Data Entry'!$H:$H,$H11,'Data Entry'!$K:$K,$I$6)</f>
        <v>0</v>
      </c>
      <c r="K11" s="52">
        <f>SUMIFS('Data Entry'!Q:Q,'Data Entry'!$H:$H,$H11,'Data Entry'!$K:$K,$I$6)</f>
        <v>0</v>
      </c>
      <c r="L11" s="48"/>
      <c r="M11" s="53"/>
      <c r="N11" s="58">
        <f t="shared" si="0"/>
        <v>0</v>
      </c>
    </row>
    <row r="12" spans="8:28" ht="15.75" x14ac:dyDescent="0.25">
      <c r="H12" s="57">
        <f t="shared" si="1"/>
        <v>45355</v>
      </c>
      <c r="I12" s="52">
        <f>SUMIFS('Data Entry'!O:O,'Data Entry'!$H:$H,$H12,'Data Entry'!$K:$K,$I$6)</f>
        <v>0</v>
      </c>
      <c r="J12" s="52">
        <f>SUMIFS('Data Entry'!P:P,'Data Entry'!$H:$H,$H12,'Data Entry'!$K:$K,$I$6)</f>
        <v>0</v>
      </c>
      <c r="K12" s="52">
        <f>SUMIFS('Data Entry'!Q:Q,'Data Entry'!$H:$H,$H12,'Data Entry'!$K:$K,$I$6)</f>
        <v>0</v>
      </c>
      <c r="L12" s="48"/>
      <c r="M12" s="53"/>
      <c r="N12" s="58">
        <f t="shared" si="0"/>
        <v>0</v>
      </c>
    </row>
    <row r="13" spans="8:28" ht="15.75" x14ac:dyDescent="0.25">
      <c r="H13" s="57">
        <f t="shared" si="1"/>
        <v>45356</v>
      </c>
      <c r="I13" s="52">
        <f>SUMIFS('Data Entry'!O:O,'Data Entry'!$H:$H,$H13,'Data Entry'!$K:$K,$I$6)</f>
        <v>0</v>
      </c>
      <c r="J13" s="52">
        <f>SUMIFS('Data Entry'!P:P,'Data Entry'!$H:$H,$H13,'Data Entry'!$K:$K,$I$6)</f>
        <v>0</v>
      </c>
      <c r="K13" s="52">
        <f>SUMIFS('Data Entry'!Q:Q,'Data Entry'!$H:$H,$H13,'Data Entry'!$K:$K,$I$6)</f>
        <v>0</v>
      </c>
      <c r="L13" s="48"/>
      <c r="M13" s="53"/>
      <c r="N13" s="58">
        <f t="shared" si="0"/>
        <v>0</v>
      </c>
    </row>
    <row r="14" spans="8:28" ht="15.75" x14ac:dyDescent="0.25">
      <c r="H14" s="57">
        <f t="shared" si="1"/>
        <v>45357</v>
      </c>
      <c r="I14" s="52">
        <f>SUMIFS('Data Entry'!O:O,'Data Entry'!$H:$H,$H14,'Data Entry'!$K:$K,$I$6)</f>
        <v>0</v>
      </c>
      <c r="J14" s="52">
        <f>SUMIFS('Data Entry'!P:P,'Data Entry'!$H:$H,$H14,'Data Entry'!$K:$K,$I$6)</f>
        <v>0</v>
      </c>
      <c r="K14" s="52">
        <f>SUMIFS('Data Entry'!Q:Q,'Data Entry'!$H:$H,$H14,'Data Entry'!$K:$K,$I$6)</f>
        <v>0</v>
      </c>
      <c r="L14" s="48"/>
      <c r="M14" s="53"/>
      <c r="N14" s="58">
        <f t="shared" si="0"/>
        <v>0</v>
      </c>
    </row>
    <row r="15" spans="8:28" ht="15.75" x14ac:dyDescent="0.25">
      <c r="H15" s="57">
        <f t="shared" si="1"/>
        <v>45358</v>
      </c>
      <c r="I15" s="52">
        <f>SUMIFS('Data Entry'!O:O,'Data Entry'!$H:$H,$H15,'Data Entry'!$K:$K,$I$6)</f>
        <v>0</v>
      </c>
      <c r="J15" s="52">
        <f>SUMIFS('Data Entry'!P:P,'Data Entry'!$H:$H,$H15,'Data Entry'!$K:$K,$I$6)</f>
        <v>0</v>
      </c>
      <c r="K15" s="52">
        <f>SUMIFS('Data Entry'!Q:Q,'Data Entry'!$H:$H,$H15,'Data Entry'!$K:$K,$I$6)</f>
        <v>0</v>
      </c>
      <c r="L15" s="48"/>
      <c r="M15" s="53"/>
      <c r="N15" s="58">
        <f>SUM(I16:L16)</f>
        <v>0</v>
      </c>
    </row>
    <row r="16" spans="8:28" ht="15.75" x14ac:dyDescent="0.25">
      <c r="H16" s="57">
        <f t="shared" si="1"/>
        <v>45359</v>
      </c>
      <c r="I16" s="52">
        <f>SUMIFS('Data Entry'!O:O,'Data Entry'!$H:$H,$H16,'Data Entry'!$K:$K,$I$6)</f>
        <v>0</v>
      </c>
      <c r="J16" s="52">
        <f>SUMIFS('Data Entry'!P:P,'Data Entry'!$H:$H,$H16,'Data Entry'!$K:$K,$I$6)</f>
        <v>0</v>
      </c>
      <c r="K16" s="52">
        <f>SUMIFS('Data Entry'!Q:Q,'Data Entry'!$H:$H,$H16,'Data Entry'!$K:$K,$I$6)</f>
        <v>0</v>
      </c>
      <c r="L16" s="48"/>
      <c r="M16" s="53"/>
      <c r="N16" s="58">
        <f t="shared" si="0"/>
        <v>0</v>
      </c>
    </row>
    <row r="17" spans="8:14" ht="15.75" x14ac:dyDescent="0.25">
      <c r="H17" s="57">
        <f t="shared" si="1"/>
        <v>45360</v>
      </c>
      <c r="I17" s="52">
        <f>SUMIFS('Data Entry'!O:O,'Data Entry'!$H:$H,$H17,'Data Entry'!$K:$K,$I$6)</f>
        <v>0</v>
      </c>
      <c r="J17" s="52">
        <f>SUMIFS('Data Entry'!P:P,'Data Entry'!$H:$H,$H17,'Data Entry'!$K:$K,$I$6)</f>
        <v>0</v>
      </c>
      <c r="K17" s="52">
        <f>SUMIFS('Data Entry'!Q:Q,'Data Entry'!$H:$H,$H17,'Data Entry'!$K:$K,$I$6)</f>
        <v>0</v>
      </c>
      <c r="L17" s="48"/>
      <c r="M17" s="53"/>
      <c r="N17" s="58">
        <f>SUM(I18:L18)</f>
        <v>0</v>
      </c>
    </row>
    <row r="18" spans="8:14" ht="15.75" x14ac:dyDescent="0.25">
      <c r="H18" s="57">
        <f t="shared" si="1"/>
        <v>45361</v>
      </c>
      <c r="I18" s="52">
        <f>SUMIFS('Data Entry'!O:O,'Data Entry'!$H:$H,$H18,'Data Entry'!$K:$K,$I$6)</f>
        <v>0</v>
      </c>
      <c r="J18" s="52">
        <f>SUMIFS('Data Entry'!P:P,'Data Entry'!$H:$H,$H18,'Data Entry'!$K:$K,$I$6)</f>
        <v>0</v>
      </c>
      <c r="K18" s="52">
        <f>SUMIFS('Data Entry'!Q:Q,'Data Entry'!$H:$H,$H18,'Data Entry'!$K:$K,$I$6)</f>
        <v>0</v>
      </c>
      <c r="L18" s="48"/>
      <c r="M18" s="53"/>
      <c r="N18" s="58">
        <f t="shared" si="0"/>
        <v>0</v>
      </c>
    </row>
    <row r="19" spans="8:14" ht="15.75" x14ac:dyDescent="0.25">
      <c r="H19" s="57">
        <f t="shared" si="1"/>
        <v>45362</v>
      </c>
      <c r="I19" s="52">
        <f>SUMIFS('Data Entry'!O:O,'Data Entry'!$H:$H,$H19,'Data Entry'!$K:$K,$I$6)</f>
        <v>0</v>
      </c>
      <c r="J19" s="52">
        <f>SUMIFS('Data Entry'!P:P,'Data Entry'!$H:$H,$H19,'Data Entry'!$K:$K,$I$6)</f>
        <v>0</v>
      </c>
      <c r="K19" s="52">
        <f>SUMIFS('Data Entry'!Q:Q,'Data Entry'!$H:$H,$H19,'Data Entry'!$K:$K,$I$6)</f>
        <v>0</v>
      </c>
      <c r="L19" s="48"/>
      <c r="M19" s="53"/>
      <c r="N19" s="58">
        <f>SUM(I20:L20)</f>
        <v>0</v>
      </c>
    </row>
    <row r="20" spans="8:14" ht="15.75" x14ac:dyDescent="0.25">
      <c r="H20" s="57">
        <f t="shared" si="1"/>
        <v>45363</v>
      </c>
      <c r="I20" s="52">
        <f>SUMIFS('Data Entry'!O:O,'Data Entry'!$H:$H,$H20,'Data Entry'!$K:$K,$I$6)</f>
        <v>0</v>
      </c>
      <c r="J20" s="52">
        <f>SUMIFS('Data Entry'!P:P,'Data Entry'!$H:$H,$H20,'Data Entry'!$K:$K,$I$6)</f>
        <v>0</v>
      </c>
      <c r="K20" s="52">
        <f>SUMIFS('Data Entry'!Q:Q,'Data Entry'!$H:$H,$H20,'Data Entry'!$K:$K,$I$6)</f>
        <v>0</v>
      </c>
      <c r="L20" s="48"/>
      <c r="M20" s="53"/>
      <c r="N20" s="58">
        <f t="shared" si="0"/>
        <v>0</v>
      </c>
    </row>
    <row r="21" spans="8:14" ht="15.75" x14ac:dyDescent="0.25">
      <c r="H21" s="57">
        <f t="shared" si="1"/>
        <v>45364</v>
      </c>
      <c r="I21" s="52">
        <f>SUMIFS('Data Entry'!O:O,'Data Entry'!$H:$H,$H21,'Data Entry'!$K:$K,$I$6)</f>
        <v>0</v>
      </c>
      <c r="J21" s="52">
        <f>SUMIFS('Data Entry'!P:P,'Data Entry'!$H:$H,$H21,'Data Entry'!$K:$K,$I$6)</f>
        <v>0</v>
      </c>
      <c r="K21" s="52">
        <f>SUMIFS('Data Entry'!Q:Q,'Data Entry'!$H:$H,$H21,'Data Entry'!$K:$K,$I$6)</f>
        <v>0</v>
      </c>
      <c r="L21" s="48"/>
      <c r="M21" s="53"/>
      <c r="N21" s="58">
        <f t="shared" si="0"/>
        <v>0</v>
      </c>
    </row>
    <row r="22" spans="8:14" ht="15.75" x14ac:dyDescent="0.25">
      <c r="H22" s="57">
        <f t="shared" si="1"/>
        <v>45365</v>
      </c>
      <c r="I22" s="52">
        <f>SUMIFS('Data Entry'!O:O,'Data Entry'!$H:$H,$H22,'Data Entry'!$K:$K,$I$6)</f>
        <v>0</v>
      </c>
      <c r="J22" s="52">
        <f>SUMIFS('Data Entry'!P:P,'Data Entry'!$H:$H,$H22,'Data Entry'!$K:$K,$I$6)</f>
        <v>0</v>
      </c>
      <c r="K22" s="52">
        <f>SUMIFS('Data Entry'!Q:Q,'Data Entry'!$H:$H,$H22,'Data Entry'!$K:$K,$I$6)</f>
        <v>0</v>
      </c>
      <c r="L22" s="48"/>
      <c r="M22" s="53"/>
      <c r="N22" s="58">
        <f t="shared" si="0"/>
        <v>0</v>
      </c>
    </row>
    <row r="23" spans="8:14" ht="15.75" x14ac:dyDescent="0.25">
      <c r="H23" s="57">
        <f t="shared" si="1"/>
        <v>45366</v>
      </c>
      <c r="I23" s="52">
        <f>SUMIFS('Data Entry'!O:O,'Data Entry'!$H:$H,$H23,'Data Entry'!$K:$K,$I$6)</f>
        <v>0</v>
      </c>
      <c r="J23" s="52">
        <f>SUMIFS('Data Entry'!P:P,'Data Entry'!$H:$H,$H23,'Data Entry'!$K:$K,$I$6)</f>
        <v>0</v>
      </c>
      <c r="K23" s="52">
        <f>SUMIFS('Data Entry'!Q:Q,'Data Entry'!$H:$H,$H23,'Data Entry'!$K:$K,$I$6)</f>
        <v>0</v>
      </c>
      <c r="L23" s="48"/>
      <c r="M23" s="53"/>
      <c r="N23" s="58">
        <f t="shared" si="0"/>
        <v>0</v>
      </c>
    </row>
    <row r="24" spans="8:14" ht="15.75" x14ac:dyDescent="0.25">
      <c r="H24" s="57">
        <f t="shared" si="1"/>
        <v>45367</v>
      </c>
      <c r="I24" s="52">
        <f>SUMIFS('Data Entry'!O:O,'Data Entry'!$H:$H,$H24,'Data Entry'!$K:$K,$I$6)</f>
        <v>0</v>
      </c>
      <c r="J24" s="52">
        <f>SUMIFS('Data Entry'!P:P,'Data Entry'!$H:$H,$H24,'Data Entry'!$K:$K,$I$6)</f>
        <v>0</v>
      </c>
      <c r="K24" s="52">
        <f>SUMIFS('Data Entry'!Q:Q,'Data Entry'!$H:$H,$H24,'Data Entry'!$K:$K,$I$6)</f>
        <v>0</v>
      </c>
      <c r="L24" s="48"/>
      <c r="M24" s="53"/>
      <c r="N24" s="58">
        <f t="shared" si="0"/>
        <v>0</v>
      </c>
    </row>
    <row r="25" spans="8:14" ht="15.75" x14ac:dyDescent="0.25">
      <c r="H25" s="57">
        <f t="shared" si="1"/>
        <v>45368</v>
      </c>
      <c r="I25" s="52">
        <f>SUMIFS('Data Entry'!O:O,'Data Entry'!$H:$H,$H25,'Data Entry'!$K:$K,$I$6)</f>
        <v>0</v>
      </c>
      <c r="J25" s="52">
        <f>SUMIFS('Data Entry'!P:P,'Data Entry'!$H:$H,$H25,'Data Entry'!$K:$K,$I$6)</f>
        <v>0</v>
      </c>
      <c r="K25" s="52">
        <f>SUMIFS('Data Entry'!Q:Q,'Data Entry'!$H:$H,$H25,'Data Entry'!$K:$K,$I$6)</f>
        <v>0</v>
      </c>
      <c r="L25" s="48"/>
      <c r="M25" s="53"/>
      <c r="N25" s="58">
        <f t="shared" si="0"/>
        <v>0</v>
      </c>
    </row>
    <row r="26" spans="8:14" ht="15.75" x14ac:dyDescent="0.25">
      <c r="H26" s="57">
        <f t="shared" si="1"/>
        <v>45369</v>
      </c>
      <c r="I26" s="52">
        <f>SUMIFS('Data Entry'!O:O,'Data Entry'!$H:$H,$H26,'Data Entry'!$K:$K,$I$6)</f>
        <v>0</v>
      </c>
      <c r="J26" s="52">
        <f>SUMIFS('Data Entry'!P:P,'Data Entry'!$H:$H,$H26,'Data Entry'!$K:$K,$I$6)</f>
        <v>0</v>
      </c>
      <c r="K26" s="52">
        <f>SUMIFS('Data Entry'!Q:Q,'Data Entry'!$H:$H,$H26,'Data Entry'!$K:$K,$I$6)</f>
        <v>0</v>
      </c>
      <c r="L26" s="48"/>
      <c r="M26" s="53"/>
      <c r="N26" s="58">
        <f t="shared" si="0"/>
        <v>0</v>
      </c>
    </row>
    <row r="27" spans="8:14" ht="15.75" x14ac:dyDescent="0.25">
      <c r="H27" s="57">
        <f t="shared" si="1"/>
        <v>45370</v>
      </c>
      <c r="I27" s="52">
        <f>SUMIFS('Data Entry'!O:O,'Data Entry'!$H:$H,$H27,'Data Entry'!$K:$K,$I$6)</f>
        <v>0</v>
      </c>
      <c r="J27" s="52">
        <f>SUMIFS('Data Entry'!P:P,'Data Entry'!$H:$H,$H27,'Data Entry'!$K:$K,$I$6)</f>
        <v>0</v>
      </c>
      <c r="K27" s="52">
        <f>SUMIFS('Data Entry'!Q:Q,'Data Entry'!$H:$H,$H27,'Data Entry'!$K:$K,$I$6)</f>
        <v>0</v>
      </c>
      <c r="L27" s="48"/>
      <c r="M27" s="53"/>
      <c r="N27" s="58">
        <f t="shared" si="0"/>
        <v>0</v>
      </c>
    </row>
    <row r="28" spans="8:14" ht="15.75" x14ac:dyDescent="0.25">
      <c r="H28" s="57">
        <f t="shared" si="1"/>
        <v>45371</v>
      </c>
      <c r="I28" s="52">
        <f>SUMIFS('Data Entry'!O:O,'Data Entry'!$H:$H,$H28,'Data Entry'!$K:$K,$I$6)</f>
        <v>0</v>
      </c>
      <c r="J28" s="52">
        <f>SUMIFS('Data Entry'!P:P,'Data Entry'!$H:$H,$H28,'Data Entry'!$K:$K,$I$6)</f>
        <v>0</v>
      </c>
      <c r="K28" s="52">
        <f>SUMIFS('Data Entry'!Q:Q,'Data Entry'!$H:$H,$H28,'Data Entry'!$K:$K,$I$6)</f>
        <v>0</v>
      </c>
      <c r="L28" s="48"/>
      <c r="M28" s="53"/>
      <c r="N28" s="58">
        <f t="shared" si="0"/>
        <v>0</v>
      </c>
    </row>
    <row r="29" spans="8:14" ht="15.75" x14ac:dyDescent="0.25">
      <c r="H29" s="57">
        <f t="shared" si="1"/>
        <v>45372</v>
      </c>
      <c r="I29" s="52">
        <f>SUMIFS('Data Entry'!O:O,'Data Entry'!$H:$H,$H29,'Data Entry'!$K:$K,$I$6)</f>
        <v>0</v>
      </c>
      <c r="J29" s="52">
        <f>SUMIFS('Data Entry'!P:P,'Data Entry'!$H:$H,$H29,'Data Entry'!$K:$K,$I$6)</f>
        <v>0</v>
      </c>
      <c r="K29" s="52">
        <f>SUMIFS('Data Entry'!Q:Q,'Data Entry'!$H:$H,$H29,'Data Entry'!$K:$K,$I$6)</f>
        <v>0</v>
      </c>
      <c r="L29" s="48"/>
      <c r="M29" s="53"/>
      <c r="N29" s="58">
        <f t="shared" si="0"/>
        <v>0</v>
      </c>
    </row>
    <row r="30" spans="8:14" ht="15.75" x14ac:dyDescent="0.25">
      <c r="H30" s="57">
        <f t="shared" si="1"/>
        <v>45373</v>
      </c>
      <c r="I30" s="52">
        <f>SUMIFS('Data Entry'!O:O,'Data Entry'!$H:$H,$H30,'Data Entry'!$K:$K,$I$6)</f>
        <v>0</v>
      </c>
      <c r="J30" s="52">
        <f>SUMIFS('Data Entry'!P:P,'Data Entry'!$H:$H,$H30,'Data Entry'!$K:$K,$I$6)</f>
        <v>0</v>
      </c>
      <c r="K30" s="52">
        <f>SUMIFS('Data Entry'!Q:Q,'Data Entry'!$H:$H,$H30,'Data Entry'!$K:$K,$I$6)</f>
        <v>0</v>
      </c>
      <c r="L30" s="48"/>
      <c r="M30" s="53"/>
      <c r="N30" s="58">
        <f t="shared" si="0"/>
        <v>0</v>
      </c>
    </row>
    <row r="31" spans="8:14" ht="15.75" x14ac:dyDescent="0.25">
      <c r="H31" s="57">
        <f t="shared" si="1"/>
        <v>45374</v>
      </c>
      <c r="I31" s="52">
        <f>SUMIFS('Data Entry'!O:O,'Data Entry'!$H:$H,$H31,'Data Entry'!$K:$K,$I$6)</f>
        <v>0</v>
      </c>
      <c r="J31" s="52">
        <f>SUMIFS('Data Entry'!P:P,'Data Entry'!$H:$H,$H31,'Data Entry'!$K:$K,$I$6)</f>
        <v>0</v>
      </c>
      <c r="K31" s="52">
        <f>SUMIFS('Data Entry'!Q:Q,'Data Entry'!$H:$H,$H31,'Data Entry'!$K:$K,$I$6)</f>
        <v>0</v>
      </c>
      <c r="L31" s="48"/>
      <c r="M31" s="53"/>
      <c r="N31" s="58">
        <f t="shared" si="0"/>
        <v>0</v>
      </c>
    </row>
    <row r="32" spans="8:14" ht="15.75" x14ac:dyDescent="0.25">
      <c r="H32" s="57">
        <f t="shared" si="1"/>
        <v>45375</v>
      </c>
      <c r="I32" s="52">
        <f>SUMIFS('Data Entry'!O:O,'Data Entry'!$H:$H,$H32,'Data Entry'!$K:$K,$I$6)</f>
        <v>0</v>
      </c>
      <c r="J32" s="52">
        <f>SUMIFS('Data Entry'!P:P,'Data Entry'!$H:$H,$H32,'Data Entry'!$K:$K,$I$6)</f>
        <v>0</v>
      </c>
      <c r="K32" s="52">
        <f>SUMIFS('Data Entry'!Q:Q,'Data Entry'!$H:$H,$H32,'Data Entry'!$K:$K,$I$6)</f>
        <v>0</v>
      </c>
      <c r="L32" s="48"/>
      <c r="M32" s="53"/>
      <c r="N32" s="58">
        <f t="shared" si="0"/>
        <v>0</v>
      </c>
    </row>
    <row r="33" spans="8:14" ht="15.75" x14ac:dyDescent="0.25">
      <c r="H33" s="57">
        <f t="shared" si="1"/>
        <v>45376</v>
      </c>
      <c r="I33" s="52">
        <f>SUMIFS('Data Entry'!O:O,'Data Entry'!$H:$H,$H33,'Data Entry'!$K:$K,$I$6)</f>
        <v>0</v>
      </c>
      <c r="J33" s="52">
        <f>SUMIFS('Data Entry'!P:P,'Data Entry'!$H:$H,$H33,'Data Entry'!$K:$K,$I$6)</f>
        <v>0</v>
      </c>
      <c r="K33" s="52">
        <f>SUMIFS('Data Entry'!Q:Q,'Data Entry'!$H:$H,$H33,'Data Entry'!$K:$K,$I$6)</f>
        <v>0</v>
      </c>
      <c r="L33" s="48"/>
      <c r="M33" s="53"/>
      <c r="N33" s="58">
        <f t="shared" si="0"/>
        <v>0</v>
      </c>
    </row>
    <row r="34" spans="8:14" ht="15.75" x14ac:dyDescent="0.25">
      <c r="H34" s="57">
        <f t="shared" si="1"/>
        <v>45377</v>
      </c>
      <c r="I34" s="52">
        <f>SUMIFS('Data Entry'!O:O,'Data Entry'!$H:$H,$H34,'Data Entry'!$K:$K,$I$6)</f>
        <v>0</v>
      </c>
      <c r="J34" s="52">
        <f>SUMIFS('Data Entry'!P:P,'Data Entry'!$H:$H,$H34,'Data Entry'!$K:$K,$I$6)</f>
        <v>0</v>
      </c>
      <c r="K34" s="52">
        <f>SUMIFS('Data Entry'!Q:Q,'Data Entry'!$H:$H,$H34,'Data Entry'!$K:$K,$I$6)</f>
        <v>0</v>
      </c>
      <c r="L34" s="48"/>
      <c r="M34" s="53"/>
      <c r="N34" s="58">
        <f t="shared" si="0"/>
        <v>0</v>
      </c>
    </row>
    <row r="35" spans="8:14" ht="15.75" x14ac:dyDescent="0.25">
      <c r="H35" s="57">
        <f t="shared" si="1"/>
        <v>45378</v>
      </c>
      <c r="I35" s="52">
        <f>SUMIFS('Data Entry'!O:O,'Data Entry'!$H:$H,$H35,'Data Entry'!$K:$K,$I$6)</f>
        <v>0</v>
      </c>
      <c r="J35" s="52">
        <f>SUMIFS('Data Entry'!P:P,'Data Entry'!$H:$H,$H35,'Data Entry'!$K:$K,$I$6)</f>
        <v>0</v>
      </c>
      <c r="K35" s="52">
        <f>SUMIFS('Data Entry'!Q:Q,'Data Entry'!$H:$H,$H35,'Data Entry'!$K:$K,$I$6)</f>
        <v>0</v>
      </c>
      <c r="L35" s="48"/>
      <c r="M35" s="53"/>
      <c r="N35" s="58">
        <f t="shared" si="0"/>
        <v>0</v>
      </c>
    </row>
    <row r="36" spans="8:14" ht="15.75" x14ac:dyDescent="0.25">
      <c r="H36" s="57">
        <f t="shared" si="1"/>
        <v>45379</v>
      </c>
      <c r="I36" s="52">
        <f>SUMIFS('Data Entry'!O:O,'Data Entry'!$H:$H,$H36,'Data Entry'!$K:$K,$I$6)</f>
        <v>0</v>
      </c>
      <c r="J36" s="52">
        <f>SUMIFS('Data Entry'!P:P,'Data Entry'!$H:$H,$H36,'Data Entry'!$K:$K,$I$6)</f>
        <v>0</v>
      </c>
      <c r="K36" s="52">
        <f>SUMIFS('Data Entry'!Q:Q,'Data Entry'!$H:$H,$H36,'Data Entry'!$K:$K,$I$6)</f>
        <v>0</v>
      </c>
      <c r="L36" s="48"/>
      <c r="M36" s="53"/>
      <c r="N36" s="58">
        <f t="shared" si="0"/>
        <v>0</v>
      </c>
    </row>
    <row r="37" spans="8:14" ht="15.75" x14ac:dyDescent="0.25">
      <c r="H37" s="57">
        <f t="shared" si="1"/>
        <v>45380</v>
      </c>
      <c r="I37" s="52">
        <f>SUMIFS('Data Entry'!O:O,'Data Entry'!$H:$H,$H37,'Data Entry'!$K:$K,$I$6)</f>
        <v>0</v>
      </c>
      <c r="J37" s="52">
        <f>SUMIFS('Data Entry'!P:P,'Data Entry'!$H:$H,$H37,'Data Entry'!$K:$K,$I$6)</f>
        <v>0</v>
      </c>
      <c r="K37" s="52">
        <f>SUMIFS('Data Entry'!Q:Q,'Data Entry'!$H:$H,$H37,'Data Entry'!$K:$K,$I$6)</f>
        <v>0</v>
      </c>
      <c r="L37" s="48"/>
      <c r="M37" s="53"/>
      <c r="N37" s="58">
        <f t="shared" si="0"/>
        <v>0</v>
      </c>
    </row>
    <row r="38" spans="8:14" ht="15.75" x14ac:dyDescent="0.25">
      <c r="H38" s="57">
        <f t="shared" si="1"/>
        <v>45381</v>
      </c>
      <c r="I38" s="52">
        <f>SUMIFS('Data Entry'!O:O,'Data Entry'!$H:$H,$H38,'Data Entry'!$K:$K,$I$6)</f>
        <v>0</v>
      </c>
      <c r="J38" s="52">
        <f>SUMIFS('Data Entry'!P:P,'Data Entry'!$H:$H,$H38,'Data Entry'!$K:$K,$I$6)</f>
        <v>0</v>
      </c>
      <c r="K38" s="52">
        <f>SUMIFS('Data Entry'!Q:Q,'Data Entry'!$H:$H,$H38,'Data Entry'!$K:$K,$I$6)</f>
        <v>0</v>
      </c>
      <c r="L38" s="48"/>
      <c r="M38" s="53"/>
      <c r="N38" s="58">
        <f t="shared" si="0"/>
        <v>0</v>
      </c>
    </row>
    <row r="39" spans="8:14" ht="15.75" x14ac:dyDescent="0.25">
      <c r="H39" s="57">
        <f t="shared" si="1"/>
        <v>45382</v>
      </c>
      <c r="I39" s="52">
        <f>SUMIFS('Data Entry'!O:O,'Data Entry'!$H:$H,$H39,'Data Entry'!$K:$K,$I$6)</f>
        <v>0</v>
      </c>
      <c r="J39" s="52">
        <f>SUMIFS('Data Entry'!P:P,'Data Entry'!$H:$H,$H39,'Data Entry'!$K:$K,$I$6)</f>
        <v>0</v>
      </c>
      <c r="K39" s="52">
        <f>SUMIFS('Data Entry'!Q:Q,'Data Entry'!$H:$H,$H39,'Data Entry'!$K:$K,$I$6)</f>
        <v>0</v>
      </c>
      <c r="L39" s="48"/>
      <c r="M39" s="53"/>
      <c r="N39" s="58">
        <f t="shared" si="0"/>
        <v>0</v>
      </c>
    </row>
    <row r="40" spans="8:14" ht="15.75" thickBot="1" x14ac:dyDescent="0.3">
      <c r="H40" s="59" t="s">
        <v>165</v>
      </c>
      <c r="I40" s="51">
        <f t="shared" ref="I40" si="2">SUM(I9:I39)</f>
        <v>0</v>
      </c>
      <c r="J40" s="51">
        <f t="shared" ref="J40" si="3">SUM(J9:J39)</f>
        <v>0</v>
      </c>
      <c r="K40" s="51">
        <f t="shared" ref="K40" si="4">SUM(K9:K39)</f>
        <v>0</v>
      </c>
      <c r="L40" s="51">
        <f t="shared" ref="L40:N40" si="5">SUM(L9:L39)</f>
        <v>0</v>
      </c>
      <c r="M40" s="51">
        <f t="shared" si="5"/>
        <v>0</v>
      </c>
      <c r="N40" s="51">
        <f t="shared" si="5"/>
        <v>0</v>
      </c>
    </row>
    <row r="41" spans="8:14" ht="9" customHeight="1" x14ac:dyDescent="0.25">
      <c r="H41" s="107" t="s">
        <v>167</v>
      </c>
      <c r="I41" s="108"/>
      <c r="J41" s="107">
        <f>N41*2.5</f>
        <v>0</v>
      </c>
      <c r="K41" s="113"/>
      <c r="L41" s="108"/>
      <c r="M41" s="99" t="s">
        <v>166</v>
      </c>
      <c r="N41" s="100"/>
    </row>
    <row r="42" spans="8:14" x14ac:dyDescent="0.25">
      <c r="H42" s="109"/>
      <c r="I42" s="110"/>
      <c r="J42" s="109"/>
      <c r="K42" s="114"/>
      <c r="L42" s="110"/>
      <c r="M42" s="99"/>
      <c r="N42" s="100"/>
    </row>
    <row r="43" spans="8:14" ht="15.75" thickBot="1" x14ac:dyDescent="0.3">
      <c r="H43" s="111"/>
      <c r="I43" s="112"/>
      <c r="J43" s="111"/>
      <c r="K43" s="115"/>
      <c r="L43" s="112"/>
      <c r="M43" s="101"/>
      <c r="N43" s="102"/>
    </row>
  </sheetData>
  <mergeCells count="10">
    <mergeCell ref="H1:N1"/>
    <mergeCell ref="H2:N5"/>
    <mergeCell ref="I7:L7"/>
    <mergeCell ref="M41:N43"/>
    <mergeCell ref="Q2:R2"/>
    <mergeCell ref="J6:K6"/>
    <mergeCell ref="Q3:R3"/>
    <mergeCell ref="M6:N6"/>
    <mergeCell ref="H41:I43"/>
    <mergeCell ref="J41:L4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Image1">
          <controlPr defaultSize="0" autoLine="0" r:id="rId5">
            <anchor moveWithCells="1">
              <from>
                <xdr:col>7</xdr:col>
                <xdr:colOff>742950</xdr:colOff>
                <xdr:row>4</xdr:row>
                <xdr:rowOff>171450</xdr:rowOff>
              </from>
              <to>
                <xdr:col>8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4098" r:id="rId4" name="Image1"/>
      </mc:Fallback>
    </mc:AlternateContent>
    <mc:AlternateContent xmlns:mc="http://schemas.openxmlformats.org/markup-compatibility/2006">
      <mc:Choice Requires="x14">
        <control shapeId="4099" r:id="rId6" name="Image2">
          <controlPr defaultSize="0" autoLine="0" r:id="rId5">
            <anchor moveWithCells="1">
              <from>
                <xdr:col>12</xdr:col>
                <xdr:colOff>28575</xdr:colOff>
                <xdr:row>4</xdr:row>
                <xdr:rowOff>171450</xdr:rowOff>
              </from>
              <to>
                <xdr:col>12</xdr:col>
                <xdr:colOff>333375</xdr:colOff>
                <xdr:row>6</xdr:row>
                <xdr:rowOff>0</xdr:rowOff>
              </to>
            </anchor>
          </controlPr>
        </control>
      </mc:Choice>
      <mc:Fallback>
        <control shapeId="4099" r:id="rId6" name="Image2"/>
      </mc:Fallback>
    </mc:AlternateContent>
    <mc:AlternateContent xmlns:mc="http://schemas.openxmlformats.org/markup-compatibility/2006">
      <mc:Choice Requires="x14">
        <control shapeId="4101" r:id="rId7" name="SaveOPSslip">
          <controlPr defaultSize="0" autoLine="0" r:id="rId8">
            <anchor moveWithCells="1">
              <from>
                <xdr:col>14</xdr:col>
                <xdr:colOff>400050</xdr:colOff>
                <xdr:row>3</xdr:row>
                <xdr:rowOff>133350</xdr:rowOff>
              </from>
              <to>
                <xdr:col>16</xdr:col>
                <xdr:colOff>28575</xdr:colOff>
                <xdr:row>5</xdr:row>
                <xdr:rowOff>142875</xdr:rowOff>
              </to>
            </anchor>
          </controlPr>
        </control>
      </mc:Choice>
      <mc:Fallback>
        <control shapeId="4101" r:id="rId7" name="SaveOPSslip"/>
      </mc:Fallback>
    </mc:AlternateContent>
    <mc:AlternateContent xmlns:mc="http://schemas.openxmlformats.org/markup-compatibility/2006">
      <mc:Choice Requires="x14">
        <control shapeId="4103" r:id="rId9" name="cmdActiveOPS">
          <controlPr defaultSize="0" autoLine="0" r:id="rId10">
            <anchor moveWithCells="1">
              <from>
                <xdr:col>16</xdr:col>
                <xdr:colOff>485775</xdr:colOff>
                <xdr:row>3</xdr:row>
                <xdr:rowOff>123825</xdr:rowOff>
              </from>
              <to>
                <xdr:col>18</xdr:col>
                <xdr:colOff>533400</xdr:colOff>
                <xdr:row>5</xdr:row>
                <xdr:rowOff>133350</xdr:rowOff>
              </to>
            </anchor>
          </controlPr>
        </control>
      </mc:Choice>
      <mc:Fallback>
        <control shapeId="4103" r:id="rId9" name="cmdActiveOP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Settings!$I$2:$I$1048576</xm:f>
          </x14:formula1>
          <xm:sqref>I7:L7</xm:sqref>
        </x14:dataValidation>
        <x14:dataValidation type="list" allowBlank="1" showInputMessage="1" showErrorMessage="1" xr:uid="{00000000-0002-0000-0300-000001000000}">
          <x14:formula1>
            <xm:f>Settings!$W$2:$W$13</xm:f>
          </x14:formula1>
          <xm:sqref>Q2</xm:sqref>
        </x14:dataValidation>
        <x14:dataValidation type="list" allowBlank="1" showInputMessage="1" showErrorMessage="1" xr:uid="{00000000-0002-0000-0300-000002000000}">
          <x14:formula1>
            <xm:f>Settings!$X$2:$X$4</xm:f>
          </x14:formula1>
          <xm:sqref>Q3:R3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1"/>
  <sheetViews>
    <sheetView workbookViewId="0">
      <selection activeCell="E6" sqref="E6"/>
    </sheetView>
  </sheetViews>
  <sheetFormatPr defaultRowHeight="15" x14ac:dyDescent="0.25"/>
  <cols>
    <col min="1" max="1" width="10.28515625" bestFit="1" customWidth="1"/>
    <col min="2" max="2" width="10.7109375" customWidth="1"/>
    <col min="3" max="3" width="9.140625" customWidth="1"/>
    <col min="4" max="4" width="8" customWidth="1"/>
    <col min="5" max="5" width="15" bestFit="1" customWidth="1"/>
  </cols>
  <sheetData>
    <row r="1" spans="1:5" ht="15.75" thickBot="1" x14ac:dyDescent="0.3">
      <c r="A1" s="60" t="s">
        <v>168</v>
      </c>
      <c r="B1" s="61" t="s">
        <v>169</v>
      </c>
      <c r="C1" s="62" t="s">
        <v>171</v>
      </c>
      <c r="D1" s="63" t="s">
        <v>163</v>
      </c>
      <c r="E1" s="64" t="s">
        <v>167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Filter"/>
  <dimension ref="A1:AL19"/>
  <sheetViews>
    <sheetView workbookViewId="0">
      <selection activeCell="A3" sqref="A3"/>
    </sheetView>
  </sheetViews>
  <sheetFormatPr defaultRowHeight="15" x14ac:dyDescent="0.25"/>
  <cols>
    <col min="1" max="1" width="7.7109375" customWidth="1"/>
    <col min="4" max="4" width="6.28515625" customWidth="1"/>
    <col min="5" max="5" width="10.85546875" bestFit="1" customWidth="1"/>
    <col min="6" max="6" width="12.28515625" customWidth="1"/>
    <col min="7" max="7" width="16.5703125" customWidth="1"/>
    <col min="8" max="8" width="10.42578125" customWidth="1"/>
    <col min="11" max="11" width="11.28515625" customWidth="1"/>
    <col min="12" max="12" width="13.7109375" customWidth="1"/>
    <col min="13" max="13" width="12.85546875" customWidth="1"/>
    <col min="14" max="14" width="7.7109375" customWidth="1"/>
    <col min="15" max="15" width="1.85546875" customWidth="1"/>
    <col min="16" max="16" width="1.42578125" customWidth="1"/>
    <col min="17" max="17" width="0.85546875" customWidth="1"/>
    <col min="18" max="18" width="0.7109375" customWidth="1"/>
    <col min="19" max="19" width="1.5703125" customWidth="1"/>
    <col min="20" max="20" width="0.85546875" customWidth="1"/>
    <col min="21" max="21" width="1.28515625" customWidth="1"/>
    <col min="22" max="22" width="0.85546875" customWidth="1"/>
    <col min="23" max="23" width="1.7109375" customWidth="1"/>
    <col min="24" max="24" width="0.85546875" customWidth="1"/>
    <col min="25" max="25" width="12.7109375" bestFit="1" customWidth="1"/>
    <col min="39" max="48" width="0.7109375" customWidth="1"/>
    <col min="49" max="49" width="1.7109375" customWidth="1"/>
    <col min="50" max="51" width="1.28515625" customWidth="1"/>
  </cols>
  <sheetData>
    <row r="1" spans="1:38" x14ac:dyDescent="0.25">
      <c r="A1" s="116" t="s">
        <v>154</v>
      </c>
      <c r="B1" s="116"/>
      <c r="D1" s="116" t="s">
        <v>153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Y1" s="15" t="s">
        <v>50</v>
      </c>
      <c r="Z1" s="16" t="s">
        <v>50</v>
      </c>
      <c r="AB1" s="117" t="s">
        <v>155</v>
      </c>
      <c r="AC1" s="117"/>
      <c r="AD1" s="117"/>
      <c r="AE1" s="117"/>
      <c r="AF1" s="117"/>
      <c r="AG1" s="117"/>
      <c r="AH1" s="117"/>
      <c r="AI1" s="117"/>
      <c r="AJ1" s="117"/>
      <c r="AK1" s="117"/>
      <c r="AL1" s="117"/>
    </row>
    <row r="2" spans="1:38" x14ac:dyDescent="0.25">
      <c r="A2" s="15" t="s">
        <v>11</v>
      </c>
      <c r="B2" s="15" t="s">
        <v>11</v>
      </c>
      <c r="D2" s="15" t="s">
        <v>11</v>
      </c>
      <c r="E2" s="15" t="s">
        <v>0</v>
      </c>
      <c r="F2" s="15" t="s">
        <v>50</v>
      </c>
      <c r="G2" s="15" t="s">
        <v>2</v>
      </c>
      <c r="H2" s="14" t="s">
        <v>3</v>
      </c>
      <c r="I2" s="14" t="s">
        <v>5</v>
      </c>
      <c r="J2" s="14" t="s">
        <v>7</v>
      </c>
      <c r="K2" s="14" t="s">
        <v>8</v>
      </c>
      <c r="L2" s="14" t="s">
        <v>9</v>
      </c>
      <c r="M2" s="14" t="s">
        <v>10</v>
      </c>
      <c r="N2" s="15" t="s">
        <v>102</v>
      </c>
      <c r="AB2" s="15" t="s">
        <v>11</v>
      </c>
      <c r="AC2" s="15" t="s">
        <v>0</v>
      </c>
      <c r="AD2" s="15" t="s">
        <v>50</v>
      </c>
      <c r="AE2" s="15" t="s">
        <v>2</v>
      </c>
      <c r="AF2" s="14" t="s">
        <v>3</v>
      </c>
      <c r="AG2" s="14" t="s">
        <v>5</v>
      </c>
      <c r="AH2" s="14" t="s">
        <v>7</v>
      </c>
      <c r="AI2" s="14" t="s">
        <v>8</v>
      </c>
      <c r="AJ2" s="14" t="s">
        <v>9</v>
      </c>
      <c r="AK2" s="14" t="s">
        <v>10</v>
      </c>
      <c r="AL2" s="15" t="s">
        <v>102</v>
      </c>
    </row>
    <row r="3" spans="1:38" x14ac:dyDescent="0.25">
      <c r="A3" t="s">
        <v>157</v>
      </c>
      <c r="B3" t="s">
        <v>158</v>
      </c>
      <c r="Y3" t="s">
        <v>77</v>
      </c>
    </row>
    <row r="4" spans="1:38" x14ac:dyDescent="0.25">
      <c r="D4" s="15" t="s">
        <v>11</v>
      </c>
      <c r="E4" s="15" t="s">
        <v>0</v>
      </c>
      <c r="F4" s="15" t="s">
        <v>50</v>
      </c>
      <c r="G4" s="15" t="s">
        <v>2</v>
      </c>
      <c r="H4" s="14" t="s">
        <v>3</v>
      </c>
      <c r="I4" s="14" t="s">
        <v>5</v>
      </c>
      <c r="J4" s="14" t="s">
        <v>7</v>
      </c>
      <c r="K4" s="14" t="s">
        <v>8</v>
      </c>
      <c r="L4" s="14" t="s">
        <v>9</v>
      </c>
      <c r="M4" s="14" t="s">
        <v>10</v>
      </c>
      <c r="N4" s="15" t="s">
        <v>102</v>
      </c>
      <c r="Y4" t="s">
        <v>115</v>
      </c>
      <c r="AB4" s="15" t="s">
        <v>11</v>
      </c>
      <c r="AC4" s="15" t="s">
        <v>0</v>
      </c>
      <c r="AD4" s="15" t="s">
        <v>50</v>
      </c>
      <c r="AE4" s="15" t="s">
        <v>2</v>
      </c>
      <c r="AF4" s="14" t="s">
        <v>3</v>
      </c>
      <c r="AG4" s="14" t="s">
        <v>5</v>
      </c>
      <c r="AH4" s="14" t="s">
        <v>7</v>
      </c>
      <c r="AI4" s="14" t="s">
        <v>8</v>
      </c>
      <c r="AJ4" s="14" t="s">
        <v>9</v>
      </c>
      <c r="AK4" s="14" t="s">
        <v>10</v>
      </c>
      <c r="AL4" s="15" t="s">
        <v>102</v>
      </c>
    </row>
    <row r="5" spans="1:38" x14ac:dyDescent="0.25">
      <c r="D5" s="1">
        <v>45353</v>
      </c>
      <c r="Y5" t="s">
        <v>105</v>
      </c>
      <c r="AB5" t="s">
        <v>156</v>
      </c>
    </row>
    <row r="6" spans="1:38" x14ac:dyDescent="0.25">
      <c r="D6" s="1">
        <v>45353</v>
      </c>
      <c r="E6" t="s">
        <v>69</v>
      </c>
      <c r="F6" t="s">
        <v>77</v>
      </c>
      <c r="G6" t="s">
        <v>68</v>
      </c>
      <c r="H6" t="s">
        <v>101</v>
      </c>
      <c r="I6">
        <v>25</v>
      </c>
      <c r="J6">
        <v>22</v>
      </c>
      <c r="K6">
        <v>2</v>
      </c>
      <c r="M6">
        <v>50</v>
      </c>
      <c r="N6">
        <v>222</v>
      </c>
      <c r="Y6" t="s">
        <v>91</v>
      </c>
    </row>
    <row r="7" spans="1:38" x14ac:dyDescent="0.25">
      <c r="D7" s="1">
        <v>45353</v>
      </c>
      <c r="E7" t="s">
        <v>69</v>
      </c>
      <c r="G7" t="s">
        <v>67</v>
      </c>
      <c r="H7" t="s">
        <v>116</v>
      </c>
      <c r="I7">
        <v>5</v>
      </c>
      <c r="J7">
        <v>26</v>
      </c>
      <c r="K7">
        <v>7</v>
      </c>
      <c r="M7">
        <v>60</v>
      </c>
      <c r="N7">
        <v>267</v>
      </c>
      <c r="Y7" t="s">
        <v>98</v>
      </c>
    </row>
    <row r="8" spans="1:38" x14ac:dyDescent="0.25">
      <c r="D8" s="1">
        <v>45353</v>
      </c>
      <c r="E8" t="s">
        <v>70</v>
      </c>
      <c r="F8" t="s">
        <v>115</v>
      </c>
      <c r="G8" t="s">
        <v>68</v>
      </c>
      <c r="H8" t="s">
        <v>101</v>
      </c>
      <c r="I8">
        <v>25</v>
      </c>
      <c r="J8">
        <v>22</v>
      </c>
      <c r="K8">
        <v>3</v>
      </c>
      <c r="L8">
        <v>1</v>
      </c>
      <c r="M8">
        <v>50</v>
      </c>
      <c r="N8">
        <v>2231</v>
      </c>
      <c r="Y8" t="s">
        <v>151</v>
      </c>
    </row>
    <row r="9" spans="1:38" x14ac:dyDescent="0.25">
      <c r="D9" s="1">
        <v>45353</v>
      </c>
      <c r="E9" t="s">
        <v>104</v>
      </c>
      <c r="F9" t="s">
        <v>105</v>
      </c>
      <c r="G9" t="s">
        <v>106</v>
      </c>
      <c r="H9" t="s">
        <v>107</v>
      </c>
      <c r="I9" t="s">
        <v>108</v>
      </c>
      <c r="J9" t="s">
        <v>110</v>
      </c>
      <c r="K9" t="s">
        <v>111</v>
      </c>
      <c r="L9" t="s">
        <v>112</v>
      </c>
      <c r="M9" t="s">
        <v>113</v>
      </c>
      <c r="N9" t="s">
        <v>114</v>
      </c>
    </row>
    <row r="10" spans="1:38" x14ac:dyDescent="0.25">
      <c r="D10">
        <v>45353</v>
      </c>
      <c r="E10" t="s">
        <v>69</v>
      </c>
      <c r="F10" t="s">
        <v>91</v>
      </c>
      <c r="G10" t="s">
        <v>66</v>
      </c>
      <c r="H10" t="s">
        <v>103</v>
      </c>
      <c r="I10">
        <v>8</v>
      </c>
      <c r="J10">
        <v>39</v>
      </c>
      <c r="K10">
        <v>4</v>
      </c>
      <c r="M10">
        <v>72</v>
      </c>
    </row>
    <row r="11" spans="1:38" x14ac:dyDescent="0.25">
      <c r="D11" s="1">
        <v>45352</v>
      </c>
    </row>
    <row r="12" spans="1:38" x14ac:dyDescent="0.25">
      <c r="D12" s="1">
        <v>45353</v>
      </c>
      <c r="E12" t="s">
        <v>69</v>
      </c>
      <c r="F12" t="s">
        <v>91</v>
      </c>
      <c r="G12" t="s">
        <v>66</v>
      </c>
      <c r="H12" t="s">
        <v>101</v>
      </c>
      <c r="I12">
        <v>32</v>
      </c>
      <c r="J12">
        <v>64</v>
      </c>
      <c r="M12">
        <v>64</v>
      </c>
    </row>
    <row r="13" spans="1:38" x14ac:dyDescent="0.25">
      <c r="D13" s="1">
        <v>45353</v>
      </c>
      <c r="E13" t="s">
        <v>69</v>
      </c>
      <c r="F13" t="s">
        <v>98</v>
      </c>
      <c r="G13" t="s">
        <v>66</v>
      </c>
      <c r="I13">
        <v>25</v>
      </c>
      <c r="L13">
        <v>25</v>
      </c>
    </row>
    <row r="14" spans="1:38" x14ac:dyDescent="0.25">
      <c r="D14" s="1">
        <v>45353</v>
      </c>
      <c r="E14" t="s">
        <v>69</v>
      </c>
      <c r="F14" t="s">
        <v>98</v>
      </c>
      <c r="G14" t="s">
        <v>66</v>
      </c>
      <c r="I14">
        <v>25</v>
      </c>
      <c r="L14">
        <v>25</v>
      </c>
    </row>
    <row r="15" spans="1:38" x14ac:dyDescent="0.25">
      <c r="D15" s="1">
        <v>45353</v>
      </c>
      <c r="E15" t="s">
        <v>69</v>
      </c>
      <c r="F15" t="s">
        <v>91</v>
      </c>
      <c r="G15" t="s">
        <v>66</v>
      </c>
      <c r="H15" t="s">
        <v>73</v>
      </c>
      <c r="I15">
        <v>18</v>
      </c>
      <c r="J15">
        <v>21</v>
      </c>
      <c r="K15">
        <v>15</v>
      </c>
      <c r="M15">
        <v>108</v>
      </c>
    </row>
    <row r="16" spans="1:38" x14ac:dyDescent="0.25">
      <c r="D16" s="1">
        <v>45353</v>
      </c>
      <c r="E16" t="s">
        <v>69</v>
      </c>
      <c r="F16" t="s">
        <v>98</v>
      </c>
      <c r="G16" t="s">
        <v>66</v>
      </c>
      <c r="I16">
        <v>25</v>
      </c>
      <c r="L16">
        <v>25</v>
      </c>
    </row>
    <row r="17" spans="4:14" x14ac:dyDescent="0.25">
      <c r="D17" s="1">
        <v>45353</v>
      </c>
      <c r="E17" t="s">
        <v>69</v>
      </c>
      <c r="F17" s="1" t="s">
        <v>91</v>
      </c>
      <c r="G17" t="s">
        <v>66</v>
      </c>
      <c r="H17" t="s">
        <v>92</v>
      </c>
      <c r="I17">
        <v>7</v>
      </c>
      <c r="J17">
        <v>16</v>
      </c>
      <c r="K17">
        <v>11</v>
      </c>
      <c r="M17">
        <v>63</v>
      </c>
    </row>
    <row r="18" spans="4:14" x14ac:dyDescent="0.25">
      <c r="D18" s="1">
        <v>45353</v>
      </c>
      <c r="E18" t="s">
        <v>69</v>
      </c>
      <c r="F18" s="1" t="s">
        <v>91</v>
      </c>
      <c r="G18" t="s">
        <v>66</v>
      </c>
      <c r="H18" t="s">
        <v>92</v>
      </c>
      <c r="I18">
        <v>8</v>
      </c>
      <c r="J18" t="s">
        <v>99</v>
      </c>
      <c r="K18" t="s">
        <v>100</v>
      </c>
      <c r="M18">
        <v>72</v>
      </c>
    </row>
    <row r="19" spans="4:14" x14ac:dyDescent="0.25">
      <c r="D19" s="1">
        <v>45354</v>
      </c>
      <c r="E19" t="s">
        <v>71</v>
      </c>
      <c r="F19" t="s">
        <v>151</v>
      </c>
      <c r="G19" t="s">
        <v>67</v>
      </c>
      <c r="H19" t="s">
        <v>152</v>
      </c>
      <c r="I19">
        <v>10</v>
      </c>
      <c r="J19">
        <v>10</v>
      </c>
      <c r="K19">
        <v>20</v>
      </c>
      <c r="L19">
        <v>10</v>
      </c>
      <c r="M19">
        <v>50</v>
      </c>
      <c r="N19">
        <v>40</v>
      </c>
    </row>
  </sheetData>
  <mergeCells count="3">
    <mergeCell ref="D1:N1"/>
    <mergeCell ref="A1:B1"/>
    <mergeCell ref="AB1:AL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ettingH"/>
  <dimension ref="H1:Y15"/>
  <sheetViews>
    <sheetView topLeftCell="H1" workbookViewId="0">
      <pane ySplit="1" topLeftCell="A2" activePane="bottomLeft" state="frozen"/>
      <selection activeCell="H1" sqref="H1"/>
      <selection pane="bottomLeft" activeCell="Y10" sqref="Y10"/>
    </sheetView>
  </sheetViews>
  <sheetFormatPr defaultRowHeight="15" x14ac:dyDescent="0.25"/>
  <cols>
    <col min="1" max="7" width="0" hidden="1" customWidth="1"/>
    <col min="8" max="8" width="11.42578125" bestFit="1" customWidth="1"/>
    <col min="9" max="9" width="14.85546875" bestFit="1" customWidth="1"/>
    <col min="10" max="12" width="20.28515625" customWidth="1"/>
    <col min="14" max="14" width="8.28515625" bestFit="1" customWidth="1"/>
    <col min="15" max="15" width="26.5703125" customWidth="1"/>
    <col min="16" max="16" width="14.85546875" bestFit="1" customWidth="1"/>
    <col min="17" max="17" width="14.85546875" customWidth="1"/>
    <col min="18" max="18" width="11.28515625" customWidth="1"/>
    <col min="23" max="23" width="10.7109375" bestFit="1" customWidth="1"/>
  </cols>
  <sheetData>
    <row r="1" spans="8:25" x14ac:dyDescent="0.25">
      <c r="H1" s="6" t="s">
        <v>38</v>
      </c>
      <c r="I1" s="7" t="s">
        <v>2</v>
      </c>
      <c r="J1" s="7" t="s">
        <v>40</v>
      </c>
      <c r="K1" s="8" t="s">
        <v>51</v>
      </c>
      <c r="L1" s="8" t="s">
        <v>41</v>
      </c>
      <c r="N1" s="3" t="s">
        <v>39</v>
      </c>
      <c r="O1" s="4" t="s">
        <v>0</v>
      </c>
      <c r="P1" s="4" t="s">
        <v>40</v>
      </c>
      <c r="Q1" s="5" t="s">
        <v>51</v>
      </c>
      <c r="R1" s="5" t="s">
        <v>41</v>
      </c>
      <c r="W1" t="s">
        <v>118</v>
      </c>
      <c r="X1" t="s">
        <v>131</v>
      </c>
      <c r="Y1" t="s">
        <v>132</v>
      </c>
    </row>
    <row r="2" spans="8:25" x14ac:dyDescent="0.25">
      <c r="H2">
        <v>1</v>
      </c>
      <c r="I2" t="s">
        <v>66</v>
      </c>
      <c r="N2">
        <v>1</v>
      </c>
      <c r="O2" t="s">
        <v>69</v>
      </c>
      <c r="W2" t="s">
        <v>119</v>
      </c>
      <c r="X2">
        <v>2023</v>
      </c>
      <c r="Y2" t="s">
        <v>133</v>
      </c>
    </row>
    <row r="3" spans="8:25" x14ac:dyDescent="0.25">
      <c r="H3">
        <v>2</v>
      </c>
      <c r="I3" t="s">
        <v>67</v>
      </c>
      <c r="N3">
        <v>2</v>
      </c>
      <c r="O3" t="s">
        <v>70</v>
      </c>
      <c r="W3" t="s">
        <v>120</v>
      </c>
      <c r="X3">
        <v>2024</v>
      </c>
      <c r="Y3" t="s">
        <v>134</v>
      </c>
    </row>
    <row r="4" spans="8:25" x14ac:dyDescent="0.25">
      <c r="H4">
        <v>3</v>
      </c>
      <c r="I4" t="s">
        <v>68</v>
      </c>
      <c r="N4">
        <v>3</v>
      </c>
      <c r="O4" t="s">
        <v>71</v>
      </c>
      <c r="W4" t="s">
        <v>121</v>
      </c>
      <c r="X4">
        <v>2025</v>
      </c>
      <c r="Y4" t="s">
        <v>135</v>
      </c>
    </row>
    <row r="5" spans="8:25" x14ac:dyDescent="0.25">
      <c r="H5">
        <v>4</v>
      </c>
      <c r="I5" t="s">
        <v>80</v>
      </c>
      <c r="W5" t="s">
        <v>122</v>
      </c>
      <c r="Y5" t="s">
        <v>136</v>
      </c>
    </row>
    <row r="6" spans="8:25" x14ac:dyDescent="0.25">
      <c r="H6">
        <v>5</v>
      </c>
      <c r="I6" t="s">
        <v>81</v>
      </c>
      <c r="W6" t="s">
        <v>123</v>
      </c>
      <c r="Y6" t="s">
        <v>137</v>
      </c>
    </row>
    <row r="7" spans="8:25" x14ac:dyDescent="0.25">
      <c r="H7">
        <v>6</v>
      </c>
      <c r="I7" t="s">
        <v>82</v>
      </c>
      <c r="W7" t="s">
        <v>124</v>
      </c>
      <c r="Y7" t="s">
        <v>138</v>
      </c>
    </row>
    <row r="8" spans="8:25" x14ac:dyDescent="0.25">
      <c r="H8">
        <v>7</v>
      </c>
      <c r="I8" t="s">
        <v>83</v>
      </c>
      <c r="W8" t="s">
        <v>125</v>
      </c>
      <c r="Y8" t="s">
        <v>139</v>
      </c>
    </row>
    <row r="9" spans="8:25" x14ac:dyDescent="0.25">
      <c r="H9">
        <v>8</v>
      </c>
      <c r="I9" t="s">
        <v>84</v>
      </c>
      <c r="W9" t="s">
        <v>126</v>
      </c>
    </row>
    <row r="10" spans="8:25" x14ac:dyDescent="0.25">
      <c r="H10">
        <v>9</v>
      </c>
      <c r="I10" t="s">
        <v>85</v>
      </c>
      <c r="W10" t="s">
        <v>127</v>
      </c>
    </row>
    <row r="11" spans="8:25" x14ac:dyDescent="0.25">
      <c r="H11">
        <v>10</v>
      </c>
      <c r="I11" t="s">
        <v>86</v>
      </c>
      <c r="W11" t="s">
        <v>128</v>
      </c>
    </row>
    <row r="12" spans="8:25" x14ac:dyDescent="0.25">
      <c r="H12">
        <v>11</v>
      </c>
      <c r="I12" t="s">
        <v>87</v>
      </c>
      <c r="W12" t="s">
        <v>129</v>
      </c>
    </row>
    <row r="13" spans="8:25" x14ac:dyDescent="0.25">
      <c r="H13">
        <v>12</v>
      </c>
      <c r="I13" t="s">
        <v>88</v>
      </c>
      <c r="W13" t="s">
        <v>130</v>
      </c>
    </row>
    <row r="14" spans="8:25" x14ac:dyDescent="0.25">
      <c r="H14">
        <v>13</v>
      </c>
      <c r="I14" t="s">
        <v>89</v>
      </c>
    </row>
    <row r="15" spans="8:25" x14ac:dyDescent="0.25">
      <c r="H15">
        <v>14</v>
      </c>
      <c r="I15" t="s">
        <v>90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DeletedData"/>
  <dimension ref="G1:X14"/>
  <sheetViews>
    <sheetView topLeftCell="G8" workbookViewId="0">
      <pane ySplit="1" topLeftCell="A9" activePane="bottomLeft" state="frozen"/>
      <selection activeCell="G8" sqref="G8"/>
      <selection pane="bottomLeft" activeCell="A14" sqref="A14:XFD14"/>
    </sheetView>
  </sheetViews>
  <sheetFormatPr defaultColWidth="8" defaultRowHeight="15" x14ac:dyDescent="0.25"/>
  <cols>
    <col min="1" max="6" width="0" hidden="1" customWidth="1"/>
    <col min="7" max="7" width="8.140625" bestFit="1" customWidth="1"/>
    <col min="8" max="8" width="9.28515625" bestFit="1" customWidth="1"/>
    <col min="9" max="9" width="10.5703125" bestFit="1" customWidth="1"/>
    <col min="10" max="10" width="13.140625" bestFit="1" customWidth="1"/>
    <col min="11" max="11" width="13.85546875" bestFit="1" customWidth="1"/>
    <col min="12" max="12" width="9.140625" bestFit="1" customWidth="1"/>
    <col min="14" max="14" width="3" bestFit="1" customWidth="1"/>
    <col min="15" max="15" width="7" bestFit="1" customWidth="1"/>
    <col min="16" max="16" width="12.5703125" bestFit="1" customWidth="1"/>
    <col min="17" max="17" width="7.42578125" bestFit="1" customWidth="1"/>
    <col min="18" max="18" width="10.42578125" bestFit="1" customWidth="1"/>
    <col min="19" max="19" width="10.28515625" bestFit="1" customWidth="1"/>
    <col min="20" max="20" width="16" bestFit="1" customWidth="1"/>
    <col min="21" max="21" width="8.28515625" customWidth="1"/>
    <col min="22" max="22" width="10.7109375" customWidth="1"/>
    <col min="23" max="23" width="9.7109375" bestFit="1" customWidth="1"/>
    <col min="24" max="24" width="15.42578125" bestFit="1" customWidth="1"/>
  </cols>
  <sheetData>
    <row r="1" spans="7:24" s="2" customFormat="1" hidden="1" x14ac:dyDescent="0.25"/>
    <row r="2" spans="7:24" s="2" customFormat="1" hidden="1" x14ac:dyDescent="0.25"/>
    <row r="3" spans="7:24" s="2" customFormat="1" hidden="1" x14ac:dyDescent="0.25"/>
    <row r="4" spans="7:24" s="2" customFormat="1" hidden="1" x14ac:dyDescent="0.25"/>
    <row r="5" spans="7:24" s="2" customFormat="1" hidden="1" x14ac:dyDescent="0.25"/>
    <row r="6" spans="7:24" s="2" customFormat="1" hidden="1" x14ac:dyDescent="0.25"/>
    <row r="7" spans="7:24" s="2" customFormat="1" hidden="1" x14ac:dyDescent="0.25"/>
    <row r="8" spans="7:24" x14ac:dyDescent="0.25">
      <c r="G8" s="10" t="s">
        <v>12</v>
      </c>
      <c r="H8" s="10" t="s">
        <v>11</v>
      </c>
      <c r="I8" s="10" t="s">
        <v>0</v>
      </c>
      <c r="J8" s="10" t="s">
        <v>1</v>
      </c>
      <c r="K8" s="10" t="s">
        <v>2</v>
      </c>
      <c r="L8" s="11" t="s">
        <v>3</v>
      </c>
      <c r="M8" s="11" t="s">
        <v>4</v>
      </c>
      <c r="N8" s="11" t="s">
        <v>5</v>
      </c>
      <c r="O8" s="11" t="s">
        <v>6</v>
      </c>
      <c r="P8" s="11" t="s">
        <v>7</v>
      </c>
      <c r="Q8" s="11" t="s">
        <v>8</v>
      </c>
      <c r="R8" s="11" t="s">
        <v>9</v>
      </c>
      <c r="S8" s="11" t="s">
        <v>10</v>
      </c>
      <c r="T8" s="11" t="s">
        <v>13</v>
      </c>
      <c r="U8" s="11" t="s">
        <v>15</v>
      </c>
      <c r="V8" s="11" t="s">
        <v>14</v>
      </c>
      <c r="W8" s="12" t="s">
        <v>44</v>
      </c>
      <c r="X8" s="13" t="s">
        <v>45</v>
      </c>
    </row>
    <row r="9" spans="7:24" x14ac:dyDescent="0.25">
      <c r="G9">
        <v>1</v>
      </c>
      <c r="H9" s="1">
        <v>45352</v>
      </c>
      <c r="I9" t="s">
        <v>69</v>
      </c>
      <c r="J9" t="s">
        <v>72</v>
      </c>
      <c r="K9" t="s">
        <v>66</v>
      </c>
      <c r="L9" t="s">
        <v>73</v>
      </c>
      <c r="M9">
        <v>55</v>
      </c>
      <c r="O9">
        <v>120</v>
      </c>
      <c r="P9">
        <v>55</v>
      </c>
      <c r="R9">
        <v>330</v>
      </c>
      <c r="T9" s="9">
        <v>45352.418958333335</v>
      </c>
      <c r="U9" t="s">
        <v>59</v>
      </c>
      <c r="V9">
        <v>10</v>
      </c>
      <c r="W9" t="s">
        <v>59</v>
      </c>
      <c r="X9" s="9">
        <v>45352.420474537037</v>
      </c>
    </row>
    <row r="10" spans="7:24" x14ac:dyDescent="0.25">
      <c r="G10">
        <v>2</v>
      </c>
      <c r="H10" s="1">
        <v>45352</v>
      </c>
      <c r="I10" t="s">
        <v>70</v>
      </c>
      <c r="J10">
        <v>100</v>
      </c>
      <c r="K10" t="s">
        <v>66</v>
      </c>
      <c r="L10" t="s">
        <v>74</v>
      </c>
      <c r="M10">
        <v>10</v>
      </c>
      <c r="O10">
        <v>22</v>
      </c>
      <c r="P10">
        <v>1</v>
      </c>
      <c r="R10">
        <v>30</v>
      </c>
      <c r="T10" s="9">
        <v>45352.420092592591</v>
      </c>
      <c r="U10" t="s">
        <v>59</v>
      </c>
      <c r="V10">
        <v>11</v>
      </c>
      <c r="W10" t="s">
        <v>60</v>
      </c>
      <c r="X10" s="9">
        <v>45352.548692129632</v>
      </c>
    </row>
    <row r="11" spans="7:24" x14ac:dyDescent="0.25">
      <c r="G11">
        <v>5</v>
      </c>
      <c r="H11" s="1">
        <v>45352</v>
      </c>
      <c r="I11" t="s">
        <v>69</v>
      </c>
      <c r="J11" t="s">
        <v>91</v>
      </c>
      <c r="K11" t="s">
        <v>66</v>
      </c>
      <c r="L11" t="s">
        <v>92</v>
      </c>
      <c r="M11">
        <v>7</v>
      </c>
      <c r="O11">
        <v>11</v>
      </c>
      <c r="P11">
        <v>16</v>
      </c>
      <c r="R11">
        <v>63</v>
      </c>
      <c r="T11" s="9">
        <v>45352.758831018517</v>
      </c>
      <c r="U11" t="s">
        <v>60</v>
      </c>
      <c r="V11">
        <v>9</v>
      </c>
      <c r="W11" t="s">
        <v>76</v>
      </c>
      <c r="X11" s="9">
        <v>45353.470567129632</v>
      </c>
    </row>
    <row r="12" spans="7:24" x14ac:dyDescent="0.25">
      <c r="G12">
        <v>3</v>
      </c>
      <c r="H12" s="1">
        <v>45352</v>
      </c>
      <c r="I12" t="s">
        <v>69</v>
      </c>
      <c r="J12" t="s">
        <v>77</v>
      </c>
      <c r="K12" t="s">
        <v>78</v>
      </c>
      <c r="L12" t="s">
        <v>79</v>
      </c>
      <c r="M12">
        <v>25</v>
      </c>
      <c r="O12">
        <v>23</v>
      </c>
      <c r="P12">
        <v>7</v>
      </c>
      <c r="T12" s="9">
        <v>45352.480150462965</v>
      </c>
      <c r="U12" t="s">
        <v>60</v>
      </c>
      <c r="V12">
        <v>10</v>
      </c>
      <c r="W12" t="s">
        <v>76</v>
      </c>
      <c r="X12" s="9">
        <v>45353.470601851855</v>
      </c>
    </row>
    <row r="13" spans="7:24" x14ac:dyDescent="0.25">
      <c r="G13">
        <v>4</v>
      </c>
      <c r="H13" s="1">
        <v>45352</v>
      </c>
      <c r="I13" t="s">
        <v>69</v>
      </c>
      <c r="J13" t="s">
        <v>91</v>
      </c>
      <c r="K13" t="s">
        <v>66</v>
      </c>
      <c r="L13" t="s">
        <v>92</v>
      </c>
      <c r="M13">
        <v>8</v>
      </c>
      <c r="O13" t="s">
        <v>93</v>
      </c>
      <c r="P13">
        <v>16</v>
      </c>
      <c r="R13">
        <v>72</v>
      </c>
      <c r="T13" s="9">
        <v>45352.492581018516</v>
      </c>
      <c r="U13" t="s">
        <v>60</v>
      </c>
      <c r="V13">
        <v>9</v>
      </c>
      <c r="W13" t="s">
        <v>76</v>
      </c>
      <c r="X13" s="9">
        <v>45353.470659722225</v>
      </c>
    </row>
    <row r="14" spans="7:24" x14ac:dyDescent="0.25">
      <c r="G14">
        <v>13</v>
      </c>
      <c r="H14" s="1">
        <v>45353</v>
      </c>
      <c r="T14" s="9">
        <v>45353.512511574074</v>
      </c>
      <c r="U14" t="s">
        <v>60</v>
      </c>
      <c r="V14">
        <v>9</v>
      </c>
      <c r="W14" t="s">
        <v>76</v>
      </c>
      <c r="X14" s="9">
        <v>45353.513981481483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Home</vt:lpstr>
      <vt:lpstr>Data Entry</vt:lpstr>
      <vt:lpstr>Daily Report</vt:lpstr>
      <vt:lpstr>Operator Salary Slip</vt:lpstr>
      <vt:lpstr>Saved Salary Slip </vt:lpstr>
      <vt:lpstr>Filters</vt:lpstr>
      <vt:lpstr>Settings</vt:lpstr>
      <vt:lpstr>'Operator Salary Slip'!Criteria</vt:lpstr>
      <vt:lpstr>'Operator Salary Slip'!Extract</vt:lpstr>
      <vt:lpstr>'Operator Salary Slip'!Print_Area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speeD eCom solutionS</dc:creator>
  <cp:lastModifiedBy>Hardik Chitaliya</cp:lastModifiedBy>
  <cp:lastPrinted>2024-03-03T18:17:36Z</cp:lastPrinted>
  <dcterms:created xsi:type="dcterms:W3CDTF">2015-06-05T18:17:20Z</dcterms:created>
  <dcterms:modified xsi:type="dcterms:W3CDTF">2025-02-18T03:58:52Z</dcterms:modified>
</cp:coreProperties>
</file>