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nto\Desktop\VST DATA\2023\JUNE 23\MI\"/>
    </mc:Choice>
  </mc:AlternateContent>
  <xr:revisionPtr revIDLastSave="0" documentId="13_ncr:1_{9D61051C-CAE5-4B3A-88FC-72D2A4ACA04A}" xr6:coauthVersionLast="47" xr6:coauthVersionMax="47" xr10:uidLastSave="{00000000-0000-0000-0000-000000000000}"/>
  <bookViews>
    <workbookView xWindow="-110" yWindow="-110" windowWidth="19420" windowHeight="10300" tabRatio="951" activeTab="3" xr2:uid="{00000000-000D-0000-FFFF-FFFF00000000}"/>
  </bookViews>
  <sheets>
    <sheet name="MI 1" sheetId="17" r:id="rId1"/>
    <sheet name="MI 2" sheetId="16" r:id="rId2"/>
    <sheet name="Market Input Sheet" sheetId="2" r:id="rId3"/>
    <sheet name="Trade Promotional activity" sheetId="3" r:id="rId4"/>
    <sheet name="Scratch Card" sheetId="5" state="hidden" r:id="rId5"/>
    <sheet name="EMPTY PACK" sheetId="9" state="hidden" r:id="rId6"/>
    <sheet name="ATTENDANCE" sheetId="19" r:id="rId7"/>
    <sheet name="VAN" sheetId="18" r:id="rId8"/>
    <sheet name="Sampling" sheetId="15" r:id="rId9"/>
    <sheet name="D&amp;D" sheetId="12" r:id="rId10"/>
    <sheet name="HANDLING" sheetId="13" r:id="rId11"/>
    <sheet name="MS Incentive" sheetId="4" r:id="rId12"/>
    <sheet name="DR incentive" sheetId="8" r:id="rId13"/>
    <sheet name="QPS" sheetId="14" r:id="rId14"/>
  </sheets>
  <definedNames>
    <definedName name="_xlnm.Print_Area" localSheetId="6">ATTENDANCE!$A$2:$AG$29</definedName>
    <definedName name="_xlnm.Print_Area" localSheetId="9">'D&amp;D'!$B$1:$M$36</definedName>
    <definedName name="_xlnm.Print_Area" localSheetId="5">'EMPTY PACK'!$A$1:$H$30</definedName>
    <definedName name="_xlnm.Print_Area" localSheetId="10">HANDLING!$A$1:$H$28</definedName>
    <definedName name="_xlnm.Print_Area" localSheetId="2">'Market Input Sheet'!$A$1:$E$38</definedName>
    <definedName name="_xlnm.Print_Area" localSheetId="0">'MI 1'!$A$1:$P$51</definedName>
    <definedName name="_xlnm.Print_Area" localSheetId="8">Sampling!$A$1:$D$41</definedName>
    <definedName name="_xlnm.Print_Area" localSheetId="3">'Trade Promotional activity'!$A$1:$G$31</definedName>
    <definedName name="_xlnm.Print_Area" localSheetId="7">VAN!$A$1:$P$35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6" l="1"/>
  <c r="L15" i="17" l="1"/>
  <c r="G15" i="17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G43" i="17"/>
  <c r="D8" i="2" l="1"/>
  <c r="D39" i="15"/>
  <c r="C8" i="2" s="1"/>
  <c r="O30" i="18" l="1"/>
  <c r="L30" i="18"/>
  <c r="K30" i="18"/>
  <c r="J30" i="18"/>
  <c r="I30" i="18"/>
  <c r="H30" i="18"/>
  <c r="G30" i="18"/>
  <c r="F30" i="18"/>
  <c r="E30" i="18"/>
  <c r="D30" i="18"/>
  <c r="P29" i="18"/>
  <c r="N29" i="18"/>
  <c r="M29" i="18"/>
  <c r="N28" i="18"/>
  <c r="M28" i="18"/>
  <c r="N27" i="18"/>
  <c r="P27" i="18"/>
  <c r="P26" i="18"/>
  <c r="N26" i="18"/>
  <c r="N25" i="18"/>
  <c r="P25" i="18"/>
  <c r="P24" i="18"/>
  <c r="N24" i="18"/>
  <c r="N23" i="18"/>
  <c r="P23" i="18"/>
  <c r="N22" i="18"/>
  <c r="P22" i="18"/>
  <c r="N21" i="18"/>
  <c r="P21" i="18"/>
  <c r="N20" i="18"/>
  <c r="P20" i="18"/>
  <c r="N19" i="18"/>
  <c r="P19" i="18"/>
  <c r="N18" i="18"/>
  <c r="P18" i="18"/>
  <c r="N17" i="18"/>
  <c r="P17" i="18"/>
  <c r="N16" i="18"/>
  <c r="P16" i="18"/>
  <c r="N15" i="18"/>
  <c r="P15" i="18"/>
  <c r="P14" i="18"/>
  <c r="N14" i="18"/>
  <c r="N13" i="18"/>
  <c r="P13" i="18"/>
  <c r="N12" i="18"/>
  <c r="P12" i="18"/>
  <c r="N11" i="18"/>
  <c r="P28" i="18" l="1"/>
  <c r="M30" i="18"/>
  <c r="P30" i="18" s="1"/>
  <c r="N30" i="18"/>
  <c r="P11" i="18"/>
  <c r="L14" i="17"/>
  <c r="N14" i="17" s="1"/>
  <c r="O14" i="17" s="1"/>
  <c r="E17" i="13"/>
  <c r="E16" i="13"/>
  <c r="E15" i="13"/>
  <c r="E14" i="13"/>
  <c r="E13" i="13"/>
  <c r="E12" i="13"/>
  <c r="E11" i="13"/>
  <c r="C18" i="13"/>
  <c r="C7" i="2"/>
  <c r="G8" i="3"/>
  <c r="G7" i="3"/>
  <c r="G6" i="3"/>
  <c r="N21" i="16"/>
  <c r="M21" i="16"/>
  <c r="K21" i="16"/>
  <c r="H21" i="16"/>
  <c r="G21" i="16"/>
  <c r="E21" i="16"/>
  <c r="D21" i="16"/>
  <c r="H46" i="17" s="1"/>
  <c r="C21" i="16"/>
  <c r="G46" i="17" s="1"/>
  <c r="O15" i="16"/>
  <c r="F15" i="16"/>
  <c r="F21" i="16" s="1"/>
  <c r="M9" i="16"/>
  <c r="K9" i="16"/>
  <c r="H9" i="16"/>
  <c r="F9" i="16"/>
  <c r="E9" i="16"/>
  <c r="H45" i="17" s="1"/>
  <c r="D9" i="16"/>
  <c r="G45" i="17" s="1"/>
  <c r="N5" i="16"/>
  <c r="L5" i="16" s="1"/>
  <c r="L9" i="16" s="1"/>
  <c r="I5" i="16"/>
  <c r="I9" i="16" s="1"/>
  <c r="D50" i="17"/>
  <c r="C50" i="17"/>
  <c r="H44" i="17"/>
  <c r="G44" i="17"/>
  <c r="H43" i="17"/>
  <c r="H42" i="17"/>
  <c r="G42" i="17"/>
  <c r="M38" i="17"/>
  <c r="K38" i="17"/>
  <c r="H38" i="17"/>
  <c r="F38" i="17"/>
  <c r="E38" i="17"/>
  <c r="D38" i="17"/>
  <c r="N17" i="17"/>
  <c r="O17" i="17" s="1"/>
  <c r="I17" i="17"/>
  <c r="J17" i="17" s="1"/>
  <c r="L16" i="17"/>
  <c r="N16" i="17" s="1"/>
  <c r="O16" i="17" s="1"/>
  <c r="G16" i="17"/>
  <c r="I16" i="17" s="1"/>
  <c r="J16" i="17" s="1"/>
  <c r="N15" i="17"/>
  <c r="O15" i="17" s="1"/>
  <c r="I15" i="17"/>
  <c r="J15" i="17" s="1"/>
  <c r="G14" i="17"/>
  <c r="I14" i="17" s="1"/>
  <c r="J14" i="17" s="1"/>
  <c r="L13" i="17"/>
  <c r="N13" i="17" s="1"/>
  <c r="O13" i="17" s="1"/>
  <c r="G13" i="17"/>
  <c r="I13" i="17" s="1"/>
  <c r="J13" i="17" s="1"/>
  <c r="L12" i="17"/>
  <c r="N12" i="17" s="1"/>
  <c r="O12" i="17" s="1"/>
  <c r="G12" i="17"/>
  <c r="N11" i="17"/>
  <c r="O11" i="17" s="1"/>
  <c r="I11" i="17"/>
  <c r="J11" i="17" s="1"/>
  <c r="N10" i="17"/>
  <c r="O10" i="17" s="1"/>
  <c r="I10" i="17"/>
  <c r="J10" i="17" s="1"/>
  <c r="N9" i="17"/>
  <c r="O9" i="17" s="1"/>
  <c r="I9" i="17"/>
  <c r="J9" i="17" s="1"/>
  <c r="N8" i="17"/>
  <c r="O8" i="17" s="1"/>
  <c r="I8" i="17"/>
  <c r="D41" i="15"/>
  <c r="E8" i="2" s="1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G19" i="14"/>
  <c r="H19" i="14"/>
  <c r="I19" i="14"/>
  <c r="J19" i="14"/>
  <c r="D18" i="9"/>
  <c r="D19" i="9" s="1"/>
  <c r="C18" i="9"/>
  <c r="E17" i="9"/>
  <c r="E16" i="9"/>
  <c r="E15" i="9"/>
  <c r="E14" i="9"/>
  <c r="E13" i="9"/>
  <c r="E12" i="9"/>
  <c r="E11" i="9"/>
  <c r="J23" i="12"/>
  <c r="L23" i="12"/>
  <c r="J24" i="12" s="1"/>
  <c r="D23" i="12"/>
  <c r="F21" i="12"/>
  <c r="F20" i="12"/>
  <c r="F19" i="12"/>
  <c r="F18" i="12"/>
  <c r="G19" i="3" l="1"/>
  <c r="E18" i="9"/>
  <c r="E20" i="9" s="1"/>
  <c r="E18" i="13"/>
  <c r="I42" i="17"/>
  <c r="I46" i="17"/>
  <c r="I15" i="16"/>
  <c r="I21" i="16" s="1"/>
  <c r="E24" i="12"/>
  <c r="K19" i="14"/>
  <c r="G38" i="17"/>
  <c r="E7" i="2"/>
  <c r="J8" i="17"/>
  <c r="I12" i="17"/>
  <c r="J12" i="17" s="1"/>
  <c r="I43" i="17"/>
  <c r="I45" i="17"/>
  <c r="I44" i="17"/>
  <c r="G47" i="17"/>
  <c r="P21" i="16"/>
  <c r="O21" i="16"/>
  <c r="G5" i="16"/>
  <c r="G9" i="16" s="1"/>
  <c r="N9" i="16"/>
  <c r="L21" i="16"/>
  <c r="N38" i="17"/>
  <c r="O38" i="17"/>
  <c r="L38" i="17"/>
  <c r="H47" i="17"/>
  <c r="F23" i="12"/>
  <c r="K24" i="12" l="1"/>
  <c r="E10" i="2"/>
  <c r="P44" i="17"/>
  <c r="J15" i="16"/>
  <c r="J21" i="16" s="1"/>
  <c r="J38" i="17"/>
  <c r="E29" i="2"/>
  <c r="I38" i="17"/>
  <c r="C32" i="16"/>
  <c r="I47" i="17"/>
  <c r="J33" i="5"/>
  <c r="I33" i="5"/>
  <c r="H33" i="5"/>
  <c r="D33" i="5"/>
  <c r="K32" i="5"/>
  <c r="E32" i="5"/>
  <c r="K31" i="5"/>
  <c r="E31" i="5"/>
  <c r="K30" i="5"/>
  <c r="E30" i="5"/>
  <c r="K29" i="5"/>
  <c r="E29" i="5"/>
  <c r="K28" i="5"/>
  <c r="E28" i="5"/>
  <c r="K27" i="5"/>
  <c r="L27" i="5" s="1"/>
  <c r="E27" i="5"/>
  <c r="K26" i="5"/>
  <c r="E26" i="5"/>
  <c r="K25" i="5"/>
  <c r="E25" i="5"/>
  <c r="K24" i="5"/>
  <c r="E24" i="5"/>
  <c r="K23" i="5"/>
  <c r="E23" i="5"/>
  <c r="F23" i="5" s="1"/>
  <c r="K22" i="5"/>
  <c r="E22" i="5"/>
  <c r="K21" i="5"/>
  <c r="E21" i="5"/>
  <c r="K20" i="5"/>
  <c r="E20" i="5"/>
  <c r="K19" i="5"/>
  <c r="E19" i="5"/>
  <c r="K18" i="5"/>
  <c r="E18" i="5"/>
  <c r="K17" i="5"/>
  <c r="E17" i="5"/>
  <c r="K16" i="5"/>
  <c r="E16" i="5"/>
  <c r="K15" i="5"/>
  <c r="E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F31" i="5" l="1"/>
  <c r="G31" i="5" s="1"/>
  <c r="L31" i="5"/>
  <c r="M31" i="5"/>
  <c r="F8" i="5"/>
  <c r="G8" i="5" s="1"/>
  <c r="F11" i="5"/>
  <c r="G11" i="5"/>
  <c r="L13" i="5"/>
  <c r="M13" i="5" s="1"/>
  <c r="F16" i="5"/>
  <c r="G16" i="5" s="1"/>
  <c r="L18" i="5"/>
  <c r="M18" i="5"/>
  <c r="F21" i="5"/>
  <c r="G21" i="5" s="1"/>
  <c r="L25" i="5"/>
  <c r="M25" i="5" s="1"/>
  <c r="L11" i="5"/>
  <c r="M11" i="5" s="1"/>
  <c r="L16" i="5"/>
  <c r="M16" i="5" s="1"/>
  <c r="F19" i="5"/>
  <c r="G19" i="5" s="1"/>
  <c r="L23" i="5"/>
  <c r="M23" i="5"/>
  <c r="F28" i="5"/>
  <c r="G28" i="5" s="1"/>
  <c r="F12" i="5"/>
  <c r="G12" i="5" s="1"/>
  <c r="F14" i="5"/>
  <c r="G14" i="5" s="1"/>
  <c r="L19" i="5"/>
  <c r="M19" i="5" s="1"/>
  <c r="L21" i="5"/>
  <c r="M21" i="5" s="1"/>
  <c r="F24" i="5"/>
  <c r="G24" i="5" s="1"/>
  <c r="F26" i="5"/>
  <c r="G26" i="5" s="1"/>
  <c r="L9" i="5"/>
  <c r="M9" i="5"/>
  <c r="L14" i="5"/>
  <c r="M14" i="5" s="1"/>
  <c r="F17" i="5"/>
  <c r="G17" i="5" s="1"/>
  <c r="F22" i="5"/>
  <c r="G22" i="5"/>
  <c r="L26" i="5"/>
  <c r="M26" i="5" s="1"/>
  <c r="F10" i="5"/>
  <c r="G10" i="5"/>
  <c r="L12" i="5"/>
  <c r="M12" i="5" s="1"/>
  <c r="F15" i="5"/>
  <c r="G15" i="5" s="1"/>
  <c r="L17" i="5"/>
  <c r="M17" i="5"/>
  <c r="F20" i="5"/>
  <c r="G20" i="5" s="1"/>
  <c r="L22" i="5"/>
  <c r="M22" i="5" s="1"/>
  <c r="L24" i="5"/>
  <c r="M24" i="5" s="1"/>
  <c r="F27" i="5"/>
  <c r="G27" i="5" s="1"/>
  <c r="F29" i="5"/>
  <c r="G29" i="5" s="1"/>
  <c r="L10" i="5"/>
  <c r="M10" i="5" s="1"/>
  <c r="F13" i="5"/>
  <c r="G13" i="5" s="1"/>
  <c r="L15" i="5"/>
  <c r="M15" i="5" s="1"/>
  <c r="F18" i="5"/>
  <c r="G18" i="5" s="1"/>
  <c r="L20" i="5"/>
  <c r="M20" i="5" s="1"/>
  <c r="G23" i="5"/>
  <c r="F25" i="5"/>
  <c r="G25" i="5" s="1"/>
  <c r="M27" i="5"/>
  <c r="L29" i="5"/>
  <c r="M29" i="5" s="1"/>
  <c r="F30" i="5"/>
  <c r="G30" i="5" s="1"/>
  <c r="F32" i="5"/>
  <c r="G32" i="5" s="1"/>
  <c r="L32" i="5"/>
  <c r="M32" i="5" s="1"/>
  <c r="L28" i="5"/>
  <c r="M28" i="5" s="1"/>
  <c r="L30" i="5"/>
  <c r="M30" i="5" s="1"/>
  <c r="K33" i="5"/>
  <c r="E33" i="5"/>
  <c r="L8" i="5"/>
  <c r="F9" i="5"/>
  <c r="F33" i="5" l="1"/>
  <c r="L33" i="5"/>
  <c r="M36" i="5" s="1"/>
  <c r="G9" i="5"/>
  <c r="G33" i="5" s="1"/>
  <c r="M8" i="5"/>
  <c r="M33" i="5" s="1"/>
  <c r="M35" i="5" l="1"/>
  <c r="M37" i="5" s="1"/>
</calcChain>
</file>

<file path=xl/sharedStrings.xml><?xml version="1.0" encoding="utf-8"?>
<sst xmlns="http://schemas.openxmlformats.org/spreadsheetml/2006/main" count="865" uniqueCount="339">
  <si>
    <t>WD CODE</t>
  </si>
  <si>
    <t>WD NAME:</t>
  </si>
  <si>
    <t>MARKET:</t>
  </si>
  <si>
    <t xml:space="preserve"> </t>
  </si>
  <si>
    <t>PERIOD:</t>
  </si>
  <si>
    <t>C) K2 FREIGHT-SELF LIFTING</t>
  </si>
  <si>
    <t>B) SAMPLING</t>
  </si>
  <si>
    <t>A) OFFTAKE</t>
  </si>
  <si>
    <t>TRADE PROMOTION</t>
  </si>
  <si>
    <t>Qty(M)</t>
  </si>
  <si>
    <t>Amount(in Rs)</t>
  </si>
  <si>
    <t>GRAND TOTAL:-</t>
  </si>
  <si>
    <t>Rate/M</t>
  </si>
  <si>
    <t>TM</t>
  </si>
  <si>
    <t>CE</t>
  </si>
  <si>
    <t>RA</t>
  </si>
  <si>
    <t>CM/SM</t>
  </si>
  <si>
    <t>MARKET:-</t>
  </si>
  <si>
    <t>Month :</t>
  </si>
  <si>
    <t>OFFTAKE</t>
  </si>
  <si>
    <t>BRAND</t>
  </si>
  <si>
    <t>PERIOD OF ACTIVITY</t>
  </si>
  <si>
    <t>DETAILS OF SCHEME</t>
  </si>
  <si>
    <t>Total Amount</t>
  </si>
  <si>
    <t>TOTAL:-</t>
  </si>
  <si>
    <t>Checked by:</t>
  </si>
  <si>
    <t>--------------------------</t>
  </si>
  <si>
    <t>----------------------------------</t>
  </si>
  <si>
    <t>WD SIGNATURE &amp; STAMP</t>
  </si>
  <si>
    <t>T.M</t>
  </si>
  <si>
    <t>CE/RA</t>
  </si>
  <si>
    <t>SAMPLING</t>
  </si>
  <si>
    <t>HANDLING</t>
  </si>
  <si>
    <t>MARKET :</t>
  </si>
  <si>
    <t>PERIOD :</t>
  </si>
  <si>
    <t>BRAND :</t>
  </si>
  <si>
    <t>Total</t>
  </si>
  <si>
    <t>WD Code</t>
  </si>
  <si>
    <t>WD Name</t>
  </si>
  <si>
    <t>Market</t>
  </si>
  <si>
    <t xml:space="preserve">Period </t>
  </si>
  <si>
    <t xml:space="preserve">RTL </t>
  </si>
  <si>
    <t>Avg Value</t>
  </si>
  <si>
    <t>Claim (Rs)</t>
  </si>
  <si>
    <t>SD</t>
  </si>
  <si>
    <t>DR Name</t>
  </si>
  <si>
    <t>Route Name</t>
  </si>
  <si>
    <t>QTY</t>
  </si>
  <si>
    <t>COUPONS</t>
  </si>
  <si>
    <t>SD Name</t>
  </si>
  <si>
    <t>Location</t>
  </si>
  <si>
    <t>Max Claim</t>
  </si>
  <si>
    <t>%</t>
  </si>
  <si>
    <t>DR NAME</t>
  </si>
  <si>
    <t>TOTAL</t>
  </si>
  <si>
    <t>MS NAME</t>
  </si>
  <si>
    <t>WD Sign</t>
  </si>
  <si>
    <t>WD Stamp</t>
  </si>
  <si>
    <t>MARKET INPUT SHEET</t>
  </si>
  <si>
    <t>RM/ZM/VP</t>
  </si>
  <si>
    <t>Brands</t>
  </si>
  <si>
    <t>REMARKS</t>
  </si>
  <si>
    <t>ALL TOTAL:-</t>
  </si>
  <si>
    <t>DESTROYED ON ……………………….</t>
  </si>
  <si>
    <t xml:space="preserve">DEALER REPRESENTATIVE </t>
  </si>
  <si>
    <t xml:space="preserve">REMARKS : </t>
  </si>
  <si>
    <t>BY RA/CE/SM</t>
  </si>
  <si>
    <t>Brand</t>
  </si>
  <si>
    <t>D) PRODUCT COMPLAIN &amp; D&amp;D</t>
  </si>
  <si>
    <t>G) SCRATCH CARDS</t>
  </si>
  <si>
    <t>I) RATE DIFFERENCE</t>
  </si>
  <si>
    <t>J) DISPLAY MODULE COST</t>
  </si>
  <si>
    <t xml:space="preserve">F) PACK REDEMPTION </t>
  </si>
  <si>
    <t>K) LAUNCH</t>
  </si>
  <si>
    <t xml:space="preserve">   - TMS</t>
  </si>
  <si>
    <t>L) QPS</t>
  </si>
  <si>
    <t>SALES QUANTITY (M)</t>
  </si>
  <si>
    <t>RATE/M</t>
  </si>
  <si>
    <t>AMOUNT (RS.)</t>
  </si>
  <si>
    <t>NO. OF COUPONS/PACKS</t>
  </si>
  <si>
    <t>SL. NO.</t>
  </si>
  <si>
    <t>Avg Value/ Coupon</t>
  </si>
  <si>
    <t>VOLUME (QTY in M)</t>
  </si>
  <si>
    <t>NO. of COUPONS</t>
  </si>
  <si>
    <t>SIGN</t>
  </si>
  <si>
    <t>TARGET (M)</t>
  </si>
  <si>
    <t>ACTUAL (M)</t>
  </si>
  <si>
    <t>AMOUNT (RS)</t>
  </si>
  <si>
    <t>Target volume from Bizom</t>
  </si>
  <si>
    <t>WD NAME</t>
  </si>
  <si>
    <t>WD ADDRESS</t>
  </si>
  <si>
    <t>PERIOD</t>
  </si>
  <si>
    <t>DATE</t>
  </si>
  <si>
    <t>DAMAGED STOCK</t>
  </si>
  <si>
    <t>Circle Name</t>
  </si>
  <si>
    <t>Town</t>
  </si>
  <si>
    <t>Sap Code</t>
  </si>
  <si>
    <t>Period</t>
  </si>
  <si>
    <t>Mrp</t>
  </si>
  <si>
    <t>Qty. in Pkt.</t>
  </si>
  <si>
    <t>Rate PP</t>
  </si>
  <si>
    <t>Value</t>
  </si>
  <si>
    <t>TOTAL-1</t>
  </si>
  <si>
    <t>TOTAL-2</t>
  </si>
  <si>
    <t xml:space="preserve">TOTAL QUANTITY :- </t>
  </si>
  <si>
    <t xml:space="preserve">TOTAL VALUE :- </t>
  </si>
  <si>
    <t>Destroyed on :</t>
  </si>
  <si>
    <t>Regional Representative :</t>
  </si>
  <si>
    <t>Indicate the cause of damage for each brand</t>
  </si>
  <si>
    <t>a-loose ends</t>
  </si>
  <si>
    <t>e-Accident damaged</t>
  </si>
  <si>
    <t>b-Musty</t>
  </si>
  <si>
    <t>f-Bad handling</t>
  </si>
  <si>
    <t>c-wrong packing</t>
  </si>
  <si>
    <t>g- Expired goods</t>
  </si>
  <si>
    <t>d-Rain damaged</t>
  </si>
  <si>
    <t>E) PACK INSERT</t>
  </si>
  <si>
    <t>SALE QTY (M)</t>
  </si>
  <si>
    <t>VALUE  (RS.)</t>
  </si>
  <si>
    <t>DENOMINATIONS (RS)</t>
  </si>
  <si>
    <t>CLAIM QTY (Nos)</t>
  </si>
  <si>
    <t>HANDLING CHARGES</t>
  </si>
  <si>
    <t>DESTROYED EMPTY PACKETS</t>
  </si>
  <si>
    <t>H) DR/MS INCENTIVES</t>
  </si>
  <si>
    <t>3. Receiver acknowledgements to be enclosed</t>
  </si>
  <si>
    <t>2. Actual volume from Bizom</t>
  </si>
  <si>
    <t>1. Target volume from Bizom</t>
  </si>
  <si>
    <t>QPS AMT/ITEM</t>
  </si>
  <si>
    <t>MONTH/WEEK4</t>
  </si>
  <si>
    <t>MONTH/WEEK3</t>
  </si>
  <si>
    <t>MONTH/WEEK2</t>
  </si>
  <si>
    <t>MONTH/WEEK1</t>
  </si>
  <si>
    <t xml:space="preserve">TARGET </t>
  </si>
  <si>
    <t>MOB NO OF RT/ SD</t>
  </si>
  <si>
    <t>CHANNEL</t>
  </si>
  <si>
    <t>SCHEME DETAILS</t>
  </si>
  <si>
    <t xml:space="preserve">NAME </t>
  </si>
  <si>
    <t>ACTUAL SALE QUANTITY (M)</t>
  </si>
  <si>
    <t>WD MARKET</t>
  </si>
  <si>
    <t>WD Name :</t>
  </si>
  <si>
    <t>Market :</t>
  </si>
  <si>
    <t>Brand :</t>
  </si>
  <si>
    <t>Date</t>
  </si>
  <si>
    <t>Name of Outlet</t>
  </si>
  <si>
    <t>Total Qty</t>
  </si>
  <si>
    <t>Rate</t>
  </si>
  <si>
    <t>*Sampling distribution sheet should be covered with Vendor Invoice.</t>
  </si>
  <si>
    <t xml:space="preserve">   - HANDLING CHARGES</t>
  </si>
  <si>
    <t xml:space="preserve">   - MS OUTSTATION EXP</t>
  </si>
  <si>
    <t xml:space="preserve">   - OTHERS (PP/AUTO/VAN)</t>
  </si>
  <si>
    <t xml:space="preserve">   - SAMPLING </t>
  </si>
  <si>
    <t>M) DIGITIZATION/TRAINING EXP</t>
  </si>
  <si>
    <t>N) SD/SSD SPECIFIC SCHEME</t>
  </si>
  <si>
    <t xml:space="preserve">   - COUPON QTY (AS PER CLAIM)</t>
  </si>
  <si>
    <t>TGT FOR INC</t>
  </si>
  <si>
    <t>ACT FOR INC</t>
  </si>
  <si>
    <t>Qty of Sampling</t>
  </si>
  <si>
    <t>DON’T PRINT</t>
  </si>
  <si>
    <t>REQUIREMENTS</t>
  </si>
  <si>
    <t>Annexure</t>
  </si>
  <si>
    <t>Frt Bill/Voucher and copy of Invoice/LR with Acknowledgement</t>
  </si>
  <si>
    <t>REF CLAIM NO</t>
  </si>
  <si>
    <t>(COUPON)</t>
  </si>
  <si>
    <t>HANDLING CHARGES FOR PACK INSERT/PACK REDEMPTION</t>
  </si>
  <si>
    <t>QTY(NOS)</t>
  </si>
  <si>
    <t>Will be provided based on activity</t>
  </si>
  <si>
    <t>WD Letterhead &amp; Bill</t>
  </si>
  <si>
    <t>WD Letterhead &amp; Bill/Voucher</t>
  </si>
  <si>
    <t>Bill</t>
  </si>
  <si>
    <t>INFRA EVALUATION SHEET</t>
  </si>
  <si>
    <t>WD CODE :</t>
  </si>
  <si>
    <t>MARKET NAME :</t>
  </si>
  <si>
    <t>KATWA</t>
  </si>
  <si>
    <t>MONTH             :</t>
  </si>
  <si>
    <t>Sl No.</t>
  </si>
  <si>
    <t>MODE</t>
  </si>
  <si>
    <t>MANDAYS</t>
  </si>
  <si>
    <t>BUDGETED AMOUNT</t>
  </si>
  <si>
    <t>ACTUAL AMOUNT</t>
  </si>
  <si>
    <t>F1</t>
  </si>
  <si>
    <t>F2</t>
  </si>
  <si>
    <t>TOTAL BUDGET</t>
  </si>
  <si>
    <t>TDR/VDR/STK DR/2W-DR/VAN DR</t>
  </si>
  <si>
    <t>PLAN</t>
  </si>
  <si>
    <t>ACT</t>
  </si>
  <si>
    <t>SUBSIDY</t>
  </si>
  <si>
    <t>FUEL</t>
  </si>
  <si>
    <t>OTHERS*(PT, TEL, ETC)</t>
  </si>
  <si>
    <t>TOTAL ACTUAL</t>
  </si>
  <si>
    <t>UJJWAL HAZRA</t>
  </si>
  <si>
    <t>CDR -T</t>
  </si>
  <si>
    <t>GOVINDO</t>
  </si>
  <si>
    <t>AVIJIT HALDAR</t>
  </si>
  <si>
    <t>CHANDAN GARAI</t>
  </si>
  <si>
    <t>CDR -STK</t>
  </si>
  <si>
    <t>KASHI MAZUMDAR</t>
  </si>
  <si>
    <t>2WHL-WD</t>
  </si>
  <si>
    <t>NAREN DAS</t>
  </si>
  <si>
    <t>TAPU DAS</t>
  </si>
  <si>
    <t>2WHL-STK</t>
  </si>
  <si>
    <t xml:space="preserve">MADHAB </t>
  </si>
  <si>
    <t>UMA SHANKAR</t>
  </si>
  <si>
    <t>VAN DR</t>
  </si>
  <si>
    <t>TOTAL INFRA NUMBER</t>
  </si>
  <si>
    <t xml:space="preserve">TOTAL INFRA DAYS </t>
  </si>
  <si>
    <t>ACTUAL</t>
  </si>
  <si>
    <t>CATEGORY</t>
  </si>
  <si>
    <t xml:space="preserve">PLAN </t>
  </si>
  <si>
    <t xml:space="preserve"> EFFICIENCY %</t>
  </si>
  <si>
    <t>CYCLE DR</t>
  </si>
  <si>
    <t>TWO-WHEELER DR</t>
  </si>
  <si>
    <t>2W DR</t>
  </si>
  <si>
    <t>VAN</t>
  </si>
  <si>
    <t>MS</t>
  </si>
  <si>
    <t>ASE</t>
  </si>
  <si>
    <t>STK</t>
  </si>
  <si>
    <t>SCP</t>
  </si>
  <si>
    <t>VAN/3 WHEELER</t>
  </si>
  <si>
    <t>MODE VAN/3W</t>
  </si>
  <si>
    <t>NO OF TRIPS</t>
  </si>
  <si>
    <t>BUDGET</t>
  </si>
  <si>
    <t>RATE /TRIP</t>
  </si>
  <si>
    <t>TRIP COST</t>
  </si>
  <si>
    <t>OTHERS</t>
  </si>
  <si>
    <t>RATE/TRIP</t>
  </si>
  <si>
    <t>Sl. No</t>
  </si>
  <si>
    <t>INCENTIVE</t>
  </si>
  <si>
    <t>FUEL/ FARE</t>
  </si>
  <si>
    <t>Daily/NH</t>
  </si>
  <si>
    <t>Others</t>
  </si>
  <si>
    <t>Allowance</t>
  </si>
  <si>
    <t>KARTICK SAHA</t>
  </si>
  <si>
    <t>Sl No</t>
  </si>
  <si>
    <t>Paid Stockist Name</t>
  </si>
  <si>
    <t>TO</t>
  </si>
  <si>
    <t>Expenses</t>
  </si>
  <si>
    <t>SCP Name</t>
  </si>
  <si>
    <t>GRAND TOTAL :</t>
  </si>
  <si>
    <t>Amount in words:</t>
  </si>
  <si>
    <t>TM Signature</t>
  </si>
  <si>
    <t>CM/SM Signature</t>
  </si>
  <si>
    <t>RM/ZM/VP Signature</t>
  </si>
  <si>
    <t>CE Signature</t>
  </si>
  <si>
    <t>RA Signature</t>
  </si>
  <si>
    <t>VAN/3WHL DETAILS</t>
  </si>
  <si>
    <t>NAME OF WD :  NEW ABHOY APDA DEY &amp; SONS</t>
  </si>
  <si>
    <t>M/S NEW ABHOY PADA DEY &amp; SONS</t>
  </si>
  <si>
    <t xml:space="preserve">Market : </t>
  </si>
  <si>
    <t xml:space="preserve">       </t>
  </si>
  <si>
    <t>3W/VAN</t>
  </si>
  <si>
    <t>SD UNIVERSE</t>
  </si>
  <si>
    <t>SES</t>
  </si>
  <si>
    <t>SER</t>
  </si>
  <si>
    <t>CSF</t>
  </si>
  <si>
    <t>CFT</t>
  </si>
  <si>
    <t>TTL</t>
  </si>
  <si>
    <t>TRL</t>
  </si>
  <si>
    <t>TTP</t>
  </si>
  <si>
    <t>Total Value</t>
  </si>
  <si>
    <t>Expense Details</t>
  </si>
  <si>
    <t>AVL</t>
  </si>
  <si>
    <t>BILLED</t>
  </si>
  <si>
    <t>Cost</t>
  </si>
  <si>
    <t>Cost/M</t>
  </si>
  <si>
    <t>KRINAHAR SD</t>
  </si>
  <si>
    <t>KETUGRAM SD</t>
  </si>
  <si>
    <t>DAIHAT SD</t>
  </si>
  <si>
    <t>WD Signature  &amp; Stamp</t>
  </si>
  <si>
    <t>Market : KATWA</t>
  </si>
  <si>
    <t>Type</t>
  </si>
  <si>
    <t>W.O</t>
  </si>
  <si>
    <t>P</t>
  </si>
  <si>
    <t>A</t>
  </si>
  <si>
    <t>MADHAB</t>
  </si>
  <si>
    <t>Signed By TM</t>
  </si>
  <si>
    <t>WD Stamp &amp; Sign</t>
  </si>
  <si>
    <t>NEW ABHOY PADA DEY &amp; SONS</t>
  </si>
  <si>
    <t>New Abhoy Pada Dey &amp; Sons</t>
  </si>
  <si>
    <t>Katwa</t>
  </si>
  <si>
    <t>p</t>
  </si>
  <si>
    <t>SANJOY</t>
  </si>
  <si>
    <t>Date : 31/3/2023</t>
  </si>
  <si>
    <t>200 PER</t>
  </si>
  <si>
    <t>50 PER</t>
  </si>
  <si>
    <t xml:space="preserve">   - PENDING COUPON</t>
  </si>
  <si>
    <t>305, 305A</t>
  </si>
  <si>
    <t>Raya Tea stal</t>
  </si>
  <si>
    <t>Ajay Pan St</t>
  </si>
  <si>
    <t>king cha</t>
  </si>
  <si>
    <t>Nawsad Sk</t>
  </si>
  <si>
    <t>Thakur tea stal</t>
  </si>
  <si>
    <t>Susanta Ghosh</t>
  </si>
  <si>
    <t>Bubai Saha</t>
  </si>
  <si>
    <t>Tarok Biswas</t>
  </si>
  <si>
    <t>Subir Das</t>
  </si>
  <si>
    <t>SUJIT</t>
  </si>
  <si>
    <t>31.04.23</t>
  </si>
  <si>
    <t>TRL/TTL</t>
  </si>
  <si>
    <t>01/05/23 - 31/05/23</t>
  </si>
  <si>
    <t>KOLUPC</t>
  </si>
  <si>
    <t>01/09/2022 -31/03/2023</t>
  </si>
  <si>
    <t>Madhusudhon Das</t>
  </si>
  <si>
    <t>Sridam Saha</t>
  </si>
  <si>
    <t>Montu tea stal</t>
  </si>
  <si>
    <t>Rahul Tea</t>
  </si>
  <si>
    <t>Kalimata Store</t>
  </si>
  <si>
    <t>ATTENDANCE TRACKER FOR THE MONTH OF :- JUNE 2023</t>
  </si>
  <si>
    <t>JUNE.23</t>
  </si>
  <si>
    <t>01/06/23 - 31/06/23</t>
  </si>
  <si>
    <t>01-Jun</t>
  </si>
  <si>
    <t>02-Jun</t>
  </si>
  <si>
    <t>03-Jun</t>
  </si>
  <si>
    <t>06-Jun</t>
  </si>
  <si>
    <t>08-Jun</t>
  </si>
  <si>
    <t>10-Jun</t>
  </si>
  <si>
    <t>12-Jun</t>
  </si>
  <si>
    <t>13-Jun</t>
  </si>
  <si>
    <t>Ranjit tea</t>
  </si>
  <si>
    <t>14-Jun</t>
  </si>
  <si>
    <t>Bisu tea</t>
  </si>
  <si>
    <t>15-Jun</t>
  </si>
  <si>
    <t>Taposh Das</t>
  </si>
  <si>
    <t>16-Jun</t>
  </si>
  <si>
    <t>17-Jun</t>
  </si>
  <si>
    <t>20-Jun</t>
  </si>
  <si>
    <t>21-Jun</t>
  </si>
  <si>
    <t>Foni tea</t>
  </si>
  <si>
    <t>22-Jun</t>
  </si>
  <si>
    <t>23-Jun</t>
  </si>
  <si>
    <t>Lilabati tea stal</t>
  </si>
  <si>
    <t>24-Jun</t>
  </si>
  <si>
    <t>Pintu ghosh</t>
  </si>
  <si>
    <t>27-Jun</t>
  </si>
  <si>
    <t>28-Jun</t>
  </si>
  <si>
    <t>Nikhil Podder</t>
  </si>
  <si>
    <t>29-Jun</t>
  </si>
  <si>
    <t>30-Jun</t>
  </si>
  <si>
    <t>Eighty One Thousand  Five Hundred Fifty two Only</t>
  </si>
  <si>
    <t>Amount in Words:-  Ninteen Thousand Seven Hundred Fifty Five &amp; Forty One Paisa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</si>
</sst>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d\-mmm\-yy;@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theme="0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rebuchet MS"/>
      <family val="2"/>
    </font>
    <font>
      <i/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1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1"/>
      <name val="Book Antiqua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3" fillId="6" borderId="0"/>
  </cellStyleXfs>
  <cellXfs count="4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4" fontId="0" fillId="2" borderId="1" xfId="0" applyNumberFormat="1" applyFill="1" applyBorder="1" applyAlignment="1">
      <alignment horizontal="right"/>
    </xf>
    <xf numFmtId="0" fontId="3" fillId="0" borderId="1" xfId="0" applyFont="1" applyBorder="1"/>
    <xf numFmtId="0" fontId="2" fillId="0" borderId="0" xfId="0" applyFont="1"/>
    <xf numFmtId="4" fontId="0" fillId="0" borderId="1" xfId="0" applyNumberForma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0" fontId="4" fillId="0" borderId="0" xfId="3"/>
    <xf numFmtId="0" fontId="5" fillId="0" borderId="15" xfId="3" applyFont="1" applyBorder="1"/>
    <xf numFmtId="0" fontId="4" fillId="0" borderId="15" xfId="3" applyBorder="1"/>
    <xf numFmtId="0" fontId="6" fillId="3" borderId="0" xfId="3" applyFont="1" applyFill="1"/>
    <xf numFmtId="0" fontId="6" fillId="0" borderId="16" xfId="3" applyFont="1" applyBorder="1" applyAlignment="1">
      <alignment horizontal="center" vertical="center" shrinkToFit="1"/>
    </xf>
    <xf numFmtId="0" fontId="6" fillId="0" borderId="0" xfId="3" applyFont="1" applyAlignment="1">
      <alignment horizontal="center" vertical="center"/>
    </xf>
    <xf numFmtId="0" fontId="4" fillId="0" borderId="16" xfId="3" applyBorder="1" applyAlignment="1">
      <alignment vertical="center" shrinkToFit="1"/>
    </xf>
    <xf numFmtId="0" fontId="4" fillId="0" borderId="16" xfId="3" applyBorder="1" applyAlignment="1">
      <alignment vertical="center"/>
    </xf>
    <xf numFmtId="0" fontId="4" fillId="0" borderId="0" xfId="3" applyAlignment="1">
      <alignment vertical="center"/>
    </xf>
    <xf numFmtId="0" fontId="4" fillId="0" borderId="0" xfId="3" applyAlignment="1">
      <alignment shrinkToFit="1"/>
    </xf>
    <xf numFmtId="0" fontId="4" fillId="0" borderId="0" xfId="3" applyAlignment="1">
      <alignment vertical="center" shrinkToFit="1"/>
    </xf>
    <xf numFmtId="0" fontId="4" fillId="0" borderId="0" xfId="3" quotePrefix="1" applyAlignment="1">
      <alignment shrinkToFit="1"/>
    </xf>
    <xf numFmtId="0" fontId="4" fillId="0" borderId="0" xfId="3" applyAlignment="1">
      <alignment horizontal="center" shrinkToFit="1"/>
    </xf>
    <xf numFmtId="0" fontId="4" fillId="0" borderId="0" xfId="3" applyAlignment="1">
      <alignment horizontal="center"/>
    </xf>
    <xf numFmtId="0" fontId="4" fillId="0" borderId="15" xfId="3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0" applyFont="1" applyBorder="1"/>
    <xf numFmtId="0" fontId="0" fillId="0" borderId="15" xfId="0" applyBorder="1"/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3" fontId="0" fillId="0" borderId="15" xfId="2" applyFont="1" applyBorder="1"/>
    <xf numFmtId="0" fontId="0" fillId="0" borderId="15" xfId="0" applyBorder="1" applyAlignment="1">
      <alignment wrapText="1"/>
    </xf>
    <xf numFmtId="0" fontId="2" fillId="4" borderId="15" xfId="0" applyFont="1" applyFill="1" applyBorder="1"/>
    <xf numFmtId="9" fontId="0" fillId="0" borderId="0" xfId="1" applyFont="1"/>
    <xf numFmtId="0" fontId="0" fillId="0" borderId="11" xfId="0" applyBorder="1"/>
    <xf numFmtId="0" fontId="0" fillId="0" borderId="6" xfId="0" applyBorder="1"/>
    <xf numFmtId="0" fontId="6" fillId="0" borderId="0" xfId="3" applyFont="1"/>
    <xf numFmtId="0" fontId="11" fillId="0" borderId="0" xfId="4" applyFont="1"/>
    <xf numFmtId="0" fontId="9" fillId="0" borderId="0" xfId="4" applyFont="1"/>
    <xf numFmtId="0" fontId="9" fillId="0" borderId="15" xfId="4" applyFont="1" applyBorder="1"/>
    <xf numFmtId="0" fontId="9" fillId="0" borderId="15" xfId="4" applyFont="1" applyBorder="1" applyAlignment="1">
      <alignment horizontal="center"/>
    </xf>
    <xf numFmtId="2" fontId="9" fillId="0" borderId="15" xfId="4" applyNumberFormat="1" applyFont="1" applyBorder="1"/>
    <xf numFmtId="0" fontId="9" fillId="0" borderId="0" xfId="4" applyFont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6" fillId="0" borderId="15" xfId="3" applyFont="1" applyBorder="1" applyAlignment="1">
      <alignment horizontal="center"/>
    </xf>
    <xf numFmtId="1" fontId="9" fillId="0" borderId="15" xfId="4" applyNumberFormat="1" applyFont="1" applyBorder="1" applyAlignment="1">
      <alignment horizontal="center"/>
    </xf>
    <xf numFmtId="0" fontId="9" fillId="0" borderId="15" xfId="4" applyFont="1" applyBorder="1" applyAlignment="1">
      <alignment wrapText="1" shrinkToFit="1"/>
    </xf>
    <xf numFmtId="2" fontId="9" fillId="0" borderId="15" xfId="4" applyNumberFormat="1" applyFont="1" applyBorder="1" applyAlignment="1">
      <alignment horizontal="right"/>
    </xf>
    <xf numFmtId="0" fontId="1" fillId="0" borderId="4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1" fillId="0" borderId="2" xfId="0" applyFont="1" applyBorder="1"/>
    <xf numFmtId="0" fontId="14" fillId="7" borderId="38" xfId="7" applyFont="1" applyFill="1" applyBorder="1" applyAlignment="1">
      <alignment horizontal="left" vertical="center"/>
    </xf>
    <xf numFmtId="0" fontId="14" fillId="7" borderId="39" xfId="7" applyFont="1" applyFill="1" applyBorder="1" applyAlignment="1">
      <alignment horizontal="center" vertical="center"/>
    </xf>
    <xf numFmtId="0" fontId="14" fillId="7" borderId="39" xfId="0" applyFont="1" applyFill="1" applyBorder="1" applyAlignment="1">
      <alignment horizontal="center"/>
    </xf>
    <xf numFmtId="43" fontId="15" fillId="7" borderId="40" xfId="2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6" fillId="0" borderId="42" xfId="7" applyFont="1" applyFill="1" applyBorder="1" applyAlignment="1">
      <alignment horizontal="left" vertical="center"/>
    </xf>
    <xf numFmtId="0" fontId="16" fillId="0" borderId="43" xfId="7" applyFont="1" applyFill="1" applyBorder="1" applyAlignment="1">
      <alignment horizontal="center" vertical="center"/>
    </xf>
    <xf numFmtId="43" fontId="17" fillId="0" borderId="43" xfId="0" applyNumberFormat="1" applyFont="1" applyBorder="1"/>
    <xf numFmtId="43" fontId="17" fillId="0" borderId="43" xfId="2" applyFont="1" applyFill="1" applyBorder="1" applyAlignment="1" applyProtection="1">
      <alignment horizontal="center"/>
    </xf>
    <xf numFmtId="43" fontId="1" fillId="0" borderId="44" xfId="2" applyFont="1" applyFill="1" applyBorder="1"/>
    <xf numFmtId="0" fontId="1" fillId="8" borderId="0" xfId="0" applyFont="1" applyFill="1"/>
    <xf numFmtId="0" fontId="16" fillId="0" borderId="45" xfId="7" applyFont="1" applyFill="1" applyBorder="1" applyAlignment="1">
      <alignment horizontal="left" vertical="center"/>
    </xf>
    <xf numFmtId="0" fontId="16" fillId="0" borderId="46" xfId="7" applyFont="1" applyFill="1" applyBorder="1" applyAlignment="1">
      <alignment horizontal="center" vertical="center"/>
    </xf>
    <xf numFmtId="43" fontId="17" fillId="0" borderId="46" xfId="0" applyNumberFormat="1" applyFont="1" applyBorder="1"/>
    <xf numFmtId="43" fontId="17" fillId="0" borderId="46" xfId="2" applyFont="1" applyFill="1" applyBorder="1" applyAlignment="1" applyProtection="1">
      <alignment horizontal="center"/>
    </xf>
    <xf numFmtId="43" fontId="1" fillId="0" borderId="47" xfId="2" applyFont="1" applyFill="1" applyBorder="1"/>
    <xf numFmtId="0" fontId="16" fillId="0" borderId="48" xfId="7" applyFont="1" applyFill="1" applyBorder="1" applyAlignment="1">
      <alignment horizontal="left" vertical="center"/>
    </xf>
    <xf numFmtId="0" fontId="16" fillId="0" borderId="49" xfId="7" applyFont="1" applyFill="1" applyBorder="1" applyAlignment="1">
      <alignment horizontal="center" vertical="center"/>
    </xf>
    <xf numFmtId="43" fontId="17" fillId="0" borderId="49" xfId="0" applyNumberFormat="1" applyFont="1" applyBorder="1"/>
    <xf numFmtId="43" fontId="17" fillId="0" borderId="49" xfId="2" applyFont="1" applyFill="1" applyBorder="1" applyAlignment="1" applyProtection="1">
      <alignment horizontal="center"/>
    </xf>
    <xf numFmtId="43" fontId="1" fillId="0" borderId="50" xfId="2" applyFont="1" applyFill="1" applyBorder="1"/>
    <xf numFmtId="0" fontId="2" fillId="0" borderId="6" xfId="0" applyFont="1" applyBorder="1"/>
    <xf numFmtId="0" fontId="15" fillId="7" borderId="38" xfId="0" applyFont="1" applyFill="1" applyBorder="1" applyAlignment="1">
      <alignment horizontal="left"/>
    </xf>
    <xf numFmtId="0" fontId="15" fillId="7" borderId="39" xfId="0" applyFont="1" applyFill="1" applyBorder="1"/>
    <xf numFmtId="43" fontId="15" fillId="7" borderId="39" xfId="2" applyFont="1" applyFill="1" applyBorder="1"/>
    <xf numFmtId="0" fontId="15" fillId="7" borderId="39" xfId="0" applyFont="1" applyFill="1" applyBorder="1" applyAlignment="1">
      <alignment horizontal="center"/>
    </xf>
    <xf numFmtId="43" fontId="2" fillId="7" borderId="40" xfId="2" applyFont="1" applyFill="1" applyBorder="1"/>
    <xf numFmtId="43" fontId="2" fillId="8" borderId="41" xfId="2" applyFont="1" applyFill="1" applyBorder="1"/>
    <xf numFmtId="0" fontId="2" fillId="0" borderId="2" xfId="0" applyFont="1" applyBorder="1"/>
    <xf numFmtId="0" fontId="2" fillId="0" borderId="8" xfId="0" applyFont="1" applyBorder="1" applyAlignment="1">
      <alignment horizontal="center" vertical="center"/>
    </xf>
    <xf numFmtId="0" fontId="2" fillId="0" borderId="4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0" xfId="0" applyFont="1" applyAlignment="1">
      <alignment wrapText="1"/>
    </xf>
    <xf numFmtId="0" fontId="2" fillId="0" borderId="15" xfId="0" applyFont="1" applyBorder="1" applyAlignment="1">
      <alignment wrapText="1"/>
    </xf>
    <xf numFmtId="0" fontId="2" fillId="0" borderId="36" xfId="0" applyFont="1" applyBorder="1" applyAlignment="1">
      <alignment horizontal="center"/>
    </xf>
    <xf numFmtId="0" fontId="2" fillId="0" borderId="24" xfId="0" applyFont="1" applyBorder="1"/>
    <xf numFmtId="0" fontId="2" fillId="0" borderId="1" xfId="0" applyFont="1" applyBorder="1" applyAlignment="1">
      <alignment horizontal="center" vertical="center"/>
    </xf>
    <xf numFmtId="0" fontId="18" fillId="0" borderId="0" xfId="0" applyFont="1"/>
    <xf numFmtId="0" fontId="2" fillId="0" borderId="1" xfId="0" applyFont="1" applyBorder="1"/>
    <xf numFmtId="43" fontId="0" fillId="3" borderId="1" xfId="0" applyNumberFormat="1" applyFill="1" applyBorder="1" applyAlignment="1">
      <alignment horizontal="right"/>
    </xf>
    <xf numFmtId="0" fontId="11" fillId="0" borderId="15" xfId="4" applyFont="1" applyBorder="1"/>
    <xf numFmtId="0" fontId="9" fillId="0" borderId="51" xfId="4" applyFont="1" applyBorder="1"/>
    <xf numFmtId="0" fontId="11" fillId="0" borderId="52" xfId="4" applyFont="1" applyBorder="1"/>
    <xf numFmtId="0" fontId="11" fillId="0" borderId="53" xfId="4" applyFont="1" applyBorder="1"/>
    <xf numFmtId="0" fontId="9" fillId="0" borderId="54" xfId="4" applyFont="1" applyBorder="1"/>
    <xf numFmtId="0" fontId="9" fillId="0" borderId="31" xfId="4" applyFont="1" applyBorder="1"/>
    <xf numFmtId="0" fontId="9" fillId="0" borderId="55" xfId="4" applyFont="1" applyBorder="1"/>
    <xf numFmtId="0" fontId="9" fillId="0" borderId="55" xfId="4" applyFont="1" applyBorder="1" applyAlignment="1">
      <alignment horizontal="center"/>
    </xf>
    <xf numFmtId="0" fontId="9" fillId="0" borderId="56" xfId="4" applyFont="1" applyBorder="1"/>
    <xf numFmtId="0" fontId="9" fillId="0" borderId="57" xfId="4" applyFont="1" applyBorder="1"/>
    <xf numFmtId="0" fontId="9" fillId="0" borderId="58" xfId="4" applyFont="1" applyBorder="1"/>
    <xf numFmtId="0" fontId="19" fillId="0" borderId="0" xfId="0" applyFont="1"/>
    <xf numFmtId="0" fontId="7" fillId="0" borderId="20" xfId="3" applyFont="1" applyBorder="1"/>
    <xf numFmtId="0" fontId="10" fillId="0" borderId="0" xfId="3" applyFont="1"/>
    <xf numFmtId="0" fontId="9" fillId="0" borderId="7" xfId="3" applyFont="1" applyBorder="1" applyAlignment="1">
      <alignment horizontal="left" vertical="center"/>
    </xf>
    <xf numFmtId="0" fontId="9" fillId="0" borderId="8" xfId="3" applyFont="1" applyBorder="1" applyAlignment="1">
      <alignment horizontal="center"/>
    </xf>
    <xf numFmtId="0" fontId="9" fillId="0" borderId="8" xfId="3" applyFont="1" applyBorder="1" applyAlignment="1">
      <alignment horizontal="center" vertical="center"/>
    </xf>
    <xf numFmtId="0" fontId="9" fillId="0" borderId="9" xfId="3" applyFont="1" applyBorder="1" applyAlignment="1">
      <alignment horizontal="center" vertical="center"/>
    </xf>
    <xf numFmtId="0" fontId="20" fillId="0" borderId="7" xfId="3" applyFont="1" applyBorder="1" applyAlignment="1">
      <alignment vertical="center"/>
    </xf>
    <xf numFmtId="0" fontId="20" fillId="0" borderId="8" xfId="3" applyFont="1" applyBorder="1" applyAlignment="1">
      <alignment horizontal="center"/>
    </xf>
    <xf numFmtId="0" fontId="20" fillId="0" borderId="8" xfId="3" applyFont="1" applyBorder="1" applyAlignment="1">
      <alignment vertical="center"/>
    </xf>
    <xf numFmtId="0" fontId="20" fillId="0" borderId="9" xfId="3" applyFont="1" applyBorder="1" applyAlignment="1">
      <alignment vertical="center"/>
    </xf>
    <xf numFmtId="17" fontId="20" fillId="0" borderId="8" xfId="3" applyNumberFormat="1" applyFont="1" applyBorder="1" applyAlignment="1">
      <alignment horizontal="center"/>
    </xf>
    <xf numFmtId="0" fontId="9" fillId="0" borderId="6" xfId="3" applyFont="1" applyBorder="1" applyAlignment="1">
      <alignment horizontal="center" vertical="center"/>
    </xf>
    <xf numFmtId="0" fontId="9" fillId="0" borderId="59" xfId="3" applyFont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7" fillId="0" borderId="61" xfId="3" applyFont="1" applyBorder="1"/>
    <xf numFmtId="0" fontId="9" fillId="0" borderId="64" xfId="3" applyFont="1" applyBorder="1" applyAlignment="1">
      <alignment horizontal="center"/>
    </xf>
    <xf numFmtId="0" fontId="21" fillId="0" borderId="65" xfId="3" applyFont="1" applyBorder="1" applyAlignment="1">
      <alignment wrapText="1"/>
    </xf>
    <xf numFmtId="0" fontId="9" fillId="0" borderId="7" xfId="3" applyFont="1" applyBorder="1" applyAlignment="1">
      <alignment horizontal="center" vertical="center"/>
    </xf>
    <xf numFmtId="0" fontId="9" fillId="0" borderId="66" xfId="3" applyFont="1" applyBorder="1" applyAlignment="1">
      <alignment horizontal="center" vertical="center"/>
    </xf>
    <xf numFmtId="0" fontId="9" fillId="0" borderId="66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/>
    </xf>
    <xf numFmtId="0" fontId="9" fillId="0" borderId="67" xfId="3" applyFont="1" applyBorder="1" applyAlignment="1">
      <alignment horizontal="center"/>
    </xf>
    <xf numFmtId="0" fontId="9" fillId="0" borderId="68" xfId="3" applyFont="1" applyBorder="1" applyAlignment="1">
      <alignment horizontal="center" vertical="center" wrapText="1" shrinkToFit="1"/>
    </xf>
    <xf numFmtId="0" fontId="9" fillId="0" borderId="69" xfId="3" applyFont="1" applyBorder="1" applyAlignment="1">
      <alignment horizontal="center" vertical="center" wrapText="1" shrinkToFit="1"/>
    </xf>
    <xf numFmtId="0" fontId="10" fillId="0" borderId="70" xfId="3" applyFont="1" applyBorder="1" applyAlignment="1">
      <alignment horizontal="center"/>
    </xf>
    <xf numFmtId="0" fontId="10" fillId="0" borderId="71" xfId="3" applyFont="1" applyBorder="1"/>
    <xf numFmtId="0" fontId="10" fillId="0" borderId="72" xfId="3" applyFont="1" applyBorder="1"/>
    <xf numFmtId="0" fontId="10" fillId="0" borderId="74" xfId="3" applyFont="1" applyBorder="1"/>
    <xf numFmtId="0" fontId="10" fillId="0" borderId="75" xfId="3" applyFont="1" applyBorder="1"/>
    <xf numFmtId="0" fontId="10" fillId="0" borderId="73" xfId="3" applyFont="1" applyBorder="1"/>
    <xf numFmtId="0" fontId="9" fillId="0" borderId="76" xfId="3" applyFont="1" applyBorder="1"/>
    <xf numFmtId="0" fontId="9" fillId="0" borderId="77" xfId="3" applyFont="1" applyBorder="1"/>
    <xf numFmtId="0" fontId="10" fillId="0" borderId="76" xfId="3" applyFont="1" applyBorder="1"/>
    <xf numFmtId="0" fontId="10" fillId="0" borderId="77" xfId="3" applyFont="1" applyBorder="1"/>
    <xf numFmtId="0" fontId="10" fillId="10" borderId="78" xfId="3" applyFont="1" applyFill="1" applyBorder="1"/>
    <xf numFmtId="0" fontId="9" fillId="10" borderId="68" xfId="3" applyFont="1" applyFill="1" applyBorder="1" applyAlignment="1">
      <alignment horizontal="center"/>
    </xf>
    <xf numFmtId="0" fontId="10" fillId="10" borderId="68" xfId="3" applyFont="1" applyFill="1" applyBorder="1"/>
    <xf numFmtId="0" fontId="9" fillId="10" borderId="79" xfId="3" applyFont="1" applyFill="1" applyBorder="1"/>
    <xf numFmtId="0" fontId="10" fillId="0" borderId="6" xfId="3" applyFont="1" applyBorder="1"/>
    <xf numFmtId="0" fontId="9" fillId="0" borderId="4" xfId="3" applyFont="1" applyBorder="1" applyAlignment="1">
      <alignment horizontal="center"/>
    </xf>
    <xf numFmtId="0" fontId="10" fillId="0" borderId="4" xfId="3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0" borderId="82" xfId="3" applyFont="1" applyBorder="1"/>
    <xf numFmtId="0" fontId="10" fillId="0" borderId="83" xfId="3" applyFont="1" applyBorder="1" applyAlignment="1">
      <alignment horizontal="center"/>
    </xf>
    <xf numFmtId="0" fontId="10" fillId="0" borderId="84" xfId="3" applyFont="1" applyBorder="1" applyAlignment="1">
      <alignment horizontal="center"/>
    </xf>
    <xf numFmtId="0" fontId="9" fillId="0" borderId="85" xfId="3" applyFont="1" applyBorder="1"/>
    <xf numFmtId="0" fontId="9" fillId="0" borderId="86" xfId="3" applyFont="1" applyBorder="1" applyAlignment="1">
      <alignment horizontal="center"/>
    </xf>
    <xf numFmtId="0" fontId="9" fillId="0" borderId="87" xfId="3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10" fillId="0" borderId="6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26" xfId="3" applyFont="1" applyBorder="1"/>
    <xf numFmtId="0" fontId="10" fillId="0" borderId="15" xfId="3" applyFont="1" applyBorder="1"/>
    <xf numFmtId="0" fontId="10" fillId="0" borderId="27" xfId="3" applyFont="1" applyBorder="1"/>
    <xf numFmtId="1" fontId="10" fillId="0" borderId="15" xfId="3" applyNumberFormat="1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0" fontId="10" fillId="0" borderId="11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4" fillId="0" borderId="4" xfId="3" applyBorder="1" applyAlignment="1">
      <alignment horizontal="center"/>
    </xf>
    <xf numFmtId="0" fontId="4" fillId="0" borderId="10" xfId="3" applyBorder="1" applyAlignment="1">
      <alignment horizontal="center"/>
    </xf>
    <xf numFmtId="0" fontId="4" fillId="0" borderId="5" xfId="3" applyBorder="1" applyAlignment="1">
      <alignment horizontal="center"/>
    </xf>
    <xf numFmtId="0" fontId="4" fillId="0" borderId="6" xfId="3" applyBorder="1" applyAlignment="1">
      <alignment horizontal="center"/>
    </xf>
    <xf numFmtId="0" fontId="4" fillId="0" borderId="2" xfId="3" applyBorder="1" applyAlignment="1">
      <alignment horizontal="center"/>
    </xf>
    <xf numFmtId="0" fontId="10" fillId="0" borderId="88" xfId="3" applyFont="1" applyBorder="1"/>
    <xf numFmtId="0" fontId="10" fillId="0" borderId="89" xfId="3" applyFont="1" applyBorder="1"/>
    <xf numFmtId="0" fontId="10" fillId="0" borderId="90" xfId="3" applyFont="1" applyBorder="1"/>
    <xf numFmtId="0" fontId="10" fillId="0" borderId="15" xfId="3" applyFont="1" applyBorder="1" applyAlignment="1">
      <alignment horizontal="center"/>
    </xf>
    <xf numFmtId="0" fontId="4" fillId="0" borderId="11" xfId="3" applyBorder="1" applyAlignment="1">
      <alignment horizontal="center"/>
    </xf>
    <xf numFmtId="0" fontId="4" fillId="0" borderId="12" xfId="3" applyBorder="1" applyAlignment="1">
      <alignment horizontal="center"/>
    </xf>
    <xf numFmtId="0" fontId="4" fillId="0" borderId="13" xfId="3" applyBorder="1" applyAlignment="1">
      <alignment horizontal="center"/>
    </xf>
    <xf numFmtId="0" fontId="9" fillId="0" borderId="15" xfId="3" applyFont="1" applyBorder="1"/>
    <xf numFmtId="1" fontId="9" fillId="0" borderId="15" xfId="3" applyNumberFormat="1" applyFont="1" applyBorder="1" applyAlignment="1">
      <alignment horizontal="center"/>
    </xf>
    <xf numFmtId="0" fontId="9" fillId="0" borderId="28" xfId="3" applyFont="1" applyBorder="1"/>
    <xf numFmtId="0" fontId="9" fillId="0" borderId="29" xfId="3" applyFont="1" applyBorder="1"/>
    <xf numFmtId="0" fontId="9" fillId="0" borderId="62" xfId="3" applyFont="1" applyBorder="1" applyAlignment="1">
      <alignment horizontal="center"/>
    </xf>
    <xf numFmtId="0" fontId="9" fillId="0" borderId="96" xfId="3" applyFont="1" applyBorder="1" applyAlignment="1">
      <alignment horizontal="center"/>
    </xf>
    <xf numFmtId="0" fontId="7" fillId="0" borderId="97" xfId="3" applyFont="1" applyBorder="1"/>
    <xf numFmtId="0" fontId="9" fillId="0" borderId="98" xfId="3" applyFont="1" applyBorder="1" applyAlignment="1">
      <alignment horizontal="center" vertical="center"/>
    </xf>
    <xf numFmtId="0" fontId="9" fillId="0" borderId="62" xfId="3" applyFont="1" applyBorder="1" applyAlignment="1">
      <alignment horizontal="center" vertical="center"/>
    </xf>
    <xf numFmtId="0" fontId="9" fillId="0" borderId="99" xfId="3" applyFont="1" applyBorder="1" applyAlignment="1">
      <alignment horizontal="center"/>
    </xf>
    <xf numFmtId="0" fontId="9" fillId="0" borderId="100" xfId="3" applyFont="1" applyBorder="1" applyAlignment="1">
      <alignment horizontal="center"/>
    </xf>
    <xf numFmtId="0" fontId="9" fillId="0" borderId="64" xfId="3" applyFont="1" applyBorder="1"/>
    <xf numFmtId="0" fontId="10" fillId="0" borderId="101" xfId="3" applyFont="1" applyBorder="1" applyAlignment="1">
      <alignment horizontal="left"/>
    </xf>
    <xf numFmtId="0" fontId="10" fillId="0" borderId="102" xfId="3" applyFont="1" applyBorder="1"/>
    <xf numFmtId="0" fontId="10" fillId="9" borderId="103" xfId="3" applyFont="1" applyFill="1" applyBorder="1"/>
    <xf numFmtId="0" fontId="10" fillId="9" borderId="104" xfId="3" applyFont="1" applyFill="1" applyBorder="1"/>
    <xf numFmtId="0" fontId="10" fillId="0" borderId="103" xfId="3" applyFont="1" applyBorder="1"/>
    <xf numFmtId="0" fontId="10" fillId="0" borderId="105" xfId="3" applyFont="1" applyBorder="1"/>
    <xf numFmtId="0" fontId="10" fillId="0" borderId="106" xfId="3" applyFont="1" applyBorder="1"/>
    <xf numFmtId="0" fontId="10" fillId="0" borderId="104" xfId="3" applyFont="1" applyBorder="1"/>
    <xf numFmtId="0" fontId="10" fillId="0" borderId="107" xfId="3" applyFont="1" applyBorder="1"/>
    <xf numFmtId="0" fontId="10" fillId="0" borderId="108" xfId="3" applyFont="1" applyBorder="1" applyAlignment="1">
      <alignment horizontal="left"/>
    </xf>
    <xf numFmtId="0" fontId="10" fillId="0" borderId="109" xfId="3" applyFont="1" applyBorder="1"/>
    <xf numFmtId="0" fontId="10" fillId="0" borderId="110" xfId="3" applyFont="1" applyBorder="1"/>
    <xf numFmtId="0" fontId="10" fillId="0" borderId="111" xfId="3" applyFont="1" applyBorder="1"/>
    <xf numFmtId="0" fontId="10" fillId="0" borderId="16" xfId="3" applyFont="1" applyBorder="1"/>
    <xf numFmtId="0" fontId="10" fillId="0" borderId="17" xfId="3" applyFont="1" applyBorder="1"/>
    <xf numFmtId="0" fontId="10" fillId="0" borderId="112" xfId="3" applyFont="1" applyBorder="1"/>
    <xf numFmtId="0" fontId="10" fillId="0" borderId="113" xfId="3" applyFont="1" applyBorder="1" applyAlignment="1">
      <alignment horizontal="left"/>
    </xf>
    <xf numFmtId="0" fontId="10" fillId="0" borderId="114" xfId="3" applyFont="1" applyBorder="1"/>
    <xf numFmtId="0" fontId="10" fillId="0" borderId="115" xfId="3" applyFont="1" applyBorder="1"/>
    <xf numFmtId="0" fontId="10" fillId="0" borderId="116" xfId="3" applyFont="1" applyBorder="1"/>
    <xf numFmtId="0" fontId="10" fillId="0" borderId="117" xfId="3" applyFont="1" applyBorder="1"/>
    <xf numFmtId="0" fontId="10" fillId="0" borderId="118" xfId="3" applyFont="1" applyBorder="1"/>
    <xf numFmtId="0" fontId="10" fillId="0" borderId="119" xfId="3" applyFont="1" applyBorder="1"/>
    <xf numFmtId="0" fontId="9" fillId="10" borderId="120" xfId="3" applyFont="1" applyFill="1" applyBorder="1" applyAlignment="1">
      <alignment horizontal="left"/>
    </xf>
    <xf numFmtId="0" fontId="9" fillId="10" borderId="68" xfId="3" applyFont="1" applyFill="1" applyBorder="1"/>
    <xf numFmtId="0" fontId="10" fillId="0" borderId="4" xfId="3" applyFont="1" applyBorder="1" applyAlignment="1">
      <alignment horizontal="left"/>
    </xf>
    <xf numFmtId="0" fontId="9" fillId="0" borderId="5" xfId="3" applyFont="1" applyBorder="1"/>
    <xf numFmtId="0" fontId="9" fillId="0" borderId="8" xfId="3" applyFont="1" applyBorder="1"/>
    <xf numFmtId="0" fontId="10" fillId="0" borderId="7" xfId="3" applyFont="1" applyBorder="1"/>
    <xf numFmtId="0" fontId="10" fillId="0" borderId="9" xfId="3" applyFont="1" applyBorder="1"/>
    <xf numFmtId="0" fontId="9" fillId="0" borderId="19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9" fillId="0" borderId="20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0" fontId="6" fillId="0" borderId="4" xfId="3" applyFont="1" applyBorder="1"/>
    <xf numFmtId="0" fontId="9" fillId="0" borderId="10" xfId="3" applyFont="1" applyBorder="1" applyAlignment="1">
      <alignment horizontal="center"/>
    </xf>
    <xf numFmtId="0" fontId="4" fillId="0" borderId="6" xfId="3" applyBorder="1"/>
    <xf numFmtId="0" fontId="9" fillId="0" borderId="122" xfId="3" applyFont="1" applyBorder="1" applyAlignment="1">
      <alignment horizontal="center"/>
    </xf>
    <xf numFmtId="0" fontId="9" fillId="0" borderId="2" xfId="3" applyFont="1" applyBorder="1" applyAlignment="1">
      <alignment horizontal="center"/>
    </xf>
    <xf numFmtId="0" fontId="7" fillId="0" borderId="6" xfId="3" applyFont="1" applyBorder="1"/>
    <xf numFmtId="0" fontId="7" fillId="0" borderId="15" xfId="3" applyFont="1" applyBorder="1"/>
    <xf numFmtId="0" fontId="10" fillId="9" borderId="15" xfId="3" applyFont="1" applyFill="1" applyBorder="1"/>
    <xf numFmtId="0" fontId="7" fillId="0" borderId="122" xfId="3" applyFont="1" applyBorder="1"/>
    <xf numFmtId="0" fontId="10" fillId="0" borderId="122" xfId="3" applyFont="1" applyBorder="1"/>
    <xf numFmtId="0" fontId="10" fillId="0" borderId="2" xfId="3" applyFont="1" applyBorder="1"/>
    <xf numFmtId="0" fontId="10" fillId="0" borderId="6" xfId="3" applyFont="1" applyBorder="1" applyAlignment="1">
      <alignment horizontal="left"/>
    </xf>
    <xf numFmtId="0" fontId="9" fillId="0" borderId="122" xfId="3" applyFont="1" applyBorder="1"/>
    <xf numFmtId="0" fontId="10" fillId="10" borderId="7" xfId="3" applyFont="1" applyFill="1" applyBorder="1" applyAlignment="1">
      <alignment horizontal="left"/>
    </xf>
    <xf numFmtId="0" fontId="9" fillId="10" borderId="1" xfId="3" applyFont="1" applyFill="1" applyBorder="1"/>
    <xf numFmtId="0" fontId="9" fillId="10" borderId="123" xfId="3" applyFont="1" applyFill="1" applyBorder="1"/>
    <xf numFmtId="0" fontId="10" fillId="11" borderId="7" xfId="3" applyFont="1" applyFill="1" applyBorder="1" applyAlignment="1">
      <alignment horizontal="center"/>
    </xf>
    <xf numFmtId="0" fontId="10" fillId="11" borderId="8" xfId="3" applyFont="1" applyFill="1" applyBorder="1"/>
    <xf numFmtId="0" fontId="10" fillId="11" borderId="9" xfId="3" applyFont="1" applyFill="1" applyBorder="1"/>
    <xf numFmtId="0" fontId="10" fillId="0" borderId="92" xfId="3" applyFont="1" applyBorder="1" applyAlignment="1">
      <alignment horizontal="center"/>
    </xf>
    <xf numFmtId="0" fontId="10" fillId="0" borderId="124" xfId="3" applyFont="1" applyBorder="1"/>
    <xf numFmtId="0" fontId="10" fillId="0" borderId="92" xfId="3" applyFont="1" applyBorder="1"/>
    <xf numFmtId="0" fontId="10" fillId="0" borderId="125" xfId="3" applyFont="1" applyBorder="1"/>
    <xf numFmtId="0" fontId="10" fillId="0" borderId="59" xfId="3" applyFont="1" applyBorder="1" applyAlignment="1">
      <alignment horizontal="center"/>
    </xf>
    <xf numFmtId="0" fontId="10" fillId="0" borderId="60" xfId="3" applyFont="1" applyBorder="1"/>
    <xf numFmtId="0" fontId="10" fillId="0" borderId="59" xfId="3" applyFont="1" applyBorder="1"/>
    <xf numFmtId="0" fontId="10" fillId="11" borderId="64" xfId="3" applyFont="1" applyFill="1" applyBorder="1" applyAlignment="1">
      <alignment horizontal="center"/>
    </xf>
    <xf numFmtId="0" fontId="10" fillId="11" borderId="19" xfId="3" applyFont="1" applyFill="1" applyBorder="1"/>
    <xf numFmtId="0" fontId="9" fillId="11" borderId="64" xfId="3" applyFont="1" applyFill="1" applyBorder="1"/>
    <xf numFmtId="0" fontId="10" fillId="10" borderId="64" xfId="3" applyFont="1" applyFill="1" applyBorder="1"/>
    <xf numFmtId="0" fontId="10" fillId="11" borderId="64" xfId="3" applyFont="1" applyFill="1" applyBorder="1"/>
    <xf numFmtId="0" fontId="9" fillId="0" borderId="0" xfId="3" applyFont="1" applyAlignment="1">
      <alignment horizontal="left"/>
    </xf>
    <xf numFmtId="0" fontId="9" fillId="0" borderId="3" xfId="3" applyFont="1" applyBorder="1"/>
    <xf numFmtId="0" fontId="9" fillId="0" borderId="0" xfId="3" applyFont="1"/>
    <xf numFmtId="0" fontId="9" fillId="0" borderId="4" xfId="3" applyFont="1" applyBorder="1"/>
    <xf numFmtId="0" fontId="9" fillId="0" borderId="11" xfId="3" applyFont="1" applyBorder="1"/>
    <xf numFmtId="0" fontId="10" fillId="0" borderId="11" xfId="3" applyFont="1" applyBorder="1"/>
    <xf numFmtId="0" fontId="20" fillId="0" borderId="0" xfId="3" applyFont="1"/>
    <xf numFmtId="0" fontId="3" fillId="0" borderId="6" xfId="0" applyFont="1" applyBorder="1"/>
    <xf numFmtId="0" fontId="3" fillId="0" borderId="0" xfId="0" applyFont="1"/>
    <xf numFmtId="0" fontId="3" fillId="0" borderId="2" xfId="0" applyFont="1" applyBorder="1"/>
    <xf numFmtId="17" fontId="3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12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15" xfId="0" applyNumberFormat="1" applyFont="1" applyBorder="1" applyAlignment="1">
      <alignment horizontal="right"/>
    </xf>
    <xf numFmtId="0" fontId="3" fillId="0" borderId="15" xfId="0" applyFont="1" applyBorder="1"/>
    <xf numFmtId="0" fontId="3" fillId="9" borderId="15" xfId="0" applyFont="1" applyFill="1" applyBorder="1"/>
    <xf numFmtId="2" fontId="3" fillId="0" borderId="15" xfId="0" applyNumberFormat="1" applyFont="1" applyBorder="1"/>
    <xf numFmtId="0" fontId="2" fillId="0" borderId="12" xfId="0" applyFont="1" applyBorder="1"/>
    <xf numFmtId="0" fontId="0" fillId="4" borderId="8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10" fillId="0" borderId="15" xfId="0" applyFont="1" applyBorder="1"/>
    <xf numFmtId="0" fontId="0" fillId="13" borderId="15" xfId="0" applyFill="1" applyBorder="1"/>
    <xf numFmtId="0" fontId="0" fillId="14" borderId="15" xfId="0" applyFill="1" applyBorder="1"/>
    <xf numFmtId="0" fontId="24" fillId="0" borderId="127" xfId="3" applyFont="1" applyBorder="1"/>
    <xf numFmtId="0" fontId="24" fillId="0" borderId="128" xfId="3" applyFont="1" applyBorder="1"/>
    <xf numFmtId="0" fontId="4" fillId="9" borderId="16" xfId="3" applyFill="1" applyBorder="1" applyAlignment="1">
      <alignment vertical="center"/>
    </xf>
    <xf numFmtId="0" fontId="10" fillId="9" borderId="72" xfId="3" applyFont="1" applyFill="1" applyBorder="1"/>
    <xf numFmtId="0" fontId="10" fillId="9" borderId="73" xfId="3" applyFont="1" applyFill="1" applyBorder="1"/>
    <xf numFmtId="0" fontId="4" fillId="9" borderId="16" xfId="3" applyFill="1" applyBorder="1" applyAlignment="1">
      <alignment vertical="center" shrinkToFit="1"/>
    </xf>
    <xf numFmtId="0" fontId="6" fillId="9" borderId="0" xfId="3" applyFont="1" applyFill="1"/>
    <xf numFmtId="0" fontId="6" fillId="9" borderId="16" xfId="3" applyFont="1" applyFill="1" applyBorder="1" applyAlignment="1">
      <alignment horizontal="center" vertical="center" shrinkToFit="1"/>
    </xf>
    <xf numFmtId="0" fontId="5" fillId="9" borderId="16" xfId="3" applyFont="1" applyFill="1" applyBorder="1" applyAlignment="1">
      <alignment vertical="center" shrinkToFit="1"/>
    </xf>
    <xf numFmtId="0" fontId="6" fillId="14" borderId="22" xfId="3" applyFont="1" applyFill="1" applyBorder="1" applyAlignment="1">
      <alignment horizontal="center"/>
    </xf>
    <xf numFmtId="0" fontId="4" fillId="14" borderId="0" xfId="3" applyFill="1"/>
    <xf numFmtId="0" fontId="4" fillId="9" borderId="0" xfId="3" applyFill="1"/>
    <xf numFmtId="0" fontId="6" fillId="9" borderId="23" xfId="3" applyFont="1" applyFill="1" applyBorder="1" applyAlignment="1">
      <alignment horizontal="center"/>
    </xf>
    <xf numFmtId="17" fontId="9" fillId="0" borderId="15" xfId="4" applyNumberFormat="1" applyFont="1" applyBorder="1"/>
    <xf numFmtId="2" fontId="2" fillId="0" borderId="15" xfId="0" applyNumberFormat="1" applyFont="1" applyBorder="1"/>
    <xf numFmtId="22" fontId="2" fillId="0" borderId="15" xfId="0" applyNumberFormat="1" applyFon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43" fontId="0" fillId="14" borderId="1" xfId="0" applyNumberFormat="1" applyFill="1" applyBorder="1" applyAlignment="1">
      <alignment horizontal="right"/>
    </xf>
    <xf numFmtId="43" fontId="0" fillId="3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86" xfId="0" applyFill="1" applyBorder="1"/>
    <xf numFmtId="0" fontId="0" fillId="14" borderId="83" xfId="0" applyFill="1" applyBorder="1"/>
    <xf numFmtId="0" fontId="23" fillId="12" borderId="15" xfId="0" applyFont="1" applyFill="1" applyBorder="1" applyAlignment="1">
      <alignment horizontal="center"/>
    </xf>
    <xf numFmtId="0" fontId="23" fillId="2" borderId="15" xfId="0" applyFont="1" applyFill="1" applyBorder="1" applyAlignment="1">
      <alignment horizontal="center"/>
    </xf>
    <xf numFmtId="0" fontId="26" fillId="14" borderId="15" xfId="4" applyFont="1" applyFill="1" applyBorder="1"/>
    <xf numFmtId="43" fontId="25" fillId="14" borderId="15" xfId="2" applyFont="1" applyFill="1" applyBorder="1" applyAlignment="1">
      <alignment horizontal="center"/>
    </xf>
    <xf numFmtId="2" fontId="10" fillId="14" borderId="15" xfId="4" applyNumberFormat="1" applyFill="1" applyBorder="1" applyAlignment="1">
      <alignment horizontal="center"/>
    </xf>
    <xf numFmtId="0" fontId="14" fillId="7" borderId="129" xfId="7" applyFont="1" applyFill="1" applyBorder="1" applyAlignment="1">
      <alignment horizontal="left" vertical="center"/>
    </xf>
    <xf numFmtId="0" fontId="14" fillId="7" borderId="130" xfId="7" applyFont="1" applyFill="1" applyBorder="1" applyAlignment="1">
      <alignment horizontal="center" vertical="center"/>
    </xf>
    <xf numFmtId="0" fontId="14" fillId="7" borderId="130" xfId="0" applyFont="1" applyFill="1" applyBorder="1" applyAlignment="1">
      <alignment horizontal="center"/>
    </xf>
    <xf numFmtId="43" fontId="15" fillId="7" borderId="131" xfId="2" applyFont="1" applyFill="1" applyBorder="1" applyAlignment="1">
      <alignment horizontal="center"/>
    </xf>
    <xf numFmtId="0" fontId="16" fillId="14" borderId="15" xfId="7" applyFont="1" applyFill="1" applyBorder="1" applyAlignment="1">
      <alignment horizontal="center" vertical="center"/>
    </xf>
    <xf numFmtId="43" fontId="1" fillId="14" borderId="15" xfId="2" applyFont="1" applyFill="1" applyBorder="1"/>
    <xf numFmtId="0" fontId="27" fillId="14" borderId="15" xfId="4" applyFont="1" applyFill="1" applyBorder="1" applyAlignment="1">
      <alignment horizontal="center"/>
    </xf>
    <xf numFmtId="43" fontId="17" fillId="14" borderId="15" xfId="2" applyFont="1" applyFill="1" applyBorder="1" applyAlignment="1" applyProtection="1">
      <alignment horizontal="center"/>
    </xf>
    <xf numFmtId="0" fontId="4" fillId="14" borderId="16" xfId="3" applyFill="1" applyBorder="1" applyAlignment="1">
      <alignment vertical="center"/>
    </xf>
    <xf numFmtId="14" fontId="2" fillId="0" borderId="132" xfId="0" applyNumberFormat="1" applyFont="1" applyBorder="1"/>
    <xf numFmtId="166" fontId="0" fillId="0" borderId="15" xfId="0" applyNumberFormat="1" applyBorder="1"/>
    <xf numFmtId="0" fontId="9" fillId="0" borderId="31" xfId="3" applyFont="1" applyBorder="1" applyAlignment="1">
      <alignment horizontal="center" vertical="center"/>
    </xf>
    <xf numFmtId="0" fontId="9" fillId="0" borderId="80" xfId="3" applyFont="1" applyBorder="1" applyAlignment="1">
      <alignment horizontal="center" vertical="center"/>
    </xf>
    <xf numFmtId="0" fontId="9" fillId="0" borderId="81" xfId="3" applyFont="1" applyBorder="1" applyAlignment="1">
      <alignment horizontal="center" vertical="center"/>
    </xf>
    <xf numFmtId="0" fontId="9" fillId="0" borderId="7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0" fontId="9" fillId="0" borderId="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9" fillId="0" borderId="9" xfId="3" applyFont="1" applyBorder="1" applyAlignment="1">
      <alignment horizontal="center" vertical="center"/>
    </xf>
    <xf numFmtId="0" fontId="9" fillId="0" borderId="60" xfId="3" applyFont="1" applyBorder="1" applyAlignment="1">
      <alignment horizontal="center"/>
    </xf>
    <xf numFmtId="0" fontId="7" fillId="0" borderId="61" xfId="3" applyFont="1" applyBorder="1"/>
    <xf numFmtId="0" fontId="9" fillId="0" borderId="62" xfId="3" applyFont="1" applyBorder="1" applyAlignment="1">
      <alignment horizontal="center"/>
    </xf>
    <xf numFmtId="0" fontId="9" fillId="0" borderId="63" xfId="3" applyFont="1" applyBorder="1" applyAlignment="1">
      <alignment horizontal="center"/>
    </xf>
    <xf numFmtId="0" fontId="21" fillId="0" borderId="64" xfId="3" applyFont="1" applyBorder="1" applyAlignment="1">
      <alignment horizontal="center"/>
    </xf>
    <xf numFmtId="0" fontId="21" fillId="0" borderId="64" xfId="3" applyFont="1" applyBorder="1" applyAlignment="1">
      <alignment horizontal="center" wrapText="1"/>
    </xf>
    <xf numFmtId="0" fontId="21" fillId="0" borderId="68" xfId="3" applyFont="1" applyBorder="1" applyAlignment="1">
      <alignment horizontal="center" wrapText="1"/>
    </xf>
    <xf numFmtId="0" fontId="9" fillId="0" borderId="7" xfId="3" applyFont="1" applyBorder="1" applyAlignment="1">
      <alignment horizontal="left"/>
    </xf>
    <xf numFmtId="0" fontId="9" fillId="0" borderId="8" xfId="3" applyFont="1" applyBorder="1" applyAlignment="1">
      <alignment horizontal="left"/>
    </xf>
    <xf numFmtId="0" fontId="9" fillId="0" borderId="9" xfId="3" applyFont="1" applyBorder="1" applyAlignment="1">
      <alignment horizontal="left"/>
    </xf>
    <xf numFmtId="0" fontId="9" fillId="0" borderId="19" xfId="3" applyFont="1" applyBorder="1" applyAlignment="1">
      <alignment horizontal="center"/>
    </xf>
    <xf numFmtId="0" fontId="7" fillId="0" borderId="20" xfId="3" applyFont="1" applyBorder="1"/>
    <xf numFmtId="0" fontId="7" fillId="0" borderId="94" xfId="3" applyFont="1" applyBorder="1"/>
    <xf numFmtId="0" fontId="7" fillId="0" borderId="92" xfId="3" applyFont="1" applyBorder="1" applyAlignment="1">
      <alignment horizontal="center"/>
    </xf>
    <xf numFmtId="0" fontId="7" fillId="0" borderId="59" xfId="3" applyFont="1" applyBorder="1" applyAlignment="1">
      <alignment horizontal="center"/>
    </xf>
    <xf numFmtId="0" fontId="7" fillId="0" borderId="121" xfId="3" applyFont="1" applyBorder="1" applyAlignment="1">
      <alignment horizontal="center"/>
    </xf>
    <xf numFmtId="0" fontId="9" fillId="0" borderId="64" xfId="3" applyFont="1" applyBorder="1" applyAlignment="1">
      <alignment horizontal="center"/>
    </xf>
    <xf numFmtId="0" fontId="9" fillId="0" borderId="10" xfId="3" applyFont="1" applyBorder="1" applyAlignment="1">
      <alignment horizontal="center"/>
    </xf>
    <xf numFmtId="0" fontId="9" fillId="0" borderId="5" xfId="3" applyFont="1" applyBorder="1" applyAlignment="1">
      <alignment horizontal="center" vertical="center" wrapText="1" shrinkToFit="1"/>
    </xf>
    <xf numFmtId="0" fontId="9" fillId="0" borderId="2" xfId="3" applyFont="1" applyBorder="1" applyAlignment="1">
      <alignment horizontal="center" vertical="center" wrapText="1" shrinkToFit="1"/>
    </xf>
    <xf numFmtId="0" fontId="9" fillId="0" borderId="4" xfId="3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0" fontId="10" fillId="0" borderId="4" xfId="3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0" borderId="6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11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4" fillId="0" borderId="4" xfId="3" applyBorder="1" applyAlignment="1">
      <alignment horizontal="center"/>
    </xf>
    <xf numFmtId="0" fontId="4" fillId="0" borderId="10" xfId="3" applyBorder="1" applyAlignment="1">
      <alignment horizontal="center"/>
    </xf>
    <xf numFmtId="0" fontId="4" fillId="0" borderId="5" xfId="3" applyBorder="1" applyAlignment="1">
      <alignment horizontal="center"/>
    </xf>
    <xf numFmtId="0" fontId="4" fillId="0" borderId="6" xfId="3" applyBorder="1" applyAlignment="1">
      <alignment horizontal="center"/>
    </xf>
    <xf numFmtId="0" fontId="4" fillId="0" borderId="0" xfId="3" applyAlignment="1">
      <alignment horizontal="center"/>
    </xf>
    <xf numFmtId="0" fontId="4" fillId="0" borderId="2" xfId="3" applyBorder="1" applyAlignment="1">
      <alignment horizontal="center"/>
    </xf>
    <xf numFmtId="0" fontId="4" fillId="0" borderId="11" xfId="3" applyBorder="1" applyAlignment="1">
      <alignment horizontal="center"/>
    </xf>
    <xf numFmtId="0" fontId="4" fillId="0" borderId="12" xfId="3" applyBorder="1" applyAlignment="1">
      <alignment horizontal="center"/>
    </xf>
    <xf numFmtId="0" fontId="4" fillId="0" borderId="13" xfId="3" applyBorder="1" applyAlignment="1">
      <alignment horizontal="center"/>
    </xf>
    <xf numFmtId="0" fontId="9" fillId="0" borderId="4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122" xfId="3" applyFont="1" applyBorder="1" applyAlignment="1">
      <alignment horizontal="center" vertical="center"/>
    </xf>
    <xf numFmtId="0" fontId="9" fillId="0" borderId="5" xfId="3" applyFont="1" applyBorder="1" applyAlignment="1">
      <alignment horizontal="center"/>
    </xf>
    <xf numFmtId="0" fontId="9" fillId="0" borderId="2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9" fillId="0" borderId="122" xfId="3" applyFont="1" applyBorder="1" applyAlignment="1">
      <alignment horizontal="center"/>
    </xf>
    <xf numFmtId="0" fontId="9" fillId="0" borderId="3" xfId="3" applyFont="1" applyBorder="1" applyAlignment="1">
      <alignment horizontal="center" vertical="center" wrapText="1" shrinkToFit="1"/>
    </xf>
    <xf numFmtId="0" fontId="9" fillId="0" borderId="122" xfId="3" applyFont="1" applyBorder="1" applyAlignment="1">
      <alignment horizontal="center" vertical="center" wrapText="1" shrinkToFit="1"/>
    </xf>
    <xf numFmtId="0" fontId="9" fillId="0" borderId="91" xfId="3" applyFont="1" applyBorder="1" applyAlignment="1">
      <alignment horizontal="center" vertical="center"/>
    </xf>
    <xf numFmtId="0" fontId="9" fillId="0" borderId="95" xfId="3" applyFont="1" applyBorder="1" applyAlignment="1">
      <alignment horizontal="center" vertical="center"/>
    </xf>
    <xf numFmtId="0" fontId="9" fillId="0" borderId="92" xfId="3" applyFont="1" applyBorder="1" applyAlignment="1">
      <alignment horizontal="center" vertical="center"/>
    </xf>
    <xf numFmtId="0" fontId="9" fillId="0" borderId="62" xfId="3" applyFont="1" applyBorder="1" applyAlignment="1">
      <alignment horizontal="center" vertical="center"/>
    </xf>
    <xf numFmtId="0" fontId="9" fillId="0" borderId="92" xfId="3" applyFont="1" applyBorder="1" applyAlignment="1">
      <alignment horizontal="center" vertical="center" wrapText="1"/>
    </xf>
    <xf numFmtId="0" fontId="9" fillId="0" borderId="59" xfId="3" applyFont="1" applyBorder="1" applyAlignment="1">
      <alignment horizontal="center" vertical="center" wrapText="1"/>
    </xf>
    <xf numFmtId="0" fontId="9" fillId="0" borderId="62" xfId="3" applyFont="1" applyBorder="1" applyAlignment="1">
      <alignment horizontal="center" vertical="center" wrapText="1"/>
    </xf>
    <xf numFmtId="0" fontId="7" fillId="0" borderId="93" xfId="3" applyFont="1" applyBorder="1"/>
    <xf numFmtId="0" fontId="10" fillId="0" borderId="3" xfId="3" applyFont="1" applyBorder="1" applyAlignment="1">
      <alignment horizontal="center"/>
    </xf>
    <xf numFmtId="0" fontId="10" fillId="0" borderId="14" xfId="3" applyFont="1" applyBorder="1" applyAlignment="1">
      <alignment horizontal="center"/>
    </xf>
    <xf numFmtId="0" fontId="20" fillId="0" borderId="4" xfId="3" applyFont="1" applyBorder="1" applyAlignment="1">
      <alignment horizontal="center"/>
    </xf>
    <xf numFmtId="0" fontId="20" fillId="0" borderId="5" xfId="3" applyFont="1" applyBorder="1" applyAlignment="1">
      <alignment horizontal="center"/>
    </xf>
    <xf numFmtId="0" fontId="20" fillId="0" borderId="11" xfId="3" applyFont="1" applyBorder="1" applyAlignment="1">
      <alignment horizontal="center"/>
    </xf>
    <xf numFmtId="0" fontId="20" fillId="0" borderId="13" xfId="3" applyFont="1" applyBorder="1" applyAlignment="1">
      <alignment horizontal="center"/>
    </xf>
    <xf numFmtId="0" fontId="9" fillId="0" borderId="14" xfId="3" applyFont="1" applyBorder="1" applyAlignment="1">
      <alignment horizontal="center"/>
    </xf>
    <xf numFmtId="0" fontId="9" fillId="0" borderId="13" xfId="3" applyFont="1" applyBorder="1" applyAlignment="1">
      <alignment horizontal="center"/>
    </xf>
    <xf numFmtId="0" fontId="9" fillId="0" borderId="12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8" fillId="0" borderId="0" xfId="3" applyFont="1" applyAlignment="1">
      <alignment horizontal="center" vertical="center"/>
    </xf>
    <xf numFmtId="0" fontId="4" fillId="0" borderId="0" xfId="3"/>
    <xf numFmtId="0" fontId="4" fillId="0" borderId="15" xfId="3" applyBorder="1" applyAlignment="1">
      <alignment horizontal="center" vertical="center"/>
    </xf>
    <xf numFmtId="0" fontId="4" fillId="0" borderId="15" xfId="3" applyBorder="1"/>
    <xf numFmtId="0" fontId="4" fillId="0" borderId="15" xfId="3" applyBorder="1" applyAlignment="1">
      <alignment horizontal="center"/>
    </xf>
    <xf numFmtId="0" fontId="6" fillId="9" borderId="17" xfId="3" applyFont="1" applyFill="1" applyBorder="1" applyAlignment="1">
      <alignment horizontal="left" vertical="center" shrinkToFit="1"/>
    </xf>
    <xf numFmtId="0" fontId="6" fillId="9" borderId="18" xfId="3" applyFont="1" applyFill="1" applyBorder="1" applyAlignment="1">
      <alignment horizontal="left" vertical="center" shrinkToFit="1"/>
    </xf>
    <xf numFmtId="0" fontId="6" fillId="14" borderId="19" xfId="3" applyFont="1" applyFill="1" applyBorder="1" applyAlignment="1">
      <alignment horizontal="right" shrinkToFit="1"/>
    </xf>
    <xf numFmtId="0" fontId="7" fillId="14" borderId="20" xfId="3" applyFont="1" applyFill="1" applyBorder="1"/>
    <xf numFmtId="0" fontId="7" fillId="14" borderId="21" xfId="3" applyFont="1" applyFill="1" applyBorder="1"/>
    <xf numFmtId="0" fontId="5" fillId="0" borderId="0" xfId="3" applyFont="1" applyAlignment="1">
      <alignment horizontal="center" shrinkToFit="1"/>
    </xf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11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2" fillId="0" borderId="7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2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3" fontId="2" fillId="0" borderId="7" xfId="0" applyNumberFormat="1" applyFont="1" applyBorder="1" applyAlignment="1">
      <alignment horizontal="center" vertical="center"/>
    </xf>
    <xf numFmtId="43" fontId="2" fillId="0" borderId="9" xfId="0" applyNumberFormat="1" applyFont="1" applyBorder="1" applyAlignment="1">
      <alignment horizontal="center" vertical="center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0" borderId="3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2" fillId="3" borderId="32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1" fillId="0" borderId="15" xfId="4" applyFont="1" applyBorder="1" applyAlignment="1">
      <alignment horizontal="center"/>
    </xf>
    <xf numFmtId="0" fontId="9" fillId="0" borderId="54" xfId="4" applyFont="1" applyBorder="1" applyAlignment="1">
      <alignment horizontal="center"/>
    </xf>
    <xf numFmtId="0" fontId="2" fillId="0" borderId="36" xfId="0" applyFont="1" applyBorder="1" applyAlignment="1">
      <alignment horizontal="center"/>
    </xf>
  </cellXfs>
  <cellStyles count="8">
    <cellStyle name="Comma" xfId="2" builtinId="3"/>
    <cellStyle name="Comma 2" xfId="5" xr:uid="{00000000-0005-0000-0000-000001000000}"/>
    <cellStyle name="Comma 3" xfId="6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_Sheet1" xfId="7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30</xdr:row>
      <xdr:rowOff>9525</xdr:rowOff>
    </xdr:from>
    <xdr:to>
      <xdr:col>4</xdr:col>
      <xdr:colOff>304800</xdr:colOff>
      <xdr:row>30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2FFBD6-441E-4149-9BBA-46614D2F0B26}"/>
            </a:ext>
          </a:extLst>
        </xdr:cNvPr>
        <xdr:cNvSpPr/>
      </xdr:nvSpPr>
      <xdr:spPr>
        <a:xfrm>
          <a:off x="1981200" y="9547225"/>
          <a:ext cx="295275" cy="142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304800</xdr:colOff>
      <xdr:row>31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2B22FF-9EB4-466C-8A4B-25E52D45552C}"/>
            </a:ext>
          </a:extLst>
        </xdr:cNvPr>
        <xdr:cNvSpPr/>
      </xdr:nvSpPr>
      <xdr:spPr>
        <a:xfrm>
          <a:off x="1981200" y="9728200"/>
          <a:ext cx="295275" cy="142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9525</xdr:colOff>
      <xdr:row>32</xdr:row>
      <xdr:rowOff>19050</xdr:rowOff>
    </xdr:from>
    <xdr:to>
      <xdr:col>4</xdr:col>
      <xdr:colOff>304800</xdr:colOff>
      <xdr:row>32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99A7D0-3F46-44B0-8BE9-1B39A14ECD3F}"/>
            </a:ext>
          </a:extLst>
        </xdr:cNvPr>
        <xdr:cNvSpPr/>
      </xdr:nvSpPr>
      <xdr:spPr>
        <a:xfrm>
          <a:off x="1981200" y="9918700"/>
          <a:ext cx="295275" cy="142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9525</xdr:colOff>
      <xdr:row>33</xdr:row>
      <xdr:rowOff>28575</xdr:rowOff>
    </xdr:from>
    <xdr:to>
      <xdr:col>4</xdr:col>
      <xdr:colOff>304800</xdr:colOff>
      <xdr:row>33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995D7A1-D527-48F2-9AF5-D6601BA1C4E5}"/>
            </a:ext>
          </a:extLst>
        </xdr:cNvPr>
        <xdr:cNvSpPr/>
      </xdr:nvSpPr>
      <xdr:spPr>
        <a:xfrm>
          <a:off x="1981200" y="10109200"/>
          <a:ext cx="295275" cy="142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30</xdr:row>
      <xdr:rowOff>47625</xdr:rowOff>
    </xdr:from>
    <xdr:to>
      <xdr:col>10</xdr:col>
      <xdr:colOff>295275</xdr:colOff>
      <xdr:row>31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D784365-2FCB-4B3C-AEE4-BC262847A70D}"/>
            </a:ext>
          </a:extLst>
        </xdr:cNvPr>
        <xdr:cNvSpPr/>
      </xdr:nvSpPr>
      <xdr:spPr>
        <a:xfrm>
          <a:off x="5553075" y="9585325"/>
          <a:ext cx="295275" cy="133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31</xdr:row>
      <xdr:rowOff>38100</xdr:rowOff>
    </xdr:from>
    <xdr:to>
      <xdr:col>10</xdr:col>
      <xdr:colOff>295275</xdr:colOff>
      <xdr:row>31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2094B8F-A6BF-49A7-BB7E-BA4138F88F6A}"/>
            </a:ext>
          </a:extLst>
        </xdr:cNvPr>
        <xdr:cNvSpPr/>
      </xdr:nvSpPr>
      <xdr:spPr>
        <a:xfrm>
          <a:off x="5553075" y="9756775"/>
          <a:ext cx="295275" cy="142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32</xdr:row>
      <xdr:rowOff>38100</xdr:rowOff>
    </xdr:from>
    <xdr:to>
      <xdr:col>10</xdr:col>
      <xdr:colOff>295275</xdr:colOff>
      <xdr:row>32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EE68165-4641-471F-A317-63D2737FB429}"/>
            </a:ext>
          </a:extLst>
        </xdr:cNvPr>
        <xdr:cNvSpPr/>
      </xdr:nvSpPr>
      <xdr:spPr>
        <a:xfrm>
          <a:off x="5553075" y="9937750"/>
          <a:ext cx="295275" cy="142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opLeftCell="A6" workbookViewId="0">
      <selection activeCell="P39" sqref="P39"/>
    </sheetView>
  </sheetViews>
  <sheetFormatPr defaultRowHeight="14.5" x14ac:dyDescent="0.35"/>
  <cols>
    <col min="2" max="2" width="17.81640625" bestFit="1" customWidth="1"/>
    <col min="3" max="3" width="9.81640625" bestFit="1" customWidth="1"/>
    <col min="6" max="6" width="11" bestFit="1" customWidth="1"/>
    <col min="9" max="9" width="14" bestFit="1" customWidth="1"/>
  </cols>
  <sheetData>
    <row r="1" spans="1:16" ht="15" thickBot="1" x14ac:dyDescent="0.4">
      <c r="A1" s="332" t="s">
        <v>169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4"/>
      <c r="P1" s="109"/>
    </row>
    <row r="2" spans="1:16" ht="15" thickBot="1" x14ac:dyDescent="0.4">
      <c r="A2" s="110" t="s">
        <v>170</v>
      </c>
      <c r="B2" s="111">
        <v>2016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  <c r="P2" s="109"/>
    </row>
    <row r="3" spans="1:16" ht="15" thickBot="1" x14ac:dyDescent="0.4">
      <c r="A3" s="114" t="s">
        <v>171</v>
      </c>
      <c r="B3" s="115" t="s">
        <v>172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7"/>
      <c r="P3" s="109"/>
    </row>
    <row r="4" spans="1:16" ht="15" thickBot="1" x14ac:dyDescent="0.4">
      <c r="A4" s="114" t="s">
        <v>173</v>
      </c>
      <c r="B4" s="118">
        <v>45105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/>
      <c r="P4" s="109"/>
    </row>
    <row r="5" spans="1:16" ht="15" thickBot="1" x14ac:dyDescent="0.4">
      <c r="A5" s="119" t="s">
        <v>174</v>
      </c>
      <c r="B5" s="120" t="s">
        <v>53</v>
      </c>
      <c r="C5" s="120" t="s">
        <v>175</v>
      </c>
      <c r="D5" s="335" t="s">
        <v>176</v>
      </c>
      <c r="E5" s="336"/>
      <c r="F5" s="337" t="s">
        <v>177</v>
      </c>
      <c r="G5" s="337"/>
      <c r="H5" s="337"/>
      <c r="I5" s="337"/>
      <c r="J5" s="337"/>
      <c r="K5" s="337" t="s">
        <v>178</v>
      </c>
      <c r="L5" s="337"/>
      <c r="M5" s="337"/>
      <c r="N5" s="337"/>
      <c r="O5" s="338"/>
      <c r="P5" s="109"/>
    </row>
    <row r="6" spans="1:16" ht="15" thickBot="1" x14ac:dyDescent="0.4">
      <c r="A6" s="119"/>
      <c r="B6" s="120"/>
      <c r="C6" s="120"/>
      <c r="D6" s="121"/>
      <c r="E6" s="122"/>
      <c r="F6" s="123" t="s">
        <v>179</v>
      </c>
      <c r="G6" s="339" t="s">
        <v>180</v>
      </c>
      <c r="H6" s="339"/>
      <c r="I6" s="339"/>
      <c r="J6" s="340" t="s">
        <v>181</v>
      </c>
      <c r="K6" s="123" t="s">
        <v>179</v>
      </c>
      <c r="L6" s="339" t="s">
        <v>180</v>
      </c>
      <c r="M6" s="339"/>
      <c r="N6" s="339"/>
      <c r="O6" s="124"/>
      <c r="P6" s="109"/>
    </row>
    <row r="7" spans="1:16" ht="65.5" thickBot="1" x14ac:dyDescent="0.4">
      <c r="A7" s="125"/>
      <c r="B7" s="126"/>
      <c r="C7" s="127" t="s">
        <v>182</v>
      </c>
      <c r="D7" s="128" t="s">
        <v>183</v>
      </c>
      <c r="E7" s="129" t="s">
        <v>184</v>
      </c>
      <c r="F7" s="130" t="s">
        <v>185</v>
      </c>
      <c r="G7" s="130" t="s">
        <v>186</v>
      </c>
      <c r="H7" s="130" t="s">
        <v>187</v>
      </c>
      <c r="I7" s="130" t="s">
        <v>54</v>
      </c>
      <c r="J7" s="341"/>
      <c r="K7" s="130" t="s">
        <v>185</v>
      </c>
      <c r="L7" s="130" t="s">
        <v>186</v>
      </c>
      <c r="M7" s="130" t="s">
        <v>187</v>
      </c>
      <c r="N7" s="130" t="s">
        <v>54</v>
      </c>
      <c r="O7" s="131" t="s">
        <v>188</v>
      </c>
      <c r="P7" s="109"/>
    </row>
    <row r="8" spans="1:16" x14ac:dyDescent="0.35">
      <c r="A8" s="132">
        <v>1</v>
      </c>
      <c r="B8" s="133" t="s">
        <v>189</v>
      </c>
      <c r="C8" s="133" t="s">
        <v>190</v>
      </c>
      <c r="D8" s="287">
        <v>26</v>
      </c>
      <c r="E8" s="288">
        <v>24</v>
      </c>
      <c r="F8" s="134">
        <v>3700</v>
      </c>
      <c r="G8" s="135"/>
      <c r="H8" s="136"/>
      <c r="I8" s="137">
        <f>G8+H8</f>
        <v>0</v>
      </c>
      <c r="J8" s="138">
        <f>F8+I8</f>
        <v>3700</v>
      </c>
      <c r="K8" s="134">
        <v>3700</v>
      </c>
      <c r="L8" s="135"/>
      <c r="M8" s="136"/>
      <c r="N8" s="136">
        <f>L8+M8</f>
        <v>0</v>
      </c>
      <c r="O8" s="139">
        <f>N8+K8</f>
        <v>3700</v>
      </c>
      <c r="P8" s="109"/>
    </row>
    <row r="9" spans="1:16" x14ac:dyDescent="0.35">
      <c r="A9" s="132">
        <v>2</v>
      </c>
      <c r="B9" s="133" t="s">
        <v>191</v>
      </c>
      <c r="C9" s="133" t="s">
        <v>190</v>
      </c>
      <c r="D9" s="287">
        <v>26</v>
      </c>
      <c r="E9" s="288">
        <v>26</v>
      </c>
      <c r="F9" s="134">
        <v>3700</v>
      </c>
      <c r="G9" s="135"/>
      <c r="H9" s="136"/>
      <c r="I9" s="137">
        <f t="shared" ref="I9:I17" si="0">G9+H9</f>
        <v>0</v>
      </c>
      <c r="J9" s="138">
        <f t="shared" ref="J9:J17" si="1">F9+I9</f>
        <v>3700</v>
      </c>
      <c r="K9" s="134">
        <v>3700</v>
      </c>
      <c r="L9" s="135"/>
      <c r="M9" s="136"/>
      <c r="N9" s="136">
        <f t="shared" ref="N9:N17" si="2">L9+M9</f>
        <v>0</v>
      </c>
      <c r="O9" s="139">
        <f t="shared" ref="O9:O17" si="3">N9+K9</f>
        <v>3700</v>
      </c>
      <c r="P9" s="109"/>
    </row>
    <row r="10" spans="1:16" x14ac:dyDescent="0.35">
      <c r="A10" s="132">
        <v>3</v>
      </c>
      <c r="B10" s="133" t="s">
        <v>295</v>
      </c>
      <c r="C10" s="133" t="s">
        <v>190</v>
      </c>
      <c r="D10" s="287">
        <v>26</v>
      </c>
      <c r="E10" s="288">
        <v>26</v>
      </c>
      <c r="F10" s="134">
        <v>3700</v>
      </c>
      <c r="G10" s="135"/>
      <c r="H10" s="136"/>
      <c r="I10" s="137">
        <f t="shared" si="0"/>
        <v>0</v>
      </c>
      <c r="J10" s="138">
        <f t="shared" si="1"/>
        <v>3700</v>
      </c>
      <c r="K10" s="134">
        <v>3700</v>
      </c>
      <c r="L10" s="135"/>
      <c r="M10" s="136"/>
      <c r="N10" s="136">
        <f t="shared" si="2"/>
        <v>0</v>
      </c>
      <c r="O10" s="139">
        <f t="shared" si="3"/>
        <v>3700</v>
      </c>
      <c r="P10" s="109"/>
    </row>
    <row r="11" spans="1:16" x14ac:dyDescent="0.35">
      <c r="A11" s="132">
        <v>4</v>
      </c>
      <c r="B11" s="133" t="s">
        <v>193</v>
      </c>
      <c r="C11" s="133" t="s">
        <v>194</v>
      </c>
      <c r="D11" s="287">
        <v>25</v>
      </c>
      <c r="E11" s="288">
        <v>25</v>
      </c>
      <c r="F11" s="134">
        <v>3250</v>
      </c>
      <c r="G11" s="135"/>
      <c r="H11" s="136"/>
      <c r="I11" s="137">
        <f t="shared" si="0"/>
        <v>0</v>
      </c>
      <c r="J11" s="138">
        <f t="shared" si="1"/>
        <v>3250</v>
      </c>
      <c r="K11" s="134">
        <v>3250</v>
      </c>
      <c r="L11" s="135"/>
      <c r="M11" s="136"/>
      <c r="N11" s="136">
        <f t="shared" si="2"/>
        <v>0</v>
      </c>
      <c r="O11" s="139">
        <f t="shared" si="3"/>
        <v>3250</v>
      </c>
      <c r="P11" s="109"/>
    </row>
    <row r="12" spans="1:16" x14ac:dyDescent="0.35">
      <c r="A12" s="132">
        <v>5</v>
      </c>
      <c r="B12" s="133" t="s">
        <v>195</v>
      </c>
      <c r="C12" s="133" t="s">
        <v>196</v>
      </c>
      <c r="D12" s="287">
        <v>26</v>
      </c>
      <c r="E12" s="288">
        <v>26</v>
      </c>
      <c r="F12" s="134">
        <v>2650</v>
      </c>
      <c r="G12" s="135">
        <f>137*D12</f>
        <v>3562</v>
      </c>
      <c r="H12" s="136"/>
      <c r="I12" s="137">
        <f t="shared" si="0"/>
        <v>3562</v>
      </c>
      <c r="J12" s="138">
        <f t="shared" si="1"/>
        <v>6212</v>
      </c>
      <c r="K12" s="134">
        <v>2650</v>
      </c>
      <c r="L12" s="135">
        <f>137*E12</f>
        <v>3562</v>
      </c>
      <c r="M12" s="136"/>
      <c r="N12" s="136">
        <f t="shared" si="2"/>
        <v>3562</v>
      </c>
      <c r="O12" s="139">
        <f t="shared" si="3"/>
        <v>6212</v>
      </c>
      <c r="P12" s="109"/>
    </row>
    <row r="13" spans="1:16" x14ac:dyDescent="0.35">
      <c r="A13" s="132">
        <v>6</v>
      </c>
      <c r="B13" s="133" t="s">
        <v>197</v>
      </c>
      <c r="C13" s="133" t="s">
        <v>196</v>
      </c>
      <c r="D13" s="287">
        <v>26</v>
      </c>
      <c r="E13" s="288">
        <v>26</v>
      </c>
      <c r="F13" s="134">
        <v>2650</v>
      </c>
      <c r="G13" s="135">
        <f>147*D13</f>
        <v>3822</v>
      </c>
      <c r="H13" s="136"/>
      <c r="I13" s="137">
        <f t="shared" si="0"/>
        <v>3822</v>
      </c>
      <c r="J13" s="138">
        <f t="shared" si="1"/>
        <v>6472</v>
      </c>
      <c r="K13" s="134">
        <v>2650</v>
      </c>
      <c r="L13" s="135">
        <f>147*E13</f>
        <v>3822</v>
      </c>
      <c r="M13" s="136"/>
      <c r="N13" s="136">
        <f t="shared" si="2"/>
        <v>3822</v>
      </c>
      <c r="O13" s="139">
        <f t="shared" si="3"/>
        <v>6472</v>
      </c>
      <c r="P13" s="109"/>
    </row>
    <row r="14" spans="1:16" x14ac:dyDescent="0.35">
      <c r="A14" s="132">
        <v>7</v>
      </c>
      <c r="B14" s="133" t="s">
        <v>280</v>
      </c>
      <c r="C14" s="133" t="s">
        <v>196</v>
      </c>
      <c r="D14" s="287">
        <v>26</v>
      </c>
      <c r="E14" s="288">
        <v>26</v>
      </c>
      <c r="F14" s="134">
        <v>3500</v>
      </c>
      <c r="G14" s="135">
        <f>130*D14</f>
        <v>3380</v>
      </c>
      <c r="H14" s="136"/>
      <c r="I14" s="137">
        <f t="shared" si="0"/>
        <v>3380</v>
      </c>
      <c r="J14" s="138">
        <f t="shared" si="1"/>
        <v>6880</v>
      </c>
      <c r="K14" s="134">
        <v>3500</v>
      </c>
      <c r="L14" s="135">
        <f>130*E14</f>
        <v>3380</v>
      </c>
      <c r="M14" s="136"/>
      <c r="N14" s="136">
        <f t="shared" si="2"/>
        <v>3380</v>
      </c>
      <c r="O14" s="139">
        <f t="shared" si="3"/>
        <v>6880</v>
      </c>
      <c r="P14" s="109"/>
    </row>
    <row r="15" spans="1:16" x14ac:dyDescent="0.35">
      <c r="A15" s="132">
        <v>8</v>
      </c>
      <c r="B15" s="133" t="s">
        <v>198</v>
      </c>
      <c r="C15" s="133" t="s">
        <v>199</v>
      </c>
      <c r="D15" s="287">
        <v>26</v>
      </c>
      <c r="E15" s="288">
        <v>26</v>
      </c>
      <c r="F15" s="134">
        <v>2800</v>
      </c>
      <c r="G15" s="135">
        <f>135*D15</f>
        <v>3510</v>
      </c>
      <c r="H15" s="136"/>
      <c r="I15" s="137">
        <f t="shared" si="0"/>
        <v>3510</v>
      </c>
      <c r="J15" s="138">
        <f t="shared" si="1"/>
        <v>6310</v>
      </c>
      <c r="K15" s="134">
        <v>2800</v>
      </c>
      <c r="L15" s="135">
        <f>135*E15</f>
        <v>3510</v>
      </c>
      <c r="M15" s="136"/>
      <c r="N15" s="136">
        <f t="shared" si="2"/>
        <v>3510</v>
      </c>
      <c r="O15" s="139">
        <f t="shared" si="3"/>
        <v>6310</v>
      </c>
      <c r="P15" s="109"/>
    </row>
    <row r="16" spans="1:16" x14ac:dyDescent="0.35">
      <c r="A16" s="132">
        <v>9</v>
      </c>
      <c r="B16" s="133" t="s">
        <v>200</v>
      </c>
      <c r="C16" s="133" t="s">
        <v>199</v>
      </c>
      <c r="D16" s="287">
        <v>26</v>
      </c>
      <c r="E16" s="288">
        <v>22</v>
      </c>
      <c r="F16" s="134">
        <v>3100</v>
      </c>
      <c r="G16" s="135">
        <f>130*D16</f>
        <v>3380</v>
      </c>
      <c r="H16" s="136"/>
      <c r="I16" s="137">
        <f t="shared" si="0"/>
        <v>3380</v>
      </c>
      <c r="J16" s="138">
        <f t="shared" si="1"/>
        <v>6480</v>
      </c>
      <c r="K16" s="134">
        <v>3100</v>
      </c>
      <c r="L16" s="135">
        <f>130*E16</f>
        <v>2860</v>
      </c>
      <c r="M16" s="136"/>
      <c r="N16" s="136">
        <f t="shared" si="2"/>
        <v>2860</v>
      </c>
      <c r="O16" s="139">
        <f t="shared" si="3"/>
        <v>5960</v>
      </c>
      <c r="P16" s="109"/>
    </row>
    <row r="17" spans="1:16" ht="15" thickBot="1" x14ac:dyDescent="0.4">
      <c r="A17" s="132">
        <v>10</v>
      </c>
      <c r="B17" s="133" t="s">
        <v>201</v>
      </c>
      <c r="C17" s="133" t="s">
        <v>202</v>
      </c>
      <c r="D17" s="287">
        <v>22</v>
      </c>
      <c r="E17" s="288">
        <v>22</v>
      </c>
      <c r="F17" s="134">
        <v>2000</v>
      </c>
      <c r="G17" s="135"/>
      <c r="H17" s="136"/>
      <c r="I17" s="137">
        <f t="shared" si="0"/>
        <v>0</v>
      </c>
      <c r="J17" s="138">
        <f t="shared" si="1"/>
        <v>2000</v>
      </c>
      <c r="K17" s="134">
        <v>2000</v>
      </c>
      <c r="L17" s="135"/>
      <c r="M17" s="136"/>
      <c r="N17" s="136">
        <f t="shared" si="2"/>
        <v>0</v>
      </c>
      <c r="O17" s="139">
        <f t="shared" si="3"/>
        <v>2000</v>
      </c>
      <c r="P17" s="109"/>
    </row>
    <row r="18" spans="1:16" hidden="1" x14ac:dyDescent="0.35">
      <c r="A18" s="132">
        <v>11</v>
      </c>
      <c r="B18" s="133"/>
      <c r="C18" s="133"/>
      <c r="D18" s="287">
        <v>26</v>
      </c>
      <c r="E18" s="137"/>
      <c r="F18" s="134"/>
      <c r="G18" s="135"/>
      <c r="H18" s="136"/>
      <c r="I18" s="137"/>
      <c r="J18" s="140"/>
      <c r="K18" s="134"/>
      <c r="L18" s="135"/>
      <c r="M18" s="136"/>
      <c r="N18" s="136"/>
      <c r="O18" s="141"/>
      <c r="P18" s="109"/>
    </row>
    <row r="19" spans="1:16" hidden="1" x14ac:dyDescent="0.35">
      <c r="A19" s="132">
        <v>12</v>
      </c>
      <c r="B19" s="133"/>
      <c r="C19" s="133"/>
      <c r="D19" s="287">
        <v>26</v>
      </c>
      <c r="E19" s="137"/>
      <c r="F19" s="134"/>
      <c r="G19" s="135"/>
      <c r="H19" s="136"/>
      <c r="I19" s="137"/>
      <c r="J19" s="140"/>
      <c r="K19" s="134"/>
      <c r="L19" s="135"/>
      <c r="M19" s="136"/>
      <c r="N19" s="136"/>
      <c r="O19" s="141"/>
      <c r="P19" s="109"/>
    </row>
    <row r="20" spans="1:16" hidden="1" x14ac:dyDescent="0.35">
      <c r="A20" s="132">
        <v>13</v>
      </c>
      <c r="B20" s="133"/>
      <c r="C20" s="133"/>
      <c r="D20" s="287">
        <v>26</v>
      </c>
      <c r="E20" s="137"/>
      <c r="F20" s="134"/>
      <c r="G20" s="135"/>
      <c r="H20" s="136"/>
      <c r="I20" s="137"/>
      <c r="J20" s="140"/>
      <c r="K20" s="134"/>
      <c r="L20" s="135"/>
      <c r="M20" s="136"/>
      <c r="N20" s="136"/>
      <c r="O20" s="141"/>
      <c r="P20" s="109"/>
    </row>
    <row r="21" spans="1:16" hidden="1" x14ac:dyDescent="0.35">
      <c r="A21" s="132">
        <v>14</v>
      </c>
      <c r="B21" s="133"/>
      <c r="C21" s="133"/>
      <c r="D21" s="287">
        <v>26</v>
      </c>
      <c r="E21" s="137"/>
      <c r="F21" s="134"/>
      <c r="G21" s="135"/>
      <c r="H21" s="136"/>
      <c r="I21" s="137"/>
      <c r="J21" s="140"/>
      <c r="K21" s="134"/>
      <c r="L21" s="135"/>
      <c r="M21" s="136"/>
      <c r="N21" s="136"/>
      <c r="O21" s="141"/>
      <c r="P21" s="109"/>
    </row>
    <row r="22" spans="1:16" hidden="1" x14ac:dyDescent="0.35">
      <c r="A22" s="132">
        <v>15</v>
      </c>
      <c r="B22" s="133"/>
      <c r="C22" s="133"/>
      <c r="D22" s="287">
        <v>26</v>
      </c>
      <c r="E22" s="137"/>
      <c r="F22" s="134"/>
      <c r="G22" s="135"/>
      <c r="H22" s="136"/>
      <c r="I22" s="137"/>
      <c r="J22" s="140"/>
      <c r="K22" s="134"/>
      <c r="L22" s="135"/>
      <c r="M22" s="136"/>
      <c r="N22" s="136"/>
      <c r="O22" s="141"/>
      <c r="P22" s="109"/>
    </row>
    <row r="23" spans="1:16" hidden="1" x14ac:dyDescent="0.35">
      <c r="A23" s="132">
        <v>16</v>
      </c>
      <c r="B23" s="133"/>
      <c r="C23" s="133"/>
      <c r="D23" s="287">
        <v>26</v>
      </c>
      <c r="E23" s="137"/>
      <c r="F23" s="134"/>
      <c r="G23" s="135"/>
      <c r="H23" s="136"/>
      <c r="I23" s="137"/>
      <c r="J23" s="140"/>
      <c r="K23" s="134"/>
      <c r="L23" s="135"/>
      <c r="M23" s="136"/>
      <c r="N23" s="136"/>
      <c r="O23" s="141"/>
      <c r="P23" s="109"/>
    </row>
    <row r="24" spans="1:16" hidden="1" x14ac:dyDescent="0.35">
      <c r="A24" s="132">
        <v>17</v>
      </c>
      <c r="B24" s="133"/>
      <c r="C24" s="133"/>
      <c r="D24" s="287">
        <v>26</v>
      </c>
      <c r="E24" s="137"/>
      <c r="F24" s="134"/>
      <c r="G24" s="135"/>
      <c r="H24" s="136"/>
      <c r="I24" s="137"/>
      <c r="J24" s="140"/>
      <c r="K24" s="134"/>
      <c r="L24" s="135"/>
      <c r="M24" s="136"/>
      <c r="N24" s="136"/>
      <c r="O24" s="141"/>
      <c r="P24" s="109"/>
    </row>
    <row r="25" spans="1:16" hidden="1" x14ac:dyDescent="0.35">
      <c r="A25" s="132">
        <v>18</v>
      </c>
      <c r="B25" s="133"/>
      <c r="C25" s="133"/>
      <c r="D25" s="287">
        <v>26</v>
      </c>
      <c r="E25" s="137"/>
      <c r="F25" s="134"/>
      <c r="G25" s="135"/>
      <c r="H25" s="136"/>
      <c r="I25" s="137"/>
      <c r="J25" s="140"/>
      <c r="K25" s="134"/>
      <c r="L25" s="135"/>
      <c r="M25" s="136"/>
      <c r="N25" s="136"/>
      <c r="O25" s="141"/>
      <c r="P25" s="109"/>
    </row>
    <row r="26" spans="1:16" hidden="1" x14ac:dyDescent="0.35">
      <c r="A26" s="132">
        <v>19</v>
      </c>
      <c r="B26" s="133"/>
      <c r="C26" s="133"/>
      <c r="D26" s="287">
        <v>26</v>
      </c>
      <c r="E26" s="137"/>
      <c r="F26" s="134"/>
      <c r="G26" s="135"/>
      <c r="H26" s="136"/>
      <c r="I26" s="137"/>
      <c r="J26" s="140"/>
      <c r="K26" s="134"/>
      <c r="L26" s="135"/>
      <c r="M26" s="136"/>
      <c r="N26" s="136"/>
      <c r="O26" s="141"/>
      <c r="P26" s="109"/>
    </row>
    <row r="27" spans="1:16" hidden="1" x14ac:dyDescent="0.35">
      <c r="A27" s="132">
        <v>20</v>
      </c>
      <c r="B27" s="133"/>
      <c r="C27" s="133"/>
      <c r="D27" s="287">
        <v>26</v>
      </c>
      <c r="E27" s="137"/>
      <c r="F27" s="134"/>
      <c r="G27" s="135"/>
      <c r="H27" s="136"/>
      <c r="I27" s="137"/>
      <c r="J27" s="140"/>
      <c r="K27" s="134"/>
      <c r="L27" s="135"/>
      <c r="M27" s="136"/>
      <c r="N27" s="136"/>
      <c r="O27" s="141"/>
      <c r="P27" s="109"/>
    </row>
    <row r="28" spans="1:16" hidden="1" x14ac:dyDescent="0.35">
      <c r="A28" s="132">
        <v>21</v>
      </c>
      <c r="B28" s="133"/>
      <c r="C28" s="133"/>
      <c r="D28" s="287">
        <v>26</v>
      </c>
      <c r="E28" s="137"/>
      <c r="F28" s="134"/>
      <c r="G28" s="135"/>
      <c r="H28" s="136"/>
      <c r="I28" s="137"/>
      <c r="J28" s="140"/>
      <c r="K28" s="134"/>
      <c r="L28" s="135"/>
      <c r="M28" s="136"/>
      <c r="N28" s="136"/>
      <c r="O28" s="141"/>
      <c r="P28" s="109"/>
    </row>
    <row r="29" spans="1:16" hidden="1" x14ac:dyDescent="0.35">
      <c r="A29" s="132">
        <v>22</v>
      </c>
      <c r="B29" s="133"/>
      <c r="C29" s="133"/>
      <c r="D29" s="287">
        <v>26</v>
      </c>
      <c r="E29" s="137"/>
      <c r="F29" s="134"/>
      <c r="G29" s="135"/>
      <c r="H29" s="136"/>
      <c r="I29" s="137"/>
      <c r="J29" s="140"/>
      <c r="K29" s="134"/>
      <c r="L29" s="135"/>
      <c r="M29" s="136"/>
      <c r="N29" s="136"/>
      <c r="O29" s="141"/>
      <c r="P29" s="109"/>
    </row>
    <row r="30" spans="1:16" hidden="1" x14ac:dyDescent="0.35">
      <c r="A30" s="132">
        <v>23</v>
      </c>
      <c r="B30" s="133"/>
      <c r="C30" s="133"/>
      <c r="D30" s="287">
        <v>26</v>
      </c>
      <c r="E30" s="137"/>
      <c r="F30" s="134"/>
      <c r="G30" s="135"/>
      <c r="H30" s="136"/>
      <c r="I30" s="137"/>
      <c r="J30" s="140"/>
      <c r="K30" s="134"/>
      <c r="L30" s="135"/>
      <c r="M30" s="136"/>
      <c r="N30" s="136"/>
      <c r="O30" s="141"/>
      <c r="P30" s="109"/>
    </row>
    <row r="31" spans="1:16" hidden="1" x14ac:dyDescent="0.35">
      <c r="A31" s="132">
        <v>24</v>
      </c>
      <c r="B31" s="133"/>
      <c r="C31" s="133"/>
      <c r="D31" s="287">
        <v>26</v>
      </c>
      <c r="E31" s="137"/>
      <c r="F31" s="134"/>
      <c r="G31" s="135"/>
      <c r="H31" s="136"/>
      <c r="I31" s="137"/>
      <c r="J31" s="140"/>
      <c r="K31" s="134"/>
      <c r="L31" s="135"/>
      <c r="M31" s="136"/>
      <c r="N31" s="136"/>
      <c r="O31" s="141"/>
      <c r="P31" s="109"/>
    </row>
    <row r="32" spans="1:16" hidden="1" x14ac:dyDescent="0.35">
      <c r="A32" s="132">
        <v>25</v>
      </c>
      <c r="B32" s="133"/>
      <c r="C32" s="133"/>
      <c r="D32" s="287">
        <v>26</v>
      </c>
      <c r="E32" s="137"/>
      <c r="F32" s="134"/>
      <c r="G32" s="135"/>
      <c r="H32" s="136"/>
      <c r="I32" s="137"/>
      <c r="J32" s="140"/>
      <c r="K32" s="134"/>
      <c r="L32" s="135"/>
      <c r="M32" s="136"/>
      <c r="N32" s="136"/>
      <c r="O32" s="141"/>
      <c r="P32" s="109"/>
    </row>
    <row r="33" spans="1:16" hidden="1" x14ac:dyDescent="0.35">
      <c r="A33" s="132">
        <v>26</v>
      </c>
      <c r="B33" s="133"/>
      <c r="C33" s="133"/>
      <c r="D33" s="287">
        <v>26</v>
      </c>
      <c r="E33" s="137"/>
      <c r="F33" s="134"/>
      <c r="G33" s="135"/>
      <c r="H33" s="136"/>
      <c r="I33" s="137"/>
      <c r="J33" s="140"/>
      <c r="K33" s="134"/>
      <c r="L33" s="135"/>
      <c r="M33" s="136"/>
      <c r="N33" s="136"/>
      <c r="O33" s="141"/>
      <c r="P33" s="109"/>
    </row>
    <row r="34" spans="1:16" hidden="1" x14ac:dyDescent="0.35">
      <c r="A34" s="132">
        <v>27</v>
      </c>
      <c r="B34" s="133"/>
      <c r="C34" s="133"/>
      <c r="D34" s="287">
        <v>26</v>
      </c>
      <c r="E34" s="137"/>
      <c r="F34" s="134"/>
      <c r="G34" s="135"/>
      <c r="H34" s="136"/>
      <c r="I34" s="137"/>
      <c r="J34" s="140"/>
      <c r="K34" s="134"/>
      <c r="L34" s="135"/>
      <c r="M34" s="136"/>
      <c r="N34" s="136"/>
      <c r="O34" s="141"/>
      <c r="P34" s="109"/>
    </row>
    <row r="35" spans="1:16" hidden="1" x14ac:dyDescent="0.35">
      <c r="A35" s="132">
        <v>28</v>
      </c>
      <c r="B35" s="133"/>
      <c r="C35" s="133"/>
      <c r="D35" s="287">
        <v>26</v>
      </c>
      <c r="E35" s="137"/>
      <c r="F35" s="134"/>
      <c r="G35" s="135"/>
      <c r="H35" s="136"/>
      <c r="I35" s="137"/>
      <c r="J35" s="140"/>
      <c r="K35" s="134"/>
      <c r="L35" s="135"/>
      <c r="M35" s="136"/>
      <c r="N35" s="136"/>
      <c r="O35" s="141"/>
      <c r="P35" s="109"/>
    </row>
    <row r="36" spans="1:16" hidden="1" x14ac:dyDescent="0.35">
      <c r="A36" s="132">
        <v>29</v>
      </c>
      <c r="B36" s="133"/>
      <c r="C36" s="133"/>
      <c r="D36" s="287">
        <v>26</v>
      </c>
      <c r="E36" s="137"/>
      <c r="F36" s="134"/>
      <c r="G36" s="135"/>
      <c r="H36" s="136"/>
      <c r="I36" s="137"/>
      <c r="J36" s="140"/>
      <c r="K36" s="134"/>
      <c r="L36" s="135"/>
      <c r="M36" s="136"/>
      <c r="N36" s="136"/>
      <c r="O36" s="141"/>
      <c r="P36" s="109"/>
    </row>
    <row r="37" spans="1:16" ht="15" hidden="1" thickBot="1" x14ac:dyDescent="0.4">
      <c r="A37" s="132">
        <v>30</v>
      </c>
      <c r="B37" s="133"/>
      <c r="C37" s="133"/>
      <c r="D37" s="287">
        <v>26</v>
      </c>
      <c r="E37" s="137"/>
      <c r="F37" s="134"/>
      <c r="G37" s="135"/>
      <c r="H37" s="136"/>
      <c r="I37" s="137"/>
      <c r="J37" s="140"/>
      <c r="K37" s="134"/>
      <c r="L37" s="135"/>
      <c r="M37" s="136"/>
      <c r="N37" s="136"/>
      <c r="O37" s="141"/>
      <c r="P37" s="109"/>
    </row>
    <row r="38" spans="1:16" ht="15" thickBot="1" x14ac:dyDescent="0.4">
      <c r="A38" s="142"/>
      <c r="B38" s="143" t="s">
        <v>54</v>
      </c>
      <c r="C38" s="144"/>
      <c r="D38" s="145">
        <f>SUM(D8:D17)</f>
        <v>255</v>
      </c>
      <c r="E38" s="145">
        <f t="shared" ref="E38:O38" si="4">SUM(E8:E17)</f>
        <v>249</v>
      </c>
      <c r="F38" s="145">
        <f t="shared" si="4"/>
        <v>31050</v>
      </c>
      <c r="G38" s="145">
        <f t="shared" si="4"/>
        <v>17654</v>
      </c>
      <c r="H38" s="145">
        <f t="shared" si="4"/>
        <v>0</v>
      </c>
      <c r="I38" s="145">
        <f t="shared" si="4"/>
        <v>17654</v>
      </c>
      <c r="J38" s="145">
        <f t="shared" si="4"/>
        <v>48704</v>
      </c>
      <c r="K38" s="145">
        <f t="shared" si="4"/>
        <v>31050</v>
      </c>
      <c r="L38" s="145">
        <f t="shared" si="4"/>
        <v>17134</v>
      </c>
      <c r="M38" s="145">
        <f t="shared" si="4"/>
        <v>0</v>
      </c>
      <c r="N38" s="145">
        <f t="shared" si="4"/>
        <v>17134</v>
      </c>
      <c r="O38" s="145">
        <f t="shared" si="4"/>
        <v>48184</v>
      </c>
      <c r="P38" s="109"/>
    </row>
    <row r="39" spans="1:16" ht="15" thickBot="1" x14ac:dyDescent="0.4">
      <c r="A39" s="146"/>
      <c r="B39" s="109"/>
      <c r="C39" s="109"/>
      <c r="D39" s="121"/>
      <c r="E39" s="121"/>
      <c r="F39" s="109"/>
      <c r="G39" s="109"/>
      <c r="H39" s="109"/>
      <c r="I39" s="121"/>
      <c r="J39" s="121"/>
      <c r="K39" s="121"/>
      <c r="L39" s="121"/>
      <c r="M39" s="121"/>
      <c r="N39" s="121"/>
      <c r="O39" s="121"/>
      <c r="P39" s="121"/>
    </row>
    <row r="40" spans="1:16" ht="15" thickBot="1" x14ac:dyDescent="0.4">
      <c r="A40" s="109"/>
      <c r="B40" s="326" t="s">
        <v>203</v>
      </c>
      <c r="C40" s="327"/>
      <c r="D40" s="328"/>
      <c r="E40" s="109"/>
      <c r="F40" s="329" t="s">
        <v>204</v>
      </c>
      <c r="G40" s="330"/>
      <c r="H40" s="330"/>
      <c r="I40" s="331"/>
      <c r="J40" s="9"/>
      <c r="K40" s="147" t="s">
        <v>56</v>
      </c>
      <c r="L40" s="148"/>
      <c r="M40" s="149"/>
      <c r="N40" s="149"/>
      <c r="O40" s="150"/>
      <c r="P40" s="9"/>
    </row>
    <row r="41" spans="1:16" x14ac:dyDescent="0.35">
      <c r="A41" s="109"/>
      <c r="B41" s="151"/>
      <c r="C41" s="152" t="s">
        <v>183</v>
      </c>
      <c r="D41" s="153" t="s">
        <v>205</v>
      </c>
      <c r="E41" s="109"/>
      <c r="F41" s="154" t="s">
        <v>206</v>
      </c>
      <c r="G41" s="155" t="s">
        <v>207</v>
      </c>
      <c r="H41" s="155" t="s">
        <v>205</v>
      </c>
      <c r="I41" s="156" t="s">
        <v>208</v>
      </c>
      <c r="J41" s="9"/>
      <c r="K41" s="157"/>
      <c r="L41" s="158"/>
      <c r="M41" s="159"/>
      <c r="N41" s="159"/>
      <c r="O41" s="160"/>
      <c r="P41" s="9"/>
    </row>
    <row r="42" spans="1:16" ht="15" thickBot="1" x14ac:dyDescent="0.4">
      <c r="A42" s="109"/>
      <c r="B42" s="161" t="s">
        <v>209</v>
      </c>
      <c r="C42" s="162">
        <v>4</v>
      </c>
      <c r="D42" s="163">
        <v>4</v>
      </c>
      <c r="E42" s="109"/>
      <c r="F42" s="162" t="s">
        <v>209</v>
      </c>
      <c r="G42" s="162">
        <f>D8+D9+D10+D11</f>
        <v>103</v>
      </c>
      <c r="H42" s="162">
        <f>E8+E9+E10+E11</f>
        <v>101</v>
      </c>
      <c r="I42" s="164">
        <f>H42/G42*100</f>
        <v>98.05825242718447</v>
      </c>
      <c r="J42" s="9"/>
      <c r="K42" s="165"/>
      <c r="L42" s="166"/>
      <c r="M42" s="167"/>
      <c r="N42" s="167"/>
      <c r="O42" s="168"/>
      <c r="P42" s="9"/>
    </row>
    <row r="43" spans="1:16" x14ac:dyDescent="0.35">
      <c r="A43" s="109"/>
      <c r="B43" s="161" t="s">
        <v>210</v>
      </c>
      <c r="C43" s="162">
        <v>5</v>
      </c>
      <c r="D43" s="163">
        <v>5</v>
      </c>
      <c r="E43" s="109"/>
      <c r="F43" s="162" t="s">
        <v>211</v>
      </c>
      <c r="G43" s="162">
        <f>SUM(D12:D16)</f>
        <v>130</v>
      </c>
      <c r="H43" s="162">
        <f>SUM(E12:E16)</f>
        <v>126</v>
      </c>
      <c r="I43" s="164">
        <f t="shared" ref="I43:I47" si="5">H43/G43*100</f>
        <v>96.92307692307692</v>
      </c>
      <c r="J43" s="9"/>
      <c r="K43" s="157" t="s">
        <v>57</v>
      </c>
      <c r="L43" s="169"/>
      <c r="M43" s="170"/>
      <c r="N43" s="170"/>
      <c r="O43" s="171"/>
      <c r="P43" s="9"/>
    </row>
    <row r="44" spans="1:16" x14ac:dyDescent="0.35">
      <c r="A44" s="109"/>
      <c r="B44" s="161" t="s">
        <v>202</v>
      </c>
      <c r="C44" s="162">
        <v>1</v>
      </c>
      <c r="D44" s="163">
        <v>1</v>
      </c>
      <c r="E44" s="109"/>
      <c r="F44" s="162" t="s">
        <v>202</v>
      </c>
      <c r="G44" s="162">
        <f>D17</f>
        <v>22</v>
      </c>
      <c r="H44" s="162">
        <f>E17</f>
        <v>22</v>
      </c>
      <c r="I44" s="164">
        <f t="shared" si="5"/>
        <v>100</v>
      </c>
      <c r="J44" s="9"/>
      <c r="K44" s="157"/>
      <c r="L44" s="172"/>
      <c r="M44" s="22"/>
      <c r="N44" s="22"/>
      <c r="O44" s="173"/>
      <c r="P44" s="9">
        <f>O38+'MI 2'!N9</f>
        <v>54359</v>
      </c>
    </row>
    <row r="45" spans="1:16" ht="15" thickBot="1" x14ac:dyDescent="0.4">
      <c r="A45" s="109"/>
      <c r="B45" s="174" t="s">
        <v>212</v>
      </c>
      <c r="C45" s="175">
        <v>1</v>
      </c>
      <c r="D45" s="176">
        <v>1</v>
      </c>
      <c r="E45" s="109"/>
      <c r="F45" s="162" t="s">
        <v>212</v>
      </c>
      <c r="G45" s="162">
        <f>'MI 2'!D9</f>
        <v>13</v>
      </c>
      <c r="H45" s="162">
        <f>'MI 2'!E9</f>
        <v>13</v>
      </c>
      <c r="I45" s="177">
        <f t="shared" si="5"/>
        <v>100</v>
      </c>
      <c r="J45" s="9"/>
      <c r="K45" s="165"/>
      <c r="L45" s="178"/>
      <c r="M45" s="179"/>
      <c r="N45" s="179"/>
      <c r="O45" s="180"/>
      <c r="P45" s="9"/>
    </row>
    <row r="46" spans="1:16" x14ac:dyDescent="0.35">
      <c r="A46" s="109"/>
      <c r="B46" s="174" t="s">
        <v>213</v>
      </c>
      <c r="C46" s="175">
        <v>1</v>
      </c>
      <c r="D46" s="176">
        <v>1</v>
      </c>
      <c r="E46" s="109"/>
      <c r="F46" s="162" t="s">
        <v>213</v>
      </c>
      <c r="G46" s="162">
        <f>'MI 2'!C21</f>
        <v>26</v>
      </c>
      <c r="H46" s="162">
        <f>'MI 2'!D21</f>
        <v>26</v>
      </c>
      <c r="I46" s="164">
        <f t="shared" si="5"/>
        <v>100</v>
      </c>
      <c r="J46" s="9"/>
      <c r="K46" s="109"/>
      <c r="L46" s="109"/>
      <c r="M46" s="109"/>
      <c r="N46" s="109"/>
      <c r="O46" s="109"/>
      <c r="P46" s="109"/>
    </row>
    <row r="47" spans="1:16" x14ac:dyDescent="0.35">
      <c r="A47" s="109"/>
      <c r="B47" s="174" t="s">
        <v>214</v>
      </c>
      <c r="C47" s="175">
        <v>0</v>
      </c>
      <c r="D47" s="176">
        <v>0</v>
      </c>
      <c r="E47" s="109"/>
      <c r="F47" s="181" t="s">
        <v>24</v>
      </c>
      <c r="G47" s="181">
        <f>SUM(G42:G46)</f>
        <v>294</v>
      </c>
      <c r="H47" s="181">
        <f>SUM(H42:H46)</f>
        <v>288</v>
      </c>
      <c r="I47" s="182">
        <f t="shared" si="5"/>
        <v>97.959183673469383</v>
      </c>
      <c r="J47" s="9"/>
      <c r="K47" s="109"/>
      <c r="L47" s="109"/>
      <c r="M47" s="109"/>
      <c r="N47" s="109"/>
      <c r="O47" s="109"/>
      <c r="P47" s="109"/>
    </row>
    <row r="48" spans="1:16" x14ac:dyDescent="0.35">
      <c r="A48" s="109"/>
      <c r="B48" s="174" t="s">
        <v>215</v>
      </c>
      <c r="C48" s="175">
        <v>3</v>
      </c>
      <c r="D48" s="176">
        <v>3</v>
      </c>
      <c r="E48" s="109"/>
      <c r="F48" s="109"/>
      <c r="G48" s="109"/>
      <c r="H48" s="109"/>
      <c r="I48" s="109"/>
      <c r="J48" s="9"/>
      <c r="K48" s="109"/>
      <c r="L48" s="109"/>
      <c r="M48" s="109"/>
      <c r="N48" s="109"/>
      <c r="O48" s="109"/>
      <c r="P48" s="109"/>
    </row>
    <row r="49" spans="1:16" x14ac:dyDescent="0.35">
      <c r="A49" s="109"/>
      <c r="B49" s="174" t="s">
        <v>216</v>
      </c>
      <c r="C49" s="175">
        <v>0</v>
      </c>
      <c r="D49" s="176">
        <v>0</v>
      </c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</row>
    <row r="50" spans="1:16" ht="15" thickBot="1" x14ac:dyDescent="0.4">
      <c r="A50" s="109"/>
      <c r="B50" s="183" t="s">
        <v>24</v>
      </c>
      <c r="C50" s="184">
        <f>SUM(C42:C49)</f>
        <v>15</v>
      </c>
      <c r="D50" s="184">
        <f>SUM(D42:D49)</f>
        <v>15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</row>
    <row r="51" spans="1:16" x14ac:dyDescent="0.35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</row>
  </sheetData>
  <mergeCells count="9">
    <mergeCell ref="B40:D40"/>
    <mergeCell ref="F40:I40"/>
    <mergeCell ref="A1:O1"/>
    <mergeCell ref="D5:E5"/>
    <mergeCell ref="F5:J5"/>
    <mergeCell ref="K5:O5"/>
    <mergeCell ref="G6:I6"/>
    <mergeCell ref="J6:J7"/>
    <mergeCell ref="L6:N6"/>
  </mergeCells>
  <printOptions horizontalCentered="1" verticalCentered="1"/>
  <pageMargins left="0" right="0" top="0" bottom="0" header="0" footer="0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topLeftCell="A3" workbookViewId="0">
      <selection activeCell="B11" sqref="B11:G17"/>
    </sheetView>
  </sheetViews>
  <sheetFormatPr defaultColWidth="9.81640625" defaultRowHeight="14.5" x14ac:dyDescent="0.35"/>
  <cols>
    <col min="1" max="1" width="1" style="51" customWidth="1"/>
    <col min="2" max="2" width="12.81640625" style="51" customWidth="1"/>
    <col min="3" max="3" width="4.81640625" style="51" bestFit="1" customWidth="1"/>
    <col min="4" max="5" width="9.81640625" style="51"/>
    <col min="6" max="6" width="13.81640625" style="51" customWidth="1"/>
    <col min="7" max="7" width="0.453125" style="51" customWidth="1"/>
    <col min="8" max="8" width="22.08984375" style="51" bestFit="1" customWidth="1"/>
    <col min="9" max="9" width="4.81640625" style="51" bestFit="1" customWidth="1"/>
    <col min="10" max="11" width="9.81640625" style="51"/>
    <col min="12" max="12" width="13.81640625" style="51" customWidth="1"/>
    <col min="13" max="13" width="1.1796875" style="51" customWidth="1"/>
    <col min="14" max="16384" width="9.81640625" style="51"/>
  </cols>
  <sheetData>
    <row r="1" spans="1:13" ht="6" customHeight="1" x14ac:dyDescent="0.3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18.5" x14ac:dyDescent="0.45">
      <c r="A2" s="52"/>
      <c r="B2" s="470" t="s">
        <v>93</v>
      </c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53"/>
    </row>
    <row r="3" spans="1:13" ht="8.25" customHeight="1" thickBot="1" x14ac:dyDescent="0.4">
      <c r="A3" s="52"/>
      <c r="M3" s="53"/>
    </row>
    <row r="4" spans="1:13" x14ac:dyDescent="0.35">
      <c r="A4" s="52"/>
      <c r="B4" s="471" t="s">
        <v>94</v>
      </c>
      <c r="C4" s="472"/>
      <c r="D4" s="473" t="s">
        <v>299</v>
      </c>
      <c r="E4" s="474"/>
      <c r="F4" s="475"/>
      <c r="M4" s="53"/>
    </row>
    <row r="5" spans="1:13" x14ac:dyDescent="0.35">
      <c r="A5" s="52"/>
      <c r="B5" s="458" t="s">
        <v>38</v>
      </c>
      <c r="C5" s="459"/>
      <c r="D5" s="460" t="s">
        <v>276</v>
      </c>
      <c r="E5" s="461"/>
      <c r="F5" s="462"/>
      <c r="M5" s="53"/>
    </row>
    <row r="6" spans="1:13" x14ac:dyDescent="0.35">
      <c r="A6" s="52"/>
      <c r="B6" s="458" t="s">
        <v>95</v>
      </c>
      <c r="C6" s="459"/>
      <c r="D6" s="460" t="s">
        <v>172</v>
      </c>
      <c r="E6" s="461"/>
      <c r="F6" s="462"/>
      <c r="M6" s="53"/>
    </row>
    <row r="7" spans="1:13" x14ac:dyDescent="0.35">
      <c r="A7" s="52"/>
      <c r="B7" s="458" t="s">
        <v>96</v>
      </c>
      <c r="C7" s="459"/>
      <c r="D7" s="460">
        <v>2016</v>
      </c>
      <c r="E7" s="461"/>
      <c r="F7" s="462"/>
      <c r="M7" s="53"/>
    </row>
    <row r="8" spans="1:13" ht="15" thickBot="1" x14ac:dyDescent="0.4">
      <c r="A8" s="52"/>
      <c r="B8" s="463" t="s">
        <v>97</v>
      </c>
      <c r="C8" s="464"/>
      <c r="D8" s="465" t="s">
        <v>300</v>
      </c>
      <c r="E8" s="466"/>
      <c r="F8" s="467"/>
      <c r="M8" s="53"/>
    </row>
    <row r="9" spans="1:13" ht="6.75" customHeight="1" thickBot="1" x14ac:dyDescent="0.4">
      <c r="A9" s="52"/>
      <c r="M9" s="53"/>
    </row>
    <row r="10" spans="1:13" ht="15" thickBot="1" x14ac:dyDescent="0.4">
      <c r="A10" s="52"/>
      <c r="B10" s="315" t="s">
        <v>67</v>
      </c>
      <c r="C10" s="316" t="s">
        <v>98</v>
      </c>
      <c r="D10" s="317" t="s">
        <v>99</v>
      </c>
      <c r="E10" s="317" t="s">
        <v>100</v>
      </c>
      <c r="F10" s="318" t="s">
        <v>101</v>
      </c>
      <c r="G10" s="58"/>
      <c r="H10" s="54"/>
      <c r="I10" s="55"/>
      <c r="J10" s="56"/>
      <c r="K10" s="56"/>
      <c r="L10" s="57"/>
      <c r="M10" s="53"/>
    </row>
    <row r="11" spans="1:13" x14ac:dyDescent="0.35">
      <c r="A11" s="52"/>
      <c r="B11" s="312"/>
      <c r="C11" s="319"/>
      <c r="D11" s="313"/>
      <c r="E11" s="314"/>
      <c r="F11" s="320"/>
      <c r="G11" s="64"/>
      <c r="H11" s="59"/>
      <c r="I11" s="60"/>
      <c r="J11" s="61"/>
      <c r="K11" s="62"/>
      <c r="L11" s="63"/>
      <c r="M11" s="53"/>
    </row>
    <row r="12" spans="1:13" x14ac:dyDescent="0.35">
      <c r="A12" s="52"/>
      <c r="B12" s="312"/>
      <c r="C12" s="321"/>
      <c r="D12" s="313"/>
      <c r="E12" s="322"/>
      <c r="F12" s="320"/>
      <c r="G12" s="64"/>
      <c r="H12" s="65"/>
      <c r="I12" s="66"/>
      <c r="J12" s="67"/>
      <c r="K12" s="68"/>
      <c r="L12" s="69"/>
      <c r="M12" s="53"/>
    </row>
    <row r="13" spans="1:13" x14ac:dyDescent="0.35">
      <c r="A13" s="52"/>
      <c r="B13" s="312"/>
      <c r="C13" s="321"/>
      <c r="D13" s="313"/>
      <c r="E13" s="314"/>
      <c r="F13" s="320"/>
      <c r="G13" s="64"/>
      <c r="H13" s="65"/>
      <c r="I13" s="66"/>
      <c r="J13" s="67"/>
      <c r="K13" s="68"/>
      <c r="L13" s="69"/>
      <c r="M13" s="53"/>
    </row>
    <row r="14" spans="1:13" x14ac:dyDescent="0.35">
      <c r="A14" s="52"/>
      <c r="B14" s="312"/>
      <c r="C14" s="321"/>
      <c r="D14" s="313"/>
      <c r="E14" s="322"/>
      <c r="F14" s="320"/>
      <c r="G14" s="64"/>
      <c r="H14" s="65"/>
      <c r="I14" s="66"/>
      <c r="J14" s="67"/>
      <c r="K14" s="68"/>
      <c r="L14" s="69"/>
      <c r="M14" s="53"/>
    </row>
    <row r="15" spans="1:13" x14ac:dyDescent="0.35">
      <c r="A15" s="52"/>
      <c r="B15" s="312"/>
      <c r="C15" s="321"/>
      <c r="D15" s="313"/>
      <c r="E15" s="322"/>
      <c r="F15" s="320"/>
      <c r="G15" s="64"/>
      <c r="H15" s="65"/>
      <c r="I15" s="66"/>
      <c r="J15" s="67"/>
      <c r="K15" s="68"/>
      <c r="L15" s="69"/>
      <c r="M15" s="53"/>
    </row>
    <row r="16" spans="1:13" x14ac:dyDescent="0.35">
      <c r="A16" s="52"/>
      <c r="B16" s="312"/>
      <c r="C16" s="321"/>
      <c r="D16" s="313"/>
      <c r="E16" s="322"/>
      <c r="F16" s="320"/>
      <c r="G16" s="64"/>
      <c r="H16" s="65"/>
      <c r="I16" s="66"/>
      <c r="J16" s="67"/>
      <c r="K16" s="68"/>
      <c r="L16" s="69"/>
      <c r="M16" s="53"/>
    </row>
    <row r="17" spans="1:13" x14ac:dyDescent="0.35">
      <c r="A17" s="52"/>
      <c r="B17" s="59"/>
      <c r="C17" s="60"/>
      <c r="D17" s="61"/>
      <c r="E17" s="62"/>
      <c r="F17" s="63"/>
      <c r="G17" s="64"/>
      <c r="H17" s="65"/>
      <c r="I17" s="66"/>
      <c r="J17" s="67"/>
      <c r="K17" s="68"/>
      <c r="L17" s="69"/>
      <c r="M17" s="53"/>
    </row>
    <row r="18" spans="1:13" x14ac:dyDescent="0.35">
      <c r="A18" s="52"/>
      <c r="B18" s="65"/>
      <c r="C18" s="66"/>
      <c r="D18" s="67"/>
      <c r="E18" s="68"/>
      <c r="F18" s="69">
        <f t="shared" ref="F18:F21" si="0">D18*E18</f>
        <v>0</v>
      </c>
      <c r="G18" s="64"/>
      <c r="H18" s="65"/>
      <c r="I18" s="66"/>
      <c r="J18" s="67"/>
      <c r="K18" s="68"/>
      <c r="L18" s="69"/>
      <c r="M18" s="53"/>
    </row>
    <row r="19" spans="1:13" x14ac:dyDescent="0.35">
      <c r="A19" s="52"/>
      <c r="B19" s="65"/>
      <c r="C19" s="66"/>
      <c r="D19" s="67"/>
      <c r="E19" s="68"/>
      <c r="F19" s="69">
        <f t="shared" si="0"/>
        <v>0</v>
      </c>
      <c r="G19" s="64"/>
      <c r="H19" s="65"/>
      <c r="I19" s="66"/>
      <c r="J19" s="67"/>
      <c r="K19" s="68"/>
      <c r="L19" s="69"/>
      <c r="M19" s="53"/>
    </row>
    <row r="20" spans="1:13" x14ac:dyDescent="0.35">
      <c r="A20" s="52"/>
      <c r="B20" s="65"/>
      <c r="C20" s="66"/>
      <c r="D20" s="67"/>
      <c r="E20" s="68"/>
      <c r="F20" s="69">
        <f t="shared" si="0"/>
        <v>0</v>
      </c>
      <c r="G20" s="64"/>
      <c r="H20" s="65"/>
      <c r="I20" s="66"/>
      <c r="J20" s="67"/>
      <c r="K20" s="68"/>
      <c r="L20" s="69"/>
      <c r="M20" s="53"/>
    </row>
    <row r="21" spans="1:13" x14ac:dyDescent="0.35">
      <c r="A21" s="52"/>
      <c r="B21" s="65"/>
      <c r="C21" s="66"/>
      <c r="D21" s="67"/>
      <c r="E21" s="68"/>
      <c r="F21" s="69">
        <f t="shared" si="0"/>
        <v>0</v>
      </c>
      <c r="G21" s="64"/>
      <c r="H21" s="65"/>
      <c r="I21" s="66"/>
      <c r="J21" s="67"/>
      <c r="K21" s="68"/>
      <c r="L21" s="69"/>
      <c r="M21" s="53"/>
    </row>
    <row r="22" spans="1:13" ht="15" thickBot="1" x14ac:dyDescent="0.4">
      <c r="A22" s="52"/>
      <c r="B22" s="70"/>
      <c r="C22" s="71"/>
      <c r="D22" s="72"/>
      <c r="E22" s="73"/>
      <c r="F22" s="74"/>
      <c r="G22" s="64"/>
      <c r="H22" s="70"/>
      <c r="I22" s="71"/>
      <c r="J22" s="72"/>
      <c r="K22" s="73"/>
      <c r="L22" s="74"/>
      <c r="M22" s="53"/>
    </row>
    <row r="23" spans="1:13" s="6" customFormat="1" ht="15" thickBot="1" x14ac:dyDescent="0.4">
      <c r="A23" s="75"/>
      <c r="B23" s="76" t="s">
        <v>102</v>
      </c>
      <c r="C23" s="77"/>
      <c r="D23" s="78">
        <f>SUM(D11:D22)</f>
        <v>0</v>
      </c>
      <c r="E23" s="79"/>
      <c r="F23" s="80">
        <f>SUM(F11:F22)</f>
        <v>0</v>
      </c>
      <c r="G23" s="81"/>
      <c r="H23" s="76" t="s">
        <v>103</v>
      </c>
      <c r="I23" s="77"/>
      <c r="J23" s="78">
        <f>SUM(J11:J22)</f>
        <v>0</v>
      </c>
      <c r="K23" s="79"/>
      <c r="L23" s="80">
        <f>SUM(L11:L22)</f>
        <v>0</v>
      </c>
      <c r="M23" s="82"/>
    </row>
    <row r="24" spans="1:13" ht="23.25" customHeight="1" thickBot="1" x14ac:dyDescent="0.4">
      <c r="A24" s="52"/>
      <c r="B24" s="468" t="s">
        <v>104</v>
      </c>
      <c r="C24" s="469"/>
      <c r="D24" s="469"/>
      <c r="E24" s="456">
        <f>D23+J23</f>
        <v>0</v>
      </c>
      <c r="F24" s="457"/>
      <c r="G24" s="81"/>
      <c r="H24" s="83" t="s">
        <v>105</v>
      </c>
      <c r="I24" s="83"/>
      <c r="J24" s="83">
        <f>L23+R23</f>
        <v>0</v>
      </c>
      <c r="K24" s="456">
        <f>F23+L23</f>
        <v>0</v>
      </c>
      <c r="L24" s="457"/>
      <c r="M24" s="53"/>
    </row>
    <row r="25" spans="1:13" x14ac:dyDescent="0.35">
      <c r="A25" s="52"/>
      <c r="M25" s="53"/>
    </row>
    <row r="26" spans="1:13" x14ac:dyDescent="0.35">
      <c r="A26" s="52"/>
      <c r="M26" s="53"/>
    </row>
    <row r="27" spans="1:13" x14ac:dyDescent="0.35">
      <c r="A27" s="52"/>
      <c r="M27" s="53"/>
    </row>
    <row r="28" spans="1:13" x14ac:dyDescent="0.35">
      <c r="A28" s="52"/>
      <c r="B28" s="51" t="s">
        <v>106</v>
      </c>
      <c r="H28" s="51" t="s">
        <v>107</v>
      </c>
      <c r="M28" s="53"/>
    </row>
    <row r="29" spans="1:13" ht="3.75" customHeight="1" thickBot="1" x14ac:dyDescent="0.4">
      <c r="A29" s="52"/>
      <c r="M29" s="53"/>
    </row>
    <row r="30" spans="1:13" x14ac:dyDescent="0.35">
      <c r="A30" s="52"/>
      <c r="B30" s="84" t="s">
        <v>108</v>
      </c>
      <c r="C30" s="49"/>
      <c r="D30" s="49"/>
      <c r="E30" s="49"/>
      <c r="F30" s="49"/>
      <c r="G30" s="49"/>
      <c r="H30" s="49"/>
      <c r="I30" s="49"/>
      <c r="J30" s="49"/>
      <c r="K30" s="49"/>
      <c r="L30" s="50"/>
      <c r="M30" s="53"/>
    </row>
    <row r="31" spans="1:13" x14ac:dyDescent="0.35">
      <c r="A31" s="52"/>
      <c r="B31" s="52" t="s">
        <v>109</v>
      </c>
      <c r="H31" s="51" t="s">
        <v>110</v>
      </c>
      <c r="L31" s="53"/>
      <c r="M31" s="53"/>
    </row>
    <row r="32" spans="1:13" x14ac:dyDescent="0.35">
      <c r="A32" s="52"/>
      <c r="B32" s="52" t="s">
        <v>111</v>
      </c>
      <c r="H32" s="51" t="s">
        <v>112</v>
      </c>
      <c r="L32" s="53"/>
      <c r="M32" s="53"/>
    </row>
    <row r="33" spans="1:13" x14ac:dyDescent="0.35">
      <c r="A33" s="52"/>
      <c r="B33" s="52" t="s">
        <v>113</v>
      </c>
      <c r="H33" s="51" t="s">
        <v>114</v>
      </c>
      <c r="L33" s="53"/>
      <c r="M33" s="53"/>
    </row>
    <row r="34" spans="1:13" x14ac:dyDescent="0.35">
      <c r="A34" s="52"/>
      <c r="B34" s="52" t="s">
        <v>115</v>
      </c>
      <c r="L34" s="53"/>
      <c r="M34" s="53"/>
    </row>
    <row r="35" spans="1:13" ht="6" customHeight="1" thickBot="1" x14ac:dyDescent="0.4">
      <c r="A35" s="52"/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7"/>
      <c r="M35" s="53"/>
    </row>
    <row r="36" spans="1:13" ht="7.5" customHeight="1" thickBot="1" x14ac:dyDescent="0.4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7"/>
    </row>
  </sheetData>
  <mergeCells count="14">
    <mergeCell ref="B6:C6"/>
    <mergeCell ref="D6:F6"/>
    <mergeCell ref="B2:L2"/>
    <mergeCell ref="B4:C4"/>
    <mergeCell ref="D4:F4"/>
    <mergeCell ref="B5:C5"/>
    <mergeCell ref="D5:F5"/>
    <mergeCell ref="K24:L24"/>
    <mergeCell ref="B7:C7"/>
    <mergeCell ref="D7:F7"/>
    <mergeCell ref="B8:C8"/>
    <mergeCell ref="D8:F8"/>
    <mergeCell ref="B24:D24"/>
    <mergeCell ref="E24:F24"/>
  </mergeCells>
  <pageMargins left="0" right="0" top="0" bottom="0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3:I28"/>
  <sheetViews>
    <sheetView topLeftCell="A3" workbookViewId="0">
      <selection activeCell="B11" sqref="B11:C11"/>
    </sheetView>
  </sheetViews>
  <sheetFormatPr defaultColWidth="9.1796875" defaultRowHeight="13" x14ac:dyDescent="0.3"/>
  <cols>
    <col min="1" max="1" width="22" style="37" customWidth="1"/>
    <col min="2" max="3" width="19.54296875" style="37" customWidth="1"/>
    <col min="4" max="4" width="19.453125" style="37" customWidth="1"/>
    <col min="5" max="5" width="14.81640625" style="37" customWidth="1"/>
    <col min="6" max="6" width="31.1796875" style="37" customWidth="1"/>
    <col min="7" max="257" width="9.1796875" style="37"/>
    <col min="258" max="258" width="36.81640625" style="37" customWidth="1"/>
    <col min="259" max="259" width="19.54296875" style="37" customWidth="1"/>
    <col min="260" max="260" width="13.81640625" style="37" customWidth="1"/>
    <col min="261" max="261" width="14.81640625" style="37" customWidth="1"/>
    <col min="262" max="262" width="31.1796875" style="37" customWidth="1"/>
    <col min="263" max="513" width="9.1796875" style="37"/>
    <col min="514" max="514" width="36.81640625" style="37" customWidth="1"/>
    <col min="515" max="515" width="19.54296875" style="37" customWidth="1"/>
    <col min="516" max="516" width="13.81640625" style="37" customWidth="1"/>
    <col min="517" max="517" width="14.81640625" style="37" customWidth="1"/>
    <col min="518" max="518" width="31.1796875" style="37" customWidth="1"/>
    <col min="519" max="769" width="9.1796875" style="37"/>
    <col min="770" max="770" width="36.81640625" style="37" customWidth="1"/>
    <col min="771" max="771" width="19.54296875" style="37" customWidth="1"/>
    <col min="772" max="772" width="13.81640625" style="37" customWidth="1"/>
    <col min="773" max="773" width="14.81640625" style="37" customWidth="1"/>
    <col min="774" max="774" width="31.1796875" style="37" customWidth="1"/>
    <col min="775" max="1025" width="9.1796875" style="37"/>
    <col min="1026" max="1026" width="36.81640625" style="37" customWidth="1"/>
    <col min="1027" max="1027" width="19.54296875" style="37" customWidth="1"/>
    <col min="1028" max="1028" width="13.81640625" style="37" customWidth="1"/>
    <col min="1029" max="1029" width="14.81640625" style="37" customWidth="1"/>
    <col min="1030" max="1030" width="31.1796875" style="37" customWidth="1"/>
    <col min="1031" max="1281" width="9.1796875" style="37"/>
    <col min="1282" max="1282" width="36.81640625" style="37" customWidth="1"/>
    <col min="1283" max="1283" width="19.54296875" style="37" customWidth="1"/>
    <col min="1284" max="1284" width="13.81640625" style="37" customWidth="1"/>
    <col min="1285" max="1285" width="14.81640625" style="37" customWidth="1"/>
    <col min="1286" max="1286" width="31.1796875" style="37" customWidth="1"/>
    <col min="1287" max="1537" width="9.1796875" style="37"/>
    <col min="1538" max="1538" width="36.81640625" style="37" customWidth="1"/>
    <col min="1539" max="1539" width="19.54296875" style="37" customWidth="1"/>
    <col min="1540" max="1540" width="13.81640625" style="37" customWidth="1"/>
    <col min="1541" max="1541" width="14.81640625" style="37" customWidth="1"/>
    <col min="1542" max="1542" width="31.1796875" style="37" customWidth="1"/>
    <col min="1543" max="1793" width="9.1796875" style="37"/>
    <col min="1794" max="1794" width="36.81640625" style="37" customWidth="1"/>
    <col min="1795" max="1795" width="19.54296875" style="37" customWidth="1"/>
    <col min="1796" max="1796" width="13.81640625" style="37" customWidth="1"/>
    <col min="1797" max="1797" width="14.81640625" style="37" customWidth="1"/>
    <col min="1798" max="1798" width="31.1796875" style="37" customWidth="1"/>
    <col min="1799" max="2049" width="9.1796875" style="37"/>
    <col min="2050" max="2050" width="36.81640625" style="37" customWidth="1"/>
    <col min="2051" max="2051" width="19.54296875" style="37" customWidth="1"/>
    <col min="2052" max="2052" width="13.81640625" style="37" customWidth="1"/>
    <col min="2053" max="2053" width="14.81640625" style="37" customWidth="1"/>
    <col min="2054" max="2054" width="31.1796875" style="37" customWidth="1"/>
    <col min="2055" max="2305" width="9.1796875" style="37"/>
    <col min="2306" max="2306" width="36.81640625" style="37" customWidth="1"/>
    <col min="2307" max="2307" width="19.54296875" style="37" customWidth="1"/>
    <col min="2308" max="2308" width="13.81640625" style="37" customWidth="1"/>
    <col min="2309" max="2309" width="14.81640625" style="37" customWidth="1"/>
    <col min="2310" max="2310" width="31.1796875" style="37" customWidth="1"/>
    <col min="2311" max="2561" width="9.1796875" style="37"/>
    <col min="2562" max="2562" width="36.81640625" style="37" customWidth="1"/>
    <col min="2563" max="2563" width="19.54296875" style="37" customWidth="1"/>
    <col min="2564" max="2564" width="13.81640625" style="37" customWidth="1"/>
    <col min="2565" max="2565" width="14.81640625" style="37" customWidth="1"/>
    <col min="2566" max="2566" width="31.1796875" style="37" customWidth="1"/>
    <col min="2567" max="2817" width="9.1796875" style="37"/>
    <col min="2818" max="2818" width="36.81640625" style="37" customWidth="1"/>
    <col min="2819" max="2819" width="19.54296875" style="37" customWidth="1"/>
    <col min="2820" max="2820" width="13.81640625" style="37" customWidth="1"/>
    <col min="2821" max="2821" width="14.81640625" style="37" customWidth="1"/>
    <col min="2822" max="2822" width="31.1796875" style="37" customWidth="1"/>
    <col min="2823" max="3073" width="9.1796875" style="37"/>
    <col min="3074" max="3074" width="36.81640625" style="37" customWidth="1"/>
    <col min="3075" max="3075" width="19.54296875" style="37" customWidth="1"/>
    <col min="3076" max="3076" width="13.81640625" style="37" customWidth="1"/>
    <col min="3077" max="3077" width="14.81640625" style="37" customWidth="1"/>
    <col min="3078" max="3078" width="31.1796875" style="37" customWidth="1"/>
    <col min="3079" max="3329" width="9.1796875" style="37"/>
    <col min="3330" max="3330" width="36.81640625" style="37" customWidth="1"/>
    <col min="3331" max="3331" width="19.54296875" style="37" customWidth="1"/>
    <col min="3332" max="3332" width="13.81640625" style="37" customWidth="1"/>
    <col min="3333" max="3333" width="14.81640625" style="37" customWidth="1"/>
    <col min="3334" max="3334" width="31.1796875" style="37" customWidth="1"/>
    <col min="3335" max="3585" width="9.1796875" style="37"/>
    <col min="3586" max="3586" width="36.81640625" style="37" customWidth="1"/>
    <col min="3587" max="3587" width="19.54296875" style="37" customWidth="1"/>
    <col min="3588" max="3588" width="13.81640625" style="37" customWidth="1"/>
    <col min="3589" max="3589" width="14.81640625" style="37" customWidth="1"/>
    <col min="3590" max="3590" width="31.1796875" style="37" customWidth="1"/>
    <col min="3591" max="3841" width="9.1796875" style="37"/>
    <col min="3842" max="3842" width="36.81640625" style="37" customWidth="1"/>
    <col min="3843" max="3843" width="19.54296875" style="37" customWidth="1"/>
    <col min="3844" max="3844" width="13.81640625" style="37" customWidth="1"/>
    <col min="3845" max="3845" width="14.81640625" style="37" customWidth="1"/>
    <col min="3846" max="3846" width="31.1796875" style="37" customWidth="1"/>
    <col min="3847" max="4097" width="9.1796875" style="37"/>
    <col min="4098" max="4098" width="36.81640625" style="37" customWidth="1"/>
    <col min="4099" max="4099" width="19.54296875" style="37" customWidth="1"/>
    <col min="4100" max="4100" width="13.81640625" style="37" customWidth="1"/>
    <col min="4101" max="4101" width="14.81640625" style="37" customWidth="1"/>
    <col min="4102" max="4102" width="31.1796875" style="37" customWidth="1"/>
    <col min="4103" max="4353" width="9.1796875" style="37"/>
    <col min="4354" max="4354" width="36.81640625" style="37" customWidth="1"/>
    <col min="4355" max="4355" width="19.54296875" style="37" customWidth="1"/>
    <col min="4356" max="4356" width="13.81640625" style="37" customWidth="1"/>
    <col min="4357" max="4357" width="14.81640625" style="37" customWidth="1"/>
    <col min="4358" max="4358" width="31.1796875" style="37" customWidth="1"/>
    <col min="4359" max="4609" width="9.1796875" style="37"/>
    <col min="4610" max="4610" width="36.81640625" style="37" customWidth="1"/>
    <col min="4611" max="4611" width="19.54296875" style="37" customWidth="1"/>
    <col min="4612" max="4612" width="13.81640625" style="37" customWidth="1"/>
    <col min="4613" max="4613" width="14.81640625" style="37" customWidth="1"/>
    <col min="4614" max="4614" width="31.1796875" style="37" customWidth="1"/>
    <col min="4615" max="4865" width="9.1796875" style="37"/>
    <col min="4866" max="4866" width="36.81640625" style="37" customWidth="1"/>
    <col min="4867" max="4867" width="19.54296875" style="37" customWidth="1"/>
    <col min="4868" max="4868" width="13.81640625" style="37" customWidth="1"/>
    <col min="4869" max="4869" width="14.81640625" style="37" customWidth="1"/>
    <col min="4870" max="4870" width="31.1796875" style="37" customWidth="1"/>
    <col min="4871" max="5121" width="9.1796875" style="37"/>
    <col min="5122" max="5122" width="36.81640625" style="37" customWidth="1"/>
    <col min="5123" max="5123" width="19.54296875" style="37" customWidth="1"/>
    <col min="5124" max="5124" width="13.81640625" style="37" customWidth="1"/>
    <col min="5125" max="5125" width="14.81640625" style="37" customWidth="1"/>
    <col min="5126" max="5126" width="31.1796875" style="37" customWidth="1"/>
    <col min="5127" max="5377" width="9.1796875" style="37"/>
    <col min="5378" max="5378" width="36.81640625" style="37" customWidth="1"/>
    <col min="5379" max="5379" width="19.54296875" style="37" customWidth="1"/>
    <col min="5380" max="5380" width="13.81640625" style="37" customWidth="1"/>
    <col min="5381" max="5381" width="14.81640625" style="37" customWidth="1"/>
    <col min="5382" max="5382" width="31.1796875" style="37" customWidth="1"/>
    <col min="5383" max="5633" width="9.1796875" style="37"/>
    <col min="5634" max="5634" width="36.81640625" style="37" customWidth="1"/>
    <col min="5635" max="5635" width="19.54296875" style="37" customWidth="1"/>
    <col min="5636" max="5636" width="13.81640625" style="37" customWidth="1"/>
    <col min="5637" max="5637" width="14.81640625" style="37" customWidth="1"/>
    <col min="5638" max="5638" width="31.1796875" style="37" customWidth="1"/>
    <col min="5639" max="5889" width="9.1796875" style="37"/>
    <col min="5890" max="5890" width="36.81640625" style="37" customWidth="1"/>
    <col min="5891" max="5891" width="19.54296875" style="37" customWidth="1"/>
    <col min="5892" max="5892" width="13.81640625" style="37" customWidth="1"/>
    <col min="5893" max="5893" width="14.81640625" style="37" customWidth="1"/>
    <col min="5894" max="5894" width="31.1796875" style="37" customWidth="1"/>
    <col min="5895" max="6145" width="9.1796875" style="37"/>
    <col min="6146" max="6146" width="36.81640625" style="37" customWidth="1"/>
    <col min="6147" max="6147" width="19.54296875" style="37" customWidth="1"/>
    <col min="6148" max="6148" width="13.81640625" style="37" customWidth="1"/>
    <col min="6149" max="6149" width="14.81640625" style="37" customWidth="1"/>
    <col min="6150" max="6150" width="31.1796875" style="37" customWidth="1"/>
    <col min="6151" max="6401" width="9.1796875" style="37"/>
    <col min="6402" max="6402" width="36.81640625" style="37" customWidth="1"/>
    <col min="6403" max="6403" width="19.54296875" style="37" customWidth="1"/>
    <col min="6404" max="6404" width="13.81640625" style="37" customWidth="1"/>
    <col min="6405" max="6405" width="14.81640625" style="37" customWidth="1"/>
    <col min="6406" max="6406" width="31.1796875" style="37" customWidth="1"/>
    <col min="6407" max="6657" width="9.1796875" style="37"/>
    <col min="6658" max="6658" width="36.81640625" style="37" customWidth="1"/>
    <col min="6659" max="6659" width="19.54296875" style="37" customWidth="1"/>
    <col min="6660" max="6660" width="13.81640625" style="37" customWidth="1"/>
    <col min="6661" max="6661" width="14.81640625" style="37" customWidth="1"/>
    <col min="6662" max="6662" width="31.1796875" style="37" customWidth="1"/>
    <col min="6663" max="6913" width="9.1796875" style="37"/>
    <col min="6914" max="6914" width="36.81640625" style="37" customWidth="1"/>
    <col min="6915" max="6915" width="19.54296875" style="37" customWidth="1"/>
    <col min="6916" max="6916" width="13.81640625" style="37" customWidth="1"/>
    <col min="6917" max="6917" width="14.81640625" style="37" customWidth="1"/>
    <col min="6918" max="6918" width="31.1796875" style="37" customWidth="1"/>
    <col min="6919" max="7169" width="9.1796875" style="37"/>
    <col min="7170" max="7170" width="36.81640625" style="37" customWidth="1"/>
    <col min="7171" max="7171" width="19.54296875" style="37" customWidth="1"/>
    <col min="7172" max="7172" width="13.81640625" style="37" customWidth="1"/>
    <col min="7173" max="7173" width="14.81640625" style="37" customWidth="1"/>
    <col min="7174" max="7174" width="31.1796875" style="37" customWidth="1"/>
    <col min="7175" max="7425" width="9.1796875" style="37"/>
    <col min="7426" max="7426" width="36.81640625" style="37" customWidth="1"/>
    <col min="7427" max="7427" width="19.54296875" style="37" customWidth="1"/>
    <col min="7428" max="7428" width="13.81640625" style="37" customWidth="1"/>
    <col min="7429" max="7429" width="14.81640625" style="37" customWidth="1"/>
    <col min="7430" max="7430" width="31.1796875" style="37" customWidth="1"/>
    <col min="7431" max="7681" width="9.1796875" style="37"/>
    <col min="7682" max="7682" width="36.81640625" style="37" customWidth="1"/>
    <col min="7683" max="7683" width="19.54296875" style="37" customWidth="1"/>
    <col min="7684" max="7684" width="13.81640625" style="37" customWidth="1"/>
    <col min="7685" max="7685" width="14.81640625" style="37" customWidth="1"/>
    <col min="7686" max="7686" width="31.1796875" style="37" customWidth="1"/>
    <col min="7687" max="7937" width="9.1796875" style="37"/>
    <col min="7938" max="7938" width="36.81640625" style="37" customWidth="1"/>
    <col min="7939" max="7939" width="19.54296875" style="37" customWidth="1"/>
    <col min="7940" max="7940" width="13.81640625" style="37" customWidth="1"/>
    <col min="7941" max="7941" width="14.81640625" style="37" customWidth="1"/>
    <col min="7942" max="7942" width="31.1796875" style="37" customWidth="1"/>
    <col min="7943" max="8193" width="9.1796875" style="37"/>
    <col min="8194" max="8194" width="36.81640625" style="37" customWidth="1"/>
    <col min="8195" max="8195" width="19.54296875" style="37" customWidth="1"/>
    <col min="8196" max="8196" width="13.81640625" style="37" customWidth="1"/>
    <col min="8197" max="8197" width="14.81640625" style="37" customWidth="1"/>
    <col min="8198" max="8198" width="31.1796875" style="37" customWidth="1"/>
    <col min="8199" max="8449" width="9.1796875" style="37"/>
    <col min="8450" max="8450" width="36.81640625" style="37" customWidth="1"/>
    <col min="8451" max="8451" width="19.54296875" style="37" customWidth="1"/>
    <col min="8452" max="8452" width="13.81640625" style="37" customWidth="1"/>
    <col min="8453" max="8453" width="14.81640625" style="37" customWidth="1"/>
    <col min="8454" max="8454" width="31.1796875" style="37" customWidth="1"/>
    <col min="8455" max="8705" width="9.1796875" style="37"/>
    <col min="8706" max="8706" width="36.81640625" style="37" customWidth="1"/>
    <col min="8707" max="8707" width="19.54296875" style="37" customWidth="1"/>
    <col min="8708" max="8708" width="13.81640625" style="37" customWidth="1"/>
    <col min="8709" max="8709" width="14.81640625" style="37" customWidth="1"/>
    <col min="8710" max="8710" width="31.1796875" style="37" customWidth="1"/>
    <col min="8711" max="8961" width="9.1796875" style="37"/>
    <col min="8962" max="8962" width="36.81640625" style="37" customWidth="1"/>
    <col min="8963" max="8963" width="19.54296875" style="37" customWidth="1"/>
    <col min="8964" max="8964" width="13.81640625" style="37" customWidth="1"/>
    <col min="8965" max="8965" width="14.81640625" style="37" customWidth="1"/>
    <col min="8966" max="8966" width="31.1796875" style="37" customWidth="1"/>
    <col min="8967" max="9217" width="9.1796875" style="37"/>
    <col min="9218" max="9218" width="36.81640625" style="37" customWidth="1"/>
    <col min="9219" max="9219" width="19.54296875" style="37" customWidth="1"/>
    <col min="9220" max="9220" width="13.81640625" style="37" customWidth="1"/>
    <col min="9221" max="9221" width="14.81640625" style="37" customWidth="1"/>
    <col min="9222" max="9222" width="31.1796875" style="37" customWidth="1"/>
    <col min="9223" max="9473" width="9.1796875" style="37"/>
    <col min="9474" max="9474" width="36.81640625" style="37" customWidth="1"/>
    <col min="9475" max="9475" width="19.54296875" style="37" customWidth="1"/>
    <col min="9476" max="9476" width="13.81640625" style="37" customWidth="1"/>
    <col min="9477" max="9477" width="14.81640625" style="37" customWidth="1"/>
    <col min="9478" max="9478" width="31.1796875" style="37" customWidth="1"/>
    <col min="9479" max="9729" width="9.1796875" style="37"/>
    <col min="9730" max="9730" width="36.81640625" style="37" customWidth="1"/>
    <col min="9731" max="9731" width="19.54296875" style="37" customWidth="1"/>
    <col min="9732" max="9732" width="13.81640625" style="37" customWidth="1"/>
    <col min="9733" max="9733" width="14.81640625" style="37" customWidth="1"/>
    <col min="9734" max="9734" width="31.1796875" style="37" customWidth="1"/>
    <col min="9735" max="9985" width="9.1796875" style="37"/>
    <col min="9986" max="9986" width="36.81640625" style="37" customWidth="1"/>
    <col min="9987" max="9987" width="19.54296875" style="37" customWidth="1"/>
    <col min="9988" max="9988" width="13.81640625" style="37" customWidth="1"/>
    <col min="9989" max="9989" width="14.81640625" style="37" customWidth="1"/>
    <col min="9990" max="9990" width="31.1796875" style="37" customWidth="1"/>
    <col min="9991" max="10241" width="9.1796875" style="37"/>
    <col min="10242" max="10242" width="36.81640625" style="37" customWidth="1"/>
    <col min="10243" max="10243" width="19.54296875" style="37" customWidth="1"/>
    <col min="10244" max="10244" width="13.81640625" style="37" customWidth="1"/>
    <col min="10245" max="10245" width="14.81640625" style="37" customWidth="1"/>
    <col min="10246" max="10246" width="31.1796875" style="37" customWidth="1"/>
    <col min="10247" max="10497" width="9.1796875" style="37"/>
    <col min="10498" max="10498" width="36.81640625" style="37" customWidth="1"/>
    <col min="10499" max="10499" width="19.54296875" style="37" customWidth="1"/>
    <col min="10500" max="10500" width="13.81640625" style="37" customWidth="1"/>
    <col min="10501" max="10501" width="14.81640625" style="37" customWidth="1"/>
    <col min="10502" max="10502" width="31.1796875" style="37" customWidth="1"/>
    <col min="10503" max="10753" width="9.1796875" style="37"/>
    <col min="10754" max="10754" width="36.81640625" style="37" customWidth="1"/>
    <col min="10755" max="10755" width="19.54296875" style="37" customWidth="1"/>
    <col min="10756" max="10756" width="13.81640625" style="37" customWidth="1"/>
    <col min="10757" max="10757" width="14.81640625" style="37" customWidth="1"/>
    <col min="10758" max="10758" width="31.1796875" style="37" customWidth="1"/>
    <col min="10759" max="11009" width="9.1796875" style="37"/>
    <col min="11010" max="11010" width="36.81640625" style="37" customWidth="1"/>
    <col min="11011" max="11011" width="19.54296875" style="37" customWidth="1"/>
    <col min="11012" max="11012" width="13.81640625" style="37" customWidth="1"/>
    <col min="11013" max="11013" width="14.81640625" style="37" customWidth="1"/>
    <col min="11014" max="11014" width="31.1796875" style="37" customWidth="1"/>
    <col min="11015" max="11265" width="9.1796875" style="37"/>
    <col min="11266" max="11266" width="36.81640625" style="37" customWidth="1"/>
    <col min="11267" max="11267" width="19.54296875" style="37" customWidth="1"/>
    <col min="11268" max="11268" width="13.81640625" style="37" customWidth="1"/>
    <col min="11269" max="11269" width="14.81640625" style="37" customWidth="1"/>
    <col min="11270" max="11270" width="31.1796875" style="37" customWidth="1"/>
    <col min="11271" max="11521" width="9.1796875" style="37"/>
    <col min="11522" max="11522" width="36.81640625" style="37" customWidth="1"/>
    <col min="11523" max="11523" width="19.54296875" style="37" customWidth="1"/>
    <col min="11524" max="11524" width="13.81640625" style="37" customWidth="1"/>
    <col min="11525" max="11525" width="14.81640625" style="37" customWidth="1"/>
    <col min="11526" max="11526" width="31.1796875" style="37" customWidth="1"/>
    <col min="11527" max="11777" width="9.1796875" style="37"/>
    <col min="11778" max="11778" width="36.81640625" style="37" customWidth="1"/>
    <col min="11779" max="11779" width="19.54296875" style="37" customWidth="1"/>
    <col min="11780" max="11780" width="13.81640625" style="37" customWidth="1"/>
    <col min="11781" max="11781" width="14.81640625" style="37" customWidth="1"/>
    <col min="11782" max="11782" width="31.1796875" style="37" customWidth="1"/>
    <col min="11783" max="12033" width="9.1796875" style="37"/>
    <col min="12034" max="12034" width="36.81640625" style="37" customWidth="1"/>
    <col min="12035" max="12035" width="19.54296875" style="37" customWidth="1"/>
    <col min="12036" max="12036" width="13.81640625" style="37" customWidth="1"/>
    <col min="12037" max="12037" width="14.81640625" style="37" customWidth="1"/>
    <col min="12038" max="12038" width="31.1796875" style="37" customWidth="1"/>
    <col min="12039" max="12289" width="9.1796875" style="37"/>
    <col min="12290" max="12290" width="36.81640625" style="37" customWidth="1"/>
    <col min="12291" max="12291" width="19.54296875" style="37" customWidth="1"/>
    <col min="12292" max="12292" width="13.81640625" style="37" customWidth="1"/>
    <col min="12293" max="12293" width="14.81640625" style="37" customWidth="1"/>
    <col min="12294" max="12294" width="31.1796875" style="37" customWidth="1"/>
    <col min="12295" max="12545" width="9.1796875" style="37"/>
    <col min="12546" max="12546" width="36.81640625" style="37" customWidth="1"/>
    <col min="12547" max="12547" width="19.54296875" style="37" customWidth="1"/>
    <col min="12548" max="12548" width="13.81640625" style="37" customWidth="1"/>
    <col min="12549" max="12549" width="14.81640625" style="37" customWidth="1"/>
    <col min="12550" max="12550" width="31.1796875" style="37" customWidth="1"/>
    <col min="12551" max="12801" width="9.1796875" style="37"/>
    <col min="12802" max="12802" width="36.81640625" style="37" customWidth="1"/>
    <col min="12803" max="12803" width="19.54296875" style="37" customWidth="1"/>
    <col min="12804" max="12804" width="13.81640625" style="37" customWidth="1"/>
    <col min="12805" max="12805" width="14.81640625" style="37" customWidth="1"/>
    <col min="12806" max="12806" width="31.1796875" style="37" customWidth="1"/>
    <col min="12807" max="13057" width="9.1796875" style="37"/>
    <col min="13058" max="13058" width="36.81640625" style="37" customWidth="1"/>
    <col min="13059" max="13059" width="19.54296875" style="37" customWidth="1"/>
    <col min="13060" max="13060" width="13.81640625" style="37" customWidth="1"/>
    <col min="13061" max="13061" width="14.81640625" style="37" customWidth="1"/>
    <col min="13062" max="13062" width="31.1796875" style="37" customWidth="1"/>
    <col min="13063" max="13313" width="9.1796875" style="37"/>
    <col min="13314" max="13314" width="36.81640625" style="37" customWidth="1"/>
    <col min="13315" max="13315" width="19.54296875" style="37" customWidth="1"/>
    <col min="13316" max="13316" width="13.81640625" style="37" customWidth="1"/>
    <col min="13317" max="13317" width="14.81640625" style="37" customWidth="1"/>
    <col min="13318" max="13318" width="31.1796875" style="37" customWidth="1"/>
    <col min="13319" max="13569" width="9.1796875" style="37"/>
    <col min="13570" max="13570" width="36.81640625" style="37" customWidth="1"/>
    <col min="13571" max="13571" width="19.54296875" style="37" customWidth="1"/>
    <col min="13572" max="13572" width="13.81640625" style="37" customWidth="1"/>
    <col min="13573" max="13573" width="14.81640625" style="37" customWidth="1"/>
    <col min="13574" max="13574" width="31.1796875" style="37" customWidth="1"/>
    <col min="13575" max="13825" width="9.1796875" style="37"/>
    <col min="13826" max="13826" width="36.81640625" style="37" customWidth="1"/>
    <col min="13827" max="13827" width="19.54296875" style="37" customWidth="1"/>
    <col min="13828" max="13828" width="13.81640625" style="37" customWidth="1"/>
    <col min="13829" max="13829" width="14.81640625" style="37" customWidth="1"/>
    <col min="13830" max="13830" width="31.1796875" style="37" customWidth="1"/>
    <col min="13831" max="14081" width="9.1796875" style="37"/>
    <col min="14082" max="14082" width="36.81640625" style="37" customWidth="1"/>
    <col min="14083" max="14083" width="19.54296875" style="37" customWidth="1"/>
    <col min="14084" max="14084" width="13.81640625" style="37" customWidth="1"/>
    <col min="14085" max="14085" width="14.81640625" style="37" customWidth="1"/>
    <col min="14086" max="14086" width="31.1796875" style="37" customWidth="1"/>
    <col min="14087" max="14337" width="9.1796875" style="37"/>
    <col min="14338" max="14338" width="36.81640625" style="37" customWidth="1"/>
    <col min="14339" max="14339" width="19.54296875" style="37" customWidth="1"/>
    <col min="14340" max="14340" width="13.81640625" style="37" customWidth="1"/>
    <col min="14341" max="14341" width="14.81640625" style="37" customWidth="1"/>
    <col min="14342" max="14342" width="31.1796875" style="37" customWidth="1"/>
    <col min="14343" max="14593" width="9.1796875" style="37"/>
    <col min="14594" max="14594" width="36.81640625" style="37" customWidth="1"/>
    <col min="14595" max="14595" width="19.54296875" style="37" customWidth="1"/>
    <col min="14596" max="14596" width="13.81640625" style="37" customWidth="1"/>
    <col min="14597" max="14597" width="14.81640625" style="37" customWidth="1"/>
    <col min="14598" max="14598" width="31.1796875" style="37" customWidth="1"/>
    <col min="14599" max="14849" width="9.1796875" style="37"/>
    <col min="14850" max="14850" width="36.81640625" style="37" customWidth="1"/>
    <col min="14851" max="14851" width="19.54296875" style="37" customWidth="1"/>
    <col min="14852" max="14852" width="13.81640625" style="37" customWidth="1"/>
    <col min="14853" max="14853" width="14.81640625" style="37" customWidth="1"/>
    <col min="14854" max="14854" width="31.1796875" style="37" customWidth="1"/>
    <col min="14855" max="15105" width="9.1796875" style="37"/>
    <col min="15106" max="15106" width="36.81640625" style="37" customWidth="1"/>
    <col min="15107" max="15107" width="19.54296875" style="37" customWidth="1"/>
    <col min="15108" max="15108" width="13.81640625" style="37" customWidth="1"/>
    <col min="15109" max="15109" width="14.81640625" style="37" customWidth="1"/>
    <col min="15110" max="15110" width="31.1796875" style="37" customWidth="1"/>
    <col min="15111" max="15361" width="9.1796875" style="37"/>
    <col min="15362" max="15362" width="36.81640625" style="37" customWidth="1"/>
    <col min="15363" max="15363" width="19.54296875" style="37" customWidth="1"/>
    <col min="15364" max="15364" width="13.81640625" style="37" customWidth="1"/>
    <col min="15365" max="15365" width="14.81640625" style="37" customWidth="1"/>
    <col min="15366" max="15366" width="31.1796875" style="37" customWidth="1"/>
    <col min="15367" max="15617" width="9.1796875" style="37"/>
    <col min="15618" max="15618" width="36.81640625" style="37" customWidth="1"/>
    <col min="15619" max="15619" width="19.54296875" style="37" customWidth="1"/>
    <col min="15620" max="15620" width="13.81640625" style="37" customWidth="1"/>
    <col min="15621" max="15621" width="14.81640625" style="37" customWidth="1"/>
    <col min="15622" max="15622" width="31.1796875" style="37" customWidth="1"/>
    <col min="15623" max="15873" width="9.1796875" style="37"/>
    <col min="15874" max="15874" width="36.81640625" style="37" customWidth="1"/>
    <col min="15875" max="15875" width="19.54296875" style="37" customWidth="1"/>
    <col min="15876" max="15876" width="13.81640625" style="37" customWidth="1"/>
    <col min="15877" max="15877" width="14.81640625" style="37" customWidth="1"/>
    <col min="15878" max="15878" width="31.1796875" style="37" customWidth="1"/>
    <col min="15879" max="16129" width="9.1796875" style="37"/>
    <col min="16130" max="16130" width="36.81640625" style="37" customWidth="1"/>
    <col min="16131" max="16131" width="19.54296875" style="37" customWidth="1"/>
    <col min="16132" max="16132" width="13.81640625" style="37" customWidth="1"/>
    <col min="16133" max="16133" width="14.81640625" style="37" customWidth="1"/>
    <col min="16134" max="16134" width="31.1796875" style="37" customWidth="1"/>
    <col min="16135" max="16384" width="9.1796875" style="37"/>
  </cols>
  <sheetData>
    <row r="3" spans="1:9" ht="15.5" x14ac:dyDescent="0.35">
      <c r="A3" s="476" t="s">
        <v>163</v>
      </c>
      <c r="B3" s="476"/>
      <c r="C3" s="476"/>
      <c r="D3" s="476"/>
      <c r="E3" s="476"/>
      <c r="F3" s="476"/>
      <c r="G3" s="36"/>
      <c r="H3" s="36"/>
      <c r="I3" s="36"/>
    </row>
    <row r="4" spans="1:9" ht="16" thickBot="1" x14ac:dyDescent="0.4">
      <c r="A4" s="97" t="s">
        <v>92</v>
      </c>
      <c r="B4" s="96" t="s">
        <v>296</v>
      </c>
      <c r="C4" s="98"/>
      <c r="D4" s="98"/>
      <c r="E4" s="98"/>
      <c r="F4" s="99"/>
      <c r="G4" s="36"/>
      <c r="H4" s="36"/>
      <c r="I4" s="36"/>
    </row>
    <row r="5" spans="1:9" ht="13.5" thickBot="1" x14ac:dyDescent="0.35">
      <c r="A5" s="100" t="s">
        <v>0</v>
      </c>
      <c r="B5" s="38">
        <v>2016</v>
      </c>
      <c r="E5" s="37" t="s">
        <v>161</v>
      </c>
      <c r="F5" s="101" t="s">
        <v>285</v>
      </c>
    </row>
    <row r="6" spans="1:9" x14ac:dyDescent="0.3">
      <c r="A6" s="100" t="s">
        <v>89</v>
      </c>
      <c r="B6" s="38" t="s">
        <v>277</v>
      </c>
      <c r="E6" s="37" t="s">
        <v>162</v>
      </c>
      <c r="F6" s="102"/>
    </row>
    <row r="7" spans="1:9" x14ac:dyDescent="0.3">
      <c r="A7" s="100" t="s">
        <v>90</v>
      </c>
      <c r="B7" s="38" t="s">
        <v>278</v>
      </c>
      <c r="F7" s="102"/>
    </row>
    <row r="8" spans="1:9" x14ac:dyDescent="0.3">
      <c r="A8" s="100" t="s">
        <v>91</v>
      </c>
      <c r="B8" s="297">
        <v>44986</v>
      </c>
      <c r="F8" s="102"/>
    </row>
    <row r="9" spans="1:9" x14ac:dyDescent="0.3">
      <c r="A9" s="100"/>
      <c r="F9" s="102"/>
    </row>
    <row r="10" spans="1:9" x14ac:dyDescent="0.3">
      <c r="A10" s="39" t="s">
        <v>20</v>
      </c>
      <c r="B10" s="38" t="s">
        <v>161</v>
      </c>
      <c r="C10" s="39" t="s">
        <v>164</v>
      </c>
      <c r="D10" s="39" t="s">
        <v>77</v>
      </c>
      <c r="E10" s="39" t="s">
        <v>118</v>
      </c>
      <c r="F10" s="39" t="s">
        <v>61</v>
      </c>
    </row>
    <row r="11" spans="1:9" x14ac:dyDescent="0.3">
      <c r="A11" s="38" t="s">
        <v>252</v>
      </c>
      <c r="B11" s="45"/>
      <c r="C11" s="45"/>
      <c r="D11" s="38">
        <v>0.25</v>
      </c>
      <c r="E11" s="40">
        <f>C11*D11</f>
        <v>0</v>
      </c>
      <c r="F11" s="38"/>
    </row>
    <row r="12" spans="1:9" x14ac:dyDescent="0.3">
      <c r="A12" s="38"/>
      <c r="B12" s="45"/>
      <c r="C12" s="45"/>
      <c r="D12" s="38">
        <v>0.25</v>
      </c>
      <c r="E12" s="40">
        <f t="shared" ref="E12:E17" si="0">C12*D12</f>
        <v>0</v>
      </c>
      <c r="F12" s="38"/>
    </row>
    <row r="13" spans="1:9" x14ac:dyDescent="0.3">
      <c r="A13" s="38"/>
      <c r="B13" s="45"/>
      <c r="C13" s="45"/>
      <c r="D13" s="38"/>
      <c r="E13" s="40">
        <f t="shared" si="0"/>
        <v>0</v>
      </c>
      <c r="F13" s="38"/>
    </row>
    <row r="14" spans="1:9" x14ac:dyDescent="0.3">
      <c r="A14" s="38"/>
      <c r="B14" s="45"/>
      <c r="C14" s="45"/>
      <c r="D14" s="38"/>
      <c r="E14" s="40">
        <f t="shared" si="0"/>
        <v>0</v>
      </c>
      <c r="F14" s="46"/>
    </row>
    <row r="15" spans="1:9" x14ac:dyDescent="0.3">
      <c r="A15" s="38"/>
      <c r="B15" s="45"/>
      <c r="C15" s="45"/>
      <c r="D15" s="38"/>
      <c r="E15" s="40">
        <f t="shared" si="0"/>
        <v>0</v>
      </c>
      <c r="F15" s="38"/>
    </row>
    <row r="16" spans="1:9" x14ac:dyDescent="0.3">
      <c r="A16" s="38"/>
      <c r="B16" s="45"/>
      <c r="C16" s="45"/>
      <c r="D16" s="38"/>
      <c r="E16" s="40">
        <f t="shared" si="0"/>
        <v>0</v>
      </c>
      <c r="F16" s="38"/>
    </row>
    <row r="17" spans="1:7" x14ac:dyDescent="0.3">
      <c r="A17" s="38"/>
      <c r="B17" s="45"/>
      <c r="C17" s="45"/>
      <c r="D17" s="38"/>
      <c r="E17" s="40">
        <f t="shared" si="0"/>
        <v>0</v>
      </c>
      <c r="F17" s="38"/>
    </row>
    <row r="18" spans="1:7" x14ac:dyDescent="0.3">
      <c r="A18" s="38"/>
      <c r="B18" s="47" t="s">
        <v>24</v>
      </c>
      <c r="C18" s="40">
        <f>SUM(C11:C17)</f>
        <v>0</v>
      </c>
      <c r="D18" s="40"/>
      <c r="E18" s="40">
        <f>SUM(E11:E17)</f>
        <v>0</v>
      </c>
      <c r="F18" s="38"/>
    </row>
    <row r="19" spans="1:7" x14ac:dyDescent="0.3">
      <c r="A19" s="100"/>
      <c r="F19" s="102"/>
    </row>
    <row r="20" spans="1:7" x14ac:dyDescent="0.3">
      <c r="A20" s="100" t="s">
        <v>63</v>
      </c>
      <c r="F20" s="102"/>
    </row>
    <row r="21" spans="1:7" x14ac:dyDescent="0.3">
      <c r="A21" s="100"/>
      <c r="F21" s="102"/>
    </row>
    <row r="22" spans="1:7" x14ac:dyDescent="0.3">
      <c r="A22" s="100"/>
      <c r="F22" s="102"/>
    </row>
    <row r="23" spans="1:7" x14ac:dyDescent="0.3">
      <c r="A23" s="100"/>
      <c r="F23" s="102"/>
    </row>
    <row r="24" spans="1:7" x14ac:dyDescent="0.3">
      <c r="A24" s="477" t="s">
        <v>66</v>
      </c>
      <c r="B24" s="438"/>
      <c r="C24" s="41"/>
      <c r="D24" s="37" t="s">
        <v>13</v>
      </c>
      <c r="F24" s="103" t="s">
        <v>64</v>
      </c>
      <c r="G24" s="41"/>
    </row>
    <row r="25" spans="1:7" x14ac:dyDescent="0.3">
      <c r="A25" s="100"/>
      <c r="F25" s="102"/>
    </row>
    <row r="26" spans="1:7" x14ac:dyDescent="0.3">
      <c r="A26" s="100"/>
      <c r="F26" s="102"/>
    </row>
    <row r="27" spans="1:7" x14ac:dyDescent="0.3">
      <c r="A27" s="100" t="s">
        <v>65</v>
      </c>
      <c r="F27" s="102"/>
    </row>
    <row r="28" spans="1:7" x14ac:dyDescent="0.3">
      <c r="A28" s="104"/>
      <c r="B28" s="105"/>
      <c r="C28" s="105"/>
      <c r="D28" s="105"/>
      <c r="E28" s="105"/>
      <c r="F28" s="106"/>
    </row>
  </sheetData>
  <mergeCells count="2">
    <mergeCell ref="A3:F3"/>
    <mergeCell ref="A24:B24"/>
  </mergeCells>
  <printOptions horizontalCentered="1" verticalCentered="1"/>
  <pageMargins left="0.15748031496062992" right="0.19685039370078741" top="0.31496062992125984" bottom="0.23622047244094491" header="0.19685039370078741" footer="0.1574803149606299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27"/>
  <sheetViews>
    <sheetView workbookViewId="0">
      <selection activeCell="D7" sqref="D7"/>
    </sheetView>
  </sheetViews>
  <sheetFormatPr defaultColWidth="9.1796875" defaultRowHeight="14.5" x14ac:dyDescent="0.35"/>
  <cols>
    <col min="1" max="1" width="9.1796875" style="9"/>
    <col min="2" max="2" width="10" style="9" customWidth="1"/>
    <col min="3" max="3" width="29.81640625" style="9" customWidth="1"/>
    <col min="4" max="5" width="11.1796875" style="9" bestFit="1" customWidth="1"/>
    <col min="6" max="6" width="15.81640625" style="9" customWidth="1"/>
    <col min="7" max="7" width="15.54296875" style="9" customWidth="1"/>
    <col min="8" max="16384" width="9.1796875" style="9"/>
  </cols>
  <sheetData>
    <row r="2" spans="2:7" x14ac:dyDescent="0.35">
      <c r="B2" s="35" t="s">
        <v>33</v>
      </c>
    </row>
    <row r="3" spans="2:7" x14ac:dyDescent="0.35">
      <c r="B3" s="35"/>
    </row>
    <row r="4" spans="2:7" x14ac:dyDescent="0.35">
      <c r="B4" s="35" t="s">
        <v>34</v>
      </c>
    </row>
    <row r="5" spans="2:7" x14ac:dyDescent="0.35">
      <c r="B5" s="35"/>
    </row>
    <row r="6" spans="2:7" x14ac:dyDescent="0.35">
      <c r="B6" s="35" t="s">
        <v>35</v>
      </c>
    </row>
    <row r="8" spans="2:7" x14ac:dyDescent="0.35">
      <c r="B8" s="44" t="s">
        <v>80</v>
      </c>
      <c r="C8" s="44" t="s">
        <v>55</v>
      </c>
      <c r="D8" s="44" t="s">
        <v>154</v>
      </c>
      <c r="E8" s="44" t="s">
        <v>155</v>
      </c>
      <c r="F8" s="44" t="s">
        <v>78</v>
      </c>
      <c r="G8" s="44" t="s">
        <v>84</v>
      </c>
    </row>
    <row r="9" spans="2:7" x14ac:dyDescent="0.35">
      <c r="B9" s="23"/>
      <c r="C9" s="23"/>
      <c r="D9" s="23"/>
      <c r="E9" s="23"/>
      <c r="F9" s="23"/>
      <c r="G9" s="23"/>
    </row>
    <row r="10" spans="2:7" x14ac:dyDescent="0.35">
      <c r="B10" s="23"/>
      <c r="C10" s="23"/>
      <c r="D10" s="23"/>
      <c r="E10" s="23"/>
      <c r="F10" s="23"/>
      <c r="G10" s="23"/>
    </row>
    <row r="11" spans="2:7" x14ac:dyDescent="0.35">
      <c r="B11" s="23"/>
      <c r="C11" s="23"/>
      <c r="D11" s="23"/>
      <c r="E11" s="23"/>
      <c r="F11" s="23"/>
      <c r="G11" s="23"/>
    </row>
    <row r="12" spans="2:7" x14ac:dyDescent="0.35">
      <c r="B12" s="23"/>
      <c r="C12" s="23"/>
      <c r="D12" s="23"/>
      <c r="E12" s="23"/>
      <c r="F12" s="23"/>
      <c r="G12" s="23"/>
    </row>
    <row r="13" spans="2:7" x14ac:dyDescent="0.35">
      <c r="B13" s="23"/>
      <c r="C13" s="23"/>
      <c r="D13" s="23"/>
      <c r="E13" s="23"/>
      <c r="F13" s="23"/>
      <c r="G13" s="23"/>
    </row>
    <row r="14" spans="2:7" x14ac:dyDescent="0.35">
      <c r="B14" s="23"/>
      <c r="C14" s="23"/>
      <c r="D14" s="23"/>
      <c r="E14" s="23"/>
      <c r="F14" s="23"/>
      <c r="G14" s="23"/>
    </row>
    <row r="15" spans="2:7" x14ac:dyDescent="0.35">
      <c r="B15" s="23"/>
      <c r="C15" s="23"/>
      <c r="D15" s="23"/>
      <c r="E15" s="23"/>
      <c r="F15" s="23"/>
      <c r="G15" s="23"/>
    </row>
    <row r="16" spans="2:7" x14ac:dyDescent="0.35">
      <c r="B16" s="23"/>
      <c r="C16" s="23"/>
      <c r="D16" s="23"/>
      <c r="E16" s="23"/>
      <c r="F16" s="23"/>
      <c r="G16" s="23"/>
    </row>
    <row r="17" spans="2:7" x14ac:dyDescent="0.35">
      <c r="B17" s="23"/>
      <c r="C17" s="23"/>
      <c r="D17" s="23"/>
      <c r="E17" s="23"/>
      <c r="F17" s="23"/>
      <c r="G17" s="23"/>
    </row>
    <row r="18" spans="2:7" x14ac:dyDescent="0.35">
      <c r="B18" s="23"/>
      <c r="C18" s="23"/>
      <c r="D18" s="23"/>
      <c r="E18" s="23"/>
      <c r="F18" s="23"/>
      <c r="G18" s="23"/>
    </row>
    <row r="19" spans="2:7" x14ac:dyDescent="0.35">
      <c r="B19" s="23"/>
      <c r="C19" s="23"/>
      <c r="D19" s="23"/>
      <c r="E19" s="23"/>
      <c r="F19" s="23"/>
      <c r="G19" s="23"/>
    </row>
    <row r="20" spans="2:7" x14ac:dyDescent="0.35">
      <c r="B20" s="23"/>
      <c r="C20" s="23"/>
      <c r="D20" s="23"/>
      <c r="E20" s="23"/>
      <c r="F20" s="23"/>
      <c r="G20" s="23"/>
    </row>
    <row r="21" spans="2:7" x14ac:dyDescent="0.35">
      <c r="B21" s="23"/>
      <c r="C21" s="23"/>
      <c r="D21" s="23"/>
      <c r="E21" s="23"/>
      <c r="F21" s="23"/>
      <c r="G21" s="23"/>
    </row>
    <row r="22" spans="2:7" x14ac:dyDescent="0.35">
      <c r="B22" s="23"/>
      <c r="C22" s="23"/>
      <c r="D22" s="23"/>
      <c r="E22" s="23"/>
      <c r="F22" s="23"/>
      <c r="G22" s="23"/>
    </row>
    <row r="23" spans="2:7" x14ac:dyDescent="0.35">
      <c r="B23" s="23"/>
      <c r="C23" s="23"/>
      <c r="D23" s="23"/>
      <c r="E23" s="23"/>
      <c r="F23" s="23"/>
      <c r="G23" s="23"/>
    </row>
    <row r="24" spans="2:7" x14ac:dyDescent="0.35">
      <c r="B24" s="23"/>
      <c r="C24" s="23"/>
      <c r="D24" s="23"/>
      <c r="E24" s="23"/>
      <c r="F24" s="23"/>
      <c r="G24" s="23"/>
    </row>
    <row r="25" spans="2:7" x14ac:dyDescent="0.35">
      <c r="B25" s="23"/>
      <c r="C25" s="23"/>
      <c r="D25" s="23"/>
      <c r="E25" s="23"/>
      <c r="F25" s="23"/>
      <c r="G25" s="23"/>
    </row>
    <row r="26" spans="2:7" x14ac:dyDescent="0.35">
      <c r="B26" s="23"/>
      <c r="C26" s="23"/>
      <c r="D26" s="23"/>
      <c r="E26" s="23"/>
      <c r="F26" s="23"/>
      <c r="G26" s="23"/>
    </row>
    <row r="27" spans="2:7" x14ac:dyDescent="0.35">
      <c r="F27" s="9" t="s">
        <v>36</v>
      </c>
      <c r="G27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29"/>
  <sheetViews>
    <sheetView workbookViewId="0">
      <selection activeCell="B29" sqref="B29"/>
    </sheetView>
  </sheetViews>
  <sheetFormatPr defaultColWidth="9.1796875" defaultRowHeight="14.5" x14ac:dyDescent="0.35"/>
  <cols>
    <col min="1" max="1" width="9.1796875" style="9"/>
    <col min="2" max="2" width="10" style="9" customWidth="1"/>
    <col min="3" max="3" width="29.81640625" style="9" customWidth="1"/>
    <col min="4" max="5" width="10.81640625" style="9" bestFit="1" customWidth="1"/>
    <col min="6" max="6" width="12.453125" style="9" bestFit="1" customWidth="1"/>
    <col min="7" max="7" width="20.54296875" style="9" customWidth="1"/>
    <col min="8" max="16384" width="9.1796875" style="9"/>
  </cols>
  <sheetData>
    <row r="2" spans="2:7" x14ac:dyDescent="0.35">
      <c r="B2" s="35" t="s">
        <v>33</v>
      </c>
    </row>
    <row r="3" spans="2:7" x14ac:dyDescent="0.35">
      <c r="B3" s="35"/>
    </row>
    <row r="4" spans="2:7" x14ac:dyDescent="0.35">
      <c r="B4" s="35" t="s">
        <v>34</v>
      </c>
    </row>
    <row r="5" spans="2:7" x14ac:dyDescent="0.35">
      <c r="B5" s="35"/>
    </row>
    <row r="6" spans="2:7" x14ac:dyDescent="0.35">
      <c r="B6" s="35" t="s">
        <v>35</v>
      </c>
    </row>
    <row r="8" spans="2:7" x14ac:dyDescent="0.35">
      <c r="B8" s="44" t="s">
        <v>80</v>
      </c>
      <c r="C8" s="44" t="s">
        <v>53</v>
      </c>
      <c r="D8" s="44" t="s">
        <v>85</v>
      </c>
      <c r="E8" s="44" t="s">
        <v>86</v>
      </c>
      <c r="F8" s="44" t="s">
        <v>87</v>
      </c>
      <c r="G8" s="44" t="s">
        <v>84</v>
      </c>
    </row>
    <row r="9" spans="2:7" x14ac:dyDescent="0.35">
      <c r="B9" s="23"/>
      <c r="C9" s="23"/>
      <c r="D9" s="23"/>
      <c r="E9" s="23"/>
      <c r="F9" s="23"/>
      <c r="G9" s="23"/>
    </row>
    <row r="10" spans="2:7" x14ac:dyDescent="0.35">
      <c r="B10" s="23"/>
      <c r="C10" s="23"/>
      <c r="D10" s="23"/>
      <c r="E10" s="23"/>
      <c r="F10" s="23"/>
      <c r="G10" s="23"/>
    </row>
    <row r="11" spans="2:7" x14ac:dyDescent="0.35">
      <c r="B11" s="23"/>
      <c r="C11" s="23"/>
      <c r="D11" s="23"/>
      <c r="E11" s="23"/>
      <c r="F11" s="23"/>
      <c r="G11" s="23"/>
    </row>
    <row r="12" spans="2:7" x14ac:dyDescent="0.35">
      <c r="B12" s="23"/>
      <c r="C12" s="23"/>
      <c r="D12" s="23"/>
      <c r="E12" s="23"/>
      <c r="F12" s="23"/>
      <c r="G12" s="23"/>
    </row>
    <row r="13" spans="2:7" x14ac:dyDescent="0.35">
      <c r="B13" s="23"/>
      <c r="C13" s="23"/>
      <c r="D13" s="23"/>
      <c r="E13" s="23"/>
      <c r="F13" s="23"/>
      <c r="G13" s="23"/>
    </row>
    <row r="14" spans="2:7" x14ac:dyDescent="0.35">
      <c r="B14" s="23"/>
      <c r="C14" s="23"/>
      <c r="D14" s="23"/>
      <c r="E14" s="23"/>
      <c r="F14" s="23"/>
      <c r="G14" s="23"/>
    </row>
    <row r="15" spans="2:7" x14ac:dyDescent="0.35">
      <c r="B15" s="23"/>
      <c r="C15" s="23"/>
      <c r="D15" s="23"/>
      <c r="E15" s="23"/>
      <c r="F15" s="23"/>
      <c r="G15" s="23"/>
    </row>
    <row r="16" spans="2:7" x14ac:dyDescent="0.35">
      <c r="B16" s="23"/>
      <c r="C16" s="23"/>
      <c r="D16" s="23"/>
      <c r="E16" s="23"/>
      <c r="F16" s="23"/>
      <c r="G16" s="23"/>
    </row>
    <row r="17" spans="2:7" x14ac:dyDescent="0.35">
      <c r="B17" s="23"/>
      <c r="C17" s="23"/>
      <c r="D17" s="23"/>
      <c r="E17" s="23"/>
      <c r="F17" s="23"/>
      <c r="G17" s="23"/>
    </row>
    <row r="18" spans="2:7" x14ac:dyDescent="0.35">
      <c r="B18" s="23"/>
      <c r="C18" s="23"/>
      <c r="D18" s="23"/>
      <c r="E18" s="23"/>
      <c r="F18" s="23"/>
      <c r="G18" s="23"/>
    </row>
    <row r="19" spans="2:7" x14ac:dyDescent="0.35">
      <c r="B19" s="23"/>
      <c r="C19" s="23"/>
      <c r="D19" s="23"/>
      <c r="E19" s="23"/>
      <c r="F19" s="23"/>
      <c r="G19" s="23"/>
    </row>
    <row r="20" spans="2:7" x14ac:dyDescent="0.35">
      <c r="B20" s="23"/>
      <c r="C20" s="23"/>
      <c r="D20" s="23"/>
      <c r="E20" s="23"/>
      <c r="F20" s="23"/>
      <c r="G20" s="23"/>
    </row>
    <row r="21" spans="2:7" x14ac:dyDescent="0.35">
      <c r="B21" s="23"/>
      <c r="C21" s="23"/>
      <c r="D21" s="23"/>
      <c r="E21" s="23"/>
      <c r="F21" s="23"/>
      <c r="G21" s="23"/>
    </row>
    <row r="22" spans="2:7" x14ac:dyDescent="0.35">
      <c r="B22" s="23"/>
      <c r="C22" s="23"/>
      <c r="D22" s="23"/>
      <c r="E22" s="23"/>
      <c r="F22" s="23"/>
      <c r="G22" s="23"/>
    </row>
    <row r="23" spans="2:7" x14ac:dyDescent="0.35">
      <c r="B23" s="23"/>
      <c r="C23" s="23"/>
      <c r="D23" s="23"/>
      <c r="E23" s="23"/>
      <c r="F23" s="23"/>
      <c r="G23" s="23"/>
    </row>
    <row r="24" spans="2:7" x14ac:dyDescent="0.35">
      <c r="B24" s="23"/>
      <c r="C24" s="23"/>
      <c r="D24" s="23"/>
      <c r="E24" s="23"/>
      <c r="F24" s="23"/>
      <c r="G24" s="23"/>
    </row>
    <row r="25" spans="2:7" x14ac:dyDescent="0.35">
      <c r="B25" s="23"/>
      <c r="C25" s="23"/>
      <c r="D25" s="23"/>
      <c r="E25" s="23"/>
      <c r="F25" s="23"/>
      <c r="G25" s="23"/>
    </row>
    <row r="26" spans="2:7" x14ac:dyDescent="0.35">
      <c r="B26" s="23"/>
      <c r="C26" s="23"/>
      <c r="D26" s="23"/>
      <c r="E26" s="23"/>
      <c r="F26" s="23"/>
      <c r="G26" s="23"/>
    </row>
    <row r="27" spans="2:7" x14ac:dyDescent="0.35">
      <c r="F27" s="9" t="s">
        <v>36</v>
      </c>
      <c r="G27" s="11"/>
    </row>
    <row r="29" spans="2:7" x14ac:dyDescent="0.35">
      <c r="B29" s="9" t="s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23"/>
  <sheetViews>
    <sheetView workbookViewId="0">
      <selection activeCell="L6" sqref="L6"/>
    </sheetView>
  </sheetViews>
  <sheetFormatPr defaultColWidth="8.81640625" defaultRowHeight="14.5" x14ac:dyDescent="0.35"/>
  <cols>
    <col min="1" max="1" width="8.81640625" style="6"/>
    <col min="2" max="2" width="16.1796875" style="6" customWidth="1"/>
    <col min="3" max="3" width="19.1796875" style="6" customWidth="1"/>
    <col min="4" max="4" width="13" style="6" customWidth="1"/>
    <col min="5" max="5" width="17" style="6" bestFit="1" customWidth="1"/>
    <col min="6" max="6" width="10" style="6" bestFit="1" customWidth="1"/>
    <col min="7" max="7" width="7.81640625" style="88" customWidth="1"/>
    <col min="8" max="10" width="8.81640625" style="88"/>
    <col min="11" max="11" width="8.81640625" style="6"/>
    <col min="12" max="12" width="13.81640625" style="6" bestFit="1" customWidth="1"/>
    <col min="13" max="16384" width="8.81640625" style="6"/>
  </cols>
  <sheetData>
    <row r="2" spans="2:12" x14ac:dyDescent="0.35">
      <c r="B2" s="25" t="s">
        <v>138</v>
      </c>
      <c r="C2" s="25"/>
      <c r="D2" s="25"/>
      <c r="E2" s="25"/>
      <c r="F2" s="25"/>
      <c r="G2" s="89"/>
      <c r="H2" s="89"/>
      <c r="I2" s="89"/>
      <c r="J2" s="89"/>
      <c r="K2" s="25"/>
      <c r="L2" s="25"/>
    </row>
    <row r="3" spans="2:12" x14ac:dyDescent="0.35">
      <c r="B3" s="25" t="s">
        <v>0</v>
      </c>
      <c r="C3" s="25"/>
      <c r="D3" s="91" t="s">
        <v>89</v>
      </c>
      <c r="E3" s="91"/>
      <c r="F3" s="91"/>
      <c r="L3" s="90"/>
    </row>
    <row r="4" spans="2:12" x14ac:dyDescent="0.35">
      <c r="B4" s="25" t="s">
        <v>20</v>
      </c>
      <c r="C4" s="25"/>
      <c r="D4" s="91"/>
      <c r="E4" s="91"/>
      <c r="F4" s="91"/>
      <c r="G4" s="434" t="s">
        <v>137</v>
      </c>
      <c r="H4" s="435"/>
      <c r="I4" s="435"/>
      <c r="J4" s="435"/>
      <c r="K4" s="478"/>
      <c r="L4" s="90"/>
    </row>
    <row r="5" spans="2:12" ht="29" x14ac:dyDescent="0.35">
      <c r="B5" s="27" t="s">
        <v>136</v>
      </c>
      <c r="C5" s="27" t="s">
        <v>135</v>
      </c>
      <c r="D5" s="27" t="s">
        <v>134</v>
      </c>
      <c r="E5" s="27" t="s">
        <v>133</v>
      </c>
      <c r="F5" s="27" t="s">
        <v>132</v>
      </c>
      <c r="G5" s="42" t="s">
        <v>131</v>
      </c>
      <c r="H5" s="42" t="s">
        <v>130</v>
      </c>
      <c r="I5" s="42" t="s">
        <v>129</v>
      </c>
      <c r="J5" s="42" t="s">
        <v>128</v>
      </c>
      <c r="K5" s="27" t="s">
        <v>54</v>
      </c>
      <c r="L5" s="27" t="s">
        <v>127</v>
      </c>
    </row>
    <row r="6" spans="2:12" x14ac:dyDescent="0.35">
      <c r="B6" s="25"/>
      <c r="C6" s="25"/>
      <c r="D6" s="25"/>
      <c r="E6" s="25"/>
      <c r="F6" s="25"/>
      <c r="G6" s="89"/>
      <c r="H6" s="89"/>
      <c r="I6" s="89"/>
      <c r="J6" s="89"/>
      <c r="K6" s="25">
        <f t="shared" ref="K6:K18" si="0">+SUM(G6:J6)</f>
        <v>0</v>
      </c>
      <c r="L6" s="25"/>
    </row>
    <row r="7" spans="2:12" x14ac:dyDescent="0.35">
      <c r="B7" s="25"/>
      <c r="C7" s="25"/>
      <c r="D7" s="25"/>
      <c r="E7" s="25"/>
      <c r="F7" s="25"/>
      <c r="G7" s="89"/>
      <c r="H7" s="89"/>
      <c r="I7" s="89"/>
      <c r="J7" s="89"/>
      <c r="K7" s="25">
        <f t="shared" si="0"/>
        <v>0</v>
      </c>
      <c r="L7" s="25"/>
    </row>
    <row r="8" spans="2:12" x14ac:dyDescent="0.35">
      <c r="B8" s="25"/>
      <c r="C8" s="25"/>
      <c r="D8" s="25"/>
      <c r="E8" s="25"/>
      <c r="F8" s="25"/>
      <c r="G8" s="89"/>
      <c r="H8" s="89"/>
      <c r="I8" s="89"/>
      <c r="J8" s="89"/>
      <c r="K8" s="25">
        <f t="shared" si="0"/>
        <v>0</v>
      </c>
      <c r="L8" s="25"/>
    </row>
    <row r="9" spans="2:12" x14ac:dyDescent="0.35">
      <c r="B9" s="25"/>
      <c r="C9" s="25"/>
      <c r="D9" s="25"/>
      <c r="E9" s="25"/>
      <c r="F9" s="25"/>
      <c r="G9" s="89"/>
      <c r="H9" s="89"/>
      <c r="I9" s="89"/>
      <c r="J9" s="89"/>
      <c r="K9" s="25">
        <f t="shared" si="0"/>
        <v>0</v>
      </c>
      <c r="L9" s="25"/>
    </row>
    <row r="10" spans="2:12" x14ac:dyDescent="0.35">
      <c r="B10" s="25"/>
      <c r="C10" s="25"/>
      <c r="D10" s="25"/>
      <c r="E10" s="25"/>
      <c r="F10" s="25"/>
      <c r="G10" s="89"/>
      <c r="H10" s="89"/>
      <c r="I10" s="89"/>
      <c r="J10" s="89"/>
      <c r="K10" s="25">
        <f t="shared" si="0"/>
        <v>0</v>
      </c>
      <c r="L10" s="25"/>
    </row>
    <row r="11" spans="2:12" x14ac:dyDescent="0.35">
      <c r="B11" s="25"/>
      <c r="C11" s="25"/>
      <c r="D11" s="25"/>
      <c r="E11" s="25"/>
      <c r="F11" s="25"/>
      <c r="G11" s="89"/>
      <c r="H11" s="89"/>
      <c r="I11" s="89"/>
      <c r="J11" s="89"/>
      <c r="K11" s="25">
        <f t="shared" si="0"/>
        <v>0</v>
      </c>
      <c r="L11" s="25"/>
    </row>
    <row r="12" spans="2:12" x14ac:dyDescent="0.35">
      <c r="B12" s="25"/>
      <c r="C12" s="25"/>
      <c r="D12" s="25"/>
      <c r="E12" s="25"/>
      <c r="F12" s="25"/>
      <c r="G12" s="89"/>
      <c r="H12" s="89"/>
      <c r="I12" s="89"/>
      <c r="J12" s="89"/>
      <c r="K12" s="25">
        <f t="shared" si="0"/>
        <v>0</v>
      </c>
      <c r="L12" s="25"/>
    </row>
    <row r="13" spans="2:12" x14ac:dyDescent="0.35">
      <c r="B13" s="25"/>
      <c r="C13" s="25"/>
      <c r="D13" s="25"/>
      <c r="E13" s="25"/>
      <c r="F13" s="25"/>
      <c r="G13" s="89"/>
      <c r="H13" s="89"/>
      <c r="I13" s="89"/>
      <c r="J13" s="89"/>
      <c r="K13" s="25">
        <f t="shared" si="0"/>
        <v>0</v>
      </c>
      <c r="L13" s="25"/>
    </row>
    <row r="14" spans="2:12" x14ac:dyDescent="0.35">
      <c r="B14" s="25"/>
      <c r="C14" s="25"/>
      <c r="D14" s="25"/>
      <c r="E14" s="25"/>
      <c r="F14" s="25"/>
      <c r="G14" s="89"/>
      <c r="H14" s="89"/>
      <c r="I14" s="89"/>
      <c r="J14" s="89"/>
      <c r="K14" s="25">
        <f t="shared" si="0"/>
        <v>0</v>
      </c>
      <c r="L14" s="25"/>
    </row>
    <row r="15" spans="2:12" x14ac:dyDescent="0.35">
      <c r="B15" s="25"/>
      <c r="C15" s="25"/>
      <c r="D15" s="25"/>
      <c r="E15" s="25"/>
      <c r="F15" s="25"/>
      <c r="G15" s="89"/>
      <c r="H15" s="89"/>
      <c r="I15" s="89"/>
      <c r="J15" s="89"/>
      <c r="K15" s="25">
        <f t="shared" si="0"/>
        <v>0</v>
      </c>
      <c r="L15" s="25"/>
    </row>
    <row r="16" spans="2:12" x14ac:dyDescent="0.35">
      <c r="B16" s="25"/>
      <c r="C16" s="25"/>
      <c r="D16" s="25"/>
      <c r="E16" s="25"/>
      <c r="F16" s="25"/>
      <c r="G16" s="89"/>
      <c r="H16" s="89"/>
      <c r="I16" s="89"/>
      <c r="J16" s="89"/>
      <c r="K16" s="25">
        <f t="shared" si="0"/>
        <v>0</v>
      </c>
      <c r="L16" s="25"/>
    </row>
    <row r="17" spans="2:12" x14ac:dyDescent="0.35">
      <c r="B17" s="25"/>
      <c r="C17" s="25"/>
      <c r="D17" s="25"/>
      <c r="E17" s="25"/>
      <c r="F17" s="25"/>
      <c r="G17" s="89"/>
      <c r="H17" s="89"/>
      <c r="I17" s="89"/>
      <c r="J17" s="89"/>
      <c r="K17" s="25">
        <f t="shared" si="0"/>
        <v>0</v>
      </c>
      <c r="L17" s="25"/>
    </row>
    <row r="18" spans="2:12" x14ac:dyDescent="0.35">
      <c r="B18" s="25"/>
      <c r="C18" s="25"/>
      <c r="D18" s="25"/>
      <c r="E18" s="25"/>
      <c r="F18" s="25"/>
      <c r="G18" s="89"/>
      <c r="H18" s="89"/>
      <c r="I18" s="89"/>
      <c r="J18" s="89"/>
      <c r="K18" s="25">
        <f t="shared" si="0"/>
        <v>0</v>
      </c>
      <c r="L18" s="25"/>
    </row>
    <row r="19" spans="2:12" x14ac:dyDescent="0.35">
      <c r="B19" s="25"/>
      <c r="C19" s="25"/>
      <c r="D19" s="25" t="s">
        <v>54</v>
      </c>
      <c r="E19" s="25"/>
      <c r="F19" s="25"/>
      <c r="G19" s="25">
        <f>SUM(G6:G18)</f>
        <v>0</v>
      </c>
      <c r="H19" s="25">
        <f>SUM(H6:H18)</f>
        <v>0</v>
      </c>
      <c r="I19" s="25">
        <f>SUM(I6:I18)</f>
        <v>0</v>
      </c>
      <c r="J19" s="25">
        <f>SUM(J6:J18)</f>
        <v>0</v>
      </c>
      <c r="K19" s="25">
        <f>SUM(K6:K18)</f>
        <v>0</v>
      </c>
      <c r="L19" s="25"/>
    </row>
    <row r="21" spans="2:12" x14ac:dyDescent="0.35">
      <c r="B21" s="9" t="s">
        <v>126</v>
      </c>
    </row>
    <row r="22" spans="2:12" x14ac:dyDescent="0.35">
      <c r="B22" s="9" t="s">
        <v>125</v>
      </c>
    </row>
    <row r="23" spans="2:12" x14ac:dyDescent="0.35">
      <c r="B23" t="s">
        <v>124</v>
      </c>
    </row>
  </sheetData>
  <mergeCells count="1">
    <mergeCell ref="G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8"/>
  <sheetViews>
    <sheetView topLeftCell="A17" workbookViewId="0">
      <selection activeCell="H34" sqref="H34"/>
    </sheetView>
  </sheetViews>
  <sheetFormatPr defaultRowHeight="14.5" x14ac:dyDescent="0.35"/>
  <cols>
    <col min="2" max="2" width="17.6328125" bestFit="1" customWidth="1"/>
    <col min="5" max="5" width="10.6328125" customWidth="1"/>
    <col min="6" max="6" width="13.36328125" customWidth="1"/>
    <col min="7" max="7" width="11.08984375" customWidth="1"/>
    <col min="11" max="11" width="11.1796875" customWidth="1"/>
    <col min="12" max="12" width="12.08984375" customWidth="1"/>
  </cols>
  <sheetData>
    <row r="1" spans="1:16" ht="15" thickBot="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" thickBot="1" x14ac:dyDescent="0.4">
      <c r="A2" s="387" t="s">
        <v>174</v>
      </c>
      <c r="B2" s="389" t="s">
        <v>217</v>
      </c>
      <c r="C2" s="391" t="s">
        <v>218</v>
      </c>
      <c r="D2" s="345" t="s">
        <v>219</v>
      </c>
      <c r="E2" s="394"/>
      <c r="F2" s="345" t="s">
        <v>220</v>
      </c>
      <c r="G2" s="346"/>
      <c r="H2" s="346"/>
      <c r="I2" s="394"/>
      <c r="J2" s="108"/>
      <c r="K2" s="345" t="s">
        <v>178</v>
      </c>
      <c r="L2" s="346"/>
      <c r="M2" s="346"/>
      <c r="N2" s="347"/>
      <c r="O2" s="109"/>
      <c r="P2" s="109"/>
    </row>
    <row r="3" spans="1:16" ht="15" thickBot="1" x14ac:dyDescent="0.4">
      <c r="A3" s="388"/>
      <c r="B3" s="390"/>
      <c r="C3" s="392"/>
      <c r="D3" s="186"/>
      <c r="E3" s="187"/>
      <c r="F3" s="351" t="s">
        <v>179</v>
      </c>
      <c r="G3" s="351"/>
      <c r="H3" s="123" t="s">
        <v>180</v>
      </c>
      <c r="I3" s="340" t="s">
        <v>181</v>
      </c>
      <c r="J3" s="348"/>
      <c r="K3" s="351" t="s">
        <v>179</v>
      </c>
      <c r="L3" s="351"/>
      <c r="M3" s="123" t="s">
        <v>180</v>
      </c>
      <c r="N3" s="340" t="s">
        <v>188</v>
      </c>
      <c r="O3" s="109"/>
      <c r="P3" s="109"/>
    </row>
    <row r="4" spans="1:16" ht="15" thickBot="1" x14ac:dyDescent="0.4">
      <c r="A4" s="188"/>
      <c r="B4" s="189"/>
      <c r="C4" s="393"/>
      <c r="D4" s="190" t="s">
        <v>183</v>
      </c>
      <c r="E4" s="191" t="s">
        <v>184</v>
      </c>
      <c r="F4" s="192" t="s">
        <v>221</v>
      </c>
      <c r="G4" s="123" t="s">
        <v>222</v>
      </c>
      <c r="H4" s="123" t="s">
        <v>223</v>
      </c>
      <c r="I4" s="340"/>
      <c r="J4" s="349"/>
      <c r="K4" s="192" t="s">
        <v>224</v>
      </c>
      <c r="L4" s="123" t="s">
        <v>222</v>
      </c>
      <c r="M4" s="123" t="s">
        <v>223</v>
      </c>
      <c r="N4" s="340"/>
      <c r="O4" s="109"/>
      <c r="P4" s="109"/>
    </row>
    <row r="5" spans="1:16" x14ac:dyDescent="0.35">
      <c r="A5" s="193">
        <v>1</v>
      </c>
      <c r="B5" s="194" t="s">
        <v>212</v>
      </c>
      <c r="C5" s="194" t="s">
        <v>212</v>
      </c>
      <c r="D5" s="195">
        <v>13</v>
      </c>
      <c r="E5" s="196">
        <v>13</v>
      </c>
      <c r="F5" s="197">
        <v>475</v>
      </c>
      <c r="G5" s="198">
        <f>I5/D5</f>
        <v>475</v>
      </c>
      <c r="H5" s="199"/>
      <c r="I5" s="200">
        <f>D5*F5</f>
        <v>6175</v>
      </c>
      <c r="J5" s="349"/>
      <c r="K5" s="197">
        <v>475</v>
      </c>
      <c r="L5" s="198">
        <f>N5/E5</f>
        <v>475</v>
      </c>
      <c r="M5" s="199"/>
      <c r="N5" s="201">
        <f>K5*E5</f>
        <v>6175</v>
      </c>
      <c r="O5" s="109"/>
      <c r="P5" s="109"/>
    </row>
    <row r="6" spans="1:16" x14ac:dyDescent="0.35">
      <c r="A6" s="202">
        <v>2</v>
      </c>
      <c r="B6" s="203"/>
      <c r="C6" s="203"/>
      <c r="D6" s="204"/>
      <c r="E6" s="205"/>
      <c r="F6" s="204"/>
      <c r="G6" s="206"/>
      <c r="H6" s="207"/>
      <c r="I6" s="205"/>
      <c r="J6" s="349"/>
      <c r="K6" s="204"/>
      <c r="L6" s="206"/>
      <c r="M6" s="207"/>
      <c r="N6" s="208"/>
      <c r="O6" s="109"/>
      <c r="P6" s="109"/>
    </row>
    <row r="7" spans="1:16" x14ac:dyDescent="0.35">
      <c r="A7" s="209">
        <v>3</v>
      </c>
      <c r="B7" s="210"/>
      <c r="C7" s="210"/>
      <c r="D7" s="211"/>
      <c r="E7" s="212"/>
      <c r="F7" s="211"/>
      <c r="G7" s="213"/>
      <c r="H7" s="214"/>
      <c r="I7" s="212"/>
      <c r="J7" s="349"/>
      <c r="K7" s="211"/>
      <c r="L7" s="213"/>
      <c r="M7" s="214"/>
      <c r="N7" s="215"/>
      <c r="O7" s="109"/>
      <c r="P7" s="109"/>
    </row>
    <row r="8" spans="1:16" ht="15" thickBot="1" x14ac:dyDescent="0.4">
      <c r="A8" s="209">
        <v>4</v>
      </c>
      <c r="B8" s="210"/>
      <c r="C8" s="210"/>
      <c r="D8" s="211"/>
      <c r="E8" s="212"/>
      <c r="F8" s="211"/>
      <c r="G8" s="213"/>
      <c r="H8" s="214"/>
      <c r="I8" s="212"/>
      <c r="J8" s="349"/>
      <c r="K8" s="211"/>
      <c r="L8" s="213"/>
      <c r="M8" s="214"/>
      <c r="N8" s="215"/>
      <c r="O8" s="109"/>
      <c r="P8" s="109"/>
    </row>
    <row r="9" spans="1:16" ht="15" thickBot="1" x14ac:dyDescent="0.4">
      <c r="A9" s="216"/>
      <c r="B9" s="217" t="s">
        <v>24</v>
      </c>
      <c r="C9" s="217"/>
      <c r="D9" s="145">
        <f>D5</f>
        <v>13</v>
      </c>
      <c r="E9" s="145">
        <f t="shared" ref="E9:N9" si="0">E5</f>
        <v>13</v>
      </c>
      <c r="F9" s="145">
        <f t="shared" si="0"/>
        <v>475</v>
      </c>
      <c r="G9" s="145">
        <f t="shared" si="0"/>
        <v>475</v>
      </c>
      <c r="H9" s="145">
        <f t="shared" si="0"/>
        <v>0</v>
      </c>
      <c r="I9" s="145">
        <f t="shared" si="0"/>
        <v>6175</v>
      </c>
      <c r="J9" s="350"/>
      <c r="K9" s="145">
        <f t="shared" si="0"/>
        <v>475</v>
      </c>
      <c r="L9" s="145">
        <f t="shared" si="0"/>
        <v>475</v>
      </c>
      <c r="M9" s="145">
        <f t="shared" si="0"/>
        <v>0</v>
      </c>
      <c r="N9" s="145">
        <f t="shared" si="0"/>
        <v>6175</v>
      </c>
      <c r="O9" s="109"/>
      <c r="P9" s="109"/>
    </row>
    <row r="10" spans="1:16" ht="15" thickBot="1" x14ac:dyDescent="0.4">
      <c r="A10" s="218"/>
      <c r="B10" s="219"/>
      <c r="C10" s="220"/>
      <c r="D10" s="220"/>
      <c r="E10" s="9"/>
      <c r="F10" s="9"/>
      <c r="G10" s="9"/>
      <c r="H10" s="9"/>
      <c r="I10" s="9"/>
      <c r="J10" s="9"/>
      <c r="K10" s="9"/>
      <c r="L10" s="9"/>
      <c r="M10" s="9"/>
      <c r="N10" s="9"/>
      <c r="O10" s="109"/>
      <c r="P10" s="109"/>
    </row>
    <row r="11" spans="1:16" ht="15" thickBot="1" x14ac:dyDescent="0.4">
      <c r="A11" s="218"/>
      <c r="B11" s="219"/>
      <c r="C11" s="221"/>
      <c r="D11" s="222"/>
      <c r="E11" s="352" t="s">
        <v>220</v>
      </c>
      <c r="F11" s="352"/>
      <c r="G11" s="352"/>
      <c r="H11" s="352"/>
      <c r="I11" s="352"/>
      <c r="J11" s="352"/>
      <c r="K11" s="330" t="s">
        <v>205</v>
      </c>
      <c r="L11" s="330"/>
      <c r="M11" s="330"/>
      <c r="N11" s="330"/>
      <c r="O11" s="330"/>
      <c r="P11" s="331"/>
    </row>
    <row r="12" spans="1:16" ht="15" thickBot="1" x14ac:dyDescent="0.4">
      <c r="A12" s="376" t="s">
        <v>225</v>
      </c>
      <c r="B12" s="379" t="s">
        <v>55</v>
      </c>
      <c r="C12" s="330" t="s">
        <v>176</v>
      </c>
      <c r="D12" s="330"/>
      <c r="E12" s="223" t="s">
        <v>179</v>
      </c>
      <c r="F12" s="329" t="s">
        <v>180</v>
      </c>
      <c r="G12" s="330"/>
      <c r="H12" s="330"/>
      <c r="I12" s="331"/>
      <c r="J12" s="224"/>
      <c r="K12" s="225" t="s">
        <v>179</v>
      </c>
      <c r="L12" s="329" t="s">
        <v>180</v>
      </c>
      <c r="M12" s="330"/>
      <c r="N12" s="330"/>
      <c r="O12" s="331"/>
      <c r="P12" s="226"/>
    </row>
    <row r="13" spans="1:16" x14ac:dyDescent="0.35">
      <c r="A13" s="377"/>
      <c r="B13" s="380"/>
      <c r="C13" s="381" t="s">
        <v>183</v>
      </c>
      <c r="D13" s="383" t="s">
        <v>184</v>
      </c>
      <c r="E13" s="227" t="s">
        <v>226</v>
      </c>
      <c r="F13" s="224" t="s">
        <v>227</v>
      </c>
      <c r="G13" s="228" t="s">
        <v>228</v>
      </c>
      <c r="H13" s="224" t="s">
        <v>229</v>
      </c>
      <c r="I13" s="224" t="s">
        <v>36</v>
      </c>
      <c r="J13" s="385" t="s">
        <v>181</v>
      </c>
      <c r="K13" s="226" t="s">
        <v>226</v>
      </c>
      <c r="L13" s="224" t="s">
        <v>227</v>
      </c>
      <c r="M13" s="228" t="s">
        <v>228</v>
      </c>
      <c r="N13" s="147" t="s">
        <v>229</v>
      </c>
      <c r="O13" s="224" t="s">
        <v>36</v>
      </c>
      <c r="P13" s="353" t="s">
        <v>188</v>
      </c>
    </row>
    <row r="14" spans="1:16" ht="15" thickBot="1" x14ac:dyDescent="0.4">
      <c r="A14" s="378"/>
      <c r="B14" s="380"/>
      <c r="C14" s="382"/>
      <c r="D14" s="384"/>
      <c r="E14" s="229"/>
      <c r="F14" s="230"/>
      <c r="G14" s="121" t="s">
        <v>230</v>
      </c>
      <c r="H14" s="230"/>
      <c r="I14" s="230"/>
      <c r="J14" s="386"/>
      <c r="K14" s="231"/>
      <c r="L14" s="230"/>
      <c r="M14" s="121" t="s">
        <v>230</v>
      </c>
      <c r="N14" s="157"/>
      <c r="O14" s="230"/>
      <c r="P14" s="354"/>
    </row>
    <row r="15" spans="1:16" x14ac:dyDescent="0.35">
      <c r="A15" s="232">
        <v>1</v>
      </c>
      <c r="B15" s="233" t="s">
        <v>231</v>
      </c>
      <c r="C15" s="234">
        <v>26</v>
      </c>
      <c r="D15" s="234">
        <v>26</v>
      </c>
      <c r="E15" s="162">
        <v>14500</v>
      </c>
      <c r="F15" s="162">
        <f>200*C15</f>
        <v>5200</v>
      </c>
      <c r="G15" s="162">
        <v>1750</v>
      </c>
      <c r="H15" s="162">
        <v>5743</v>
      </c>
      <c r="I15" s="162">
        <f>F15+G15+H15</f>
        <v>12693</v>
      </c>
      <c r="J15" s="162">
        <f>E15+I15</f>
        <v>27193</v>
      </c>
      <c r="K15" s="162">
        <v>14500</v>
      </c>
      <c r="L15" s="162">
        <v>5200</v>
      </c>
      <c r="M15" s="162">
        <v>1750</v>
      </c>
      <c r="N15" s="162">
        <v>5743</v>
      </c>
      <c r="O15" s="162">
        <f>L15+M15+N15</f>
        <v>12693</v>
      </c>
      <c r="P15" s="162">
        <f>K15+O15</f>
        <v>27193</v>
      </c>
    </row>
    <row r="16" spans="1:16" x14ac:dyDescent="0.35">
      <c r="A16" s="232"/>
      <c r="B16" s="235"/>
      <c r="C16" s="109"/>
      <c r="D16" s="146"/>
      <c r="E16" s="229"/>
      <c r="F16" s="236"/>
      <c r="G16" s="109"/>
      <c r="H16" s="236"/>
      <c r="I16" s="236"/>
      <c r="J16" s="236"/>
      <c r="K16" s="109"/>
      <c r="L16" s="146"/>
      <c r="M16" s="236"/>
      <c r="N16" s="109"/>
      <c r="O16" s="236"/>
      <c r="P16" s="237"/>
    </row>
    <row r="17" spans="1:16" x14ac:dyDescent="0.35">
      <c r="A17" s="232"/>
      <c r="B17" s="235"/>
      <c r="C17" s="109"/>
      <c r="D17" s="146"/>
      <c r="E17" s="229"/>
      <c r="F17" s="236"/>
      <c r="G17" s="109"/>
      <c r="H17" s="236"/>
      <c r="I17" s="236"/>
      <c r="J17" s="236"/>
      <c r="K17" s="109"/>
      <c r="L17" s="146"/>
      <c r="M17" s="236"/>
      <c r="N17" s="109"/>
      <c r="O17" s="236"/>
      <c r="P17" s="237"/>
    </row>
    <row r="18" spans="1:16" x14ac:dyDescent="0.35">
      <c r="A18" s="232"/>
      <c r="B18" s="235"/>
      <c r="C18" s="109"/>
      <c r="D18" s="146"/>
      <c r="E18" s="229"/>
      <c r="F18" s="236"/>
      <c r="G18" s="109"/>
      <c r="H18" s="236"/>
      <c r="I18" s="236"/>
      <c r="J18" s="236"/>
      <c r="K18" s="109"/>
      <c r="L18" s="146"/>
      <c r="M18" s="236"/>
      <c r="N18" s="109"/>
      <c r="O18" s="236"/>
      <c r="P18" s="237"/>
    </row>
    <row r="19" spans="1:16" x14ac:dyDescent="0.35">
      <c r="A19" s="232"/>
      <c r="B19" s="235"/>
      <c r="C19" s="109"/>
      <c r="D19" s="146"/>
      <c r="E19" s="229"/>
      <c r="F19" s="236"/>
      <c r="G19" s="109"/>
      <c r="H19" s="236"/>
      <c r="I19" s="236"/>
      <c r="J19" s="236"/>
      <c r="K19" s="109"/>
      <c r="L19" s="146"/>
      <c r="M19" s="236"/>
      <c r="N19" s="109"/>
      <c r="O19" s="236"/>
      <c r="P19" s="237"/>
    </row>
    <row r="20" spans="1:16" ht="15" thickBot="1" x14ac:dyDescent="0.4">
      <c r="A20" s="238"/>
      <c r="B20" s="239"/>
      <c r="C20" s="109"/>
      <c r="D20" s="146"/>
      <c r="E20" s="229"/>
      <c r="F20" s="236"/>
      <c r="G20" s="109"/>
      <c r="H20" s="236"/>
      <c r="I20" s="236"/>
      <c r="J20" s="236"/>
      <c r="K20" s="109"/>
      <c r="L20" s="146"/>
      <c r="M20" s="236"/>
      <c r="N20" s="109"/>
      <c r="O20" s="236"/>
      <c r="P20" s="237"/>
    </row>
    <row r="21" spans="1:16" ht="15" thickBot="1" x14ac:dyDescent="0.4">
      <c r="A21" s="240"/>
      <c r="B21" s="241" t="s">
        <v>24</v>
      </c>
      <c r="C21" s="242">
        <f>C15</f>
        <v>26</v>
      </c>
      <c r="D21" s="242">
        <f t="shared" ref="D21:P21" si="1">D15</f>
        <v>26</v>
      </c>
      <c r="E21" s="242">
        <f t="shared" si="1"/>
        <v>14500</v>
      </c>
      <c r="F21" s="242">
        <f t="shared" si="1"/>
        <v>5200</v>
      </c>
      <c r="G21" s="242">
        <f t="shared" si="1"/>
        <v>1750</v>
      </c>
      <c r="H21" s="242">
        <f t="shared" si="1"/>
        <v>5743</v>
      </c>
      <c r="I21" s="242">
        <f t="shared" si="1"/>
        <v>12693</v>
      </c>
      <c r="J21" s="242">
        <f t="shared" si="1"/>
        <v>27193</v>
      </c>
      <c r="K21" s="242">
        <f t="shared" si="1"/>
        <v>14500</v>
      </c>
      <c r="L21" s="242">
        <f t="shared" si="1"/>
        <v>5200</v>
      </c>
      <c r="M21" s="242">
        <f t="shared" si="1"/>
        <v>1750</v>
      </c>
      <c r="N21" s="242">
        <f t="shared" si="1"/>
        <v>5743</v>
      </c>
      <c r="O21" s="242">
        <f t="shared" si="1"/>
        <v>12693</v>
      </c>
      <c r="P21" s="242">
        <f t="shared" si="1"/>
        <v>27193</v>
      </c>
    </row>
    <row r="22" spans="1:16" ht="15" thickBot="1" x14ac:dyDescent="0.4">
      <c r="A22" s="15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</row>
    <row r="23" spans="1:16" ht="15" thickBot="1" x14ac:dyDescent="0.4">
      <c r="A23" s="243"/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5"/>
      <c r="O23" s="109"/>
      <c r="P23" s="109"/>
    </row>
    <row r="24" spans="1:16" ht="15" thickBot="1" x14ac:dyDescent="0.4">
      <c r="A24" s="159"/>
      <c r="B24" s="109"/>
      <c r="C24" s="109"/>
      <c r="D24" s="123" t="s">
        <v>180</v>
      </c>
      <c r="E24" s="109"/>
      <c r="F24" s="109"/>
      <c r="G24" s="109"/>
      <c r="H24" s="109"/>
      <c r="I24" s="123" t="s">
        <v>179</v>
      </c>
      <c r="J24" s="109"/>
      <c r="K24" s="9"/>
      <c r="L24" s="9"/>
      <c r="M24" s="9"/>
      <c r="N24" s="9"/>
      <c r="O24" s="109"/>
      <c r="P24" s="9"/>
    </row>
    <row r="25" spans="1:16" ht="15" thickBot="1" x14ac:dyDescent="0.4">
      <c r="A25" s="223" t="s">
        <v>232</v>
      </c>
      <c r="B25" s="123" t="s">
        <v>233</v>
      </c>
      <c r="C25" s="123" t="s">
        <v>234</v>
      </c>
      <c r="D25" s="123" t="s">
        <v>235</v>
      </c>
      <c r="E25" s="121"/>
      <c r="F25" s="223" t="s">
        <v>232</v>
      </c>
      <c r="G25" s="123" t="s">
        <v>236</v>
      </c>
      <c r="H25" s="225" t="s">
        <v>234</v>
      </c>
      <c r="I25" s="185" t="s">
        <v>235</v>
      </c>
      <c r="J25" s="121"/>
      <c r="K25" s="9"/>
      <c r="L25" s="355" t="s">
        <v>56</v>
      </c>
      <c r="M25" s="358"/>
      <c r="N25" s="359"/>
      <c r="O25" s="359"/>
      <c r="P25" s="360"/>
    </row>
    <row r="26" spans="1:16" x14ac:dyDescent="0.35">
      <c r="A26" s="246">
        <v>1</v>
      </c>
      <c r="B26" s="247"/>
      <c r="C26" s="248"/>
      <c r="D26" s="248"/>
      <c r="E26" s="109"/>
      <c r="F26" s="246">
        <v>1</v>
      </c>
      <c r="G26" s="248"/>
      <c r="H26" s="249"/>
      <c r="I26" s="248"/>
      <c r="J26" s="109"/>
      <c r="K26" s="9"/>
      <c r="L26" s="356"/>
      <c r="M26" s="361"/>
      <c r="N26" s="362"/>
      <c r="O26" s="362"/>
      <c r="P26" s="363"/>
    </row>
    <row r="27" spans="1:16" ht="15" thickBot="1" x14ac:dyDescent="0.4">
      <c r="A27" s="250">
        <v>2</v>
      </c>
      <c r="B27" s="251"/>
      <c r="C27" s="252"/>
      <c r="D27" s="252"/>
      <c r="E27" s="109"/>
      <c r="F27" s="250">
        <v>2</v>
      </c>
      <c r="G27" s="252"/>
      <c r="H27" s="109"/>
      <c r="I27" s="252"/>
      <c r="J27" s="109"/>
      <c r="K27" s="9"/>
      <c r="L27" s="357"/>
      <c r="M27" s="364"/>
      <c r="N27" s="365"/>
      <c r="O27" s="365"/>
      <c r="P27" s="366"/>
    </row>
    <row r="28" spans="1:16" x14ac:dyDescent="0.35">
      <c r="A28" s="250">
        <v>3</v>
      </c>
      <c r="B28" s="251"/>
      <c r="C28" s="252"/>
      <c r="D28" s="252"/>
      <c r="E28" s="109"/>
      <c r="F28" s="250">
        <v>3</v>
      </c>
      <c r="G28" s="252"/>
      <c r="H28" s="109"/>
      <c r="I28" s="252"/>
      <c r="J28" s="109"/>
      <c r="K28" s="9"/>
      <c r="L28" s="356" t="s">
        <v>57</v>
      </c>
      <c r="M28" s="367"/>
      <c r="N28" s="368"/>
      <c r="O28" s="368"/>
      <c r="P28" s="369"/>
    </row>
    <row r="29" spans="1:16" ht="15" thickBot="1" x14ac:dyDescent="0.4">
      <c r="A29" s="250">
        <v>4</v>
      </c>
      <c r="B29" s="251"/>
      <c r="C29" s="252"/>
      <c r="D29" s="252"/>
      <c r="E29" s="109"/>
      <c r="F29" s="250">
        <v>4</v>
      </c>
      <c r="G29" s="252"/>
      <c r="H29" s="109"/>
      <c r="I29" s="252"/>
      <c r="J29" s="109"/>
      <c r="K29" s="9"/>
      <c r="L29" s="356"/>
      <c r="M29" s="370"/>
      <c r="N29" s="371"/>
      <c r="O29" s="371"/>
      <c r="P29" s="372"/>
    </row>
    <row r="30" spans="1:16" ht="15" thickBot="1" x14ac:dyDescent="0.4">
      <c r="A30" s="253"/>
      <c r="B30" s="254"/>
      <c r="C30" s="255" t="s">
        <v>54</v>
      </c>
      <c r="D30" s="256"/>
      <c r="E30" s="109"/>
      <c r="F30" s="257"/>
      <c r="G30" s="257"/>
      <c r="H30" s="255" t="s">
        <v>54</v>
      </c>
      <c r="I30" s="256"/>
      <c r="J30" s="109"/>
      <c r="K30" s="9"/>
      <c r="L30" s="357"/>
      <c r="M30" s="373"/>
      <c r="N30" s="374"/>
      <c r="O30" s="374"/>
      <c r="P30" s="375"/>
    </row>
    <row r="31" spans="1:16" ht="15" thickBot="1" x14ac:dyDescent="0.4">
      <c r="A31" s="15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</row>
    <row r="32" spans="1:16" ht="15" thickBot="1" x14ac:dyDescent="0.4">
      <c r="A32" s="258" t="s">
        <v>237</v>
      </c>
      <c r="B32" s="109"/>
      <c r="C32" s="259">
        <f>P21+N9+'MI 1'!O38</f>
        <v>81552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</row>
    <row r="33" spans="1:16" ht="15" thickBot="1" x14ac:dyDescent="0.4">
      <c r="A33" s="260" t="s">
        <v>238</v>
      </c>
      <c r="B33" s="109"/>
      <c r="C33" s="342" t="s">
        <v>337</v>
      </c>
      <c r="D33" s="343"/>
      <c r="E33" s="343"/>
      <c r="F33" s="343"/>
      <c r="G33" s="343"/>
      <c r="H33" s="343"/>
      <c r="I33" s="344"/>
      <c r="J33" s="109"/>
      <c r="K33" s="109"/>
      <c r="L33" s="109"/>
      <c r="M33" s="109"/>
      <c r="N33" s="109"/>
      <c r="O33" s="109"/>
      <c r="P33" s="109"/>
    </row>
    <row r="34" spans="1:16" ht="15" thickBot="1" x14ac:dyDescent="0.4">
      <c r="A34" s="260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</row>
    <row r="35" spans="1:16" x14ac:dyDescent="0.35">
      <c r="A35" s="261"/>
      <c r="B35" s="383" t="s">
        <v>239</v>
      </c>
      <c r="C35" s="355" t="s">
        <v>240</v>
      </c>
      <c r="D35" s="381"/>
      <c r="E35" s="355" t="s">
        <v>241</v>
      </c>
      <c r="F35" s="352"/>
      <c r="G35" s="352"/>
      <c r="H35" s="381"/>
      <c r="I35" s="355" t="s">
        <v>242</v>
      </c>
      <c r="J35" s="381"/>
      <c r="K35" s="355" t="s">
        <v>243</v>
      </c>
      <c r="L35" s="381"/>
      <c r="M35" s="109"/>
      <c r="N35" s="109"/>
      <c r="O35" s="109"/>
      <c r="P35" s="109"/>
    </row>
    <row r="36" spans="1:16" ht="15" thickBot="1" x14ac:dyDescent="0.4">
      <c r="A36" s="262"/>
      <c r="B36" s="401"/>
      <c r="C36" s="357"/>
      <c r="D36" s="402"/>
      <c r="E36" s="357"/>
      <c r="F36" s="403"/>
      <c r="G36" s="403"/>
      <c r="H36" s="402"/>
      <c r="I36" s="357"/>
      <c r="J36" s="402"/>
      <c r="K36" s="357"/>
      <c r="L36" s="402"/>
      <c r="M36" s="109"/>
      <c r="N36" s="109"/>
      <c r="O36" s="109"/>
      <c r="P36" s="109"/>
    </row>
    <row r="37" spans="1:16" x14ac:dyDescent="0.35">
      <c r="A37" s="146"/>
      <c r="B37" s="395"/>
      <c r="C37" s="397"/>
      <c r="D37" s="398"/>
      <c r="E37" s="367"/>
      <c r="F37" s="368"/>
      <c r="G37" s="368"/>
      <c r="H37" s="369"/>
      <c r="I37" s="397"/>
      <c r="J37" s="398"/>
      <c r="K37" s="367"/>
      <c r="L37" s="369"/>
      <c r="M37" s="109"/>
      <c r="N37" s="109"/>
      <c r="O37" s="109"/>
      <c r="P37" s="109"/>
    </row>
    <row r="38" spans="1:16" ht="15" thickBot="1" x14ac:dyDescent="0.4">
      <c r="A38" s="263"/>
      <c r="B38" s="396"/>
      <c r="C38" s="399"/>
      <c r="D38" s="400"/>
      <c r="E38" s="373"/>
      <c r="F38" s="374"/>
      <c r="G38" s="374"/>
      <c r="H38" s="375"/>
      <c r="I38" s="399"/>
      <c r="J38" s="400"/>
      <c r="K38" s="373"/>
      <c r="L38" s="375"/>
      <c r="M38" s="9"/>
      <c r="N38" s="9"/>
      <c r="O38" s="264"/>
      <c r="P38" s="109"/>
    </row>
  </sheetData>
  <mergeCells count="37">
    <mergeCell ref="B35:B36"/>
    <mergeCell ref="C35:D36"/>
    <mergeCell ref="E35:H36"/>
    <mergeCell ref="I35:J36"/>
    <mergeCell ref="K35:L36"/>
    <mergeCell ref="B37:B38"/>
    <mergeCell ref="C37:D38"/>
    <mergeCell ref="E37:H38"/>
    <mergeCell ref="I37:J38"/>
    <mergeCell ref="K37:L38"/>
    <mergeCell ref="A2:A3"/>
    <mergeCell ref="B2:B3"/>
    <mergeCell ref="C2:C4"/>
    <mergeCell ref="D2:E2"/>
    <mergeCell ref="F2:I2"/>
    <mergeCell ref="F3:G3"/>
    <mergeCell ref="I3:I4"/>
    <mergeCell ref="A12:A14"/>
    <mergeCell ref="B12:B14"/>
    <mergeCell ref="C12:D12"/>
    <mergeCell ref="F12:I12"/>
    <mergeCell ref="L12:O12"/>
    <mergeCell ref="C13:C14"/>
    <mergeCell ref="D13:D14"/>
    <mergeCell ref="J13:J14"/>
    <mergeCell ref="C33:I33"/>
    <mergeCell ref="K2:N2"/>
    <mergeCell ref="J3:J9"/>
    <mergeCell ref="K3:L3"/>
    <mergeCell ref="N3:N4"/>
    <mergeCell ref="E11:J11"/>
    <mergeCell ref="K11:P11"/>
    <mergeCell ref="P13:P14"/>
    <mergeCell ref="L25:L27"/>
    <mergeCell ref="M25:P27"/>
    <mergeCell ref="L28:L30"/>
    <mergeCell ref="M28:P30"/>
  </mergeCells>
  <printOptions horizontalCentered="1" verticalCentered="1"/>
  <pageMargins left="0" right="0" top="0" bottom="0" header="0" footer="0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7"/>
  <sheetViews>
    <sheetView topLeftCell="A20" zoomScale="90" zoomScaleNormal="90" workbookViewId="0">
      <selection activeCell="I23" sqref="I23"/>
    </sheetView>
  </sheetViews>
  <sheetFormatPr defaultRowHeight="18" customHeight="1" x14ac:dyDescent="0.35"/>
  <cols>
    <col min="1" max="1" width="35.54296875" customWidth="1"/>
    <col min="2" max="2" width="13.36328125" style="307" customWidth="1"/>
    <col min="3" max="3" width="12.6328125" customWidth="1"/>
    <col min="4" max="4" width="18.1796875" customWidth="1"/>
    <col min="5" max="5" width="22.36328125" customWidth="1"/>
    <col min="7" max="7" width="55.81640625" hidden="1" customWidth="1"/>
  </cols>
  <sheetData>
    <row r="1" spans="1:10" ht="18" customHeight="1" thickBot="1" x14ac:dyDescent="0.4">
      <c r="A1" s="415" t="s">
        <v>58</v>
      </c>
      <c r="B1" s="415"/>
      <c r="C1" s="415"/>
      <c r="D1" s="415"/>
      <c r="E1" s="415"/>
    </row>
    <row r="2" spans="1:10" ht="18" customHeight="1" thickBot="1" x14ac:dyDescent="0.4">
      <c r="A2" s="1" t="s">
        <v>0</v>
      </c>
      <c r="B2" s="301" t="s">
        <v>1</v>
      </c>
      <c r="C2" s="416" t="s">
        <v>276</v>
      </c>
      <c r="D2" s="416"/>
      <c r="E2" s="417"/>
      <c r="F2" s="6"/>
      <c r="G2" s="6" t="s">
        <v>157</v>
      </c>
      <c r="H2" s="6"/>
      <c r="I2" s="6"/>
      <c r="J2" s="6"/>
    </row>
    <row r="3" spans="1:10" ht="18" customHeight="1" thickBot="1" x14ac:dyDescent="0.4">
      <c r="A3" s="418">
        <v>2016</v>
      </c>
      <c r="B3" s="301" t="s">
        <v>2</v>
      </c>
      <c r="C3" s="419" t="s">
        <v>172</v>
      </c>
      <c r="D3" s="420"/>
      <c r="E3" s="404" t="s">
        <v>3</v>
      </c>
      <c r="G3" s="6"/>
      <c r="H3" s="6"/>
      <c r="I3" s="6"/>
      <c r="J3" s="6"/>
    </row>
    <row r="4" spans="1:10" ht="18" customHeight="1" thickBot="1" x14ac:dyDescent="0.4">
      <c r="A4" s="418"/>
      <c r="B4" s="301" t="s">
        <v>4</v>
      </c>
      <c r="C4" s="421">
        <v>45078</v>
      </c>
      <c r="D4" s="410"/>
      <c r="E4" s="404"/>
      <c r="G4" s="6" t="s">
        <v>158</v>
      </c>
      <c r="H4" s="6"/>
      <c r="I4" s="6"/>
      <c r="J4" s="6"/>
    </row>
    <row r="5" spans="1:10" s="6" customFormat="1" ht="18" customHeight="1" thickBot="1" x14ac:dyDescent="0.4">
      <c r="A5" s="92" t="s">
        <v>8</v>
      </c>
      <c r="B5" s="92" t="s">
        <v>60</v>
      </c>
      <c r="C5" s="92" t="s">
        <v>9</v>
      </c>
      <c r="D5" s="92" t="s">
        <v>12</v>
      </c>
      <c r="E5" s="92" t="s">
        <v>10</v>
      </c>
    </row>
    <row r="6" spans="1:10" ht="18" customHeight="1" thickBot="1" x14ac:dyDescent="0.4">
      <c r="A6" s="1"/>
      <c r="B6" s="301"/>
      <c r="C6" s="2"/>
      <c r="D6" s="2"/>
      <c r="E6" s="2"/>
      <c r="G6" s="6"/>
      <c r="H6" s="6"/>
      <c r="I6" s="6"/>
      <c r="J6" s="6"/>
    </row>
    <row r="7" spans="1:10" ht="18" customHeight="1" thickBot="1" x14ac:dyDescent="0.4">
      <c r="A7" s="1" t="s">
        <v>7</v>
      </c>
      <c r="B7" s="301" t="s">
        <v>297</v>
      </c>
      <c r="C7" s="7">
        <f>SUM('Trade Promotional activity'!E6:E8)</f>
        <v>188.37</v>
      </c>
      <c r="D7" s="7">
        <v>50</v>
      </c>
      <c r="E7" s="7">
        <f>SUM('Trade Promotional activity'!G6:G8)</f>
        <v>9418.5</v>
      </c>
      <c r="G7" s="6" t="s">
        <v>159</v>
      </c>
      <c r="H7" s="6"/>
      <c r="I7" s="6"/>
      <c r="J7" s="6"/>
    </row>
    <row r="8" spans="1:10" ht="18" customHeight="1" thickBot="1" x14ac:dyDescent="0.4">
      <c r="A8" s="1" t="s">
        <v>6</v>
      </c>
      <c r="B8" s="301" t="s">
        <v>256</v>
      </c>
      <c r="C8" s="300">
        <f>Sampling!D39</f>
        <v>0.88100000000000034</v>
      </c>
      <c r="D8" s="2">
        <f>Sampling!D40</f>
        <v>4909.09</v>
      </c>
      <c r="E8" s="300">
        <f>Sampling!D41</f>
        <v>4324.9082900000021</v>
      </c>
      <c r="G8" s="6" t="s">
        <v>159</v>
      </c>
      <c r="H8" s="6"/>
      <c r="I8" s="6"/>
      <c r="J8" s="6"/>
    </row>
    <row r="9" spans="1:10" ht="18" customHeight="1" thickBot="1" x14ac:dyDescent="0.4">
      <c r="A9" s="5" t="s">
        <v>5</v>
      </c>
      <c r="B9" s="301"/>
      <c r="C9" s="2"/>
      <c r="D9" s="2"/>
      <c r="E9" s="2"/>
      <c r="G9" s="6" t="s">
        <v>160</v>
      </c>
      <c r="H9" s="6"/>
      <c r="I9" s="6"/>
      <c r="J9" s="6"/>
    </row>
    <row r="10" spans="1:10" ht="18" customHeight="1" thickBot="1" x14ac:dyDescent="0.4">
      <c r="A10" s="5" t="s">
        <v>68</v>
      </c>
      <c r="B10" s="301"/>
      <c r="C10" s="7"/>
      <c r="D10" s="7"/>
      <c r="E10" s="7">
        <f>'D&amp;D'!F23</f>
        <v>0</v>
      </c>
      <c r="G10" s="6" t="s">
        <v>159</v>
      </c>
      <c r="H10" s="6"/>
      <c r="I10" s="6"/>
      <c r="J10" s="6"/>
    </row>
    <row r="11" spans="1:10" ht="18" customHeight="1" thickBot="1" x14ac:dyDescent="0.4">
      <c r="A11" s="94" t="s">
        <v>116</v>
      </c>
      <c r="B11" s="301"/>
      <c r="C11" s="8"/>
      <c r="D11" s="8"/>
      <c r="E11" s="8"/>
      <c r="G11" s="6"/>
      <c r="H11" s="6"/>
      <c r="I11" s="6"/>
      <c r="J11" s="6"/>
    </row>
    <row r="12" spans="1:10" ht="18" customHeight="1" thickBot="1" x14ac:dyDescent="0.4">
      <c r="A12" s="1" t="s">
        <v>153</v>
      </c>
      <c r="B12" s="305"/>
      <c r="C12" s="95"/>
      <c r="D12" s="95"/>
      <c r="E12" s="95"/>
      <c r="G12" s="6"/>
      <c r="H12" s="6"/>
      <c r="I12" s="6"/>
      <c r="J12" s="6"/>
    </row>
    <row r="13" spans="1:10" ht="18" customHeight="1" thickBot="1" x14ac:dyDescent="0.4">
      <c r="A13" s="1" t="s">
        <v>147</v>
      </c>
      <c r="B13" s="301"/>
      <c r="C13" s="8"/>
      <c r="D13" s="8"/>
      <c r="E13" s="8"/>
      <c r="G13" s="6" t="s">
        <v>159</v>
      </c>
      <c r="H13" s="6"/>
      <c r="I13" s="6"/>
      <c r="J13" s="6"/>
    </row>
    <row r="14" spans="1:10" ht="18" customHeight="1" thickBot="1" x14ac:dyDescent="0.4">
      <c r="A14" s="94" t="s">
        <v>72</v>
      </c>
      <c r="B14" s="301"/>
      <c r="C14" s="8"/>
      <c r="D14" s="8"/>
      <c r="E14" s="8"/>
      <c r="G14" s="6"/>
      <c r="H14" s="6"/>
      <c r="I14" s="6"/>
      <c r="J14" s="6"/>
    </row>
    <row r="15" spans="1:10" ht="18" customHeight="1" thickBot="1" x14ac:dyDescent="0.4">
      <c r="A15" s="1" t="s">
        <v>284</v>
      </c>
      <c r="B15" s="301"/>
      <c r="C15" s="8"/>
      <c r="D15" s="8"/>
      <c r="E15" s="8"/>
      <c r="G15" s="6" t="s">
        <v>159</v>
      </c>
    </row>
    <row r="16" spans="1:10" ht="18" customHeight="1" thickBot="1" x14ac:dyDescent="0.4">
      <c r="A16" s="1" t="s">
        <v>147</v>
      </c>
      <c r="B16" s="301"/>
      <c r="C16" s="8"/>
      <c r="D16" s="8"/>
      <c r="E16" s="8"/>
      <c r="G16" s="6" t="s">
        <v>159</v>
      </c>
    </row>
    <row r="17" spans="1:7" ht="18" customHeight="1" thickBot="1" x14ac:dyDescent="0.4">
      <c r="A17" s="1" t="s">
        <v>69</v>
      </c>
      <c r="B17" s="301"/>
      <c r="C17" s="8"/>
      <c r="D17" s="8"/>
      <c r="E17" s="8"/>
      <c r="G17" s="107" t="s">
        <v>165</v>
      </c>
    </row>
    <row r="18" spans="1:7" ht="18" customHeight="1" thickBot="1" x14ac:dyDescent="0.4">
      <c r="A18" s="1" t="s">
        <v>123</v>
      </c>
      <c r="B18" s="301"/>
      <c r="C18" s="8"/>
      <c r="D18" s="8"/>
      <c r="E18" s="8"/>
      <c r="G18" s="6" t="s">
        <v>159</v>
      </c>
    </row>
    <row r="19" spans="1:7" ht="18" customHeight="1" thickBot="1" x14ac:dyDescent="0.4">
      <c r="A19" s="302" t="s">
        <v>70</v>
      </c>
      <c r="B19" s="303" t="s">
        <v>252</v>
      </c>
      <c r="C19" s="304"/>
      <c r="D19" s="304"/>
      <c r="E19" s="304">
        <v>5788</v>
      </c>
      <c r="G19" s="107" t="s">
        <v>165</v>
      </c>
    </row>
    <row r="20" spans="1:7" ht="18" customHeight="1" thickBot="1" x14ac:dyDescent="0.4">
      <c r="A20" s="1" t="s">
        <v>71</v>
      </c>
      <c r="B20" s="301"/>
      <c r="C20" s="8"/>
      <c r="D20" s="8"/>
      <c r="E20" s="8">
        <v>224</v>
      </c>
      <c r="G20" s="6" t="s">
        <v>166</v>
      </c>
    </row>
    <row r="21" spans="1:7" ht="18" customHeight="1" thickBot="1" x14ac:dyDescent="0.4">
      <c r="A21" s="94" t="s">
        <v>73</v>
      </c>
      <c r="B21" s="301"/>
      <c r="C21" s="8"/>
      <c r="D21" s="8"/>
      <c r="E21" s="8"/>
    </row>
    <row r="22" spans="1:7" ht="18" customHeight="1" thickBot="1" x14ac:dyDescent="0.4">
      <c r="A22" s="1" t="s">
        <v>148</v>
      </c>
      <c r="B22" s="301"/>
      <c r="C22" s="8"/>
      <c r="D22" s="8"/>
      <c r="E22" s="8"/>
      <c r="G22" t="s">
        <v>167</v>
      </c>
    </row>
    <row r="23" spans="1:7" ht="18" customHeight="1" thickBot="1" x14ac:dyDescent="0.4">
      <c r="A23" s="1" t="s">
        <v>74</v>
      </c>
      <c r="B23" s="301"/>
      <c r="C23" s="8"/>
      <c r="D23" s="8"/>
      <c r="E23" s="8"/>
      <c r="G23" t="s">
        <v>167</v>
      </c>
    </row>
    <row r="24" spans="1:7" ht="18" customHeight="1" thickBot="1" x14ac:dyDescent="0.4">
      <c r="A24" s="1" t="s">
        <v>149</v>
      </c>
      <c r="B24" s="301"/>
      <c r="C24" s="8"/>
      <c r="D24" s="8"/>
      <c r="E24" s="8"/>
      <c r="G24" t="s">
        <v>167</v>
      </c>
    </row>
    <row r="25" spans="1:7" ht="18" customHeight="1" thickBot="1" x14ac:dyDescent="0.4">
      <c r="A25" s="1" t="s">
        <v>150</v>
      </c>
      <c r="B25" s="301"/>
      <c r="C25" s="8"/>
      <c r="D25" s="8"/>
      <c r="E25" s="8"/>
      <c r="G25" s="6" t="s">
        <v>159</v>
      </c>
    </row>
    <row r="26" spans="1:7" ht="18" customHeight="1" thickBot="1" x14ac:dyDescent="0.4">
      <c r="A26" s="1" t="s">
        <v>75</v>
      </c>
      <c r="B26" s="301"/>
      <c r="C26" s="8"/>
      <c r="D26" s="8"/>
      <c r="E26" s="8"/>
      <c r="G26" s="6" t="s">
        <v>159</v>
      </c>
    </row>
    <row r="27" spans="1:7" ht="18" customHeight="1" thickBot="1" x14ac:dyDescent="0.4">
      <c r="A27" s="1" t="s">
        <v>151</v>
      </c>
      <c r="B27" s="301"/>
      <c r="C27" s="8"/>
      <c r="D27" s="8"/>
      <c r="E27" s="8"/>
      <c r="G27" t="s">
        <v>168</v>
      </c>
    </row>
    <row r="28" spans="1:7" ht="18" customHeight="1" thickBot="1" x14ac:dyDescent="0.4">
      <c r="A28" s="1" t="s">
        <v>152</v>
      </c>
      <c r="B28" s="301"/>
      <c r="C28" s="8"/>
      <c r="D28" s="8"/>
      <c r="E28" s="8"/>
      <c r="G28" s="107" t="s">
        <v>165</v>
      </c>
    </row>
    <row r="29" spans="1:7" ht="18" customHeight="1" thickBot="1" x14ac:dyDescent="0.4">
      <c r="A29" s="3" t="s">
        <v>11</v>
      </c>
      <c r="B29" s="306"/>
      <c r="C29" s="4"/>
      <c r="D29" s="4"/>
      <c r="E29" s="4">
        <f>SUM(E6:E28)</f>
        <v>19755.408290000003</v>
      </c>
    </row>
    <row r="30" spans="1:7" ht="18" customHeight="1" thickBot="1" x14ac:dyDescent="0.4">
      <c r="A30" s="1"/>
      <c r="B30" s="301"/>
      <c r="C30" s="2"/>
      <c r="D30" s="2"/>
      <c r="E30" s="2"/>
    </row>
    <row r="31" spans="1:7" ht="18" customHeight="1" thickBot="1" x14ac:dyDescent="0.4">
      <c r="A31" s="412" t="s">
        <v>338</v>
      </c>
      <c r="B31" s="413"/>
      <c r="C31" s="413"/>
      <c r="D31" s="413"/>
      <c r="E31" s="414"/>
    </row>
    <row r="32" spans="1:7" ht="36" customHeight="1" thickBot="1" x14ac:dyDescent="0.4">
      <c r="A32" s="34"/>
      <c r="B32" s="409" t="s">
        <v>56</v>
      </c>
      <c r="C32" s="410"/>
      <c r="D32" s="409"/>
      <c r="E32" s="410"/>
    </row>
    <row r="33" spans="1:5" ht="49.5" customHeight="1" thickBot="1" x14ac:dyDescent="0.4">
      <c r="A33" s="33"/>
      <c r="B33" s="411" t="s">
        <v>57</v>
      </c>
      <c r="C33" s="408"/>
      <c r="D33" s="411"/>
      <c r="E33" s="408"/>
    </row>
    <row r="34" spans="1:5" ht="18" customHeight="1" thickBot="1" x14ac:dyDescent="0.4">
      <c r="A34" s="404" t="s">
        <v>13</v>
      </c>
      <c r="B34" s="404" t="s">
        <v>14</v>
      </c>
      <c r="C34" s="407" t="s">
        <v>15</v>
      </c>
      <c r="D34" s="405" t="s">
        <v>16</v>
      </c>
      <c r="E34" s="404" t="s">
        <v>59</v>
      </c>
    </row>
    <row r="35" spans="1:5" ht="18" customHeight="1" thickBot="1" x14ac:dyDescent="0.4">
      <c r="A35" s="404"/>
      <c r="B35" s="404"/>
      <c r="C35" s="408"/>
      <c r="D35" s="406"/>
      <c r="E35" s="404"/>
    </row>
    <row r="36" spans="1:5" ht="18" customHeight="1" thickBot="1" x14ac:dyDescent="0.4">
      <c r="A36" s="404"/>
      <c r="B36" s="404"/>
      <c r="C36" s="407"/>
      <c r="D36" s="405"/>
      <c r="E36" s="404"/>
    </row>
    <row r="37" spans="1:5" ht="18" customHeight="1" thickBot="1" x14ac:dyDescent="0.4">
      <c r="A37" s="404"/>
      <c r="B37" s="404"/>
      <c r="C37" s="408"/>
      <c r="D37" s="406"/>
      <c r="E37" s="404"/>
    </row>
  </sheetData>
  <mergeCells count="21">
    <mergeCell ref="A31:E31"/>
    <mergeCell ref="A1:E1"/>
    <mergeCell ref="C2:E2"/>
    <mergeCell ref="A3:A4"/>
    <mergeCell ref="E3:E4"/>
    <mergeCell ref="C3:D3"/>
    <mergeCell ref="C4:D4"/>
    <mergeCell ref="B32:C32"/>
    <mergeCell ref="B33:C33"/>
    <mergeCell ref="D32:E32"/>
    <mergeCell ref="D33:E33"/>
    <mergeCell ref="A34:A35"/>
    <mergeCell ref="B34:B35"/>
    <mergeCell ref="E34:E35"/>
    <mergeCell ref="D34:D35"/>
    <mergeCell ref="C34:C35"/>
    <mergeCell ref="A36:A37"/>
    <mergeCell ref="B36:B37"/>
    <mergeCell ref="E36:E37"/>
    <mergeCell ref="D36:D37"/>
    <mergeCell ref="C36:C37"/>
  </mergeCells>
  <pageMargins left="0.7" right="0.7" top="0.75" bottom="0.75" header="0.3" footer="0.3"/>
  <pageSetup paperSize="9" scale="8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4"/>
  <sheetViews>
    <sheetView tabSelected="1" workbookViewId="0">
      <selection activeCell="E3" sqref="E3"/>
    </sheetView>
  </sheetViews>
  <sheetFormatPr defaultColWidth="14.453125" defaultRowHeight="15" customHeight="1" x14ac:dyDescent="0.35"/>
  <cols>
    <col min="1" max="1" width="10.1796875" style="9" customWidth="1"/>
    <col min="2" max="2" width="18.1796875" style="9" customWidth="1"/>
    <col min="3" max="3" width="23.1796875" style="9" customWidth="1"/>
    <col min="4" max="4" width="21.453125" style="9" customWidth="1"/>
    <col min="5" max="5" width="20.81640625" style="9" bestFit="1" customWidth="1"/>
    <col min="6" max="6" width="15.54296875" style="9" bestFit="1" customWidth="1"/>
    <col min="7" max="7" width="14.81640625" style="9" customWidth="1"/>
    <col min="8" max="26" width="8.81640625" style="9" customWidth="1"/>
    <col min="27" max="16384" width="14.453125" style="9"/>
  </cols>
  <sheetData>
    <row r="1" spans="1:26" ht="14.25" customHeight="1" x14ac:dyDescent="0.35">
      <c r="A1" s="424" t="s">
        <v>17</v>
      </c>
      <c r="B1" s="426" t="s">
        <v>172</v>
      </c>
    </row>
    <row r="2" spans="1:26" ht="14.25" customHeight="1" x14ac:dyDescent="0.35">
      <c r="A2" s="425"/>
      <c r="B2" s="426"/>
    </row>
    <row r="3" spans="1:26" ht="14.25" customHeight="1" x14ac:dyDescent="0.35">
      <c r="A3" s="10" t="s">
        <v>18</v>
      </c>
      <c r="B3" s="11" t="s">
        <v>307</v>
      </c>
    </row>
    <row r="4" spans="1:26" ht="14.25" customHeight="1" x14ac:dyDescent="0.35">
      <c r="A4" s="12" t="s">
        <v>19</v>
      </c>
    </row>
    <row r="5" spans="1:26" ht="14.5" x14ac:dyDescent="0.35">
      <c r="A5" s="35" t="s">
        <v>80</v>
      </c>
      <c r="B5" s="13" t="s">
        <v>20</v>
      </c>
      <c r="C5" s="13" t="s">
        <v>21</v>
      </c>
      <c r="D5" s="13" t="s">
        <v>22</v>
      </c>
      <c r="E5" s="13" t="s">
        <v>76</v>
      </c>
      <c r="F5" s="13" t="s">
        <v>77</v>
      </c>
      <c r="G5" s="13" t="s">
        <v>78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1.75" customHeight="1" x14ac:dyDescent="0.35">
      <c r="A6" s="15">
        <v>1</v>
      </c>
      <c r="B6" s="15" t="s">
        <v>256</v>
      </c>
      <c r="C6" s="15" t="s">
        <v>308</v>
      </c>
      <c r="D6" s="15" t="s">
        <v>283</v>
      </c>
      <c r="E6" s="323">
        <v>186.1</v>
      </c>
      <c r="F6" s="16">
        <v>50</v>
      </c>
      <c r="G6" s="16">
        <f>E6*F6</f>
        <v>9305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1.75" hidden="1" customHeight="1" x14ac:dyDescent="0.35">
      <c r="A7" s="15">
        <v>2</v>
      </c>
      <c r="B7" s="15" t="s">
        <v>252</v>
      </c>
      <c r="C7" s="15" t="s">
        <v>298</v>
      </c>
      <c r="D7" s="15" t="s">
        <v>282</v>
      </c>
      <c r="E7">
        <v>0</v>
      </c>
      <c r="F7" s="16"/>
      <c r="G7" s="16">
        <f t="shared" ref="G7:G8" si="0">E7*F7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1.75" customHeight="1" thickBot="1" x14ac:dyDescent="0.4">
      <c r="A8" s="15">
        <v>3</v>
      </c>
      <c r="B8" s="15" t="s">
        <v>255</v>
      </c>
      <c r="C8" s="15" t="s">
        <v>308</v>
      </c>
      <c r="D8" s="15" t="s">
        <v>283</v>
      </c>
      <c r="E8">
        <v>2.27</v>
      </c>
      <c r="F8" s="16">
        <v>50</v>
      </c>
      <c r="G8" s="16">
        <f t="shared" si="0"/>
        <v>113.5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1.75" hidden="1" customHeight="1" x14ac:dyDescent="0.35">
      <c r="A9" s="290" t="s">
        <v>31</v>
      </c>
      <c r="B9" s="295"/>
      <c r="C9" s="295"/>
      <c r="D9" s="295"/>
      <c r="E9" s="295"/>
      <c r="F9" s="295"/>
      <c r="G9" s="29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1.75" hidden="1" customHeight="1" x14ac:dyDescent="0.35">
      <c r="A10" s="290" t="s">
        <v>80</v>
      </c>
      <c r="B10" s="291" t="s">
        <v>20</v>
      </c>
      <c r="C10" s="291" t="s">
        <v>21</v>
      </c>
      <c r="D10" s="291" t="s">
        <v>22</v>
      </c>
      <c r="E10" s="291" t="s">
        <v>76</v>
      </c>
      <c r="F10" s="291" t="s">
        <v>77</v>
      </c>
      <c r="G10" s="291" t="s">
        <v>78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1.75" hidden="1" customHeight="1" x14ac:dyDescent="0.35">
      <c r="A11" s="289">
        <v>4</v>
      </c>
      <c r="B11" s="289"/>
      <c r="C11" s="289"/>
      <c r="D11" s="289"/>
      <c r="E11" s="286"/>
      <c r="F11" s="286"/>
      <c r="G11" s="28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1.75" hidden="1" customHeight="1" x14ac:dyDescent="0.35">
      <c r="A12" s="289">
        <v>5</v>
      </c>
      <c r="B12" s="289"/>
      <c r="C12" s="289"/>
      <c r="D12" s="289"/>
      <c r="E12" s="286"/>
      <c r="F12" s="286"/>
      <c r="G12" s="28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hidden="1" customHeight="1" x14ac:dyDescent="0.35">
      <c r="A13" s="427" t="s">
        <v>32</v>
      </c>
      <c r="B13" s="428"/>
      <c r="C13" s="289"/>
      <c r="D13" s="289"/>
      <c r="E13" s="286"/>
      <c r="F13" s="286"/>
      <c r="G13" s="28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5" hidden="1" x14ac:dyDescent="0.35">
      <c r="A14" s="290" t="s">
        <v>80</v>
      </c>
      <c r="B14" s="291" t="s">
        <v>20</v>
      </c>
      <c r="C14" s="291" t="s">
        <v>21</v>
      </c>
      <c r="D14" s="291" t="s">
        <v>22</v>
      </c>
      <c r="E14" s="291" t="s">
        <v>79</v>
      </c>
      <c r="F14" s="291" t="s">
        <v>77</v>
      </c>
      <c r="G14" s="291" t="s">
        <v>78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hidden="1" customHeight="1" x14ac:dyDescent="0.35">
      <c r="A15" s="289">
        <v>1</v>
      </c>
      <c r="B15" s="292"/>
      <c r="C15" s="292"/>
      <c r="D15" s="292"/>
      <c r="E15" s="286"/>
      <c r="F15" s="286"/>
      <c r="G15" s="28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1.75" hidden="1" customHeight="1" x14ac:dyDescent="0.35">
      <c r="A16" s="289">
        <v>2</v>
      </c>
      <c r="B16" s="289"/>
      <c r="C16" s="289"/>
      <c r="D16" s="289"/>
      <c r="E16" s="286"/>
      <c r="F16" s="286"/>
      <c r="G16" s="28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hidden="1" customHeight="1" x14ac:dyDescent="0.35">
      <c r="A17" s="289">
        <v>3</v>
      </c>
      <c r="B17" s="289"/>
      <c r="C17" s="289"/>
      <c r="D17" s="289"/>
      <c r="E17" s="286"/>
      <c r="F17" s="286"/>
      <c r="G17" s="28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1.75" hidden="1" customHeight="1" thickBot="1" x14ac:dyDescent="0.4">
      <c r="A18" s="289"/>
      <c r="B18" s="289"/>
      <c r="C18" s="289"/>
      <c r="D18" s="289"/>
      <c r="E18" s="286"/>
      <c r="F18" s="286"/>
      <c r="G18" s="28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s="294" customFormat="1" thickBot="1" x14ac:dyDescent="0.4">
      <c r="A19" s="429" t="s">
        <v>24</v>
      </c>
      <c r="B19" s="430"/>
      <c r="C19" s="430"/>
      <c r="D19" s="431"/>
      <c r="E19" s="293"/>
      <c r="F19" s="293"/>
      <c r="G19" s="296">
        <f>SUM(G6:G8)</f>
        <v>9418.5</v>
      </c>
    </row>
    <row r="20" spans="1:26" ht="14.25" customHeight="1" x14ac:dyDescent="0.35">
      <c r="A20" s="18"/>
      <c r="B20" s="18"/>
      <c r="C20" s="18"/>
      <c r="D20" s="18"/>
    </row>
    <row r="21" spans="1:26" ht="14.25" customHeight="1" x14ac:dyDescent="0.35">
      <c r="A21" s="19"/>
      <c r="B21" s="432"/>
      <c r="C21" s="432"/>
      <c r="D21" s="18"/>
    </row>
    <row r="22" spans="1:26" ht="14.25" customHeight="1" x14ac:dyDescent="0.35">
      <c r="A22" s="18"/>
      <c r="B22" s="18"/>
      <c r="C22" s="18"/>
      <c r="D22" s="18"/>
    </row>
    <row r="23" spans="1:26" ht="14.25" customHeight="1" x14ac:dyDescent="0.35">
      <c r="A23" s="18"/>
      <c r="B23" s="18"/>
      <c r="C23" s="18"/>
      <c r="D23" s="18"/>
    </row>
    <row r="24" spans="1:26" ht="14.25" customHeight="1" x14ac:dyDescent="0.35">
      <c r="A24" s="18"/>
      <c r="B24" s="18"/>
      <c r="C24" s="18"/>
      <c r="D24" s="18"/>
    </row>
    <row r="25" spans="1:26" ht="14.25" customHeight="1" x14ac:dyDescent="0.35">
      <c r="A25" s="18"/>
      <c r="B25" s="18"/>
      <c r="C25" s="18"/>
      <c r="D25" s="18"/>
    </row>
    <row r="26" spans="1:26" ht="14.25" customHeight="1" x14ac:dyDescent="0.35">
      <c r="A26" s="18" t="s">
        <v>25</v>
      </c>
      <c r="B26" s="20" t="s">
        <v>26</v>
      </c>
      <c r="C26" s="20" t="s">
        <v>27</v>
      </c>
      <c r="D26" s="18"/>
      <c r="E26" s="422" t="s">
        <v>28</v>
      </c>
      <c r="F26" s="423"/>
      <c r="G26" s="423"/>
    </row>
    <row r="27" spans="1:26" ht="14.25" customHeight="1" x14ac:dyDescent="0.35">
      <c r="A27" s="18"/>
      <c r="B27" s="21" t="s">
        <v>29</v>
      </c>
      <c r="C27" s="22" t="s">
        <v>30</v>
      </c>
      <c r="D27" s="18"/>
    </row>
    <row r="28" spans="1:26" ht="14.25" customHeight="1" x14ac:dyDescent="0.35">
      <c r="A28" s="18"/>
      <c r="B28" s="18"/>
      <c r="C28" s="18"/>
      <c r="D28" s="18"/>
    </row>
    <row r="29" spans="1:26" ht="14.25" customHeight="1" x14ac:dyDescent="0.35">
      <c r="A29" s="18"/>
      <c r="B29" s="18"/>
      <c r="C29" s="18"/>
      <c r="D29" s="18"/>
    </row>
    <row r="30" spans="1:26" ht="14.25" customHeight="1" x14ac:dyDescent="0.35">
      <c r="A30" s="18"/>
      <c r="B30" s="18"/>
      <c r="C30" s="18"/>
      <c r="D30" s="18"/>
    </row>
    <row r="31" spans="1:26" ht="14.25" customHeight="1" x14ac:dyDescent="0.35">
      <c r="A31" s="18"/>
      <c r="B31" s="18"/>
      <c r="C31" s="18"/>
      <c r="D31" s="18"/>
    </row>
    <row r="32" spans="1:26" ht="14.25" customHeight="1" x14ac:dyDescent="0.35">
      <c r="A32" s="18"/>
      <c r="B32" s="18"/>
      <c r="C32" s="18"/>
      <c r="D32" s="18"/>
    </row>
    <row r="33" spans="1:4" ht="14.25" customHeight="1" x14ac:dyDescent="0.35">
      <c r="A33" s="18"/>
      <c r="B33" s="18"/>
      <c r="C33" s="18"/>
      <c r="D33" s="18"/>
    </row>
    <row r="34" spans="1:4" ht="14.25" customHeight="1" x14ac:dyDescent="0.35">
      <c r="A34" s="18"/>
      <c r="B34" s="18"/>
      <c r="C34" s="18"/>
      <c r="D34" s="18"/>
    </row>
    <row r="35" spans="1:4" ht="14.25" customHeight="1" x14ac:dyDescent="0.35"/>
    <row r="36" spans="1:4" ht="14.25" customHeight="1" x14ac:dyDescent="0.35"/>
    <row r="37" spans="1:4" ht="14.25" customHeight="1" x14ac:dyDescent="0.35"/>
    <row r="38" spans="1:4" ht="14.25" customHeight="1" x14ac:dyDescent="0.35"/>
    <row r="39" spans="1:4" ht="14.25" customHeight="1" x14ac:dyDescent="0.35"/>
    <row r="40" spans="1:4" ht="14.25" customHeight="1" x14ac:dyDescent="0.35"/>
    <row r="41" spans="1:4" ht="14.25" customHeight="1" x14ac:dyDescent="0.35"/>
    <row r="42" spans="1:4" ht="14.25" customHeight="1" x14ac:dyDescent="0.35"/>
    <row r="43" spans="1:4" ht="14.25" customHeight="1" x14ac:dyDescent="0.35"/>
    <row r="44" spans="1:4" ht="14.25" customHeight="1" x14ac:dyDescent="0.35"/>
    <row r="45" spans="1:4" ht="14.25" customHeight="1" x14ac:dyDescent="0.35"/>
    <row r="46" spans="1:4" ht="14.25" customHeight="1" x14ac:dyDescent="0.35"/>
    <row r="47" spans="1:4" ht="14.25" customHeight="1" x14ac:dyDescent="0.35"/>
    <row r="48" spans="1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mergeCells count="6">
    <mergeCell ref="E26:G26"/>
    <mergeCell ref="A1:A2"/>
    <mergeCell ref="B1:B2"/>
    <mergeCell ref="A13:B13"/>
    <mergeCell ref="A19:D19"/>
    <mergeCell ref="B21:C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7"/>
  <sheetViews>
    <sheetView topLeftCell="A5" workbookViewId="0">
      <selection activeCell="M8" sqref="M8"/>
    </sheetView>
  </sheetViews>
  <sheetFormatPr defaultRowHeight="14.5" x14ac:dyDescent="0.35"/>
  <cols>
    <col min="2" max="2" width="10" bestFit="1" customWidth="1"/>
    <col min="3" max="3" width="18.1796875" bestFit="1" customWidth="1"/>
    <col min="4" max="5" width="9.81640625" customWidth="1"/>
    <col min="6" max="6" width="10.81640625" customWidth="1"/>
    <col min="7" max="7" width="10.1796875" customWidth="1"/>
    <col min="8" max="8" width="15.81640625" bestFit="1" customWidth="1"/>
    <col min="9" max="9" width="10.81640625" bestFit="1" customWidth="1"/>
  </cols>
  <sheetData>
    <row r="2" spans="1:13" x14ac:dyDescent="0.35">
      <c r="B2" s="25" t="s">
        <v>37</v>
      </c>
      <c r="C2" s="24"/>
    </row>
    <row r="3" spans="1:13" x14ac:dyDescent="0.35">
      <c r="B3" s="25" t="s">
        <v>38</v>
      </c>
      <c r="C3" s="25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B4" s="25" t="s">
        <v>39</v>
      </c>
      <c r="C4" s="25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5">
      <c r="B5" s="25" t="s">
        <v>40</v>
      </c>
      <c r="C5" s="26"/>
    </row>
    <row r="6" spans="1:13" x14ac:dyDescent="0.35">
      <c r="B6" s="25"/>
      <c r="C6" s="25"/>
      <c r="D6" s="434" t="s">
        <v>41</v>
      </c>
      <c r="E6" s="435"/>
      <c r="F6" s="436" t="s">
        <v>81</v>
      </c>
      <c r="G6" s="433" t="s">
        <v>43</v>
      </c>
      <c r="H6" s="25"/>
      <c r="I6" s="25"/>
      <c r="J6" s="434" t="s">
        <v>44</v>
      </c>
      <c r="K6" s="435"/>
      <c r="L6" s="433" t="s">
        <v>42</v>
      </c>
      <c r="M6" s="433" t="s">
        <v>43</v>
      </c>
    </row>
    <row r="7" spans="1:13" ht="29" x14ac:dyDescent="0.35">
      <c r="B7" s="25" t="s">
        <v>45</v>
      </c>
      <c r="C7" s="25" t="s">
        <v>46</v>
      </c>
      <c r="D7" s="42" t="s">
        <v>82</v>
      </c>
      <c r="E7" s="43" t="s">
        <v>83</v>
      </c>
      <c r="F7" s="436"/>
      <c r="G7" s="433"/>
      <c r="H7" s="25" t="s">
        <v>49</v>
      </c>
      <c r="I7" s="25" t="s">
        <v>50</v>
      </c>
      <c r="J7" s="27" t="s">
        <v>47</v>
      </c>
      <c r="K7" s="28" t="s">
        <v>48</v>
      </c>
      <c r="L7" s="433"/>
      <c r="M7" s="433"/>
    </row>
    <row r="8" spans="1:13" x14ac:dyDescent="0.35">
      <c r="A8">
        <v>1</v>
      </c>
      <c r="B8" s="26"/>
      <c r="C8" s="26"/>
      <c r="D8" s="26"/>
      <c r="E8" s="29">
        <f>TRUNC(D8*100/5)</f>
        <v>0</v>
      </c>
      <c r="F8" s="26">
        <f>+E8*(290/20)</f>
        <v>0</v>
      </c>
      <c r="G8" s="26">
        <f>+E8*F8</f>
        <v>0</v>
      </c>
      <c r="H8" s="26"/>
      <c r="I8" s="26"/>
      <c r="J8" s="26"/>
      <c r="K8" s="29">
        <f>TRUNC(J8*100/360)</f>
        <v>0</v>
      </c>
      <c r="L8" s="26">
        <f t="shared" ref="L8:L32" si="0">+K8*(225*3.6)</f>
        <v>0</v>
      </c>
      <c r="M8" s="26">
        <f t="shared" ref="M8:M32" si="1">+K8*L8</f>
        <v>0</v>
      </c>
    </row>
    <row r="9" spans="1:13" x14ac:dyDescent="0.35">
      <c r="A9">
        <v>2</v>
      </c>
      <c r="B9" s="26"/>
      <c r="C9" s="26"/>
      <c r="D9" s="26"/>
      <c r="E9" s="29">
        <f t="shared" ref="E9:E32" si="2">TRUNC(D9*100/5)</f>
        <v>0</v>
      </c>
      <c r="F9" s="26">
        <f t="shared" ref="F9:F32" si="3">+E9*(290/20)</f>
        <v>0</v>
      </c>
      <c r="G9" s="26">
        <f t="shared" ref="G9:G32" si="4">+E9*F9</f>
        <v>0</v>
      </c>
      <c r="H9" s="26"/>
      <c r="I9" s="26"/>
      <c r="J9" s="26"/>
      <c r="K9" s="29">
        <f t="shared" ref="K9:K32" si="5">TRUNC(J9*100/360)</f>
        <v>0</v>
      </c>
      <c r="L9" s="26">
        <f t="shared" si="0"/>
        <v>0</v>
      </c>
      <c r="M9" s="26">
        <f t="shared" si="1"/>
        <v>0</v>
      </c>
    </row>
    <row r="10" spans="1:13" x14ac:dyDescent="0.35">
      <c r="A10">
        <v>3</v>
      </c>
      <c r="B10" s="26"/>
      <c r="C10" s="30"/>
      <c r="D10" s="26"/>
      <c r="E10" s="29">
        <f t="shared" si="2"/>
        <v>0</v>
      </c>
      <c r="F10" s="26">
        <f t="shared" si="3"/>
        <v>0</v>
      </c>
      <c r="G10" s="26">
        <f t="shared" si="4"/>
        <v>0</v>
      </c>
      <c r="H10" s="26"/>
      <c r="I10" s="26"/>
      <c r="J10" s="26"/>
      <c r="K10" s="29">
        <f t="shared" si="5"/>
        <v>0</v>
      </c>
      <c r="L10" s="26">
        <f t="shared" si="0"/>
        <v>0</v>
      </c>
      <c r="M10" s="26">
        <f t="shared" si="1"/>
        <v>0</v>
      </c>
    </row>
    <row r="11" spans="1:13" x14ac:dyDescent="0.35">
      <c r="A11">
        <v>4</v>
      </c>
      <c r="B11" s="26"/>
      <c r="C11" s="26"/>
      <c r="D11" s="26"/>
      <c r="E11" s="29">
        <f t="shared" si="2"/>
        <v>0</v>
      </c>
      <c r="F11" s="26">
        <f t="shared" si="3"/>
        <v>0</v>
      </c>
      <c r="G11" s="26">
        <f t="shared" si="4"/>
        <v>0</v>
      </c>
      <c r="H11" s="26"/>
      <c r="I11" s="26"/>
      <c r="J11" s="26"/>
      <c r="K11" s="29">
        <f t="shared" si="5"/>
        <v>0</v>
      </c>
      <c r="L11" s="26">
        <f t="shared" si="0"/>
        <v>0</v>
      </c>
      <c r="M11" s="26">
        <f t="shared" si="1"/>
        <v>0</v>
      </c>
    </row>
    <row r="12" spans="1:13" x14ac:dyDescent="0.35">
      <c r="A12">
        <v>5</v>
      </c>
      <c r="B12" s="26"/>
      <c r="C12" s="26"/>
      <c r="D12" s="26"/>
      <c r="E12" s="29">
        <f t="shared" si="2"/>
        <v>0</v>
      </c>
      <c r="F12" s="26">
        <f t="shared" si="3"/>
        <v>0</v>
      </c>
      <c r="G12" s="26">
        <f t="shared" si="4"/>
        <v>0</v>
      </c>
      <c r="H12" s="26"/>
      <c r="I12" s="26"/>
      <c r="J12" s="26"/>
      <c r="K12" s="29">
        <f t="shared" si="5"/>
        <v>0</v>
      </c>
      <c r="L12" s="26">
        <f t="shared" si="0"/>
        <v>0</v>
      </c>
      <c r="M12" s="26">
        <f t="shared" si="1"/>
        <v>0</v>
      </c>
    </row>
    <row r="13" spans="1:13" x14ac:dyDescent="0.35">
      <c r="A13">
        <v>6</v>
      </c>
      <c r="B13" s="26"/>
      <c r="C13" s="26"/>
      <c r="D13" s="26"/>
      <c r="E13" s="29">
        <f t="shared" si="2"/>
        <v>0</v>
      </c>
      <c r="F13" s="26">
        <f t="shared" si="3"/>
        <v>0</v>
      </c>
      <c r="G13" s="26">
        <f t="shared" si="4"/>
        <v>0</v>
      </c>
      <c r="H13" s="26"/>
      <c r="I13" s="26"/>
      <c r="J13" s="26"/>
      <c r="K13" s="29">
        <f t="shared" si="5"/>
        <v>0</v>
      </c>
      <c r="L13" s="26">
        <f t="shared" si="0"/>
        <v>0</v>
      </c>
      <c r="M13" s="26">
        <f t="shared" si="1"/>
        <v>0</v>
      </c>
    </row>
    <row r="14" spans="1:13" x14ac:dyDescent="0.35">
      <c r="A14">
        <v>7</v>
      </c>
      <c r="B14" s="26"/>
      <c r="C14" s="26"/>
      <c r="D14" s="26"/>
      <c r="E14" s="29">
        <f t="shared" si="2"/>
        <v>0</v>
      </c>
      <c r="F14" s="26">
        <f t="shared" si="3"/>
        <v>0</v>
      </c>
      <c r="G14" s="26">
        <f t="shared" si="4"/>
        <v>0</v>
      </c>
      <c r="H14" s="26"/>
      <c r="I14" s="26"/>
      <c r="J14" s="26"/>
      <c r="K14" s="29">
        <f t="shared" si="5"/>
        <v>0</v>
      </c>
      <c r="L14" s="26">
        <f t="shared" si="0"/>
        <v>0</v>
      </c>
      <c r="M14" s="26">
        <f t="shared" si="1"/>
        <v>0</v>
      </c>
    </row>
    <row r="15" spans="1:13" x14ac:dyDescent="0.35">
      <c r="A15">
        <v>8</v>
      </c>
      <c r="B15" s="26"/>
      <c r="C15" s="26"/>
      <c r="D15" s="26"/>
      <c r="E15" s="29">
        <f t="shared" si="2"/>
        <v>0</v>
      </c>
      <c r="F15" s="26">
        <f t="shared" si="3"/>
        <v>0</v>
      </c>
      <c r="G15" s="26">
        <f t="shared" si="4"/>
        <v>0</v>
      </c>
      <c r="H15" s="26"/>
      <c r="I15" s="26"/>
      <c r="J15" s="26"/>
      <c r="K15" s="29">
        <f t="shared" si="5"/>
        <v>0</v>
      </c>
      <c r="L15" s="26">
        <f t="shared" si="0"/>
        <v>0</v>
      </c>
      <c r="M15" s="26">
        <f t="shared" si="1"/>
        <v>0</v>
      </c>
    </row>
    <row r="16" spans="1:13" x14ac:dyDescent="0.35">
      <c r="A16">
        <v>9</v>
      </c>
      <c r="B16" s="26"/>
      <c r="C16" s="26"/>
      <c r="D16" s="26"/>
      <c r="E16" s="29">
        <f t="shared" si="2"/>
        <v>0</v>
      </c>
      <c r="F16" s="26">
        <f t="shared" si="3"/>
        <v>0</v>
      </c>
      <c r="G16" s="26">
        <f t="shared" si="4"/>
        <v>0</v>
      </c>
      <c r="H16" s="26"/>
      <c r="I16" s="26"/>
      <c r="J16" s="26"/>
      <c r="K16" s="29">
        <f t="shared" si="5"/>
        <v>0</v>
      </c>
      <c r="L16" s="26">
        <f t="shared" si="0"/>
        <v>0</v>
      </c>
      <c r="M16" s="26">
        <f t="shared" si="1"/>
        <v>0</v>
      </c>
    </row>
    <row r="17" spans="1:13" x14ac:dyDescent="0.35">
      <c r="A17">
        <v>10</v>
      </c>
      <c r="B17" s="26"/>
      <c r="C17" s="26"/>
      <c r="D17" s="26"/>
      <c r="E17" s="29">
        <f t="shared" si="2"/>
        <v>0</v>
      </c>
      <c r="F17" s="26">
        <f t="shared" si="3"/>
        <v>0</v>
      </c>
      <c r="G17" s="26">
        <f t="shared" si="4"/>
        <v>0</v>
      </c>
      <c r="H17" s="26"/>
      <c r="I17" s="26"/>
      <c r="J17" s="26"/>
      <c r="K17" s="29">
        <f t="shared" si="5"/>
        <v>0</v>
      </c>
      <c r="L17" s="26">
        <f t="shared" si="0"/>
        <v>0</v>
      </c>
      <c r="M17" s="26">
        <f t="shared" si="1"/>
        <v>0</v>
      </c>
    </row>
    <row r="18" spans="1:13" x14ac:dyDescent="0.35">
      <c r="A18">
        <v>11</v>
      </c>
      <c r="B18" s="26"/>
      <c r="C18" s="26"/>
      <c r="D18" s="26"/>
      <c r="E18" s="29">
        <f t="shared" si="2"/>
        <v>0</v>
      </c>
      <c r="F18" s="26">
        <f t="shared" si="3"/>
        <v>0</v>
      </c>
      <c r="G18" s="26">
        <f t="shared" si="4"/>
        <v>0</v>
      </c>
      <c r="H18" s="26"/>
      <c r="I18" s="26"/>
      <c r="J18" s="26"/>
      <c r="K18" s="29">
        <f t="shared" si="5"/>
        <v>0</v>
      </c>
      <c r="L18" s="26">
        <f t="shared" si="0"/>
        <v>0</v>
      </c>
      <c r="M18" s="26">
        <f t="shared" si="1"/>
        <v>0</v>
      </c>
    </row>
    <row r="19" spans="1:13" x14ac:dyDescent="0.35">
      <c r="A19">
        <v>12</v>
      </c>
      <c r="B19" s="26"/>
      <c r="C19" s="26"/>
      <c r="D19" s="26"/>
      <c r="E19" s="29">
        <f t="shared" si="2"/>
        <v>0</v>
      </c>
      <c r="F19" s="26">
        <f t="shared" si="3"/>
        <v>0</v>
      </c>
      <c r="G19" s="26">
        <f t="shared" si="4"/>
        <v>0</v>
      </c>
      <c r="H19" s="26"/>
      <c r="I19" s="26"/>
      <c r="J19" s="26"/>
      <c r="K19" s="29">
        <f t="shared" si="5"/>
        <v>0</v>
      </c>
      <c r="L19" s="26">
        <f t="shared" si="0"/>
        <v>0</v>
      </c>
      <c r="M19" s="26">
        <f t="shared" si="1"/>
        <v>0</v>
      </c>
    </row>
    <row r="20" spans="1:13" x14ac:dyDescent="0.35">
      <c r="A20">
        <v>13</v>
      </c>
      <c r="B20" s="26"/>
      <c r="C20" s="26"/>
      <c r="D20" s="26"/>
      <c r="E20" s="29">
        <f t="shared" si="2"/>
        <v>0</v>
      </c>
      <c r="F20" s="26">
        <f t="shared" si="3"/>
        <v>0</v>
      </c>
      <c r="G20" s="26">
        <f t="shared" si="4"/>
        <v>0</v>
      </c>
      <c r="H20" s="26"/>
      <c r="I20" s="26"/>
      <c r="J20" s="26"/>
      <c r="K20" s="29">
        <f t="shared" si="5"/>
        <v>0</v>
      </c>
      <c r="L20" s="26">
        <f t="shared" si="0"/>
        <v>0</v>
      </c>
      <c r="M20" s="26">
        <f t="shared" si="1"/>
        <v>0</v>
      </c>
    </row>
    <row r="21" spans="1:13" x14ac:dyDescent="0.35">
      <c r="A21">
        <v>14</v>
      </c>
      <c r="B21" s="26"/>
      <c r="C21" s="26"/>
      <c r="D21" s="26"/>
      <c r="E21" s="29">
        <f t="shared" si="2"/>
        <v>0</v>
      </c>
      <c r="F21" s="26">
        <f t="shared" si="3"/>
        <v>0</v>
      </c>
      <c r="G21" s="26">
        <f t="shared" si="4"/>
        <v>0</v>
      </c>
      <c r="H21" s="26"/>
      <c r="I21" s="26"/>
      <c r="J21" s="26"/>
      <c r="K21" s="29">
        <f t="shared" si="5"/>
        <v>0</v>
      </c>
      <c r="L21" s="26">
        <f t="shared" si="0"/>
        <v>0</v>
      </c>
      <c r="M21" s="26">
        <f t="shared" si="1"/>
        <v>0</v>
      </c>
    </row>
    <row r="22" spans="1:13" x14ac:dyDescent="0.35">
      <c r="A22">
        <v>15</v>
      </c>
      <c r="B22" s="26"/>
      <c r="C22" s="26"/>
      <c r="D22" s="26"/>
      <c r="E22" s="29">
        <f t="shared" si="2"/>
        <v>0</v>
      </c>
      <c r="F22" s="26">
        <f t="shared" si="3"/>
        <v>0</v>
      </c>
      <c r="G22" s="26">
        <f t="shared" si="4"/>
        <v>0</v>
      </c>
      <c r="H22" s="26"/>
      <c r="I22" s="26"/>
      <c r="J22" s="26"/>
      <c r="K22" s="29">
        <f t="shared" si="5"/>
        <v>0</v>
      </c>
      <c r="L22" s="26">
        <f t="shared" si="0"/>
        <v>0</v>
      </c>
      <c r="M22" s="26">
        <f t="shared" si="1"/>
        <v>0</v>
      </c>
    </row>
    <row r="23" spans="1:13" x14ac:dyDescent="0.35">
      <c r="A23">
        <v>16</v>
      </c>
      <c r="B23" s="26"/>
      <c r="C23" s="26"/>
      <c r="D23" s="26"/>
      <c r="E23" s="29">
        <f t="shared" si="2"/>
        <v>0</v>
      </c>
      <c r="F23" s="26">
        <f t="shared" si="3"/>
        <v>0</v>
      </c>
      <c r="G23" s="26">
        <f t="shared" si="4"/>
        <v>0</v>
      </c>
      <c r="H23" s="26"/>
      <c r="I23" s="26"/>
      <c r="J23" s="26"/>
      <c r="K23" s="29">
        <f t="shared" si="5"/>
        <v>0</v>
      </c>
      <c r="L23" s="26">
        <f t="shared" si="0"/>
        <v>0</v>
      </c>
      <c r="M23" s="26">
        <f t="shared" si="1"/>
        <v>0</v>
      </c>
    </row>
    <row r="24" spans="1:13" x14ac:dyDescent="0.35">
      <c r="A24">
        <v>17</v>
      </c>
      <c r="B24" s="26"/>
      <c r="C24" s="26"/>
      <c r="D24" s="26"/>
      <c r="E24" s="29">
        <f t="shared" si="2"/>
        <v>0</v>
      </c>
      <c r="F24" s="26">
        <f t="shared" si="3"/>
        <v>0</v>
      </c>
      <c r="G24" s="26">
        <f t="shared" si="4"/>
        <v>0</v>
      </c>
      <c r="H24" s="26"/>
      <c r="I24" s="26"/>
      <c r="J24" s="26"/>
      <c r="K24" s="29">
        <f t="shared" si="5"/>
        <v>0</v>
      </c>
      <c r="L24" s="26">
        <f t="shared" si="0"/>
        <v>0</v>
      </c>
      <c r="M24" s="26">
        <f t="shared" si="1"/>
        <v>0</v>
      </c>
    </row>
    <row r="25" spans="1:13" x14ac:dyDescent="0.35">
      <c r="A25">
        <v>18</v>
      </c>
      <c r="B25" s="26"/>
      <c r="C25" s="26"/>
      <c r="D25" s="26"/>
      <c r="E25" s="29">
        <f t="shared" si="2"/>
        <v>0</v>
      </c>
      <c r="F25" s="26">
        <f t="shared" si="3"/>
        <v>0</v>
      </c>
      <c r="G25" s="26">
        <f t="shared" si="4"/>
        <v>0</v>
      </c>
      <c r="H25" s="26"/>
      <c r="I25" s="26"/>
      <c r="J25" s="26"/>
      <c r="K25" s="29">
        <f t="shared" si="5"/>
        <v>0</v>
      </c>
      <c r="L25" s="26">
        <f t="shared" si="0"/>
        <v>0</v>
      </c>
      <c r="M25" s="26">
        <f t="shared" si="1"/>
        <v>0</v>
      </c>
    </row>
    <row r="26" spans="1:13" x14ac:dyDescent="0.35">
      <c r="A26">
        <v>19</v>
      </c>
      <c r="B26" s="26"/>
      <c r="C26" s="26"/>
      <c r="D26" s="26"/>
      <c r="E26" s="29">
        <f t="shared" si="2"/>
        <v>0</v>
      </c>
      <c r="F26" s="26">
        <f t="shared" si="3"/>
        <v>0</v>
      </c>
      <c r="G26" s="26">
        <f t="shared" si="4"/>
        <v>0</v>
      </c>
      <c r="H26" s="26"/>
      <c r="I26" s="26"/>
      <c r="J26" s="26"/>
      <c r="K26" s="29">
        <f t="shared" si="5"/>
        <v>0</v>
      </c>
      <c r="L26" s="26">
        <f t="shared" si="0"/>
        <v>0</v>
      </c>
      <c r="M26" s="26">
        <f t="shared" si="1"/>
        <v>0</v>
      </c>
    </row>
    <row r="27" spans="1:13" x14ac:dyDescent="0.35">
      <c r="A27">
        <v>20</v>
      </c>
      <c r="B27" s="26"/>
      <c r="C27" s="26"/>
      <c r="D27" s="26"/>
      <c r="E27" s="29">
        <f t="shared" si="2"/>
        <v>0</v>
      </c>
      <c r="F27" s="26">
        <f t="shared" si="3"/>
        <v>0</v>
      </c>
      <c r="G27" s="26">
        <f t="shared" si="4"/>
        <v>0</v>
      </c>
      <c r="H27" s="26"/>
      <c r="I27" s="26"/>
      <c r="J27" s="26"/>
      <c r="K27" s="29">
        <f t="shared" si="5"/>
        <v>0</v>
      </c>
      <c r="L27" s="26">
        <f t="shared" si="0"/>
        <v>0</v>
      </c>
      <c r="M27" s="26">
        <f t="shared" si="1"/>
        <v>0</v>
      </c>
    </row>
    <row r="28" spans="1:13" x14ac:dyDescent="0.35">
      <c r="A28">
        <v>21</v>
      </c>
      <c r="B28" s="26"/>
      <c r="C28" s="26"/>
      <c r="D28" s="26"/>
      <c r="E28" s="29">
        <f t="shared" si="2"/>
        <v>0</v>
      </c>
      <c r="F28" s="26">
        <f t="shared" si="3"/>
        <v>0</v>
      </c>
      <c r="G28" s="26">
        <f t="shared" si="4"/>
        <v>0</v>
      </c>
      <c r="H28" s="26"/>
      <c r="I28" s="26"/>
      <c r="J28" s="26"/>
      <c r="K28" s="29">
        <f t="shared" si="5"/>
        <v>0</v>
      </c>
      <c r="L28" s="26">
        <f t="shared" si="0"/>
        <v>0</v>
      </c>
      <c r="M28" s="26">
        <f t="shared" si="1"/>
        <v>0</v>
      </c>
    </row>
    <row r="29" spans="1:13" x14ac:dyDescent="0.35">
      <c r="A29">
        <v>22</v>
      </c>
      <c r="B29" s="26"/>
      <c r="C29" s="26"/>
      <c r="D29" s="26"/>
      <c r="E29" s="29">
        <f t="shared" si="2"/>
        <v>0</v>
      </c>
      <c r="F29" s="26">
        <f t="shared" si="3"/>
        <v>0</v>
      </c>
      <c r="G29" s="26">
        <f t="shared" si="4"/>
        <v>0</v>
      </c>
      <c r="H29" s="26"/>
      <c r="I29" s="26"/>
      <c r="J29" s="26"/>
      <c r="K29" s="29">
        <f t="shared" si="5"/>
        <v>0</v>
      </c>
      <c r="L29" s="26">
        <f t="shared" si="0"/>
        <v>0</v>
      </c>
      <c r="M29" s="26">
        <f t="shared" si="1"/>
        <v>0</v>
      </c>
    </row>
    <row r="30" spans="1:13" x14ac:dyDescent="0.35">
      <c r="A30">
        <v>23</v>
      </c>
      <c r="B30" s="26"/>
      <c r="C30" s="26"/>
      <c r="D30" s="26"/>
      <c r="E30" s="29">
        <f t="shared" si="2"/>
        <v>0</v>
      </c>
      <c r="F30" s="26">
        <f t="shared" si="3"/>
        <v>0</v>
      </c>
      <c r="G30" s="26">
        <f t="shared" si="4"/>
        <v>0</v>
      </c>
      <c r="H30" s="26"/>
      <c r="I30" s="26"/>
      <c r="J30" s="26"/>
      <c r="K30" s="29">
        <f t="shared" si="5"/>
        <v>0</v>
      </c>
      <c r="L30" s="26">
        <f t="shared" si="0"/>
        <v>0</v>
      </c>
      <c r="M30" s="26">
        <f t="shared" si="1"/>
        <v>0</v>
      </c>
    </row>
    <row r="31" spans="1:13" x14ac:dyDescent="0.35">
      <c r="A31">
        <v>24</v>
      </c>
      <c r="B31" s="26"/>
      <c r="C31" s="26"/>
      <c r="D31" s="26"/>
      <c r="E31" s="29">
        <f t="shared" si="2"/>
        <v>0</v>
      </c>
      <c r="F31" s="26">
        <f t="shared" si="3"/>
        <v>0</v>
      </c>
      <c r="G31" s="26">
        <f t="shared" si="4"/>
        <v>0</v>
      </c>
      <c r="H31" s="26"/>
      <c r="I31" s="26"/>
      <c r="J31" s="26"/>
      <c r="K31" s="29">
        <f t="shared" si="5"/>
        <v>0</v>
      </c>
      <c r="L31" s="26">
        <f t="shared" si="0"/>
        <v>0</v>
      </c>
      <c r="M31" s="26">
        <f t="shared" si="1"/>
        <v>0</v>
      </c>
    </row>
    <row r="32" spans="1:13" x14ac:dyDescent="0.35">
      <c r="A32">
        <v>25</v>
      </c>
      <c r="B32" s="26"/>
      <c r="C32" s="26"/>
      <c r="D32" s="26"/>
      <c r="E32" s="29">
        <f t="shared" si="2"/>
        <v>0</v>
      </c>
      <c r="F32" s="26">
        <f t="shared" si="3"/>
        <v>0</v>
      </c>
      <c r="G32" s="26">
        <f t="shared" si="4"/>
        <v>0</v>
      </c>
      <c r="H32" s="26"/>
      <c r="I32" s="26"/>
      <c r="J32" s="26"/>
      <c r="K32" s="29">
        <f t="shared" si="5"/>
        <v>0</v>
      </c>
      <c r="L32" s="26">
        <f t="shared" si="0"/>
        <v>0</v>
      </c>
      <c r="M32" s="26">
        <f t="shared" si="1"/>
        <v>0</v>
      </c>
    </row>
    <row r="33" spans="2:13" x14ac:dyDescent="0.35">
      <c r="B33" s="31"/>
      <c r="C33" s="31"/>
      <c r="D33" s="31">
        <f t="shared" ref="D33:M33" si="6">SUM(D8:D32)</f>
        <v>0</v>
      </c>
      <c r="E33" s="31">
        <f t="shared" si="6"/>
        <v>0</v>
      </c>
      <c r="F33" s="31">
        <f t="shared" si="6"/>
        <v>0</v>
      </c>
      <c r="G33" s="31">
        <f t="shared" si="6"/>
        <v>0</v>
      </c>
      <c r="H33" s="31">
        <f t="shared" si="6"/>
        <v>0</v>
      </c>
      <c r="I33" s="31">
        <f t="shared" si="6"/>
        <v>0</v>
      </c>
      <c r="J33" s="31">
        <f t="shared" si="6"/>
        <v>0</v>
      </c>
      <c r="K33" s="31">
        <f t="shared" si="6"/>
        <v>0</v>
      </c>
      <c r="L33" s="31">
        <f t="shared" si="6"/>
        <v>0</v>
      </c>
      <c r="M33" s="31">
        <f t="shared" si="6"/>
        <v>0</v>
      </c>
    </row>
    <row r="35" spans="2:13" x14ac:dyDescent="0.35">
      <c r="K35" t="s">
        <v>23</v>
      </c>
      <c r="M35">
        <f>+M33+G33</f>
        <v>0</v>
      </c>
    </row>
    <row r="36" spans="2:13" x14ac:dyDescent="0.35">
      <c r="K36" t="s">
        <v>51</v>
      </c>
      <c r="M36">
        <f>+L33+F33</f>
        <v>0</v>
      </c>
    </row>
    <row r="37" spans="2:13" x14ac:dyDescent="0.35">
      <c r="K37" t="s">
        <v>52</v>
      </c>
      <c r="M37" s="32" t="e">
        <f>+M35/M36</f>
        <v>#DIV/0!</v>
      </c>
    </row>
  </sheetData>
  <mergeCells count="6">
    <mergeCell ref="M6:M7"/>
    <mergeCell ref="D6:E6"/>
    <mergeCell ref="F6:F7"/>
    <mergeCell ref="G6:G7"/>
    <mergeCell ref="J6:K6"/>
    <mergeCell ref="L6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I29"/>
  <sheetViews>
    <sheetView workbookViewId="0">
      <selection activeCell="E1" sqref="E1"/>
    </sheetView>
  </sheetViews>
  <sheetFormatPr defaultColWidth="9.1796875" defaultRowHeight="13" x14ac:dyDescent="0.3"/>
  <cols>
    <col min="1" max="1" width="36.81640625" style="37" customWidth="1"/>
    <col min="2" max="3" width="19.54296875" style="37" customWidth="1"/>
    <col min="4" max="4" width="15.54296875" style="37" bestFit="1" customWidth="1"/>
    <col min="5" max="5" width="14.81640625" style="37" customWidth="1"/>
    <col min="6" max="6" width="31.1796875" style="37" customWidth="1"/>
    <col min="7" max="257" width="9.1796875" style="37"/>
    <col min="258" max="258" width="36.81640625" style="37" customWidth="1"/>
    <col min="259" max="259" width="19.54296875" style="37" customWidth="1"/>
    <col min="260" max="260" width="13.81640625" style="37" customWidth="1"/>
    <col min="261" max="261" width="14.81640625" style="37" customWidth="1"/>
    <col min="262" max="262" width="31.1796875" style="37" customWidth="1"/>
    <col min="263" max="513" width="9.1796875" style="37"/>
    <col min="514" max="514" width="36.81640625" style="37" customWidth="1"/>
    <col min="515" max="515" width="19.54296875" style="37" customWidth="1"/>
    <col min="516" max="516" width="13.81640625" style="37" customWidth="1"/>
    <col min="517" max="517" width="14.81640625" style="37" customWidth="1"/>
    <col min="518" max="518" width="31.1796875" style="37" customWidth="1"/>
    <col min="519" max="769" width="9.1796875" style="37"/>
    <col min="770" max="770" width="36.81640625" style="37" customWidth="1"/>
    <col min="771" max="771" width="19.54296875" style="37" customWidth="1"/>
    <col min="772" max="772" width="13.81640625" style="37" customWidth="1"/>
    <col min="773" max="773" width="14.81640625" style="37" customWidth="1"/>
    <col min="774" max="774" width="31.1796875" style="37" customWidth="1"/>
    <col min="775" max="1025" width="9.1796875" style="37"/>
    <col min="1026" max="1026" width="36.81640625" style="37" customWidth="1"/>
    <col min="1027" max="1027" width="19.54296875" style="37" customWidth="1"/>
    <col min="1028" max="1028" width="13.81640625" style="37" customWidth="1"/>
    <col min="1029" max="1029" width="14.81640625" style="37" customWidth="1"/>
    <col min="1030" max="1030" width="31.1796875" style="37" customWidth="1"/>
    <col min="1031" max="1281" width="9.1796875" style="37"/>
    <col min="1282" max="1282" width="36.81640625" style="37" customWidth="1"/>
    <col min="1283" max="1283" width="19.54296875" style="37" customWidth="1"/>
    <col min="1284" max="1284" width="13.81640625" style="37" customWidth="1"/>
    <col min="1285" max="1285" width="14.81640625" style="37" customWidth="1"/>
    <col min="1286" max="1286" width="31.1796875" style="37" customWidth="1"/>
    <col min="1287" max="1537" width="9.1796875" style="37"/>
    <col min="1538" max="1538" width="36.81640625" style="37" customWidth="1"/>
    <col min="1539" max="1539" width="19.54296875" style="37" customWidth="1"/>
    <col min="1540" max="1540" width="13.81640625" style="37" customWidth="1"/>
    <col min="1541" max="1541" width="14.81640625" style="37" customWidth="1"/>
    <col min="1542" max="1542" width="31.1796875" style="37" customWidth="1"/>
    <col min="1543" max="1793" width="9.1796875" style="37"/>
    <col min="1794" max="1794" width="36.81640625" style="37" customWidth="1"/>
    <col min="1795" max="1795" width="19.54296875" style="37" customWidth="1"/>
    <col min="1796" max="1796" width="13.81640625" style="37" customWidth="1"/>
    <col min="1797" max="1797" width="14.81640625" style="37" customWidth="1"/>
    <col min="1798" max="1798" width="31.1796875" style="37" customWidth="1"/>
    <col min="1799" max="2049" width="9.1796875" style="37"/>
    <col min="2050" max="2050" width="36.81640625" style="37" customWidth="1"/>
    <col min="2051" max="2051" width="19.54296875" style="37" customWidth="1"/>
    <col min="2052" max="2052" width="13.81640625" style="37" customWidth="1"/>
    <col min="2053" max="2053" width="14.81640625" style="37" customWidth="1"/>
    <col min="2054" max="2054" width="31.1796875" style="37" customWidth="1"/>
    <col min="2055" max="2305" width="9.1796875" style="37"/>
    <col min="2306" max="2306" width="36.81640625" style="37" customWidth="1"/>
    <col min="2307" max="2307" width="19.54296875" style="37" customWidth="1"/>
    <col min="2308" max="2308" width="13.81640625" style="37" customWidth="1"/>
    <col min="2309" max="2309" width="14.81640625" style="37" customWidth="1"/>
    <col min="2310" max="2310" width="31.1796875" style="37" customWidth="1"/>
    <col min="2311" max="2561" width="9.1796875" style="37"/>
    <col min="2562" max="2562" width="36.81640625" style="37" customWidth="1"/>
    <col min="2563" max="2563" width="19.54296875" style="37" customWidth="1"/>
    <col min="2564" max="2564" width="13.81640625" style="37" customWidth="1"/>
    <col min="2565" max="2565" width="14.81640625" style="37" customWidth="1"/>
    <col min="2566" max="2566" width="31.1796875" style="37" customWidth="1"/>
    <col min="2567" max="2817" width="9.1796875" style="37"/>
    <col min="2818" max="2818" width="36.81640625" style="37" customWidth="1"/>
    <col min="2819" max="2819" width="19.54296875" style="37" customWidth="1"/>
    <col min="2820" max="2820" width="13.81640625" style="37" customWidth="1"/>
    <col min="2821" max="2821" width="14.81640625" style="37" customWidth="1"/>
    <col min="2822" max="2822" width="31.1796875" style="37" customWidth="1"/>
    <col min="2823" max="3073" width="9.1796875" style="37"/>
    <col min="3074" max="3074" width="36.81640625" style="37" customWidth="1"/>
    <col min="3075" max="3075" width="19.54296875" style="37" customWidth="1"/>
    <col min="3076" max="3076" width="13.81640625" style="37" customWidth="1"/>
    <col min="3077" max="3077" width="14.81640625" style="37" customWidth="1"/>
    <col min="3078" max="3078" width="31.1796875" style="37" customWidth="1"/>
    <col min="3079" max="3329" width="9.1796875" style="37"/>
    <col min="3330" max="3330" width="36.81640625" style="37" customWidth="1"/>
    <col min="3331" max="3331" width="19.54296875" style="37" customWidth="1"/>
    <col min="3332" max="3332" width="13.81640625" style="37" customWidth="1"/>
    <col min="3333" max="3333" width="14.81640625" style="37" customWidth="1"/>
    <col min="3334" max="3334" width="31.1796875" style="37" customWidth="1"/>
    <col min="3335" max="3585" width="9.1796875" style="37"/>
    <col min="3586" max="3586" width="36.81640625" style="37" customWidth="1"/>
    <col min="3587" max="3587" width="19.54296875" style="37" customWidth="1"/>
    <col min="3588" max="3588" width="13.81640625" style="37" customWidth="1"/>
    <col min="3589" max="3589" width="14.81640625" style="37" customWidth="1"/>
    <col min="3590" max="3590" width="31.1796875" style="37" customWidth="1"/>
    <col min="3591" max="3841" width="9.1796875" style="37"/>
    <col min="3842" max="3842" width="36.81640625" style="37" customWidth="1"/>
    <col min="3843" max="3843" width="19.54296875" style="37" customWidth="1"/>
    <col min="3844" max="3844" width="13.81640625" style="37" customWidth="1"/>
    <col min="3845" max="3845" width="14.81640625" style="37" customWidth="1"/>
    <col min="3846" max="3846" width="31.1796875" style="37" customWidth="1"/>
    <col min="3847" max="4097" width="9.1796875" style="37"/>
    <col min="4098" max="4098" width="36.81640625" style="37" customWidth="1"/>
    <col min="4099" max="4099" width="19.54296875" style="37" customWidth="1"/>
    <col min="4100" max="4100" width="13.81640625" style="37" customWidth="1"/>
    <col min="4101" max="4101" width="14.81640625" style="37" customWidth="1"/>
    <col min="4102" max="4102" width="31.1796875" style="37" customWidth="1"/>
    <col min="4103" max="4353" width="9.1796875" style="37"/>
    <col min="4354" max="4354" width="36.81640625" style="37" customWidth="1"/>
    <col min="4355" max="4355" width="19.54296875" style="37" customWidth="1"/>
    <col min="4356" max="4356" width="13.81640625" style="37" customWidth="1"/>
    <col min="4357" max="4357" width="14.81640625" style="37" customWidth="1"/>
    <col min="4358" max="4358" width="31.1796875" style="37" customWidth="1"/>
    <col min="4359" max="4609" width="9.1796875" style="37"/>
    <col min="4610" max="4610" width="36.81640625" style="37" customWidth="1"/>
    <col min="4611" max="4611" width="19.54296875" style="37" customWidth="1"/>
    <col min="4612" max="4612" width="13.81640625" style="37" customWidth="1"/>
    <col min="4613" max="4613" width="14.81640625" style="37" customWidth="1"/>
    <col min="4614" max="4614" width="31.1796875" style="37" customWidth="1"/>
    <col min="4615" max="4865" width="9.1796875" style="37"/>
    <col min="4866" max="4866" width="36.81640625" style="37" customWidth="1"/>
    <col min="4867" max="4867" width="19.54296875" style="37" customWidth="1"/>
    <col min="4868" max="4868" width="13.81640625" style="37" customWidth="1"/>
    <col min="4869" max="4869" width="14.81640625" style="37" customWidth="1"/>
    <col min="4870" max="4870" width="31.1796875" style="37" customWidth="1"/>
    <col min="4871" max="5121" width="9.1796875" style="37"/>
    <col min="5122" max="5122" width="36.81640625" style="37" customWidth="1"/>
    <col min="5123" max="5123" width="19.54296875" style="37" customWidth="1"/>
    <col min="5124" max="5124" width="13.81640625" style="37" customWidth="1"/>
    <col min="5125" max="5125" width="14.81640625" style="37" customWidth="1"/>
    <col min="5126" max="5126" width="31.1796875" style="37" customWidth="1"/>
    <col min="5127" max="5377" width="9.1796875" style="37"/>
    <col min="5378" max="5378" width="36.81640625" style="37" customWidth="1"/>
    <col min="5379" max="5379" width="19.54296875" style="37" customWidth="1"/>
    <col min="5380" max="5380" width="13.81640625" style="37" customWidth="1"/>
    <col min="5381" max="5381" width="14.81640625" style="37" customWidth="1"/>
    <col min="5382" max="5382" width="31.1796875" style="37" customWidth="1"/>
    <col min="5383" max="5633" width="9.1796875" style="37"/>
    <col min="5634" max="5634" width="36.81640625" style="37" customWidth="1"/>
    <col min="5635" max="5635" width="19.54296875" style="37" customWidth="1"/>
    <col min="5636" max="5636" width="13.81640625" style="37" customWidth="1"/>
    <col min="5637" max="5637" width="14.81640625" style="37" customWidth="1"/>
    <col min="5638" max="5638" width="31.1796875" style="37" customWidth="1"/>
    <col min="5639" max="5889" width="9.1796875" style="37"/>
    <col min="5890" max="5890" width="36.81640625" style="37" customWidth="1"/>
    <col min="5891" max="5891" width="19.54296875" style="37" customWidth="1"/>
    <col min="5892" max="5892" width="13.81640625" style="37" customWidth="1"/>
    <col min="5893" max="5893" width="14.81640625" style="37" customWidth="1"/>
    <col min="5894" max="5894" width="31.1796875" style="37" customWidth="1"/>
    <col min="5895" max="6145" width="9.1796875" style="37"/>
    <col min="6146" max="6146" width="36.81640625" style="37" customWidth="1"/>
    <col min="6147" max="6147" width="19.54296875" style="37" customWidth="1"/>
    <col min="6148" max="6148" width="13.81640625" style="37" customWidth="1"/>
    <col min="6149" max="6149" width="14.81640625" style="37" customWidth="1"/>
    <col min="6150" max="6150" width="31.1796875" style="37" customWidth="1"/>
    <col min="6151" max="6401" width="9.1796875" style="37"/>
    <col min="6402" max="6402" width="36.81640625" style="37" customWidth="1"/>
    <col min="6403" max="6403" width="19.54296875" style="37" customWidth="1"/>
    <col min="6404" max="6404" width="13.81640625" style="37" customWidth="1"/>
    <col min="6405" max="6405" width="14.81640625" style="37" customWidth="1"/>
    <col min="6406" max="6406" width="31.1796875" style="37" customWidth="1"/>
    <col min="6407" max="6657" width="9.1796875" style="37"/>
    <col min="6658" max="6658" width="36.81640625" style="37" customWidth="1"/>
    <col min="6659" max="6659" width="19.54296875" style="37" customWidth="1"/>
    <col min="6660" max="6660" width="13.81640625" style="37" customWidth="1"/>
    <col min="6661" max="6661" width="14.81640625" style="37" customWidth="1"/>
    <col min="6662" max="6662" width="31.1796875" style="37" customWidth="1"/>
    <col min="6663" max="6913" width="9.1796875" style="37"/>
    <col min="6914" max="6914" width="36.81640625" style="37" customWidth="1"/>
    <col min="6915" max="6915" width="19.54296875" style="37" customWidth="1"/>
    <col min="6916" max="6916" width="13.81640625" style="37" customWidth="1"/>
    <col min="6917" max="6917" width="14.81640625" style="37" customWidth="1"/>
    <col min="6918" max="6918" width="31.1796875" style="37" customWidth="1"/>
    <col min="6919" max="7169" width="9.1796875" style="37"/>
    <col min="7170" max="7170" width="36.81640625" style="37" customWidth="1"/>
    <col min="7171" max="7171" width="19.54296875" style="37" customWidth="1"/>
    <col min="7172" max="7172" width="13.81640625" style="37" customWidth="1"/>
    <col min="7173" max="7173" width="14.81640625" style="37" customWidth="1"/>
    <col min="7174" max="7174" width="31.1796875" style="37" customWidth="1"/>
    <col min="7175" max="7425" width="9.1796875" style="37"/>
    <col min="7426" max="7426" width="36.81640625" style="37" customWidth="1"/>
    <col min="7427" max="7427" width="19.54296875" style="37" customWidth="1"/>
    <col min="7428" max="7428" width="13.81640625" style="37" customWidth="1"/>
    <col min="7429" max="7429" width="14.81640625" style="37" customWidth="1"/>
    <col min="7430" max="7430" width="31.1796875" style="37" customWidth="1"/>
    <col min="7431" max="7681" width="9.1796875" style="37"/>
    <col min="7682" max="7682" width="36.81640625" style="37" customWidth="1"/>
    <col min="7683" max="7683" width="19.54296875" style="37" customWidth="1"/>
    <col min="7684" max="7684" width="13.81640625" style="37" customWidth="1"/>
    <col min="7685" max="7685" width="14.81640625" style="37" customWidth="1"/>
    <col min="7686" max="7686" width="31.1796875" style="37" customWidth="1"/>
    <col min="7687" max="7937" width="9.1796875" style="37"/>
    <col min="7938" max="7938" width="36.81640625" style="37" customWidth="1"/>
    <col min="7939" max="7939" width="19.54296875" style="37" customWidth="1"/>
    <col min="7940" max="7940" width="13.81640625" style="37" customWidth="1"/>
    <col min="7941" max="7941" width="14.81640625" style="37" customWidth="1"/>
    <col min="7942" max="7942" width="31.1796875" style="37" customWidth="1"/>
    <col min="7943" max="8193" width="9.1796875" style="37"/>
    <col min="8194" max="8194" width="36.81640625" style="37" customWidth="1"/>
    <col min="8195" max="8195" width="19.54296875" style="37" customWidth="1"/>
    <col min="8196" max="8196" width="13.81640625" style="37" customWidth="1"/>
    <col min="8197" max="8197" width="14.81640625" style="37" customWidth="1"/>
    <col min="8198" max="8198" width="31.1796875" style="37" customWidth="1"/>
    <col min="8199" max="8449" width="9.1796875" style="37"/>
    <col min="8450" max="8450" width="36.81640625" style="37" customWidth="1"/>
    <col min="8451" max="8451" width="19.54296875" style="37" customWidth="1"/>
    <col min="8452" max="8452" width="13.81640625" style="37" customWidth="1"/>
    <col min="8453" max="8453" width="14.81640625" style="37" customWidth="1"/>
    <col min="8454" max="8454" width="31.1796875" style="37" customWidth="1"/>
    <col min="8455" max="8705" width="9.1796875" style="37"/>
    <col min="8706" max="8706" width="36.81640625" style="37" customWidth="1"/>
    <col min="8707" max="8707" width="19.54296875" style="37" customWidth="1"/>
    <col min="8708" max="8708" width="13.81640625" style="37" customWidth="1"/>
    <col min="8709" max="8709" width="14.81640625" style="37" customWidth="1"/>
    <col min="8710" max="8710" width="31.1796875" style="37" customWidth="1"/>
    <col min="8711" max="8961" width="9.1796875" style="37"/>
    <col min="8962" max="8962" width="36.81640625" style="37" customWidth="1"/>
    <col min="8963" max="8963" width="19.54296875" style="37" customWidth="1"/>
    <col min="8964" max="8964" width="13.81640625" style="37" customWidth="1"/>
    <col min="8965" max="8965" width="14.81640625" style="37" customWidth="1"/>
    <col min="8966" max="8966" width="31.1796875" style="37" customWidth="1"/>
    <col min="8967" max="9217" width="9.1796875" style="37"/>
    <col min="9218" max="9218" width="36.81640625" style="37" customWidth="1"/>
    <col min="9219" max="9219" width="19.54296875" style="37" customWidth="1"/>
    <col min="9220" max="9220" width="13.81640625" style="37" customWidth="1"/>
    <col min="9221" max="9221" width="14.81640625" style="37" customWidth="1"/>
    <col min="9222" max="9222" width="31.1796875" style="37" customWidth="1"/>
    <col min="9223" max="9473" width="9.1796875" style="37"/>
    <col min="9474" max="9474" width="36.81640625" style="37" customWidth="1"/>
    <col min="9475" max="9475" width="19.54296875" style="37" customWidth="1"/>
    <col min="9476" max="9476" width="13.81640625" style="37" customWidth="1"/>
    <col min="9477" max="9477" width="14.81640625" style="37" customWidth="1"/>
    <col min="9478" max="9478" width="31.1796875" style="37" customWidth="1"/>
    <col min="9479" max="9729" width="9.1796875" style="37"/>
    <col min="9730" max="9730" width="36.81640625" style="37" customWidth="1"/>
    <col min="9731" max="9731" width="19.54296875" style="37" customWidth="1"/>
    <col min="9732" max="9732" width="13.81640625" style="37" customWidth="1"/>
    <col min="9733" max="9733" width="14.81640625" style="37" customWidth="1"/>
    <col min="9734" max="9734" width="31.1796875" style="37" customWidth="1"/>
    <col min="9735" max="9985" width="9.1796875" style="37"/>
    <col min="9986" max="9986" width="36.81640625" style="37" customWidth="1"/>
    <col min="9987" max="9987" width="19.54296875" style="37" customWidth="1"/>
    <col min="9988" max="9988" width="13.81640625" style="37" customWidth="1"/>
    <col min="9989" max="9989" width="14.81640625" style="37" customWidth="1"/>
    <col min="9990" max="9990" width="31.1796875" style="37" customWidth="1"/>
    <col min="9991" max="10241" width="9.1796875" style="37"/>
    <col min="10242" max="10242" width="36.81640625" style="37" customWidth="1"/>
    <col min="10243" max="10243" width="19.54296875" style="37" customWidth="1"/>
    <col min="10244" max="10244" width="13.81640625" style="37" customWidth="1"/>
    <col min="10245" max="10245" width="14.81640625" style="37" customWidth="1"/>
    <col min="10246" max="10246" width="31.1796875" style="37" customWidth="1"/>
    <col min="10247" max="10497" width="9.1796875" style="37"/>
    <col min="10498" max="10498" width="36.81640625" style="37" customWidth="1"/>
    <col min="10499" max="10499" width="19.54296875" style="37" customWidth="1"/>
    <col min="10500" max="10500" width="13.81640625" style="37" customWidth="1"/>
    <col min="10501" max="10501" width="14.81640625" style="37" customWidth="1"/>
    <col min="10502" max="10502" width="31.1796875" style="37" customWidth="1"/>
    <col min="10503" max="10753" width="9.1796875" style="37"/>
    <col min="10754" max="10754" width="36.81640625" style="37" customWidth="1"/>
    <col min="10755" max="10755" width="19.54296875" style="37" customWidth="1"/>
    <col min="10756" max="10756" width="13.81640625" style="37" customWidth="1"/>
    <col min="10757" max="10757" width="14.81640625" style="37" customWidth="1"/>
    <col min="10758" max="10758" width="31.1796875" style="37" customWidth="1"/>
    <col min="10759" max="11009" width="9.1796875" style="37"/>
    <col min="11010" max="11010" width="36.81640625" style="37" customWidth="1"/>
    <col min="11011" max="11011" width="19.54296875" style="37" customWidth="1"/>
    <col min="11012" max="11012" width="13.81640625" style="37" customWidth="1"/>
    <col min="11013" max="11013" width="14.81640625" style="37" customWidth="1"/>
    <col min="11014" max="11014" width="31.1796875" style="37" customWidth="1"/>
    <col min="11015" max="11265" width="9.1796875" style="37"/>
    <col min="11266" max="11266" width="36.81640625" style="37" customWidth="1"/>
    <col min="11267" max="11267" width="19.54296875" style="37" customWidth="1"/>
    <col min="11268" max="11268" width="13.81640625" style="37" customWidth="1"/>
    <col min="11269" max="11269" width="14.81640625" style="37" customWidth="1"/>
    <col min="11270" max="11270" width="31.1796875" style="37" customWidth="1"/>
    <col min="11271" max="11521" width="9.1796875" style="37"/>
    <col min="11522" max="11522" width="36.81640625" style="37" customWidth="1"/>
    <col min="11523" max="11523" width="19.54296875" style="37" customWidth="1"/>
    <col min="11524" max="11524" width="13.81640625" style="37" customWidth="1"/>
    <col min="11525" max="11525" width="14.81640625" style="37" customWidth="1"/>
    <col min="11526" max="11526" width="31.1796875" style="37" customWidth="1"/>
    <col min="11527" max="11777" width="9.1796875" style="37"/>
    <col min="11778" max="11778" width="36.81640625" style="37" customWidth="1"/>
    <col min="11779" max="11779" width="19.54296875" style="37" customWidth="1"/>
    <col min="11780" max="11780" width="13.81640625" style="37" customWidth="1"/>
    <col min="11781" max="11781" width="14.81640625" style="37" customWidth="1"/>
    <col min="11782" max="11782" width="31.1796875" style="37" customWidth="1"/>
    <col min="11783" max="12033" width="9.1796875" style="37"/>
    <col min="12034" max="12034" width="36.81640625" style="37" customWidth="1"/>
    <col min="12035" max="12035" width="19.54296875" style="37" customWidth="1"/>
    <col min="12036" max="12036" width="13.81640625" style="37" customWidth="1"/>
    <col min="12037" max="12037" width="14.81640625" style="37" customWidth="1"/>
    <col min="12038" max="12038" width="31.1796875" style="37" customWidth="1"/>
    <col min="12039" max="12289" width="9.1796875" style="37"/>
    <col min="12290" max="12290" width="36.81640625" style="37" customWidth="1"/>
    <col min="12291" max="12291" width="19.54296875" style="37" customWidth="1"/>
    <col min="12292" max="12292" width="13.81640625" style="37" customWidth="1"/>
    <col min="12293" max="12293" width="14.81640625" style="37" customWidth="1"/>
    <col min="12294" max="12294" width="31.1796875" style="37" customWidth="1"/>
    <col min="12295" max="12545" width="9.1796875" style="37"/>
    <col min="12546" max="12546" width="36.81640625" style="37" customWidth="1"/>
    <col min="12547" max="12547" width="19.54296875" style="37" customWidth="1"/>
    <col min="12548" max="12548" width="13.81640625" style="37" customWidth="1"/>
    <col min="12549" max="12549" width="14.81640625" style="37" customWidth="1"/>
    <col min="12550" max="12550" width="31.1796875" style="37" customWidth="1"/>
    <col min="12551" max="12801" width="9.1796875" style="37"/>
    <col min="12802" max="12802" width="36.81640625" style="37" customWidth="1"/>
    <col min="12803" max="12803" width="19.54296875" style="37" customWidth="1"/>
    <col min="12804" max="12804" width="13.81640625" style="37" customWidth="1"/>
    <col min="12805" max="12805" width="14.81640625" style="37" customWidth="1"/>
    <col min="12806" max="12806" width="31.1796875" style="37" customWidth="1"/>
    <col min="12807" max="13057" width="9.1796875" style="37"/>
    <col min="13058" max="13058" width="36.81640625" style="37" customWidth="1"/>
    <col min="13059" max="13059" width="19.54296875" style="37" customWidth="1"/>
    <col min="13060" max="13060" width="13.81640625" style="37" customWidth="1"/>
    <col min="13061" max="13061" width="14.81640625" style="37" customWidth="1"/>
    <col min="13062" max="13062" width="31.1796875" style="37" customWidth="1"/>
    <col min="13063" max="13313" width="9.1796875" style="37"/>
    <col min="13314" max="13314" width="36.81640625" style="37" customWidth="1"/>
    <col min="13315" max="13315" width="19.54296875" style="37" customWidth="1"/>
    <col min="13316" max="13316" width="13.81640625" style="37" customWidth="1"/>
    <col min="13317" max="13317" width="14.81640625" style="37" customWidth="1"/>
    <col min="13318" max="13318" width="31.1796875" style="37" customWidth="1"/>
    <col min="13319" max="13569" width="9.1796875" style="37"/>
    <col min="13570" max="13570" width="36.81640625" style="37" customWidth="1"/>
    <col min="13571" max="13571" width="19.54296875" style="37" customWidth="1"/>
    <col min="13572" max="13572" width="13.81640625" style="37" customWidth="1"/>
    <col min="13573" max="13573" width="14.81640625" style="37" customWidth="1"/>
    <col min="13574" max="13574" width="31.1796875" style="37" customWidth="1"/>
    <col min="13575" max="13825" width="9.1796875" style="37"/>
    <col min="13826" max="13826" width="36.81640625" style="37" customWidth="1"/>
    <col min="13827" max="13827" width="19.54296875" style="37" customWidth="1"/>
    <col min="13828" max="13828" width="13.81640625" style="37" customWidth="1"/>
    <col min="13829" max="13829" width="14.81640625" style="37" customWidth="1"/>
    <col min="13830" max="13830" width="31.1796875" style="37" customWidth="1"/>
    <col min="13831" max="14081" width="9.1796875" style="37"/>
    <col min="14082" max="14082" width="36.81640625" style="37" customWidth="1"/>
    <col min="14083" max="14083" width="19.54296875" style="37" customWidth="1"/>
    <col min="14084" max="14084" width="13.81640625" style="37" customWidth="1"/>
    <col min="14085" max="14085" width="14.81640625" style="37" customWidth="1"/>
    <col min="14086" max="14086" width="31.1796875" style="37" customWidth="1"/>
    <col min="14087" max="14337" width="9.1796875" style="37"/>
    <col min="14338" max="14338" width="36.81640625" style="37" customWidth="1"/>
    <col min="14339" max="14339" width="19.54296875" style="37" customWidth="1"/>
    <col min="14340" max="14340" width="13.81640625" style="37" customWidth="1"/>
    <col min="14341" max="14341" width="14.81640625" style="37" customWidth="1"/>
    <col min="14342" max="14342" width="31.1796875" style="37" customWidth="1"/>
    <col min="14343" max="14593" width="9.1796875" style="37"/>
    <col min="14594" max="14594" width="36.81640625" style="37" customWidth="1"/>
    <col min="14595" max="14595" width="19.54296875" style="37" customWidth="1"/>
    <col min="14596" max="14596" width="13.81640625" style="37" customWidth="1"/>
    <col min="14597" max="14597" width="14.81640625" style="37" customWidth="1"/>
    <col min="14598" max="14598" width="31.1796875" style="37" customWidth="1"/>
    <col min="14599" max="14849" width="9.1796875" style="37"/>
    <col min="14850" max="14850" width="36.81640625" style="37" customWidth="1"/>
    <col min="14851" max="14851" width="19.54296875" style="37" customWidth="1"/>
    <col min="14852" max="14852" width="13.81640625" style="37" customWidth="1"/>
    <col min="14853" max="14853" width="14.81640625" style="37" customWidth="1"/>
    <col min="14854" max="14854" width="31.1796875" style="37" customWidth="1"/>
    <col min="14855" max="15105" width="9.1796875" style="37"/>
    <col min="15106" max="15106" width="36.81640625" style="37" customWidth="1"/>
    <col min="15107" max="15107" width="19.54296875" style="37" customWidth="1"/>
    <col min="15108" max="15108" width="13.81640625" style="37" customWidth="1"/>
    <col min="15109" max="15109" width="14.81640625" style="37" customWidth="1"/>
    <col min="15110" max="15110" width="31.1796875" style="37" customWidth="1"/>
    <col min="15111" max="15361" width="9.1796875" style="37"/>
    <col min="15362" max="15362" width="36.81640625" style="37" customWidth="1"/>
    <col min="15363" max="15363" width="19.54296875" style="37" customWidth="1"/>
    <col min="15364" max="15364" width="13.81640625" style="37" customWidth="1"/>
    <col min="15365" max="15365" width="14.81640625" style="37" customWidth="1"/>
    <col min="15366" max="15366" width="31.1796875" style="37" customWidth="1"/>
    <col min="15367" max="15617" width="9.1796875" style="37"/>
    <col min="15618" max="15618" width="36.81640625" style="37" customWidth="1"/>
    <col min="15619" max="15619" width="19.54296875" style="37" customWidth="1"/>
    <col min="15620" max="15620" width="13.81640625" style="37" customWidth="1"/>
    <col min="15621" max="15621" width="14.81640625" style="37" customWidth="1"/>
    <col min="15622" max="15622" width="31.1796875" style="37" customWidth="1"/>
    <col min="15623" max="15873" width="9.1796875" style="37"/>
    <col min="15874" max="15874" width="36.81640625" style="37" customWidth="1"/>
    <col min="15875" max="15875" width="19.54296875" style="37" customWidth="1"/>
    <col min="15876" max="15876" width="13.81640625" style="37" customWidth="1"/>
    <col min="15877" max="15877" width="14.81640625" style="37" customWidth="1"/>
    <col min="15878" max="15878" width="31.1796875" style="37" customWidth="1"/>
    <col min="15879" max="16129" width="9.1796875" style="37"/>
    <col min="16130" max="16130" width="36.81640625" style="37" customWidth="1"/>
    <col min="16131" max="16131" width="19.54296875" style="37" customWidth="1"/>
    <col min="16132" max="16132" width="13.81640625" style="37" customWidth="1"/>
    <col min="16133" max="16133" width="14.81640625" style="37" customWidth="1"/>
    <col min="16134" max="16134" width="31.1796875" style="37" customWidth="1"/>
    <col min="16135" max="16384" width="9.1796875" style="37"/>
  </cols>
  <sheetData>
    <row r="3" spans="1:9" ht="15.5" x14ac:dyDescent="0.35">
      <c r="A3" s="437" t="s">
        <v>122</v>
      </c>
      <c r="B3" s="437"/>
      <c r="C3" s="437"/>
      <c r="D3" s="437"/>
      <c r="E3" s="437"/>
      <c r="F3" s="437"/>
      <c r="G3" s="36"/>
      <c r="H3" s="36"/>
      <c r="I3" s="36"/>
    </row>
    <row r="4" spans="1:9" ht="15.5" x14ac:dyDescent="0.35">
      <c r="A4" s="37" t="s">
        <v>92</v>
      </c>
      <c r="B4" s="36"/>
      <c r="C4" s="36"/>
      <c r="D4" s="36"/>
      <c r="E4" s="36"/>
      <c r="F4" s="36"/>
      <c r="G4" s="36"/>
      <c r="H4" s="36"/>
      <c r="I4" s="36"/>
    </row>
    <row r="5" spans="1:9" x14ac:dyDescent="0.3">
      <c r="A5" s="37" t="s">
        <v>0</v>
      </c>
    </row>
    <row r="6" spans="1:9" x14ac:dyDescent="0.3">
      <c r="A6" s="37" t="s">
        <v>89</v>
      </c>
    </row>
    <row r="7" spans="1:9" x14ac:dyDescent="0.3">
      <c r="A7" s="37" t="s">
        <v>90</v>
      </c>
    </row>
    <row r="8" spans="1:9" x14ac:dyDescent="0.3">
      <c r="A8" s="37" t="s">
        <v>91</v>
      </c>
    </row>
    <row r="10" spans="1:9" x14ac:dyDescent="0.3">
      <c r="A10" s="39" t="s">
        <v>20</v>
      </c>
      <c r="B10" s="39" t="s">
        <v>119</v>
      </c>
      <c r="C10" s="39" t="s">
        <v>117</v>
      </c>
      <c r="D10" s="39" t="s">
        <v>120</v>
      </c>
      <c r="E10" s="39" t="s">
        <v>118</v>
      </c>
      <c r="F10" s="39" t="s">
        <v>61</v>
      </c>
    </row>
    <row r="11" spans="1:9" x14ac:dyDescent="0.3">
      <c r="A11" s="38"/>
      <c r="B11" s="45">
        <v>2</v>
      </c>
      <c r="C11" s="45"/>
      <c r="D11" s="38"/>
      <c r="E11" s="40">
        <f>+B11*D11</f>
        <v>0</v>
      </c>
      <c r="F11" s="38"/>
    </row>
    <row r="12" spans="1:9" x14ac:dyDescent="0.3">
      <c r="A12" s="38"/>
      <c r="B12" s="45">
        <v>3</v>
      </c>
      <c r="C12" s="45"/>
      <c r="D12" s="38"/>
      <c r="E12" s="40">
        <f t="shared" ref="E12:E17" si="0">+B12*D12</f>
        <v>0</v>
      </c>
      <c r="F12" s="38"/>
    </row>
    <row r="13" spans="1:9" x14ac:dyDescent="0.3">
      <c r="A13" s="38"/>
      <c r="B13" s="45">
        <v>5</v>
      </c>
      <c r="C13" s="45"/>
      <c r="D13" s="38"/>
      <c r="E13" s="40">
        <f t="shared" si="0"/>
        <v>0</v>
      </c>
      <c r="F13" s="38"/>
    </row>
    <row r="14" spans="1:9" x14ac:dyDescent="0.3">
      <c r="A14" s="38"/>
      <c r="B14" s="45">
        <v>10</v>
      </c>
      <c r="C14" s="45"/>
      <c r="D14" s="38"/>
      <c r="E14" s="40">
        <f t="shared" si="0"/>
        <v>0</v>
      </c>
      <c r="F14" s="46"/>
    </row>
    <row r="15" spans="1:9" x14ac:dyDescent="0.3">
      <c r="A15" s="38"/>
      <c r="B15" s="45">
        <v>20</v>
      </c>
      <c r="C15" s="45"/>
      <c r="D15" s="38"/>
      <c r="E15" s="40">
        <f t="shared" si="0"/>
        <v>0</v>
      </c>
      <c r="F15" s="38"/>
    </row>
    <row r="16" spans="1:9" x14ac:dyDescent="0.3">
      <c r="A16" s="38"/>
      <c r="B16" s="45">
        <v>50</v>
      </c>
      <c r="C16" s="45"/>
      <c r="D16" s="38"/>
      <c r="E16" s="40">
        <f t="shared" si="0"/>
        <v>0</v>
      </c>
      <c r="F16" s="38"/>
    </row>
    <row r="17" spans="1:7" x14ac:dyDescent="0.3">
      <c r="A17" s="38"/>
      <c r="B17" s="45">
        <v>100</v>
      </c>
      <c r="C17" s="45"/>
      <c r="D17" s="38"/>
      <c r="E17" s="40">
        <f t="shared" si="0"/>
        <v>0</v>
      </c>
      <c r="F17" s="38"/>
    </row>
    <row r="18" spans="1:7" x14ac:dyDescent="0.3">
      <c r="A18" s="38"/>
      <c r="B18" s="47" t="s">
        <v>24</v>
      </c>
      <c r="C18" s="40">
        <f t="shared" ref="C18:D18" si="1">SUM(C11:C17)</f>
        <v>0</v>
      </c>
      <c r="D18" s="40">
        <f t="shared" si="1"/>
        <v>0</v>
      </c>
      <c r="E18" s="40">
        <f>SUM(E11:E17)</f>
        <v>0</v>
      </c>
      <c r="F18" s="38"/>
    </row>
    <row r="19" spans="1:7" x14ac:dyDescent="0.3">
      <c r="A19" s="38"/>
      <c r="B19" s="40" t="s">
        <v>121</v>
      </c>
      <c r="C19" s="40"/>
      <c r="D19" s="40">
        <f>+D18</f>
        <v>0</v>
      </c>
      <c r="E19" s="40"/>
      <c r="F19" s="38"/>
    </row>
    <row r="20" spans="1:7" x14ac:dyDescent="0.3">
      <c r="A20" s="38"/>
      <c r="B20" s="40" t="s">
        <v>62</v>
      </c>
      <c r="C20" s="40"/>
      <c r="D20" s="40"/>
      <c r="E20" s="40">
        <f>+E18+E19</f>
        <v>0</v>
      </c>
      <c r="F20" s="38"/>
    </row>
    <row r="22" spans="1:7" x14ac:dyDescent="0.3">
      <c r="A22" s="37" t="s">
        <v>63</v>
      </c>
    </row>
    <row r="26" spans="1:7" x14ac:dyDescent="0.3">
      <c r="A26" s="438" t="s">
        <v>66</v>
      </c>
      <c r="B26" s="438"/>
      <c r="C26" s="41"/>
      <c r="D26" s="37" t="s">
        <v>13</v>
      </c>
      <c r="F26" s="41" t="s">
        <v>64</v>
      </c>
      <c r="G26" s="41"/>
    </row>
    <row r="29" spans="1:7" x14ac:dyDescent="0.3">
      <c r="A29" s="37" t="s">
        <v>65</v>
      </c>
    </row>
  </sheetData>
  <mergeCells count="2">
    <mergeCell ref="A3:F3"/>
    <mergeCell ref="A26:B26"/>
  </mergeCells>
  <printOptions horizontalCentered="1" verticalCentered="1"/>
  <pageMargins left="0.15748031496062992" right="0.19685039370078741" top="0.31496062992125984" bottom="0.23622047244094491" header="0.19685039370078741" footer="0.1574803149606299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29"/>
  <sheetViews>
    <sheetView workbookViewId="0">
      <selection activeCell="A29" sqref="A29"/>
    </sheetView>
  </sheetViews>
  <sheetFormatPr defaultRowHeight="14.5" x14ac:dyDescent="0.35"/>
  <cols>
    <col min="1" max="1" width="17.1796875" bestFit="1" customWidth="1"/>
    <col min="2" max="2" width="9.81640625" bestFit="1" customWidth="1"/>
    <col min="3" max="3" width="5.08984375" customWidth="1"/>
    <col min="4" max="4" width="5.54296875" customWidth="1"/>
    <col min="5" max="5" width="3.453125" customWidth="1"/>
    <col min="6" max="6" width="4.453125" customWidth="1"/>
    <col min="7" max="7" width="4.81640625" customWidth="1"/>
    <col min="8" max="8" width="4.1796875" customWidth="1"/>
    <col min="9" max="9" width="5.36328125" customWidth="1"/>
    <col min="10" max="10" width="5.6328125" customWidth="1"/>
    <col min="11" max="11" width="5.1796875" customWidth="1"/>
    <col min="12" max="12" width="3.81640625" customWidth="1"/>
    <col min="13" max="13" width="4.54296875" bestFit="1" customWidth="1"/>
    <col min="14" max="14" width="4.54296875" customWidth="1"/>
    <col min="15" max="15" width="3.453125" customWidth="1"/>
    <col min="16" max="17" width="5.54296875" customWidth="1"/>
    <col min="18" max="18" width="5.81640625" customWidth="1"/>
    <col min="19" max="19" width="3.81640625" customWidth="1"/>
    <col min="20" max="20" width="4.81640625" customWidth="1"/>
    <col min="21" max="21" width="4.54296875" customWidth="1"/>
    <col min="22" max="22" width="4.453125" customWidth="1"/>
    <col min="23" max="23" width="4.81640625" customWidth="1"/>
    <col min="24" max="24" width="5.54296875" customWidth="1"/>
    <col min="25" max="25" width="5.453125" customWidth="1"/>
    <col min="26" max="26" width="4.453125" customWidth="1"/>
    <col min="27" max="27" width="4.81640625" customWidth="1"/>
    <col min="28" max="28" width="5" customWidth="1"/>
    <col min="29" max="29" width="4" customWidth="1"/>
    <col min="30" max="30" width="4.453125" customWidth="1"/>
    <col min="31" max="31" width="5" customWidth="1"/>
    <col min="32" max="33" width="4.453125" customWidth="1"/>
  </cols>
  <sheetData>
    <row r="1" spans="1:33" ht="15" thickBot="1" x14ac:dyDescent="0.4">
      <c r="A1" s="439" t="s">
        <v>306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7"/>
    </row>
    <row r="2" spans="1:33" ht="15" thickBot="1" x14ac:dyDescent="0.4">
      <c r="A2" s="94" t="s">
        <v>268</v>
      </c>
    </row>
    <row r="3" spans="1:33" x14ac:dyDescent="0.35">
      <c r="A3" s="277" t="s">
        <v>45</v>
      </c>
      <c r="B3" s="278" t="s">
        <v>269</v>
      </c>
      <c r="C3" s="280">
        <v>1</v>
      </c>
      <c r="D3" s="311">
        <v>2</v>
      </c>
      <c r="E3" s="278">
        <v>3</v>
      </c>
      <c r="F3" s="279">
        <v>4</v>
      </c>
      <c r="G3" s="278">
        <v>5</v>
      </c>
      <c r="H3" s="280">
        <v>6</v>
      </c>
      <c r="I3" s="310">
        <v>7</v>
      </c>
      <c r="J3" s="280">
        <v>8</v>
      </c>
      <c r="K3" s="311">
        <v>9</v>
      </c>
      <c r="L3" s="280">
        <v>10</v>
      </c>
      <c r="M3" s="279">
        <v>11</v>
      </c>
      <c r="N3" s="280">
        <v>12</v>
      </c>
      <c r="O3" s="280">
        <v>13</v>
      </c>
      <c r="P3" s="310">
        <v>14</v>
      </c>
      <c r="Q3" s="280">
        <v>15</v>
      </c>
      <c r="R3" s="311">
        <v>16</v>
      </c>
      <c r="S3" s="280">
        <v>17</v>
      </c>
      <c r="T3" s="279">
        <v>18</v>
      </c>
      <c r="U3" s="280">
        <v>19</v>
      </c>
      <c r="V3" s="280">
        <v>20</v>
      </c>
      <c r="W3" s="310">
        <v>21</v>
      </c>
      <c r="X3" s="280">
        <v>22</v>
      </c>
      <c r="Y3" s="311">
        <v>23</v>
      </c>
      <c r="Z3" s="280">
        <v>24</v>
      </c>
      <c r="AA3" s="279">
        <v>25</v>
      </c>
      <c r="AB3" s="280">
        <v>26</v>
      </c>
      <c r="AC3" s="280">
        <v>27</v>
      </c>
      <c r="AD3" s="310">
        <v>28</v>
      </c>
      <c r="AE3" s="280">
        <v>29</v>
      </c>
      <c r="AF3" s="311">
        <v>30</v>
      </c>
      <c r="AG3" s="279">
        <v>31</v>
      </c>
    </row>
    <row r="4" spans="1:33" x14ac:dyDescent="0.35">
      <c r="A4" s="281" t="s">
        <v>189</v>
      </c>
      <c r="B4" s="281" t="s">
        <v>190</v>
      </c>
      <c r="C4" s="26" t="s">
        <v>271</v>
      </c>
      <c r="D4" s="283" t="s">
        <v>271</v>
      </c>
      <c r="E4" s="283" t="s">
        <v>271</v>
      </c>
      <c r="F4" s="282" t="s">
        <v>270</v>
      </c>
      <c r="G4" s="283" t="s">
        <v>271</v>
      </c>
      <c r="H4" s="283" t="s">
        <v>271</v>
      </c>
      <c r="I4" s="283" t="s">
        <v>271</v>
      </c>
      <c r="J4" s="283" t="s">
        <v>271</v>
      </c>
      <c r="K4" s="283" t="s">
        <v>271</v>
      </c>
      <c r="L4" s="283" t="s">
        <v>271</v>
      </c>
      <c r="M4" s="282" t="s">
        <v>270</v>
      </c>
      <c r="N4" s="283" t="s">
        <v>272</v>
      </c>
      <c r="O4" s="283" t="s">
        <v>271</v>
      </c>
      <c r="P4" s="283" t="s">
        <v>271</v>
      </c>
      <c r="Q4" s="283" t="s">
        <v>271</v>
      </c>
      <c r="R4" s="283" t="s">
        <v>271</v>
      </c>
      <c r="S4" s="283" t="s">
        <v>271</v>
      </c>
      <c r="T4" s="282" t="s">
        <v>270</v>
      </c>
      <c r="U4" s="283" t="s">
        <v>272</v>
      </c>
      <c r="V4" s="283" t="s">
        <v>271</v>
      </c>
      <c r="W4" s="283" t="s">
        <v>271</v>
      </c>
      <c r="X4" s="283" t="s">
        <v>271</v>
      </c>
      <c r="Y4" s="283" t="s">
        <v>271</v>
      </c>
      <c r="Z4" s="283" t="s">
        <v>271</v>
      </c>
      <c r="AA4" s="282" t="s">
        <v>270</v>
      </c>
      <c r="AB4" s="283" t="s">
        <v>271</v>
      </c>
      <c r="AC4" s="283" t="s">
        <v>271</v>
      </c>
      <c r="AD4" s="283" t="s">
        <v>271</v>
      </c>
      <c r="AE4" s="283" t="s">
        <v>271</v>
      </c>
      <c r="AF4" s="283" t="s">
        <v>271</v>
      </c>
      <c r="AG4" s="283" t="s">
        <v>271</v>
      </c>
    </row>
    <row r="5" spans="1:33" x14ac:dyDescent="0.35">
      <c r="A5" s="281" t="s">
        <v>191</v>
      </c>
      <c r="B5" s="281" t="s">
        <v>190</v>
      </c>
      <c r="C5" s="26" t="s">
        <v>271</v>
      </c>
      <c r="D5" s="283" t="s">
        <v>271</v>
      </c>
      <c r="E5" s="283" t="s">
        <v>271</v>
      </c>
      <c r="F5" s="282" t="s">
        <v>270</v>
      </c>
      <c r="G5" s="283" t="s">
        <v>271</v>
      </c>
      <c r="H5" s="283" t="s">
        <v>271</v>
      </c>
      <c r="I5" s="283" t="s">
        <v>271</v>
      </c>
      <c r="J5" s="283" t="s">
        <v>271</v>
      </c>
      <c r="K5" s="283" t="s">
        <v>271</v>
      </c>
      <c r="L5" s="283" t="s">
        <v>271</v>
      </c>
      <c r="M5" s="282" t="s">
        <v>270</v>
      </c>
      <c r="N5" s="283" t="s">
        <v>271</v>
      </c>
      <c r="O5" s="283" t="s">
        <v>271</v>
      </c>
      <c r="P5" s="283" t="s">
        <v>271</v>
      </c>
      <c r="Q5" s="283" t="s">
        <v>271</v>
      </c>
      <c r="R5" s="283" t="s">
        <v>271</v>
      </c>
      <c r="S5" s="283" t="s">
        <v>271</v>
      </c>
      <c r="T5" s="282" t="s">
        <v>270</v>
      </c>
      <c r="U5" s="283" t="s">
        <v>271</v>
      </c>
      <c r="V5" s="283" t="s">
        <v>271</v>
      </c>
      <c r="W5" s="283" t="s">
        <v>271</v>
      </c>
      <c r="X5" s="283" t="s">
        <v>271</v>
      </c>
      <c r="Y5" s="283" t="s">
        <v>271</v>
      </c>
      <c r="Z5" s="283" t="s">
        <v>271</v>
      </c>
      <c r="AA5" s="282" t="s">
        <v>270</v>
      </c>
      <c r="AB5" s="283" t="s">
        <v>271</v>
      </c>
      <c r="AC5" s="283" t="s">
        <v>271</v>
      </c>
      <c r="AD5" s="283" t="s">
        <v>271</v>
      </c>
      <c r="AE5" s="283" t="s">
        <v>271</v>
      </c>
      <c r="AF5" s="283" t="s">
        <v>271</v>
      </c>
      <c r="AG5" s="283" t="s">
        <v>271</v>
      </c>
    </row>
    <row r="6" spans="1:33" x14ac:dyDescent="0.35">
      <c r="A6" s="281" t="s">
        <v>192</v>
      </c>
      <c r="B6" s="281" t="s">
        <v>190</v>
      </c>
      <c r="C6" s="26" t="s">
        <v>271</v>
      </c>
      <c r="D6" s="283" t="s">
        <v>271</v>
      </c>
      <c r="E6" s="283" t="s">
        <v>271</v>
      </c>
      <c r="F6" s="282" t="s">
        <v>270</v>
      </c>
      <c r="G6" s="283" t="s">
        <v>271</v>
      </c>
      <c r="H6" s="283" t="s">
        <v>271</v>
      </c>
      <c r="I6" s="283" t="s">
        <v>271</v>
      </c>
      <c r="J6" s="283" t="s">
        <v>271</v>
      </c>
      <c r="K6" s="283" t="s">
        <v>271</v>
      </c>
      <c r="L6" s="283" t="s">
        <v>271</v>
      </c>
      <c r="M6" s="282" t="s">
        <v>270</v>
      </c>
      <c r="N6" s="283" t="s">
        <v>271</v>
      </c>
      <c r="O6" s="283" t="s">
        <v>271</v>
      </c>
      <c r="P6" s="283" t="s">
        <v>271</v>
      </c>
      <c r="Q6" s="283" t="s">
        <v>271</v>
      </c>
      <c r="R6" s="283" t="s">
        <v>271</v>
      </c>
      <c r="S6" s="283" t="s">
        <v>271</v>
      </c>
      <c r="T6" s="282" t="s">
        <v>270</v>
      </c>
      <c r="U6" s="283" t="s">
        <v>271</v>
      </c>
      <c r="V6" s="283" t="s">
        <v>271</v>
      </c>
      <c r="W6" s="283" t="s">
        <v>271</v>
      </c>
      <c r="X6" s="283" t="s">
        <v>271</v>
      </c>
      <c r="Y6" s="283" t="s">
        <v>271</v>
      </c>
      <c r="Z6" s="283" t="s">
        <v>271</v>
      </c>
      <c r="AA6" s="282" t="s">
        <v>270</v>
      </c>
      <c r="AB6" s="283" t="s">
        <v>271</v>
      </c>
      <c r="AC6" s="283" t="s">
        <v>271</v>
      </c>
      <c r="AD6" s="283" t="s">
        <v>271</v>
      </c>
      <c r="AE6" s="283" t="s">
        <v>271</v>
      </c>
      <c r="AF6" s="283" t="s">
        <v>271</v>
      </c>
      <c r="AG6" s="283" t="s">
        <v>271</v>
      </c>
    </row>
    <row r="7" spans="1:33" x14ac:dyDescent="0.35">
      <c r="A7" s="281" t="s">
        <v>193</v>
      </c>
      <c r="B7" s="281" t="s">
        <v>194</v>
      </c>
      <c r="C7" s="282" t="s">
        <v>270</v>
      </c>
      <c r="D7" s="283" t="s">
        <v>271</v>
      </c>
      <c r="E7" s="283" t="s">
        <v>271</v>
      </c>
      <c r="F7" s="283" t="s">
        <v>271</v>
      </c>
      <c r="G7" s="283" t="s">
        <v>271</v>
      </c>
      <c r="H7" s="283" t="s">
        <v>271</v>
      </c>
      <c r="I7" s="283" t="s">
        <v>271</v>
      </c>
      <c r="J7" s="282" t="s">
        <v>270</v>
      </c>
      <c r="K7" s="283" t="s">
        <v>271</v>
      </c>
      <c r="L7" s="283" t="s">
        <v>271</v>
      </c>
      <c r="M7" s="283" t="s">
        <v>271</v>
      </c>
      <c r="N7" s="283" t="s">
        <v>271</v>
      </c>
      <c r="O7" s="283" t="s">
        <v>271</v>
      </c>
      <c r="P7" s="283" t="s">
        <v>271</v>
      </c>
      <c r="Q7" s="282" t="s">
        <v>270</v>
      </c>
      <c r="R7" s="283" t="s">
        <v>271</v>
      </c>
      <c r="S7" s="283" t="s">
        <v>271</v>
      </c>
      <c r="T7" s="283" t="s">
        <v>271</v>
      </c>
      <c r="U7" s="283" t="s">
        <v>271</v>
      </c>
      <c r="V7" s="283" t="s">
        <v>271</v>
      </c>
      <c r="W7" s="283" t="s">
        <v>271</v>
      </c>
      <c r="X7" s="282" t="s">
        <v>270</v>
      </c>
      <c r="Y7" s="283" t="s">
        <v>271</v>
      </c>
      <c r="Z7" s="283" t="s">
        <v>271</v>
      </c>
      <c r="AA7" s="283" t="s">
        <v>271</v>
      </c>
      <c r="AB7" s="283" t="s">
        <v>271</v>
      </c>
      <c r="AC7" s="283" t="s">
        <v>271</v>
      </c>
      <c r="AD7" s="283" t="s">
        <v>271</v>
      </c>
      <c r="AE7" s="282" t="s">
        <v>270</v>
      </c>
      <c r="AF7" s="283" t="s">
        <v>271</v>
      </c>
      <c r="AG7" s="283" t="s">
        <v>271</v>
      </c>
    </row>
    <row r="8" spans="1:33" x14ac:dyDescent="0.35">
      <c r="A8" s="281" t="s">
        <v>195</v>
      </c>
      <c r="B8" s="281" t="s">
        <v>196</v>
      </c>
      <c r="C8" s="26" t="s">
        <v>271</v>
      </c>
      <c r="D8" s="283" t="s">
        <v>271</v>
      </c>
      <c r="E8" s="283" t="s">
        <v>271</v>
      </c>
      <c r="F8" s="282" t="s">
        <v>270</v>
      </c>
      <c r="G8" s="283" t="s">
        <v>271</v>
      </c>
      <c r="H8" s="283" t="s">
        <v>271</v>
      </c>
      <c r="I8" s="283" t="s">
        <v>271</v>
      </c>
      <c r="J8" s="283" t="s">
        <v>271</v>
      </c>
      <c r="K8" s="283" t="s">
        <v>271</v>
      </c>
      <c r="L8" s="283" t="s">
        <v>271</v>
      </c>
      <c r="M8" s="282" t="s">
        <v>270</v>
      </c>
      <c r="N8" s="283" t="s">
        <v>271</v>
      </c>
      <c r="O8" s="283" t="s">
        <v>271</v>
      </c>
      <c r="P8" s="283" t="s">
        <v>271</v>
      </c>
      <c r="Q8" s="283" t="s">
        <v>271</v>
      </c>
      <c r="R8" s="283" t="s">
        <v>271</v>
      </c>
      <c r="S8" s="283" t="s">
        <v>271</v>
      </c>
      <c r="T8" s="282" t="s">
        <v>270</v>
      </c>
      <c r="U8" s="283" t="s">
        <v>271</v>
      </c>
      <c r="V8" s="283" t="s">
        <v>271</v>
      </c>
      <c r="W8" s="283" t="s">
        <v>271</v>
      </c>
      <c r="X8" s="283" t="s">
        <v>271</v>
      </c>
      <c r="Y8" s="283" t="s">
        <v>271</v>
      </c>
      <c r="Z8" s="283" t="s">
        <v>271</v>
      </c>
      <c r="AA8" s="282" t="s">
        <v>270</v>
      </c>
      <c r="AB8" s="283" t="s">
        <v>271</v>
      </c>
      <c r="AC8" s="283" t="s">
        <v>271</v>
      </c>
      <c r="AD8" s="283" t="s">
        <v>271</v>
      </c>
      <c r="AE8" s="283" t="s">
        <v>271</v>
      </c>
      <c r="AF8" s="283" t="s">
        <v>271</v>
      </c>
      <c r="AG8" s="283" t="s">
        <v>271</v>
      </c>
    </row>
    <row r="9" spans="1:33" x14ac:dyDescent="0.35">
      <c r="A9" s="281" t="s">
        <v>197</v>
      </c>
      <c r="B9" s="281" t="s">
        <v>196</v>
      </c>
      <c r="C9" s="26" t="s">
        <v>271</v>
      </c>
      <c r="D9" s="283" t="s">
        <v>271</v>
      </c>
      <c r="E9" s="283" t="s">
        <v>271</v>
      </c>
      <c r="F9" s="282" t="s">
        <v>270</v>
      </c>
      <c r="G9" s="283" t="s">
        <v>271</v>
      </c>
      <c r="H9" s="283" t="s">
        <v>271</v>
      </c>
      <c r="I9" s="283" t="s">
        <v>271</v>
      </c>
      <c r="J9" s="283" t="s">
        <v>271</v>
      </c>
      <c r="K9" s="283" t="s">
        <v>271</v>
      </c>
      <c r="L9" s="283" t="s">
        <v>271</v>
      </c>
      <c r="M9" s="282" t="s">
        <v>270</v>
      </c>
      <c r="N9" s="283" t="s">
        <v>271</v>
      </c>
      <c r="O9" s="283" t="s">
        <v>271</v>
      </c>
      <c r="P9" s="283" t="s">
        <v>271</v>
      </c>
      <c r="Q9" s="283" t="s">
        <v>271</v>
      </c>
      <c r="R9" s="283" t="s">
        <v>271</v>
      </c>
      <c r="S9" s="283" t="s">
        <v>271</v>
      </c>
      <c r="T9" s="282" t="s">
        <v>270</v>
      </c>
      <c r="U9" s="283" t="s">
        <v>271</v>
      </c>
      <c r="V9" s="283" t="s">
        <v>271</v>
      </c>
      <c r="W9" s="283" t="s">
        <v>271</v>
      </c>
      <c r="X9" s="283" t="s">
        <v>271</v>
      </c>
      <c r="Y9" s="283" t="s">
        <v>271</v>
      </c>
      <c r="Z9" s="283" t="s">
        <v>271</v>
      </c>
      <c r="AA9" s="282" t="s">
        <v>270</v>
      </c>
      <c r="AB9" s="283" t="s">
        <v>271</v>
      </c>
      <c r="AC9" s="283" t="s">
        <v>271</v>
      </c>
      <c r="AD9" s="283" t="s">
        <v>271</v>
      </c>
      <c r="AE9" s="283" t="s">
        <v>271</v>
      </c>
      <c r="AF9" s="283" t="s">
        <v>271</v>
      </c>
      <c r="AG9" s="283" t="s">
        <v>271</v>
      </c>
    </row>
    <row r="10" spans="1:33" x14ac:dyDescent="0.35">
      <c r="A10" s="281" t="s">
        <v>280</v>
      </c>
      <c r="B10" s="281" t="s">
        <v>196</v>
      </c>
      <c r="C10" s="26" t="s">
        <v>271</v>
      </c>
      <c r="D10" s="283" t="s">
        <v>271</v>
      </c>
      <c r="E10" s="283" t="s">
        <v>271</v>
      </c>
      <c r="F10" s="282" t="s">
        <v>270</v>
      </c>
      <c r="G10" s="283" t="s">
        <v>271</v>
      </c>
      <c r="H10" s="283" t="s">
        <v>271</v>
      </c>
      <c r="I10" s="283" t="s">
        <v>271</v>
      </c>
      <c r="J10" s="283" t="s">
        <v>271</v>
      </c>
      <c r="K10" s="283" t="s">
        <v>271</v>
      </c>
      <c r="L10" s="283" t="s">
        <v>271</v>
      </c>
      <c r="M10" s="282" t="s">
        <v>270</v>
      </c>
      <c r="N10" s="283" t="s">
        <v>271</v>
      </c>
      <c r="O10" s="283" t="s">
        <v>271</v>
      </c>
      <c r="P10" s="283" t="s">
        <v>271</v>
      </c>
      <c r="Q10" s="283" t="s">
        <v>271</v>
      </c>
      <c r="R10" s="283" t="s">
        <v>271</v>
      </c>
      <c r="S10" s="283" t="s">
        <v>271</v>
      </c>
      <c r="T10" s="282" t="s">
        <v>270</v>
      </c>
      <c r="U10" s="283" t="s">
        <v>271</v>
      </c>
      <c r="V10" s="283" t="s">
        <v>271</v>
      </c>
      <c r="W10" s="283" t="s">
        <v>271</v>
      </c>
      <c r="X10" s="283" t="s">
        <v>271</v>
      </c>
      <c r="Y10" s="283" t="s">
        <v>271</v>
      </c>
      <c r="Z10" s="283" t="s">
        <v>271</v>
      </c>
      <c r="AA10" s="282" t="s">
        <v>270</v>
      </c>
      <c r="AB10" s="283" t="s">
        <v>271</v>
      </c>
      <c r="AC10" s="283" t="s">
        <v>271</v>
      </c>
      <c r="AD10" s="283" t="s">
        <v>271</v>
      </c>
      <c r="AE10" s="283" t="s">
        <v>271</v>
      </c>
      <c r="AF10" s="283" t="s">
        <v>271</v>
      </c>
      <c r="AG10" s="283" t="s">
        <v>271</v>
      </c>
    </row>
    <row r="11" spans="1:33" x14ac:dyDescent="0.35">
      <c r="A11" s="281" t="s">
        <v>198</v>
      </c>
      <c r="B11" s="281" t="s">
        <v>199</v>
      </c>
      <c r="C11" s="26" t="s">
        <v>271</v>
      </c>
      <c r="D11" s="283" t="s">
        <v>271</v>
      </c>
      <c r="E11" s="283" t="s">
        <v>271</v>
      </c>
      <c r="F11" s="282" t="s">
        <v>270</v>
      </c>
      <c r="G11" s="283" t="s">
        <v>271</v>
      </c>
      <c r="H11" s="283" t="s">
        <v>271</v>
      </c>
      <c r="I11" s="283" t="s">
        <v>271</v>
      </c>
      <c r="J11" s="283" t="s">
        <v>279</v>
      </c>
      <c r="K11" s="283" t="s">
        <v>271</v>
      </c>
      <c r="L11" s="283" t="s">
        <v>271</v>
      </c>
      <c r="M11" s="282" t="s">
        <v>270</v>
      </c>
      <c r="N11" s="283" t="s">
        <v>271</v>
      </c>
      <c r="O11" s="283" t="s">
        <v>279</v>
      </c>
      <c r="P11" s="283" t="s">
        <v>271</v>
      </c>
      <c r="Q11" s="283" t="s">
        <v>279</v>
      </c>
      <c r="R11" s="283" t="s">
        <v>271</v>
      </c>
      <c r="S11" s="283" t="s">
        <v>279</v>
      </c>
      <c r="T11" s="282" t="s">
        <v>270</v>
      </c>
      <c r="U11" s="283" t="s">
        <v>271</v>
      </c>
      <c r="V11" s="283" t="s">
        <v>271</v>
      </c>
      <c r="W11" s="283" t="s">
        <v>271</v>
      </c>
      <c r="X11" s="283" t="s">
        <v>271</v>
      </c>
      <c r="Y11" s="283" t="s">
        <v>271</v>
      </c>
      <c r="Z11" s="283" t="s">
        <v>271</v>
      </c>
      <c r="AA11" s="282" t="s">
        <v>270</v>
      </c>
      <c r="AB11" s="309" t="s">
        <v>271</v>
      </c>
      <c r="AC11" s="283" t="s">
        <v>271</v>
      </c>
      <c r="AD11" s="283" t="s">
        <v>271</v>
      </c>
      <c r="AE11" s="283" t="s">
        <v>271</v>
      </c>
      <c r="AF11" s="283" t="s">
        <v>271</v>
      </c>
      <c r="AG11" s="283" t="s">
        <v>271</v>
      </c>
    </row>
    <row r="12" spans="1:33" x14ac:dyDescent="0.35">
      <c r="A12" s="281" t="s">
        <v>273</v>
      </c>
      <c r="B12" s="281" t="s">
        <v>199</v>
      </c>
      <c r="C12" s="26" t="s">
        <v>271</v>
      </c>
      <c r="D12" s="283" t="s">
        <v>271</v>
      </c>
      <c r="E12" s="283" t="s">
        <v>271</v>
      </c>
      <c r="F12" s="282" t="s">
        <v>270</v>
      </c>
      <c r="G12" s="283" t="s">
        <v>271</v>
      </c>
      <c r="H12" s="283" t="s">
        <v>271</v>
      </c>
      <c r="I12" s="283" t="s">
        <v>271</v>
      </c>
      <c r="J12" s="283" t="s">
        <v>271</v>
      </c>
      <c r="K12" s="283" t="s">
        <v>271</v>
      </c>
      <c r="L12" s="283" t="s">
        <v>271</v>
      </c>
      <c r="M12" s="282" t="s">
        <v>270</v>
      </c>
      <c r="N12" s="283" t="s">
        <v>271</v>
      </c>
      <c r="O12" s="283" t="s">
        <v>271</v>
      </c>
      <c r="P12" s="283" t="s">
        <v>271</v>
      </c>
      <c r="Q12" s="283" t="s">
        <v>271</v>
      </c>
      <c r="R12" s="283" t="s">
        <v>271</v>
      </c>
      <c r="S12" s="283" t="s">
        <v>271</v>
      </c>
      <c r="T12" s="282" t="s">
        <v>270</v>
      </c>
      <c r="U12" s="283" t="s">
        <v>271</v>
      </c>
      <c r="V12" s="283" t="s">
        <v>271</v>
      </c>
      <c r="W12" s="283" t="s">
        <v>271</v>
      </c>
      <c r="X12" s="283" t="s">
        <v>271</v>
      </c>
      <c r="Y12" s="283" t="s">
        <v>271</v>
      </c>
      <c r="Z12" s="283" t="s">
        <v>271</v>
      </c>
      <c r="AA12" s="282" t="s">
        <v>270</v>
      </c>
      <c r="AB12" s="308" t="s">
        <v>271</v>
      </c>
      <c r="AC12" s="283" t="s">
        <v>272</v>
      </c>
      <c r="AD12" s="283" t="s">
        <v>272</v>
      </c>
      <c r="AE12" s="283" t="s">
        <v>272</v>
      </c>
      <c r="AF12" s="283" t="s">
        <v>272</v>
      </c>
      <c r="AG12" s="283" t="s">
        <v>271</v>
      </c>
    </row>
    <row r="13" spans="1:33" x14ac:dyDescent="0.35">
      <c r="A13" s="281" t="s">
        <v>201</v>
      </c>
      <c r="B13" s="281" t="s">
        <v>202</v>
      </c>
      <c r="C13" s="26" t="s">
        <v>271</v>
      </c>
      <c r="D13" s="26" t="s">
        <v>271</v>
      </c>
      <c r="E13" s="26" t="s">
        <v>271</v>
      </c>
      <c r="F13" s="282" t="s">
        <v>270</v>
      </c>
      <c r="G13" s="26" t="s">
        <v>271</v>
      </c>
      <c r="H13" s="26" t="s">
        <v>272</v>
      </c>
      <c r="I13" s="283" t="s">
        <v>271</v>
      </c>
      <c r="J13" s="283" t="s">
        <v>271</v>
      </c>
      <c r="K13" s="283" t="s">
        <v>271</v>
      </c>
      <c r="L13" s="283" t="s">
        <v>271</v>
      </c>
      <c r="M13" s="282" t="s">
        <v>270</v>
      </c>
      <c r="N13" s="283" t="s">
        <v>271</v>
      </c>
      <c r="O13" s="283" t="s">
        <v>272</v>
      </c>
      <c r="P13" s="283" t="s">
        <v>271</v>
      </c>
      <c r="Q13" s="283" t="s">
        <v>271</v>
      </c>
      <c r="R13" s="283" t="s">
        <v>271</v>
      </c>
      <c r="S13" s="283" t="s">
        <v>271</v>
      </c>
      <c r="T13" s="282" t="s">
        <v>270</v>
      </c>
      <c r="U13" s="283" t="s">
        <v>271</v>
      </c>
      <c r="V13" s="283" t="s">
        <v>272</v>
      </c>
      <c r="W13" s="283" t="s">
        <v>271</v>
      </c>
      <c r="X13" s="283" t="s">
        <v>271</v>
      </c>
      <c r="Y13" s="283" t="s">
        <v>271</v>
      </c>
      <c r="Z13" s="283" t="s">
        <v>271</v>
      </c>
      <c r="AA13" s="282" t="s">
        <v>270</v>
      </c>
      <c r="AB13" s="283" t="s">
        <v>271</v>
      </c>
      <c r="AC13" s="283" t="s">
        <v>272</v>
      </c>
      <c r="AD13" s="283" t="s">
        <v>271</v>
      </c>
      <c r="AE13" s="283" t="s">
        <v>271</v>
      </c>
      <c r="AF13" s="283" t="s">
        <v>271</v>
      </c>
      <c r="AG13" s="283" t="s">
        <v>271</v>
      </c>
    </row>
    <row r="14" spans="1:33" hidden="1" x14ac:dyDescent="0.35">
      <c r="A14" s="284"/>
      <c r="B14" s="284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83" t="s">
        <v>271</v>
      </c>
      <c r="AG14" s="283" t="s">
        <v>271</v>
      </c>
    </row>
    <row r="15" spans="1:33" hidden="1" x14ac:dyDescent="0.35">
      <c r="A15" s="284"/>
      <c r="B15" s="28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83" t="s">
        <v>271</v>
      </c>
      <c r="AG15" s="283" t="s">
        <v>271</v>
      </c>
    </row>
    <row r="16" spans="1:33" hidden="1" x14ac:dyDescent="0.35">
      <c r="A16" s="284"/>
      <c r="B16" s="284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83" t="s">
        <v>271</v>
      </c>
      <c r="AG16" s="283" t="s">
        <v>271</v>
      </c>
    </row>
    <row r="17" spans="1:33" hidden="1" x14ac:dyDescent="0.35">
      <c r="A17" s="284"/>
      <c r="B17" s="284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83" t="s">
        <v>271</v>
      </c>
      <c r="AG17" s="283" t="s">
        <v>271</v>
      </c>
    </row>
    <row r="18" spans="1:33" hidden="1" x14ac:dyDescent="0.35">
      <c r="A18" s="284"/>
      <c r="B18" s="28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83" t="s">
        <v>271</v>
      </c>
      <c r="AG18" s="283" t="s">
        <v>271</v>
      </c>
    </row>
    <row r="19" spans="1:33" hidden="1" x14ac:dyDescent="0.35">
      <c r="A19" s="284"/>
      <c r="B19" s="28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83" t="s">
        <v>271</v>
      </c>
      <c r="AG19" s="283" t="s">
        <v>271</v>
      </c>
    </row>
    <row r="20" spans="1:33" hidden="1" x14ac:dyDescent="0.35">
      <c r="A20" s="284"/>
      <c r="B20" s="28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83" t="s">
        <v>271</v>
      </c>
      <c r="AG20" s="283" t="s">
        <v>271</v>
      </c>
    </row>
    <row r="21" spans="1:33" hidden="1" x14ac:dyDescent="0.35">
      <c r="A21" s="284"/>
      <c r="B21" s="284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83" t="s">
        <v>271</v>
      </c>
      <c r="AG21" s="283" t="s">
        <v>271</v>
      </c>
    </row>
    <row r="22" spans="1:33" hidden="1" x14ac:dyDescent="0.35">
      <c r="A22" s="284"/>
      <c r="B22" s="28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83" t="s">
        <v>271</v>
      </c>
      <c r="AG22" s="283" t="s">
        <v>271</v>
      </c>
    </row>
    <row r="23" spans="1:33" hidden="1" x14ac:dyDescent="0.35">
      <c r="A23" s="284"/>
      <c r="B23" s="28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83" t="s">
        <v>271</v>
      </c>
      <c r="AG23" s="283" t="s">
        <v>271</v>
      </c>
    </row>
    <row r="24" spans="1:33" ht="15" hidden="1" thickBot="1" x14ac:dyDescent="0.4">
      <c r="A24" s="284"/>
      <c r="B24" s="28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83" t="s">
        <v>271</v>
      </c>
      <c r="AG24" s="283" t="s">
        <v>271</v>
      </c>
    </row>
    <row r="25" spans="1:33" hidden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83" t="s">
        <v>271</v>
      </c>
      <c r="AG25" s="283" t="s">
        <v>271</v>
      </c>
    </row>
    <row r="26" spans="1:33" hidden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83" t="s">
        <v>271</v>
      </c>
      <c r="AG26" s="283" t="s">
        <v>271</v>
      </c>
    </row>
    <row r="29" spans="1:33" x14ac:dyDescent="0.35">
      <c r="A29" s="6" t="s">
        <v>274</v>
      </c>
      <c r="Y29" s="6" t="s">
        <v>275</v>
      </c>
      <c r="Z29" s="6"/>
      <c r="AA29" s="6"/>
      <c r="AB29" s="6"/>
    </row>
  </sheetData>
  <mergeCells count="1">
    <mergeCell ref="A1:AG1"/>
  </mergeCells>
  <pageMargins left="0" right="0" top="0" bottom="0" header="0" footer="0"/>
  <pageSetup paperSize="9" scale="8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4"/>
  <sheetViews>
    <sheetView topLeftCell="A10" workbookViewId="0">
      <selection activeCell="O10" sqref="O10"/>
    </sheetView>
  </sheetViews>
  <sheetFormatPr defaultColWidth="9.1796875" defaultRowHeight="14.5" x14ac:dyDescent="0.35"/>
  <cols>
    <col min="1" max="1" width="14.1796875" style="9" customWidth="1"/>
    <col min="2" max="2" width="14.1796875" style="9" bestFit="1" customWidth="1"/>
    <col min="3" max="3" width="12.453125" style="9" customWidth="1"/>
    <col min="4" max="4" width="8.54296875" style="9" customWidth="1"/>
    <col min="5" max="5" width="8.453125" style="9" customWidth="1"/>
    <col min="6" max="13" width="9.1796875" style="9"/>
    <col min="14" max="14" width="11.81640625" style="9" customWidth="1"/>
    <col min="15" max="257" width="9.1796875" style="9"/>
    <col min="258" max="258" width="14.1796875" style="9" bestFit="1" customWidth="1"/>
    <col min="259" max="259" width="11.1796875" style="9" customWidth="1"/>
    <col min="260" max="260" width="8.54296875" style="9" customWidth="1"/>
    <col min="261" max="261" width="8.453125" style="9" customWidth="1"/>
    <col min="262" max="269" width="9.1796875" style="9"/>
    <col min="270" max="270" width="11.81640625" style="9" customWidth="1"/>
    <col min="271" max="513" width="9.1796875" style="9"/>
    <col min="514" max="514" width="14.1796875" style="9" bestFit="1" customWidth="1"/>
    <col min="515" max="515" width="11.1796875" style="9" customWidth="1"/>
    <col min="516" max="516" width="8.54296875" style="9" customWidth="1"/>
    <col min="517" max="517" width="8.453125" style="9" customWidth="1"/>
    <col min="518" max="525" width="9.1796875" style="9"/>
    <col min="526" max="526" width="11.81640625" style="9" customWidth="1"/>
    <col min="527" max="769" width="9.1796875" style="9"/>
    <col min="770" max="770" width="14.1796875" style="9" bestFit="1" customWidth="1"/>
    <col min="771" max="771" width="11.1796875" style="9" customWidth="1"/>
    <col min="772" max="772" width="8.54296875" style="9" customWidth="1"/>
    <col min="773" max="773" width="8.453125" style="9" customWidth="1"/>
    <col min="774" max="781" width="9.1796875" style="9"/>
    <col min="782" max="782" width="11.81640625" style="9" customWidth="1"/>
    <col min="783" max="1025" width="9.1796875" style="9"/>
    <col min="1026" max="1026" width="14.1796875" style="9" bestFit="1" customWidth="1"/>
    <col min="1027" max="1027" width="11.1796875" style="9" customWidth="1"/>
    <col min="1028" max="1028" width="8.54296875" style="9" customWidth="1"/>
    <col min="1029" max="1029" width="8.453125" style="9" customWidth="1"/>
    <col min="1030" max="1037" width="9.1796875" style="9"/>
    <col min="1038" max="1038" width="11.81640625" style="9" customWidth="1"/>
    <col min="1039" max="1281" width="9.1796875" style="9"/>
    <col min="1282" max="1282" width="14.1796875" style="9" bestFit="1" customWidth="1"/>
    <col min="1283" max="1283" width="11.1796875" style="9" customWidth="1"/>
    <col min="1284" max="1284" width="8.54296875" style="9" customWidth="1"/>
    <col min="1285" max="1285" width="8.453125" style="9" customWidth="1"/>
    <col min="1286" max="1293" width="9.1796875" style="9"/>
    <col min="1294" max="1294" width="11.81640625" style="9" customWidth="1"/>
    <col min="1295" max="1537" width="9.1796875" style="9"/>
    <col min="1538" max="1538" width="14.1796875" style="9" bestFit="1" customWidth="1"/>
    <col min="1539" max="1539" width="11.1796875" style="9" customWidth="1"/>
    <col min="1540" max="1540" width="8.54296875" style="9" customWidth="1"/>
    <col min="1541" max="1541" width="8.453125" style="9" customWidth="1"/>
    <col min="1542" max="1549" width="9.1796875" style="9"/>
    <col min="1550" max="1550" width="11.81640625" style="9" customWidth="1"/>
    <col min="1551" max="1793" width="9.1796875" style="9"/>
    <col min="1794" max="1794" width="14.1796875" style="9" bestFit="1" customWidth="1"/>
    <col min="1795" max="1795" width="11.1796875" style="9" customWidth="1"/>
    <col min="1796" max="1796" width="8.54296875" style="9" customWidth="1"/>
    <col min="1797" max="1797" width="8.453125" style="9" customWidth="1"/>
    <col min="1798" max="1805" width="9.1796875" style="9"/>
    <col min="1806" max="1806" width="11.81640625" style="9" customWidth="1"/>
    <col min="1807" max="2049" width="9.1796875" style="9"/>
    <col min="2050" max="2050" width="14.1796875" style="9" bestFit="1" customWidth="1"/>
    <col min="2051" max="2051" width="11.1796875" style="9" customWidth="1"/>
    <col min="2052" max="2052" width="8.54296875" style="9" customWidth="1"/>
    <col min="2053" max="2053" width="8.453125" style="9" customWidth="1"/>
    <col min="2054" max="2061" width="9.1796875" style="9"/>
    <col min="2062" max="2062" width="11.81640625" style="9" customWidth="1"/>
    <col min="2063" max="2305" width="9.1796875" style="9"/>
    <col min="2306" max="2306" width="14.1796875" style="9" bestFit="1" customWidth="1"/>
    <col min="2307" max="2307" width="11.1796875" style="9" customWidth="1"/>
    <col min="2308" max="2308" width="8.54296875" style="9" customWidth="1"/>
    <col min="2309" max="2309" width="8.453125" style="9" customWidth="1"/>
    <col min="2310" max="2317" width="9.1796875" style="9"/>
    <col min="2318" max="2318" width="11.81640625" style="9" customWidth="1"/>
    <col min="2319" max="2561" width="9.1796875" style="9"/>
    <col min="2562" max="2562" width="14.1796875" style="9" bestFit="1" customWidth="1"/>
    <col min="2563" max="2563" width="11.1796875" style="9" customWidth="1"/>
    <col min="2564" max="2564" width="8.54296875" style="9" customWidth="1"/>
    <col min="2565" max="2565" width="8.453125" style="9" customWidth="1"/>
    <col min="2566" max="2573" width="9.1796875" style="9"/>
    <col min="2574" max="2574" width="11.81640625" style="9" customWidth="1"/>
    <col min="2575" max="2817" width="9.1796875" style="9"/>
    <col min="2818" max="2818" width="14.1796875" style="9" bestFit="1" customWidth="1"/>
    <col min="2819" max="2819" width="11.1796875" style="9" customWidth="1"/>
    <col min="2820" max="2820" width="8.54296875" style="9" customWidth="1"/>
    <col min="2821" max="2821" width="8.453125" style="9" customWidth="1"/>
    <col min="2822" max="2829" width="9.1796875" style="9"/>
    <col min="2830" max="2830" width="11.81640625" style="9" customWidth="1"/>
    <col min="2831" max="3073" width="9.1796875" style="9"/>
    <col min="3074" max="3074" width="14.1796875" style="9" bestFit="1" customWidth="1"/>
    <col min="3075" max="3075" width="11.1796875" style="9" customWidth="1"/>
    <col min="3076" max="3076" width="8.54296875" style="9" customWidth="1"/>
    <col min="3077" max="3077" width="8.453125" style="9" customWidth="1"/>
    <col min="3078" max="3085" width="9.1796875" style="9"/>
    <col min="3086" max="3086" width="11.81640625" style="9" customWidth="1"/>
    <col min="3087" max="3329" width="9.1796875" style="9"/>
    <col min="3330" max="3330" width="14.1796875" style="9" bestFit="1" customWidth="1"/>
    <col min="3331" max="3331" width="11.1796875" style="9" customWidth="1"/>
    <col min="3332" max="3332" width="8.54296875" style="9" customWidth="1"/>
    <col min="3333" max="3333" width="8.453125" style="9" customWidth="1"/>
    <col min="3334" max="3341" width="9.1796875" style="9"/>
    <col min="3342" max="3342" width="11.81640625" style="9" customWidth="1"/>
    <col min="3343" max="3585" width="9.1796875" style="9"/>
    <col min="3586" max="3586" width="14.1796875" style="9" bestFit="1" customWidth="1"/>
    <col min="3587" max="3587" width="11.1796875" style="9" customWidth="1"/>
    <col min="3588" max="3588" width="8.54296875" style="9" customWidth="1"/>
    <col min="3589" max="3589" width="8.453125" style="9" customWidth="1"/>
    <col min="3590" max="3597" width="9.1796875" style="9"/>
    <col min="3598" max="3598" width="11.81640625" style="9" customWidth="1"/>
    <col min="3599" max="3841" width="9.1796875" style="9"/>
    <col min="3842" max="3842" width="14.1796875" style="9" bestFit="1" customWidth="1"/>
    <col min="3843" max="3843" width="11.1796875" style="9" customWidth="1"/>
    <col min="3844" max="3844" width="8.54296875" style="9" customWidth="1"/>
    <col min="3845" max="3845" width="8.453125" style="9" customWidth="1"/>
    <col min="3846" max="3853" width="9.1796875" style="9"/>
    <col min="3854" max="3854" width="11.81640625" style="9" customWidth="1"/>
    <col min="3855" max="4097" width="9.1796875" style="9"/>
    <col min="4098" max="4098" width="14.1796875" style="9" bestFit="1" customWidth="1"/>
    <col min="4099" max="4099" width="11.1796875" style="9" customWidth="1"/>
    <col min="4100" max="4100" width="8.54296875" style="9" customWidth="1"/>
    <col min="4101" max="4101" width="8.453125" style="9" customWidth="1"/>
    <col min="4102" max="4109" width="9.1796875" style="9"/>
    <col min="4110" max="4110" width="11.81640625" style="9" customWidth="1"/>
    <col min="4111" max="4353" width="9.1796875" style="9"/>
    <col min="4354" max="4354" width="14.1796875" style="9" bestFit="1" customWidth="1"/>
    <col min="4355" max="4355" width="11.1796875" style="9" customWidth="1"/>
    <col min="4356" max="4356" width="8.54296875" style="9" customWidth="1"/>
    <col min="4357" max="4357" width="8.453125" style="9" customWidth="1"/>
    <col min="4358" max="4365" width="9.1796875" style="9"/>
    <col min="4366" max="4366" width="11.81640625" style="9" customWidth="1"/>
    <col min="4367" max="4609" width="9.1796875" style="9"/>
    <col min="4610" max="4610" width="14.1796875" style="9" bestFit="1" customWidth="1"/>
    <col min="4611" max="4611" width="11.1796875" style="9" customWidth="1"/>
    <col min="4612" max="4612" width="8.54296875" style="9" customWidth="1"/>
    <col min="4613" max="4613" width="8.453125" style="9" customWidth="1"/>
    <col min="4614" max="4621" width="9.1796875" style="9"/>
    <col min="4622" max="4622" width="11.81640625" style="9" customWidth="1"/>
    <col min="4623" max="4865" width="9.1796875" style="9"/>
    <col min="4866" max="4866" width="14.1796875" style="9" bestFit="1" customWidth="1"/>
    <col min="4867" max="4867" width="11.1796875" style="9" customWidth="1"/>
    <col min="4868" max="4868" width="8.54296875" style="9" customWidth="1"/>
    <col min="4869" max="4869" width="8.453125" style="9" customWidth="1"/>
    <col min="4870" max="4877" width="9.1796875" style="9"/>
    <col min="4878" max="4878" width="11.81640625" style="9" customWidth="1"/>
    <col min="4879" max="5121" width="9.1796875" style="9"/>
    <col min="5122" max="5122" width="14.1796875" style="9" bestFit="1" customWidth="1"/>
    <col min="5123" max="5123" width="11.1796875" style="9" customWidth="1"/>
    <col min="5124" max="5124" width="8.54296875" style="9" customWidth="1"/>
    <col min="5125" max="5125" width="8.453125" style="9" customWidth="1"/>
    <col min="5126" max="5133" width="9.1796875" style="9"/>
    <col min="5134" max="5134" width="11.81640625" style="9" customWidth="1"/>
    <col min="5135" max="5377" width="9.1796875" style="9"/>
    <col min="5378" max="5378" width="14.1796875" style="9" bestFit="1" customWidth="1"/>
    <col min="5379" max="5379" width="11.1796875" style="9" customWidth="1"/>
    <col min="5380" max="5380" width="8.54296875" style="9" customWidth="1"/>
    <col min="5381" max="5381" width="8.453125" style="9" customWidth="1"/>
    <col min="5382" max="5389" width="9.1796875" style="9"/>
    <col min="5390" max="5390" width="11.81640625" style="9" customWidth="1"/>
    <col min="5391" max="5633" width="9.1796875" style="9"/>
    <col min="5634" max="5634" width="14.1796875" style="9" bestFit="1" customWidth="1"/>
    <col min="5635" max="5635" width="11.1796875" style="9" customWidth="1"/>
    <col min="5636" max="5636" width="8.54296875" style="9" customWidth="1"/>
    <col min="5637" max="5637" width="8.453125" style="9" customWidth="1"/>
    <col min="5638" max="5645" width="9.1796875" style="9"/>
    <col min="5646" max="5646" width="11.81640625" style="9" customWidth="1"/>
    <col min="5647" max="5889" width="9.1796875" style="9"/>
    <col min="5890" max="5890" width="14.1796875" style="9" bestFit="1" customWidth="1"/>
    <col min="5891" max="5891" width="11.1796875" style="9" customWidth="1"/>
    <col min="5892" max="5892" width="8.54296875" style="9" customWidth="1"/>
    <col min="5893" max="5893" width="8.453125" style="9" customWidth="1"/>
    <col min="5894" max="5901" width="9.1796875" style="9"/>
    <col min="5902" max="5902" width="11.81640625" style="9" customWidth="1"/>
    <col min="5903" max="6145" width="9.1796875" style="9"/>
    <col min="6146" max="6146" width="14.1796875" style="9" bestFit="1" customWidth="1"/>
    <col min="6147" max="6147" width="11.1796875" style="9" customWidth="1"/>
    <col min="6148" max="6148" width="8.54296875" style="9" customWidth="1"/>
    <col min="6149" max="6149" width="8.453125" style="9" customWidth="1"/>
    <col min="6150" max="6157" width="9.1796875" style="9"/>
    <col min="6158" max="6158" width="11.81640625" style="9" customWidth="1"/>
    <col min="6159" max="6401" width="9.1796875" style="9"/>
    <col min="6402" max="6402" width="14.1796875" style="9" bestFit="1" customWidth="1"/>
    <col min="6403" max="6403" width="11.1796875" style="9" customWidth="1"/>
    <col min="6404" max="6404" width="8.54296875" style="9" customWidth="1"/>
    <col min="6405" max="6405" width="8.453125" style="9" customWidth="1"/>
    <col min="6406" max="6413" width="9.1796875" style="9"/>
    <col min="6414" max="6414" width="11.81640625" style="9" customWidth="1"/>
    <col min="6415" max="6657" width="9.1796875" style="9"/>
    <col min="6658" max="6658" width="14.1796875" style="9" bestFit="1" customWidth="1"/>
    <col min="6659" max="6659" width="11.1796875" style="9" customWidth="1"/>
    <col min="6660" max="6660" width="8.54296875" style="9" customWidth="1"/>
    <col min="6661" max="6661" width="8.453125" style="9" customWidth="1"/>
    <col min="6662" max="6669" width="9.1796875" style="9"/>
    <col min="6670" max="6670" width="11.81640625" style="9" customWidth="1"/>
    <col min="6671" max="6913" width="9.1796875" style="9"/>
    <col min="6914" max="6914" width="14.1796875" style="9" bestFit="1" customWidth="1"/>
    <col min="6915" max="6915" width="11.1796875" style="9" customWidth="1"/>
    <col min="6916" max="6916" width="8.54296875" style="9" customWidth="1"/>
    <col min="6917" max="6917" width="8.453125" style="9" customWidth="1"/>
    <col min="6918" max="6925" width="9.1796875" style="9"/>
    <col min="6926" max="6926" width="11.81640625" style="9" customWidth="1"/>
    <col min="6927" max="7169" width="9.1796875" style="9"/>
    <col min="7170" max="7170" width="14.1796875" style="9" bestFit="1" customWidth="1"/>
    <col min="7171" max="7171" width="11.1796875" style="9" customWidth="1"/>
    <col min="7172" max="7172" width="8.54296875" style="9" customWidth="1"/>
    <col min="7173" max="7173" width="8.453125" style="9" customWidth="1"/>
    <col min="7174" max="7181" width="9.1796875" style="9"/>
    <col min="7182" max="7182" width="11.81640625" style="9" customWidth="1"/>
    <col min="7183" max="7425" width="9.1796875" style="9"/>
    <col min="7426" max="7426" width="14.1796875" style="9" bestFit="1" customWidth="1"/>
    <col min="7427" max="7427" width="11.1796875" style="9" customWidth="1"/>
    <col min="7428" max="7428" width="8.54296875" style="9" customWidth="1"/>
    <col min="7429" max="7429" width="8.453125" style="9" customWidth="1"/>
    <col min="7430" max="7437" width="9.1796875" style="9"/>
    <col min="7438" max="7438" width="11.81640625" style="9" customWidth="1"/>
    <col min="7439" max="7681" width="9.1796875" style="9"/>
    <col min="7682" max="7682" width="14.1796875" style="9" bestFit="1" customWidth="1"/>
    <col min="7683" max="7683" width="11.1796875" style="9" customWidth="1"/>
    <col min="7684" max="7684" width="8.54296875" style="9" customWidth="1"/>
    <col min="7685" max="7685" width="8.453125" style="9" customWidth="1"/>
    <col min="7686" max="7693" width="9.1796875" style="9"/>
    <col min="7694" max="7694" width="11.81640625" style="9" customWidth="1"/>
    <col min="7695" max="7937" width="9.1796875" style="9"/>
    <col min="7938" max="7938" width="14.1796875" style="9" bestFit="1" customWidth="1"/>
    <col min="7939" max="7939" width="11.1796875" style="9" customWidth="1"/>
    <col min="7940" max="7940" width="8.54296875" style="9" customWidth="1"/>
    <col min="7941" max="7941" width="8.453125" style="9" customWidth="1"/>
    <col min="7942" max="7949" width="9.1796875" style="9"/>
    <col min="7950" max="7950" width="11.81640625" style="9" customWidth="1"/>
    <col min="7951" max="8193" width="9.1796875" style="9"/>
    <col min="8194" max="8194" width="14.1796875" style="9" bestFit="1" customWidth="1"/>
    <col min="8195" max="8195" width="11.1796875" style="9" customWidth="1"/>
    <col min="8196" max="8196" width="8.54296875" style="9" customWidth="1"/>
    <col min="8197" max="8197" width="8.453125" style="9" customWidth="1"/>
    <col min="8198" max="8205" width="9.1796875" style="9"/>
    <col min="8206" max="8206" width="11.81640625" style="9" customWidth="1"/>
    <col min="8207" max="8449" width="9.1796875" style="9"/>
    <col min="8450" max="8450" width="14.1796875" style="9" bestFit="1" customWidth="1"/>
    <col min="8451" max="8451" width="11.1796875" style="9" customWidth="1"/>
    <col min="8452" max="8452" width="8.54296875" style="9" customWidth="1"/>
    <col min="8453" max="8453" width="8.453125" style="9" customWidth="1"/>
    <col min="8454" max="8461" width="9.1796875" style="9"/>
    <col min="8462" max="8462" width="11.81640625" style="9" customWidth="1"/>
    <col min="8463" max="8705" width="9.1796875" style="9"/>
    <col min="8706" max="8706" width="14.1796875" style="9" bestFit="1" customWidth="1"/>
    <col min="8707" max="8707" width="11.1796875" style="9" customWidth="1"/>
    <col min="8708" max="8708" width="8.54296875" style="9" customWidth="1"/>
    <col min="8709" max="8709" width="8.453125" style="9" customWidth="1"/>
    <col min="8710" max="8717" width="9.1796875" style="9"/>
    <col min="8718" max="8718" width="11.81640625" style="9" customWidth="1"/>
    <col min="8719" max="8961" width="9.1796875" style="9"/>
    <col min="8962" max="8962" width="14.1796875" style="9" bestFit="1" customWidth="1"/>
    <col min="8963" max="8963" width="11.1796875" style="9" customWidth="1"/>
    <col min="8964" max="8964" width="8.54296875" style="9" customWidth="1"/>
    <col min="8965" max="8965" width="8.453125" style="9" customWidth="1"/>
    <col min="8966" max="8973" width="9.1796875" style="9"/>
    <col min="8974" max="8974" width="11.81640625" style="9" customWidth="1"/>
    <col min="8975" max="9217" width="9.1796875" style="9"/>
    <col min="9218" max="9218" width="14.1796875" style="9" bestFit="1" customWidth="1"/>
    <col min="9219" max="9219" width="11.1796875" style="9" customWidth="1"/>
    <col min="9220" max="9220" width="8.54296875" style="9" customWidth="1"/>
    <col min="9221" max="9221" width="8.453125" style="9" customWidth="1"/>
    <col min="9222" max="9229" width="9.1796875" style="9"/>
    <col min="9230" max="9230" width="11.81640625" style="9" customWidth="1"/>
    <col min="9231" max="9473" width="9.1796875" style="9"/>
    <col min="9474" max="9474" width="14.1796875" style="9" bestFit="1" customWidth="1"/>
    <col min="9475" max="9475" width="11.1796875" style="9" customWidth="1"/>
    <col min="9476" max="9476" width="8.54296875" style="9" customWidth="1"/>
    <col min="9477" max="9477" width="8.453125" style="9" customWidth="1"/>
    <col min="9478" max="9485" width="9.1796875" style="9"/>
    <col min="9486" max="9486" width="11.81640625" style="9" customWidth="1"/>
    <col min="9487" max="9729" width="9.1796875" style="9"/>
    <col min="9730" max="9730" width="14.1796875" style="9" bestFit="1" customWidth="1"/>
    <col min="9731" max="9731" width="11.1796875" style="9" customWidth="1"/>
    <col min="9732" max="9732" width="8.54296875" style="9" customWidth="1"/>
    <col min="9733" max="9733" width="8.453125" style="9" customWidth="1"/>
    <col min="9734" max="9741" width="9.1796875" style="9"/>
    <col min="9742" max="9742" width="11.81640625" style="9" customWidth="1"/>
    <col min="9743" max="9985" width="9.1796875" style="9"/>
    <col min="9986" max="9986" width="14.1796875" style="9" bestFit="1" customWidth="1"/>
    <col min="9987" max="9987" width="11.1796875" style="9" customWidth="1"/>
    <col min="9988" max="9988" width="8.54296875" style="9" customWidth="1"/>
    <col min="9989" max="9989" width="8.453125" style="9" customWidth="1"/>
    <col min="9990" max="9997" width="9.1796875" style="9"/>
    <col min="9998" max="9998" width="11.81640625" style="9" customWidth="1"/>
    <col min="9999" max="10241" width="9.1796875" style="9"/>
    <col min="10242" max="10242" width="14.1796875" style="9" bestFit="1" customWidth="1"/>
    <col min="10243" max="10243" width="11.1796875" style="9" customWidth="1"/>
    <col min="10244" max="10244" width="8.54296875" style="9" customWidth="1"/>
    <col min="10245" max="10245" width="8.453125" style="9" customWidth="1"/>
    <col min="10246" max="10253" width="9.1796875" style="9"/>
    <col min="10254" max="10254" width="11.81640625" style="9" customWidth="1"/>
    <col min="10255" max="10497" width="9.1796875" style="9"/>
    <col min="10498" max="10498" width="14.1796875" style="9" bestFit="1" customWidth="1"/>
    <col min="10499" max="10499" width="11.1796875" style="9" customWidth="1"/>
    <col min="10500" max="10500" width="8.54296875" style="9" customWidth="1"/>
    <col min="10501" max="10501" width="8.453125" style="9" customWidth="1"/>
    <col min="10502" max="10509" width="9.1796875" style="9"/>
    <col min="10510" max="10510" width="11.81640625" style="9" customWidth="1"/>
    <col min="10511" max="10753" width="9.1796875" style="9"/>
    <col min="10754" max="10754" width="14.1796875" style="9" bestFit="1" customWidth="1"/>
    <col min="10755" max="10755" width="11.1796875" style="9" customWidth="1"/>
    <col min="10756" max="10756" width="8.54296875" style="9" customWidth="1"/>
    <col min="10757" max="10757" width="8.453125" style="9" customWidth="1"/>
    <col min="10758" max="10765" width="9.1796875" style="9"/>
    <col min="10766" max="10766" width="11.81640625" style="9" customWidth="1"/>
    <col min="10767" max="11009" width="9.1796875" style="9"/>
    <col min="11010" max="11010" width="14.1796875" style="9" bestFit="1" customWidth="1"/>
    <col min="11011" max="11011" width="11.1796875" style="9" customWidth="1"/>
    <col min="11012" max="11012" width="8.54296875" style="9" customWidth="1"/>
    <col min="11013" max="11013" width="8.453125" style="9" customWidth="1"/>
    <col min="11014" max="11021" width="9.1796875" style="9"/>
    <col min="11022" max="11022" width="11.81640625" style="9" customWidth="1"/>
    <col min="11023" max="11265" width="9.1796875" style="9"/>
    <col min="11266" max="11266" width="14.1796875" style="9" bestFit="1" customWidth="1"/>
    <col min="11267" max="11267" width="11.1796875" style="9" customWidth="1"/>
    <col min="11268" max="11268" width="8.54296875" style="9" customWidth="1"/>
    <col min="11269" max="11269" width="8.453125" style="9" customWidth="1"/>
    <col min="11270" max="11277" width="9.1796875" style="9"/>
    <col min="11278" max="11278" width="11.81640625" style="9" customWidth="1"/>
    <col min="11279" max="11521" width="9.1796875" style="9"/>
    <col min="11522" max="11522" width="14.1796875" style="9" bestFit="1" customWidth="1"/>
    <col min="11523" max="11523" width="11.1796875" style="9" customWidth="1"/>
    <col min="11524" max="11524" width="8.54296875" style="9" customWidth="1"/>
    <col min="11525" max="11525" width="8.453125" style="9" customWidth="1"/>
    <col min="11526" max="11533" width="9.1796875" style="9"/>
    <col min="11534" max="11534" width="11.81640625" style="9" customWidth="1"/>
    <col min="11535" max="11777" width="9.1796875" style="9"/>
    <col min="11778" max="11778" width="14.1796875" style="9" bestFit="1" customWidth="1"/>
    <col min="11779" max="11779" width="11.1796875" style="9" customWidth="1"/>
    <col min="11780" max="11780" width="8.54296875" style="9" customWidth="1"/>
    <col min="11781" max="11781" width="8.453125" style="9" customWidth="1"/>
    <col min="11782" max="11789" width="9.1796875" style="9"/>
    <col min="11790" max="11790" width="11.81640625" style="9" customWidth="1"/>
    <col min="11791" max="12033" width="9.1796875" style="9"/>
    <col min="12034" max="12034" width="14.1796875" style="9" bestFit="1" customWidth="1"/>
    <col min="12035" max="12035" width="11.1796875" style="9" customWidth="1"/>
    <col min="12036" max="12036" width="8.54296875" style="9" customWidth="1"/>
    <col min="12037" max="12037" width="8.453125" style="9" customWidth="1"/>
    <col min="12038" max="12045" width="9.1796875" style="9"/>
    <col min="12046" max="12046" width="11.81640625" style="9" customWidth="1"/>
    <col min="12047" max="12289" width="9.1796875" style="9"/>
    <col min="12290" max="12290" width="14.1796875" style="9" bestFit="1" customWidth="1"/>
    <col min="12291" max="12291" width="11.1796875" style="9" customWidth="1"/>
    <col min="12292" max="12292" width="8.54296875" style="9" customWidth="1"/>
    <col min="12293" max="12293" width="8.453125" style="9" customWidth="1"/>
    <col min="12294" max="12301" width="9.1796875" style="9"/>
    <col min="12302" max="12302" width="11.81640625" style="9" customWidth="1"/>
    <col min="12303" max="12545" width="9.1796875" style="9"/>
    <col min="12546" max="12546" width="14.1796875" style="9" bestFit="1" customWidth="1"/>
    <col min="12547" max="12547" width="11.1796875" style="9" customWidth="1"/>
    <col min="12548" max="12548" width="8.54296875" style="9" customWidth="1"/>
    <col min="12549" max="12549" width="8.453125" style="9" customWidth="1"/>
    <col min="12550" max="12557" width="9.1796875" style="9"/>
    <col min="12558" max="12558" width="11.81640625" style="9" customWidth="1"/>
    <col min="12559" max="12801" width="9.1796875" style="9"/>
    <col min="12802" max="12802" width="14.1796875" style="9" bestFit="1" customWidth="1"/>
    <col min="12803" max="12803" width="11.1796875" style="9" customWidth="1"/>
    <col min="12804" max="12804" width="8.54296875" style="9" customWidth="1"/>
    <col min="12805" max="12805" width="8.453125" style="9" customWidth="1"/>
    <col min="12806" max="12813" width="9.1796875" style="9"/>
    <col min="12814" max="12814" width="11.81640625" style="9" customWidth="1"/>
    <col min="12815" max="13057" width="9.1796875" style="9"/>
    <col min="13058" max="13058" width="14.1796875" style="9" bestFit="1" customWidth="1"/>
    <col min="13059" max="13059" width="11.1796875" style="9" customWidth="1"/>
    <col min="13060" max="13060" width="8.54296875" style="9" customWidth="1"/>
    <col min="13061" max="13061" width="8.453125" style="9" customWidth="1"/>
    <col min="13062" max="13069" width="9.1796875" style="9"/>
    <col min="13070" max="13070" width="11.81640625" style="9" customWidth="1"/>
    <col min="13071" max="13313" width="9.1796875" style="9"/>
    <col min="13314" max="13314" width="14.1796875" style="9" bestFit="1" customWidth="1"/>
    <col min="13315" max="13315" width="11.1796875" style="9" customWidth="1"/>
    <col min="13316" max="13316" width="8.54296875" style="9" customWidth="1"/>
    <col min="13317" max="13317" width="8.453125" style="9" customWidth="1"/>
    <col min="13318" max="13325" width="9.1796875" style="9"/>
    <col min="13326" max="13326" width="11.81640625" style="9" customWidth="1"/>
    <col min="13327" max="13569" width="9.1796875" style="9"/>
    <col min="13570" max="13570" width="14.1796875" style="9" bestFit="1" customWidth="1"/>
    <col min="13571" max="13571" width="11.1796875" style="9" customWidth="1"/>
    <col min="13572" max="13572" width="8.54296875" style="9" customWidth="1"/>
    <col min="13573" max="13573" width="8.453125" style="9" customWidth="1"/>
    <col min="13574" max="13581" width="9.1796875" style="9"/>
    <col min="13582" max="13582" width="11.81640625" style="9" customWidth="1"/>
    <col min="13583" max="13825" width="9.1796875" style="9"/>
    <col min="13826" max="13826" width="14.1796875" style="9" bestFit="1" customWidth="1"/>
    <col min="13827" max="13827" width="11.1796875" style="9" customWidth="1"/>
    <col min="13828" max="13828" width="8.54296875" style="9" customWidth="1"/>
    <col min="13829" max="13829" width="8.453125" style="9" customWidth="1"/>
    <col min="13830" max="13837" width="9.1796875" style="9"/>
    <col min="13838" max="13838" width="11.81640625" style="9" customWidth="1"/>
    <col min="13839" max="14081" width="9.1796875" style="9"/>
    <col min="14082" max="14082" width="14.1796875" style="9" bestFit="1" customWidth="1"/>
    <col min="14083" max="14083" width="11.1796875" style="9" customWidth="1"/>
    <col min="14084" max="14084" width="8.54296875" style="9" customWidth="1"/>
    <col min="14085" max="14085" width="8.453125" style="9" customWidth="1"/>
    <col min="14086" max="14093" width="9.1796875" style="9"/>
    <col min="14094" max="14094" width="11.81640625" style="9" customWidth="1"/>
    <col min="14095" max="14337" width="9.1796875" style="9"/>
    <col min="14338" max="14338" width="14.1796875" style="9" bestFit="1" customWidth="1"/>
    <col min="14339" max="14339" width="11.1796875" style="9" customWidth="1"/>
    <col min="14340" max="14340" width="8.54296875" style="9" customWidth="1"/>
    <col min="14341" max="14341" width="8.453125" style="9" customWidth="1"/>
    <col min="14342" max="14349" width="9.1796875" style="9"/>
    <col min="14350" max="14350" width="11.81640625" style="9" customWidth="1"/>
    <col min="14351" max="14593" width="9.1796875" style="9"/>
    <col min="14594" max="14594" width="14.1796875" style="9" bestFit="1" customWidth="1"/>
    <col min="14595" max="14595" width="11.1796875" style="9" customWidth="1"/>
    <col min="14596" max="14596" width="8.54296875" style="9" customWidth="1"/>
    <col min="14597" max="14597" width="8.453125" style="9" customWidth="1"/>
    <col min="14598" max="14605" width="9.1796875" style="9"/>
    <col min="14606" max="14606" width="11.81640625" style="9" customWidth="1"/>
    <col min="14607" max="14849" width="9.1796875" style="9"/>
    <col min="14850" max="14850" width="14.1796875" style="9" bestFit="1" customWidth="1"/>
    <col min="14851" max="14851" width="11.1796875" style="9" customWidth="1"/>
    <col min="14852" max="14852" width="8.54296875" style="9" customWidth="1"/>
    <col min="14853" max="14853" width="8.453125" style="9" customWidth="1"/>
    <col min="14854" max="14861" width="9.1796875" style="9"/>
    <col min="14862" max="14862" width="11.81640625" style="9" customWidth="1"/>
    <col min="14863" max="15105" width="9.1796875" style="9"/>
    <col min="15106" max="15106" width="14.1796875" style="9" bestFit="1" customWidth="1"/>
    <col min="15107" max="15107" width="11.1796875" style="9" customWidth="1"/>
    <col min="15108" max="15108" width="8.54296875" style="9" customWidth="1"/>
    <col min="15109" max="15109" width="8.453125" style="9" customWidth="1"/>
    <col min="15110" max="15117" width="9.1796875" style="9"/>
    <col min="15118" max="15118" width="11.81640625" style="9" customWidth="1"/>
    <col min="15119" max="15361" width="9.1796875" style="9"/>
    <col min="15362" max="15362" width="14.1796875" style="9" bestFit="1" customWidth="1"/>
    <col min="15363" max="15363" width="11.1796875" style="9" customWidth="1"/>
    <col min="15364" max="15364" width="8.54296875" style="9" customWidth="1"/>
    <col min="15365" max="15365" width="8.453125" style="9" customWidth="1"/>
    <col min="15366" max="15373" width="9.1796875" style="9"/>
    <col min="15374" max="15374" width="11.81640625" style="9" customWidth="1"/>
    <col min="15375" max="15617" width="9.1796875" style="9"/>
    <col min="15618" max="15618" width="14.1796875" style="9" bestFit="1" customWidth="1"/>
    <col min="15619" max="15619" width="11.1796875" style="9" customWidth="1"/>
    <col min="15620" max="15620" width="8.54296875" style="9" customWidth="1"/>
    <col min="15621" max="15621" width="8.453125" style="9" customWidth="1"/>
    <col min="15622" max="15629" width="9.1796875" style="9"/>
    <col min="15630" max="15630" width="11.81640625" style="9" customWidth="1"/>
    <col min="15631" max="15873" width="9.1796875" style="9"/>
    <col min="15874" max="15874" width="14.1796875" style="9" bestFit="1" customWidth="1"/>
    <col min="15875" max="15875" width="11.1796875" style="9" customWidth="1"/>
    <col min="15876" max="15876" width="8.54296875" style="9" customWidth="1"/>
    <col min="15877" max="15877" width="8.453125" style="9" customWidth="1"/>
    <col min="15878" max="15885" width="9.1796875" style="9"/>
    <col min="15886" max="15886" width="11.81640625" style="9" customWidth="1"/>
    <col min="15887" max="16129" width="9.1796875" style="9"/>
    <col min="16130" max="16130" width="14.1796875" style="9" bestFit="1" customWidth="1"/>
    <col min="16131" max="16131" width="11.1796875" style="9" customWidth="1"/>
    <col min="16132" max="16132" width="8.54296875" style="9" customWidth="1"/>
    <col min="16133" max="16133" width="8.453125" style="9" customWidth="1"/>
    <col min="16134" max="16141" width="9.1796875" style="9"/>
    <col min="16142" max="16142" width="11.81640625" style="9" customWidth="1"/>
    <col min="16143" max="16384" width="9.1796875" style="9"/>
  </cols>
  <sheetData>
    <row r="1" spans="1:16" x14ac:dyDescent="0.35">
      <c r="A1" s="440" t="s">
        <v>244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2"/>
    </row>
    <row r="2" spans="1:16" ht="15" thickBot="1" x14ac:dyDescent="0.4">
      <c r="A2" s="443"/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5"/>
    </row>
    <row r="3" spans="1:16" x14ac:dyDescent="0.35">
      <c r="A3" s="7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2"/>
    </row>
    <row r="4" spans="1:16" ht="15.5" x14ac:dyDescent="0.35">
      <c r="A4" s="265" t="s">
        <v>245</v>
      </c>
      <c r="B4" s="266" t="s">
        <v>246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 t="s">
        <v>281</v>
      </c>
      <c r="O4" s="266"/>
      <c r="P4" s="267"/>
    </row>
    <row r="5" spans="1:16" ht="15.5" x14ac:dyDescent="0.35">
      <c r="A5" s="265" t="s">
        <v>247</v>
      </c>
      <c r="B5" s="266" t="s">
        <v>172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7"/>
    </row>
    <row r="6" spans="1:16" ht="15.5" x14ac:dyDescent="0.35">
      <c r="A6" s="265" t="s">
        <v>18</v>
      </c>
      <c r="B6" s="268">
        <v>45038</v>
      </c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 t="s">
        <v>248</v>
      </c>
      <c r="P6" s="267"/>
    </row>
    <row r="7" spans="1:16" ht="15.5" x14ac:dyDescent="0.35">
      <c r="A7" s="265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7"/>
    </row>
    <row r="8" spans="1:16" ht="16" thickBot="1" x14ac:dyDescent="0.4">
      <c r="A8" s="265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7"/>
    </row>
    <row r="9" spans="1:16" ht="16" thickBot="1" x14ac:dyDescent="0.4">
      <c r="A9" s="446" t="s">
        <v>142</v>
      </c>
      <c r="B9" s="448" t="s">
        <v>46</v>
      </c>
      <c r="C9" s="448" t="s">
        <v>249</v>
      </c>
      <c r="D9" s="446" t="s">
        <v>250</v>
      </c>
      <c r="E9" s="450"/>
      <c r="F9" s="448" t="s">
        <v>251</v>
      </c>
      <c r="G9" s="448" t="s">
        <v>252</v>
      </c>
      <c r="H9" s="448" t="s">
        <v>253</v>
      </c>
      <c r="I9" s="448" t="s">
        <v>254</v>
      </c>
      <c r="J9" s="448" t="s">
        <v>255</v>
      </c>
      <c r="K9" s="448" t="s">
        <v>256</v>
      </c>
      <c r="L9" s="448" t="s">
        <v>257</v>
      </c>
      <c r="M9" s="452" t="s">
        <v>144</v>
      </c>
      <c r="N9" s="452" t="s">
        <v>258</v>
      </c>
      <c r="O9" s="454" t="s">
        <v>259</v>
      </c>
      <c r="P9" s="455"/>
    </row>
    <row r="10" spans="1:16" ht="15.5" x14ac:dyDescent="0.35">
      <c r="A10" s="447"/>
      <c r="B10" s="449"/>
      <c r="C10" s="449"/>
      <c r="D10" s="269" t="s">
        <v>260</v>
      </c>
      <c r="E10" s="269" t="s">
        <v>261</v>
      </c>
      <c r="F10" s="449"/>
      <c r="G10" s="449"/>
      <c r="H10" s="449"/>
      <c r="I10" s="449"/>
      <c r="J10" s="449"/>
      <c r="K10" s="449"/>
      <c r="L10" s="451"/>
      <c r="M10" s="453"/>
      <c r="N10" s="453"/>
      <c r="O10" s="270" t="s">
        <v>262</v>
      </c>
      <c r="P10" s="271" t="s">
        <v>263</v>
      </c>
    </row>
    <row r="11" spans="1:16" ht="15.5" x14ac:dyDescent="0.35">
      <c r="A11" s="272">
        <v>45086</v>
      </c>
      <c r="B11" s="273" t="s">
        <v>264</v>
      </c>
      <c r="C11" s="273" t="s">
        <v>212</v>
      </c>
      <c r="D11" s="273">
        <v>28</v>
      </c>
      <c r="E11" s="273">
        <v>28</v>
      </c>
      <c r="F11" s="274">
        <v>187.8</v>
      </c>
      <c r="G11" s="274">
        <v>1.2</v>
      </c>
      <c r="H11" s="274">
        <v>0</v>
      </c>
      <c r="I11" s="274">
        <v>0</v>
      </c>
      <c r="J11" s="274">
        <v>0</v>
      </c>
      <c r="K11" s="274">
        <v>10.199999999999999</v>
      </c>
      <c r="L11" s="274">
        <v>0</v>
      </c>
      <c r="M11" s="273">
        <f>SUM(F11:L11)</f>
        <v>199.2</v>
      </c>
      <c r="N11" s="273">
        <f>(F11*4350+G11*4250+H11*5250+I11*0+J11*4910+K11*4500+L11*4910)</f>
        <v>867930</v>
      </c>
      <c r="O11" s="273">
        <v>475</v>
      </c>
      <c r="P11" s="275">
        <f>O11/M11</f>
        <v>2.3845381526104421</v>
      </c>
    </row>
    <row r="12" spans="1:16" ht="15.5" x14ac:dyDescent="0.35">
      <c r="A12" s="272">
        <v>45091</v>
      </c>
      <c r="B12" s="273" t="s">
        <v>264</v>
      </c>
      <c r="C12" s="273" t="s">
        <v>212</v>
      </c>
      <c r="D12" s="273">
        <v>28</v>
      </c>
      <c r="E12" s="273">
        <v>28</v>
      </c>
      <c r="F12" s="274">
        <v>182.4</v>
      </c>
      <c r="G12" s="274">
        <v>0.9</v>
      </c>
      <c r="H12" s="274">
        <v>0.3</v>
      </c>
      <c r="I12" s="274">
        <v>0</v>
      </c>
      <c r="J12" s="274">
        <v>0</v>
      </c>
      <c r="K12" s="274">
        <v>12.37</v>
      </c>
      <c r="L12" s="274">
        <v>0</v>
      </c>
      <c r="M12" s="273">
        <f t="shared" ref="M12:M27" si="0">SUM(F12:L12)</f>
        <v>195.97000000000003</v>
      </c>
      <c r="N12" s="273">
        <f t="shared" ref="N12:N30" si="1">(F12*4350+G12*4250+H12*5250+I12*0+J12*4910+K12*4500+L12*4910)</f>
        <v>854505</v>
      </c>
      <c r="O12" s="273">
        <v>475</v>
      </c>
      <c r="P12" s="275">
        <f t="shared" ref="P12:P29" si="2">O12/M12</f>
        <v>2.4238403837322036</v>
      </c>
    </row>
    <row r="13" spans="1:16" ht="15.5" x14ac:dyDescent="0.35">
      <c r="A13" s="272">
        <v>45098</v>
      </c>
      <c r="B13" s="273" t="s">
        <v>264</v>
      </c>
      <c r="C13" s="273" t="s">
        <v>212</v>
      </c>
      <c r="D13" s="273">
        <v>28</v>
      </c>
      <c r="E13" s="273">
        <v>28</v>
      </c>
      <c r="F13" s="274">
        <v>138</v>
      </c>
      <c r="G13" s="274">
        <v>1.5</v>
      </c>
      <c r="H13" s="274">
        <v>0.6</v>
      </c>
      <c r="I13" s="274">
        <v>0.1</v>
      </c>
      <c r="J13" s="274">
        <v>0</v>
      </c>
      <c r="K13" s="274">
        <v>8.42</v>
      </c>
      <c r="L13" s="274">
        <v>0</v>
      </c>
      <c r="M13" s="273">
        <f t="shared" si="0"/>
        <v>148.61999999999998</v>
      </c>
      <c r="N13" s="273">
        <f t="shared" si="1"/>
        <v>647715</v>
      </c>
      <c r="O13" s="273">
        <v>475</v>
      </c>
      <c r="P13" s="275">
        <f t="shared" si="2"/>
        <v>3.1960705154084246</v>
      </c>
    </row>
    <row r="14" spans="1:16" ht="15.5" x14ac:dyDescent="0.35">
      <c r="A14" s="272">
        <v>45105</v>
      </c>
      <c r="B14" s="273" t="s">
        <v>264</v>
      </c>
      <c r="C14" s="273" t="s">
        <v>212</v>
      </c>
      <c r="D14" s="273">
        <v>28</v>
      </c>
      <c r="E14" s="273">
        <v>28</v>
      </c>
      <c r="F14" s="274">
        <v>180.9</v>
      </c>
      <c r="G14" s="274">
        <v>2.5</v>
      </c>
      <c r="H14" s="274">
        <v>0</v>
      </c>
      <c r="I14" s="274">
        <v>0</v>
      </c>
      <c r="J14" s="274">
        <v>0.3</v>
      </c>
      <c r="K14" s="274">
        <v>10.3</v>
      </c>
      <c r="L14" s="274">
        <v>0</v>
      </c>
      <c r="M14" s="273">
        <f t="shared" si="0"/>
        <v>194.00000000000003</v>
      </c>
      <c r="N14" s="273">
        <f t="shared" si="1"/>
        <v>845363</v>
      </c>
      <c r="O14" s="273">
        <v>475</v>
      </c>
      <c r="P14" s="275">
        <f t="shared" si="2"/>
        <v>2.4484536082474224</v>
      </c>
    </row>
    <row r="15" spans="1:16" ht="15.5" x14ac:dyDescent="0.35">
      <c r="A15" s="272"/>
      <c r="B15" s="273"/>
      <c r="C15" s="273"/>
      <c r="D15" s="273"/>
      <c r="E15" s="273"/>
      <c r="F15" s="274">
        <v>0</v>
      </c>
      <c r="G15" s="274">
        <v>0</v>
      </c>
      <c r="H15" s="274">
        <v>0</v>
      </c>
      <c r="I15" s="274">
        <v>0</v>
      </c>
      <c r="J15" s="274">
        <v>0</v>
      </c>
      <c r="K15" s="274">
        <v>0</v>
      </c>
      <c r="L15" s="274"/>
      <c r="M15" s="273">
        <f t="shared" si="0"/>
        <v>0</v>
      </c>
      <c r="N15" s="273">
        <f t="shared" si="1"/>
        <v>0</v>
      </c>
      <c r="O15" s="273">
        <v>475</v>
      </c>
      <c r="P15" s="275" t="e">
        <f t="shared" si="2"/>
        <v>#DIV/0!</v>
      </c>
    </row>
    <row r="16" spans="1:16" ht="15.5" x14ac:dyDescent="0.35">
      <c r="A16" s="324"/>
      <c r="B16"/>
      <c r="C16" s="273"/>
      <c r="D16" s="273"/>
      <c r="E16" s="273"/>
      <c r="F16" s="274">
        <v>0</v>
      </c>
      <c r="G16" s="274">
        <v>0</v>
      </c>
      <c r="H16" s="274">
        <v>0</v>
      </c>
      <c r="I16" s="274"/>
      <c r="J16" s="274">
        <v>0</v>
      </c>
      <c r="K16" s="274">
        <v>0</v>
      </c>
      <c r="L16" s="274">
        <v>0</v>
      </c>
      <c r="M16" s="273">
        <f t="shared" si="0"/>
        <v>0</v>
      </c>
      <c r="N16" s="273">
        <f t="shared" si="1"/>
        <v>0</v>
      </c>
      <c r="O16" s="273"/>
      <c r="P16" s="275" t="e">
        <f t="shared" si="2"/>
        <v>#DIV/0!</v>
      </c>
    </row>
    <row r="17" spans="1:16" ht="15.5" x14ac:dyDescent="0.35">
      <c r="A17" s="272">
        <v>45079</v>
      </c>
      <c r="B17" s="273" t="s">
        <v>265</v>
      </c>
      <c r="C17" s="273" t="s">
        <v>212</v>
      </c>
      <c r="D17" s="273">
        <v>17</v>
      </c>
      <c r="E17" s="273">
        <v>17</v>
      </c>
      <c r="F17" s="274">
        <v>24</v>
      </c>
      <c r="G17" s="274">
        <v>0</v>
      </c>
      <c r="H17" s="274">
        <v>0</v>
      </c>
      <c r="I17" s="274">
        <v>0</v>
      </c>
      <c r="J17" s="274">
        <v>0</v>
      </c>
      <c r="K17" s="274">
        <v>0.75</v>
      </c>
      <c r="L17" s="274">
        <v>0</v>
      </c>
      <c r="M17" s="273">
        <f t="shared" si="0"/>
        <v>24.75</v>
      </c>
      <c r="N17" s="273">
        <f t="shared" si="1"/>
        <v>107775</v>
      </c>
      <c r="O17" s="273">
        <v>475</v>
      </c>
      <c r="P17" s="275">
        <f t="shared" si="2"/>
        <v>19.19191919191919</v>
      </c>
    </row>
    <row r="18" spans="1:16" ht="15.5" x14ac:dyDescent="0.35">
      <c r="A18" s="272">
        <v>45084</v>
      </c>
      <c r="B18" s="273" t="s">
        <v>265</v>
      </c>
      <c r="C18" s="273" t="s">
        <v>212</v>
      </c>
      <c r="D18" s="273">
        <v>17</v>
      </c>
      <c r="E18" s="273">
        <v>17</v>
      </c>
      <c r="F18" s="274">
        <v>61.8</v>
      </c>
      <c r="G18" s="274">
        <v>0</v>
      </c>
      <c r="H18" s="274">
        <v>0</v>
      </c>
      <c r="I18" s="274">
        <v>0</v>
      </c>
      <c r="J18" s="274">
        <v>0</v>
      </c>
      <c r="K18" s="274">
        <v>1.9</v>
      </c>
      <c r="L18" s="274">
        <v>0</v>
      </c>
      <c r="M18" s="273">
        <f t="shared" si="0"/>
        <v>63.699999999999996</v>
      </c>
      <c r="N18" s="273">
        <f t="shared" si="1"/>
        <v>277380</v>
      </c>
      <c r="O18" s="273">
        <v>475</v>
      </c>
      <c r="P18" s="275">
        <f t="shared" si="2"/>
        <v>7.4568288854003146</v>
      </c>
    </row>
    <row r="19" spans="1:16" ht="15.5" x14ac:dyDescent="0.35">
      <c r="A19" s="272">
        <v>45093</v>
      </c>
      <c r="B19" s="273" t="s">
        <v>265</v>
      </c>
      <c r="C19" s="273" t="s">
        <v>212</v>
      </c>
      <c r="D19" s="273">
        <v>17</v>
      </c>
      <c r="E19" s="273">
        <v>17</v>
      </c>
      <c r="F19" s="274">
        <v>19.8</v>
      </c>
      <c r="G19" s="274">
        <v>0</v>
      </c>
      <c r="H19" s="274">
        <v>0</v>
      </c>
      <c r="I19" s="274">
        <v>0</v>
      </c>
      <c r="J19" s="274">
        <v>0</v>
      </c>
      <c r="K19" s="274">
        <v>3.02</v>
      </c>
      <c r="L19" s="274">
        <v>0</v>
      </c>
      <c r="M19" s="273">
        <f t="shared" si="0"/>
        <v>22.82</v>
      </c>
      <c r="N19" s="273">
        <f t="shared" si="1"/>
        <v>99720</v>
      </c>
      <c r="O19" s="273">
        <v>475</v>
      </c>
      <c r="P19" s="275">
        <f t="shared" si="2"/>
        <v>20.815074496056091</v>
      </c>
    </row>
    <row r="20" spans="1:16" ht="15.5" x14ac:dyDescent="0.35">
      <c r="A20" s="272">
        <v>45100</v>
      </c>
      <c r="B20" s="273" t="s">
        <v>265</v>
      </c>
      <c r="C20" s="273" t="s">
        <v>212</v>
      </c>
      <c r="D20" s="273">
        <v>17</v>
      </c>
      <c r="E20" s="273">
        <v>17</v>
      </c>
      <c r="F20" s="274">
        <v>36</v>
      </c>
      <c r="G20" s="274">
        <v>0</v>
      </c>
      <c r="H20" s="274">
        <v>0</v>
      </c>
      <c r="I20" s="274">
        <v>0</v>
      </c>
      <c r="J20" s="274">
        <v>0</v>
      </c>
      <c r="K20" s="274">
        <v>1</v>
      </c>
      <c r="L20" s="274">
        <v>0</v>
      </c>
      <c r="M20" s="273">
        <f t="shared" si="0"/>
        <v>37</v>
      </c>
      <c r="N20" s="273">
        <f t="shared" si="1"/>
        <v>161100</v>
      </c>
      <c r="O20" s="273">
        <v>475</v>
      </c>
      <c r="P20" s="275">
        <f t="shared" si="2"/>
        <v>12.837837837837839</v>
      </c>
    </row>
    <row r="21" spans="1:16" ht="15.5" x14ac:dyDescent="0.35">
      <c r="A21" s="272">
        <v>45107</v>
      </c>
      <c r="B21" s="273" t="s">
        <v>265</v>
      </c>
      <c r="C21" s="273" t="s">
        <v>212</v>
      </c>
      <c r="D21" s="273">
        <v>17</v>
      </c>
      <c r="E21" s="273">
        <v>17</v>
      </c>
      <c r="F21" s="274">
        <v>57.6</v>
      </c>
      <c r="G21" s="274">
        <v>0</v>
      </c>
      <c r="H21" s="274">
        <v>0</v>
      </c>
      <c r="I21" s="274">
        <v>0</v>
      </c>
      <c r="J21" s="274">
        <v>0</v>
      </c>
      <c r="K21" s="274">
        <v>0.4</v>
      </c>
      <c r="L21" s="274">
        <v>0</v>
      </c>
      <c r="M21" s="273">
        <f t="shared" si="0"/>
        <v>58</v>
      </c>
      <c r="N21" s="273">
        <f t="shared" si="1"/>
        <v>252360</v>
      </c>
      <c r="O21" s="273">
        <v>475</v>
      </c>
      <c r="P21" s="275">
        <f t="shared" si="2"/>
        <v>8.1896551724137936</v>
      </c>
    </row>
    <row r="22" spans="1:16" ht="15.5" x14ac:dyDescent="0.35">
      <c r="A22" s="272"/>
      <c r="B22" s="273"/>
      <c r="C22" s="273"/>
      <c r="D22" s="273"/>
      <c r="E22" s="273"/>
      <c r="F22" s="274">
        <v>0</v>
      </c>
      <c r="G22" s="274">
        <v>0</v>
      </c>
      <c r="H22" s="274">
        <v>0</v>
      </c>
      <c r="I22" s="274">
        <v>0</v>
      </c>
      <c r="J22" s="274">
        <v>0</v>
      </c>
      <c r="K22" s="274">
        <v>0</v>
      </c>
      <c r="L22" s="274">
        <v>0</v>
      </c>
      <c r="M22" s="273">
        <f t="shared" si="0"/>
        <v>0</v>
      </c>
      <c r="N22" s="273">
        <f t="shared" si="1"/>
        <v>0</v>
      </c>
      <c r="O22" s="273"/>
      <c r="P22" s="275" t="e">
        <f t="shared" si="2"/>
        <v>#DIV/0!</v>
      </c>
    </row>
    <row r="23" spans="1:16" ht="15.5" x14ac:dyDescent="0.35">
      <c r="A23" s="272">
        <v>45080</v>
      </c>
      <c r="B23" s="273" t="s">
        <v>266</v>
      </c>
      <c r="C23" s="273" t="s">
        <v>212</v>
      </c>
      <c r="D23" s="273">
        <v>18</v>
      </c>
      <c r="E23" s="273">
        <v>18</v>
      </c>
      <c r="F23" s="274">
        <v>27.9</v>
      </c>
      <c r="G23" s="274">
        <v>1.8</v>
      </c>
      <c r="H23" s="274">
        <v>0</v>
      </c>
      <c r="I23" s="274">
        <v>0</v>
      </c>
      <c r="J23" s="274">
        <v>0</v>
      </c>
      <c r="K23" s="274">
        <v>3.9</v>
      </c>
      <c r="L23" s="274">
        <v>0</v>
      </c>
      <c r="M23" s="273">
        <f t="shared" si="0"/>
        <v>33.6</v>
      </c>
      <c r="N23" s="273">
        <f t="shared" si="1"/>
        <v>146565</v>
      </c>
      <c r="O23" s="273">
        <v>475</v>
      </c>
      <c r="P23" s="275">
        <f t="shared" si="2"/>
        <v>14.136904761904761</v>
      </c>
    </row>
    <row r="24" spans="1:16" ht="15.5" x14ac:dyDescent="0.35">
      <c r="A24" s="272">
        <v>45087</v>
      </c>
      <c r="B24" s="273" t="s">
        <v>266</v>
      </c>
      <c r="C24" s="273" t="s">
        <v>212</v>
      </c>
      <c r="D24" s="273">
        <v>18</v>
      </c>
      <c r="E24" s="273">
        <v>18</v>
      </c>
      <c r="F24" s="274">
        <v>30.6</v>
      </c>
      <c r="G24" s="274">
        <v>3</v>
      </c>
      <c r="H24" s="274">
        <v>0</v>
      </c>
      <c r="I24" s="274">
        <v>0.6</v>
      </c>
      <c r="J24" s="274">
        <v>0</v>
      </c>
      <c r="K24" s="274">
        <v>6.1</v>
      </c>
      <c r="L24" s="274">
        <v>0</v>
      </c>
      <c r="M24" s="273">
        <f t="shared" si="0"/>
        <v>40.300000000000004</v>
      </c>
      <c r="N24" s="273">
        <f t="shared" si="1"/>
        <v>173310</v>
      </c>
      <c r="O24" s="273">
        <v>475</v>
      </c>
      <c r="P24" s="275">
        <f t="shared" si="2"/>
        <v>11.786600496277915</v>
      </c>
    </row>
    <row r="25" spans="1:16" ht="15.5" x14ac:dyDescent="0.35">
      <c r="A25" s="272">
        <v>45094</v>
      </c>
      <c r="B25" s="273" t="s">
        <v>266</v>
      </c>
      <c r="C25" s="273" t="s">
        <v>212</v>
      </c>
      <c r="D25" s="273">
        <v>18</v>
      </c>
      <c r="E25" s="273">
        <v>18</v>
      </c>
      <c r="F25" s="274">
        <v>28.5</v>
      </c>
      <c r="G25" s="274">
        <v>1.8</v>
      </c>
      <c r="H25" s="274">
        <v>0</v>
      </c>
      <c r="I25" s="274">
        <v>0</v>
      </c>
      <c r="J25" s="274">
        <v>0</v>
      </c>
      <c r="K25" s="274">
        <v>3</v>
      </c>
      <c r="L25" s="274">
        <v>0</v>
      </c>
      <c r="M25" s="273">
        <f t="shared" si="0"/>
        <v>33.299999999999997</v>
      </c>
      <c r="N25" s="273">
        <f t="shared" si="1"/>
        <v>145125</v>
      </c>
      <c r="O25" s="273">
        <v>475</v>
      </c>
      <c r="P25" s="275">
        <f t="shared" si="2"/>
        <v>14.264264264264266</v>
      </c>
    </row>
    <row r="26" spans="1:16" ht="15.5" x14ac:dyDescent="0.35">
      <c r="A26" s="272">
        <v>45101</v>
      </c>
      <c r="B26" s="273" t="s">
        <v>266</v>
      </c>
      <c r="C26" s="273" t="s">
        <v>212</v>
      </c>
      <c r="D26" s="273">
        <v>18</v>
      </c>
      <c r="E26" s="273">
        <v>18</v>
      </c>
      <c r="F26" s="274">
        <v>22.2</v>
      </c>
      <c r="G26" s="274">
        <v>2.1</v>
      </c>
      <c r="H26" s="274">
        <v>0.6</v>
      </c>
      <c r="I26" s="274">
        <v>0.6</v>
      </c>
      <c r="J26" s="274">
        <v>0</v>
      </c>
      <c r="K26" s="274">
        <v>1.2</v>
      </c>
      <c r="L26" s="274">
        <v>0</v>
      </c>
      <c r="M26" s="273">
        <f t="shared" si="0"/>
        <v>26.700000000000003</v>
      </c>
      <c r="N26" s="273">
        <f t="shared" si="1"/>
        <v>114045</v>
      </c>
      <c r="O26" s="273">
        <v>475</v>
      </c>
      <c r="P26" s="275">
        <f t="shared" si="2"/>
        <v>17.790262172284642</v>
      </c>
    </row>
    <row r="27" spans="1:16" ht="15.5" x14ac:dyDescent="0.35">
      <c r="A27" s="272"/>
      <c r="B27" s="273"/>
      <c r="C27" s="273"/>
      <c r="D27" s="273"/>
      <c r="E27" s="273"/>
      <c r="F27" s="274">
        <v>0</v>
      </c>
      <c r="G27" s="274"/>
      <c r="H27" s="274">
        <v>0</v>
      </c>
      <c r="I27" s="274"/>
      <c r="J27" s="274">
        <v>0.8</v>
      </c>
      <c r="K27" s="274">
        <v>0</v>
      </c>
      <c r="L27" s="274"/>
      <c r="M27" s="273">
        <f t="shared" si="0"/>
        <v>0.8</v>
      </c>
      <c r="N27" s="273">
        <f t="shared" si="1"/>
        <v>3928</v>
      </c>
      <c r="O27" s="273"/>
      <c r="P27" s="275">
        <f t="shared" si="2"/>
        <v>0</v>
      </c>
    </row>
    <row r="28" spans="1:16" ht="15.5" x14ac:dyDescent="0.35">
      <c r="A28" s="272"/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>
        <f>SUM(F28:L28)</f>
        <v>0</v>
      </c>
      <c r="N28" s="273">
        <f t="shared" si="1"/>
        <v>0</v>
      </c>
      <c r="O28" s="273"/>
      <c r="P28" s="275" t="e">
        <f t="shared" si="2"/>
        <v>#DIV/0!</v>
      </c>
    </row>
    <row r="29" spans="1:16" ht="15.5" x14ac:dyDescent="0.35">
      <c r="A29" s="272"/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  <c r="M29" s="273">
        <f>SUM(F29:L29)</f>
        <v>0</v>
      </c>
      <c r="N29" s="273">
        <f t="shared" si="1"/>
        <v>0</v>
      </c>
      <c r="O29" s="273"/>
      <c r="P29" s="275" t="e">
        <f t="shared" si="2"/>
        <v>#DIV/0!</v>
      </c>
    </row>
    <row r="30" spans="1:16" ht="15.5" x14ac:dyDescent="0.35">
      <c r="A30" s="272"/>
      <c r="B30" s="273"/>
      <c r="C30" s="273"/>
      <c r="D30" s="273">
        <f t="shared" ref="D30:L30" si="3">SUM(D11:D29)</f>
        <v>269</v>
      </c>
      <c r="E30" s="273">
        <f t="shared" si="3"/>
        <v>269</v>
      </c>
      <c r="F30" s="273">
        <f t="shared" si="3"/>
        <v>997.5</v>
      </c>
      <c r="G30" s="273">
        <f t="shared" si="3"/>
        <v>14.799999999999999</v>
      </c>
      <c r="H30" s="273">
        <f t="shared" si="3"/>
        <v>1.5</v>
      </c>
      <c r="I30" s="273">
        <f t="shared" si="3"/>
        <v>1.2999999999999998</v>
      </c>
      <c r="J30" s="273">
        <f t="shared" si="3"/>
        <v>1.1000000000000001</v>
      </c>
      <c r="K30" s="273">
        <f t="shared" si="3"/>
        <v>62.560000000000009</v>
      </c>
      <c r="L30" s="273">
        <f t="shared" si="3"/>
        <v>0</v>
      </c>
      <c r="M30" s="273">
        <f>SUM(M11:M29)</f>
        <v>1078.76</v>
      </c>
      <c r="N30" s="273">
        <f t="shared" si="1"/>
        <v>4696821</v>
      </c>
      <c r="O30" s="273">
        <f>SUM(O11:O29)</f>
        <v>6650</v>
      </c>
      <c r="P30" s="275">
        <f>O30/M30</f>
        <v>6.1644851496162261</v>
      </c>
    </row>
    <row r="31" spans="1:16" x14ac:dyDescent="0.35">
      <c r="A31" s="6"/>
    </row>
    <row r="32" spans="1:16" x14ac:dyDescent="0.35">
      <c r="A32" s="6"/>
    </row>
    <row r="33" spans="1:16" ht="15" thickBot="1" x14ac:dyDescent="0.4">
      <c r="A33" s="6"/>
      <c r="B33" s="6" t="s">
        <v>239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276"/>
      <c r="O33" s="276"/>
      <c r="P33" s="276"/>
    </row>
    <row r="34" spans="1:16" x14ac:dyDescent="0.3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 t="s">
        <v>267</v>
      </c>
      <c r="O34" s="6"/>
      <c r="P34" s="6"/>
    </row>
  </sheetData>
  <mergeCells count="15">
    <mergeCell ref="A1:P2"/>
    <mergeCell ref="A9:A10"/>
    <mergeCell ref="B9:B10"/>
    <mergeCell ref="C9:C10"/>
    <mergeCell ref="D9:E9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P9"/>
  </mergeCells>
  <pageMargins left="0" right="0" top="0" bottom="0" header="0" footer="0.31496062992125984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D43"/>
  <sheetViews>
    <sheetView workbookViewId="0">
      <selection activeCell="F13" sqref="F13"/>
    </sheetView>
  </sheetViews>
  <sheetFormatPr defaultRowHeight="14.5" x14ac:dyDescent="0.35"/>
  <cols>
    <col min="1" max="1" width="15.36328125" customWidth="1"/>
    <col min="2" max="2" width="22.1796875" customWidth="1"/>
    <col min="3" max="3" width="12.81640625" customWidth="1"/>
    <col min="4" max="4" width="15.54296875" customWidth="1"/>
  </cols>
  <sheetData>
    <row r="1" spans="1:4" x14ac:dyDescent="0.35">
      <c r="A1" s="6" t="s">
        <v>139</v>
      </c>
      <c r="B1" t="s">
        <v>276</v>
      </c>
    </row>
    <row r="2" spans="1:4" x14ac:dyDescent="0.35">
      <c r="A2" s="6" t="s">
        <v>140</v>
      </c>
      <c r="B2" t="s">
        <v>172</v>
      </c>
    </row>
    <row r="3" spans="1:4" x14ac:dyDescent="0.35">
      <c r="A3" s="6" t="s">
        <v>141</v>
      </c>
      <c r="B3" t="s">
        <v>256</v>
      </c>
    </row>
    <row r="4" spans="1:4" x14ac:dyDescent="0.35">
      <c r="A4" s="25" t="s">
        <v>142</v>
      </c>
      <c r="B4" s="25" t="s">
        <v>143</v>
      </c>
      <c r="C4" s="25" t="s">
        <v>50</v>
      </c>
      <c r="D4" s="25" t="s">
        <v>156</v>
      </c>
    </row>
    <row r="5" spans="1:4" x14ac:dyDescent="0.35">
      <c r="A5" s="25" t="s">
        <v>309</v>
      </c>
      <c r="B5" s="26" t="s">
        <v>291</v>
      </c>
      <c r="C5" s="25"/>
      <c r="D5" s="26">
        <v>4.2999999999999997E-2</v>
      </c>
    </row>
    <row r="6" spans="1:4" x14ac:dyDescent="0.35">
      <c r="A6" s="25" t="s">
        <v>310</v>
      </c>
      <c r="B6" s="26" t="s">
        <v>286</v>
      </c>
      <c r="C6" s="25"/>
      <c r="D6" s="26">
        <v>3.1E-2</v>
      </c>
    </row>
    <row r="7" spans="1:4" x14ac:dyDescent="0.35">
      <c r="A7" s="25" t="s">
        <v>311</v>
      </c>
      <c r="B7" s="26" t="s">
        <v>294</v>
      </c>
      <c r="C7" s="25"/>
      <c r="D7" s="26">
        <v>0.04</v>
      </c>
    </row>
    <row r="8" spans="1:4" x14ac:dyDescent="0.35">
      <c r="A8" s="25" t="s">
        <v>312</v>
      </c>
      <c r="B8" s="26" t="s">
        <v>289</v>
      </c>
      <c r="C8" s="25"/>
      <c r="D8" s="26">
        <v>7.3999999999999996E-2</v>
      </c>
    </row>
    <row r="9" spans="1:4" x14ac:dyDescent="0.35">
      <c r="A9" s="25" t="s">
        <v>313</v>
      </c>
      <c r="B9" s="26" t="s">
        <v>287</v>
      </c>
      <c r="C9" s="25"/>
      <c r="D9" s="26">
        <v>4.1000000000000002E-2</v>
      </c>
    </row>
    <row r="10" spans="1:4" x14ac:dyDescent="0.35">
      <c r="A10" s="25" t="s">
        <v>314</v>
      </c>
      <c r="B10" s="26" t="s">
        <v>303</v>
      </c>
      <c r="C10" s="25"/>
      <c r="D10" s="26">
        <v>4.3999999999999997E-2</v>
      </c>
    </row>
    <row r="11" spans="1:4" x14ac:dyDescent="0.35">
      <c r="A11" s="25" t="s">
        <v>315</v>
      </c>
      <c r="B11" s="26" t="s">
        <v>293</v>
      </c>
      <c r="C11" s="25"/>
      <c r="D11" s="26">
        <v>0.03</v>
      </c>
    </row>
    <row r="12" spans="1:4" x14ac:dyDescent="0.35">
      <c r="A12" s="25" t="s">
        <v>316</v>
      </c>
      <c r="B12" s="26" t="s">
        <v>317</v>
      </c>
      <c r="C12" s="25"/>
      <c r="D12" s="26">
        <v>4.2000000000000003E-2</v>
      </c>
    </row>
    <row r="13" spans="1:4" x14ac:dyDescent="0.35">
      <c r="A13" s="25" t="s">
        <v>318</v>
      </c>
      <c r="B13" s="26" t="s">
        <v>319</v>
      </c>
      <c r="C13" s="25"/>
      <c r="D13" s="26">
        <v>4.2999999999999997E-2</v>
      </c>
    </row>
    <row r="14" spans="1:4" x14ac:dyDescent="0.35">
      <c r="A14" s="25" t="s">
        <v>320</v>
      </c>
      <c r="B14" s="26" t="s">
        <v>321</v>
      </c>
      <c r="C14" s="25"/>
      <c r="D14" s="26">
        <v>5.1999999999999998E-2</v>
      </c>
    </row>
    <row r="15" spans="1:4" x14ac:dyDescent="0.35">
      <c r="A15" s="25" t="s">
        <v>322</v>
      </c>
      <c r="B15" s="26" t="s">
        <v>290</v>
      </c>
      <c r="C15" s="25"/>
      <c r="D15" s="26">
        <v>0.04</v>
      </c>
    </row>
    <row r="16" spans="1:4" x14ac:dyDescent="0.35">
      <c r="A16" s="25" t="s">
        <v>323</v>
      </c>
      <c r="B16" s="26" t="s">
        <v>292</v>
      </c>
      <c r="C16" s="25"/>
      <c r="D16" s="26">
        <v>5.1999999999999998E-2</v>
      </c>
    </row>
    <row r="17" spans="1:4" x14ac:dyDescent="0.35">
      <c r="A17" s="25" t="s">
        <v>324</v>
      </c>
      <c r="B17" s="26" t="s">
        <v>302</v>
      </c>
      <c r="C17" s="25"/>
      <c r="D17" s="26">
        <v>0.03</v>
      </c>
    </row>
    <row r="18" spans="1:4" x14ac:dyDescent="0.35">
      <c r="A18" s="25" t="s">
        <v>325</v>
      </c>
      <c r="B18" s="26" t="s">
        <v>326</v>
      </c>
      <c r="C18" s="25"/>
      <c r="D18" s="26">
        <v>3.1E-2</v>
      </c>
    </row>
    <row r="19" spans="1:4" x14ac:dyDescent="0.35">
      <c r="A19" s="25" t="s">
        <v>327</v>
      </c>
      <c r="B19" s="26" t="s">
        <v>305</v>
      </c>
      <c r="C19" s="25"/>
      <c r="D19" s="26">
        <v>6.0999999999999999E-2</v>
      </c>
    </row>
    <row r="20" spans="1:4" x14ac:dyDescent="0.35">
      <c r="A20" s="25" t="s">
        <v>328</v>
      </c>
      <c r="B20" s="26" t="s">
        <v>329</v>
      </c>
      <c r="C20" s="25"/>
      <c r="D20" s="26">
        <v>4.2999999999999997E-2</v>
      </c>
    </row>
    <row r="21" spans="1:4" x14ac:dyDescent="0.35">
      <c r="A21" s="25" t="s">
        <v>330</v>
      </c>
      <c r="B21" s="26" t="s">
        <v>331</v>
      </c>
      <c r="C21" s="25"/>
      <c r="D21" s="26">
        <v>3.2000000000000001E-2</v>
      </c>
    </row>
    <row r="22" spans="1:4" x14ac:dyDescent="0.35">
      <c r="A22" s="25" t="s">
        <v>332</v>
      </c>
      <c r="B22" s="26" t="s">
        <v>288</v>
      </c>
      <c r="C22" s="25"/>
      <c r="D22" s="26">
        <v>5.3999999999999999E-2</v>
      </c>
    </row>
    <row r="23" spans="1:4" x14ac:dyDescent="0.35">
      <c r="A23" s="25" t="s">
        <v>333</v>
      </c>
      <c r="B23" s="26" t="s">
        <v>334</v>
      </c>
      <c r="C23" s="25"/>
      <c r="D23" s="26">
        <v>3.4000000000000002E-2</v>
      </c>
    </row>
    <row r="24" spans="1:4" x14ac:dyDescent="0.35">
      <c r="A24" s="25" t="s">
        <v>335</v>
      </c>
      <c r="B24" s="26" t="s">
        <v>301</v>
      </c>
      <c r="C24" s="25"/>
      <c r="D24" s="26">
        <v>3.5999999999999997E-2</v>
      </c>
    </row>
    <row r="25" spans="1:4" x14ac:dyDescent="0.35">
      <c r="A25" s="25" t="s">
        <v>336</v>
      </c>
      <c r="B25" s="26" t="s">
        <v>304</v>
      </c>
      <c r="C25" s="25"/>
      <c r="D25" s="26">
        <v>2.8000000000000001E-2</v>
      </c>
    </row>
    <row r="26" spans="1:4" hidden="1" x14ac:dyDescent="0.35">
      <c r="A26" s="299"/>
      <c r="B26" s="26"/>
      <c r="C26" s="26"/>
      <c r="D26" s="26"/>
    </row>
    <row r="27" spans="1:4" hidden="1" x14ac:dyDescent="0.35">
      <c r="A27" s="299"/>
      <c r="B27" s="26"/>
      <c r="C27" s="26"/>
      <c r="D27" s="26"/>
    </row>
    <row r="28" spans="1:4" hidden="1" x14ac:dyDescent="0.35">
      <c r="A28" s="299"/>
      <c r="B28" s="26"/>
      <c r="C28" s="26"/>
      <c r="D28" s="26"/>
    </row>
    <row r="29" spans="1:4" hidden="1" x14ac:dyDescent="0.35">
      <c r="A29" s="299"/>
      <c r="B29" s="26"/>
      <c r="C29" s="26"/>
      <c r="D29" s="26"/>
    </row>
    <row r="30" spans="1:4" hidden="1" x14ac:dyDescent="0.35">
      <c r="A30" s="299"/>
      <c r="B30" s="26"/>
      <c r="C30" s="26"/>
      <c r="D30" s="26"/>
    </row>
    <row r="31" spans="1:4" hidden="1" x14ac:dyDescent="0.35">
      <c r="A31" s="299"/>
      <c r="B31" s="26"/>
      <c r="C31" s="26"/>
      <c r="D31" s="26"/>
    </row>
    <row r="32" spans="1:4" hidden="1" x14ac:dyDescent="0.35">
      <c r="A32" s="299"/>
      <c r="B32" s="26"/>
      <c r="C32" s="26"/>
      <c r="D32" s="26"/>
    </row>
    <row r="33" spans="1:4" hidden="1" x14ac:dyDescent="0.35">
      <c r="A33" s="299"/>
      <c r="B33" s="26"/>
      <c r="C33" s="26"/>
      <c r="D33" s="26"/>
    </row>
    <row r="34" spans="1:4" hidden="1" x14ac:dyDescent="0.35">
      <c r="A34" s="299"/>
      <c r="B34" s="26"/>
      <c r="C34" s="26"/>
      <c r="D34" s="26"/>
    </row>
    <row r="35" spans="1:4" hidden="1" x14ac:dyDescent="0.35">
      <c r="A35" s="299"/>
      <c r="B35" s="26"/>
      <c r="C35" s="26"/>
      <c r="D35" s="26"/>
    </row>
    <row r="36" spans="1:4" hidden="1" x14ac:dyDescent="0.35">
      <c r="A36" s="299"/>
      <c r="B36" s="26"/>
      <c r="C36" s="26"/>
      <c r="D36" s="26"/>
    </row>
    <row r="37" spans="1:4" hidden="1" x14ac:dyDescent="0.35">
      <c r="A37" s="299"/>
      <c r="B37" s="26"/>
      <c r="C37" s="26"/>
      <c r="D37" s="26"/>
    </row>
    <row r="38" spans="1:4" hidden="1" x14ac:dyDescent="0.35">
      <c r="A38" s="299"/>
      <c r="B38" s="26"/>
      <c r="C38" s="26"/>
      <c r="D38" s="26"/>
    </row>
    <row r="39" spans="1:4" x14ac:dyDescent="0.35">
      <c r="A39" s="26" t="s">
        <v>144</v>
      </c>
      <c r="B39" s="26"/>
      <c r="C39" s="26"/>
      <c r="D39" s="325">
        <f>SUM(D5:D38)</f>
        <v>0.88100000000000034</v>
      </c>
    </row>
    <row r="40" spans="1:4" s="6" customFormat="1" x14ac:dyDescent="0.35">
      <c r="A40" s="25" t="s">
        <v>145</v>
      </c>
      <c r="B40" s="25"/>
      <c r="C40" s="25"/>
      <c r="D40" s="25">
        <v>4909.09</v>
      </c>
    </row>
    <row r="41" spans="1:4" x14ac:dyDescent="0.35">
      <c r="A41" s="25" t="s">
        <v>101</v>
      </c>
      <c r="B41" s="25"/>
      <c r="C41" s="25"/>
      <c r="D41" s="298">
        <f>D39*D40</f>
        <v>4324.9082900000021</v>
      </c>
    </row>
    <row r="43" spans="1:4" x14ac:dyDescent="0.35">
      <c r="A43" s="93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MI 1</vt:lpstr>
      <vt:lpstr>MI 2</vt:lpstr>
      <vt:lpstr>Market Input Sheet</vt:lpstr>
      <vt:lpstr>Trade Promotional activity</vt:lpstr>
      <vt:lpstr>Scratch Card</vt:lpstr>
      <vt:lpstr>EMPTY PACK</vt:lpstr>
      <vt:lpstr>ATTENDANCE</vt:lpstr>
      <vt:lpstr>VAN</vt:lpstr>
      <vt:lpstr>Sampling</vt:lpstr>
      <vt:lpstr>D&amp;D</vt:lpstr>
      <vt:lpstr>HANDLING</vt:lpstr>
      <vt:lpstr>MS Incentive</vt:lpstr>
      <vt:lpstr>DR incentive</vt:lpstr>
      <vt:lpstr>QPS</vt:lpstr>
      <vt:lpstr>ATTENDANCE!Print_Area</vt:lpstr>
      <vt:lpstr>'D&amp;D'!Print_Area</vt:lpstr>
      <vt:lpstr>'EMPTY PACK'!Print_Area</vt:lpstr>
      <vt:lpstr>HANDLING!Print_Area</vt:lpstr>
      <vt:lpstr>'Market Input Sheet'!Print_Area</vt:lpstr>
      <vt:lpstr>'MI 1'!Print_Area</vt:lpstr>
      <vt:lpstr>Sampling!Print_Area</vt:lpstr>
      <vt:lpstr>'Trade Promotional activity'!Print_Area</vt:lpstr>
      <vt:lpstr>VAN!Print_Area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RAEAST</dc:creator>
  <cp:lastModifiedBy>santo</cp:lastModifiedBy>
  <cp:lastPrinted>2023-07-01T05:47:48Z</cp:lastPrinted>
  <dcterms:created xsi:type="dcterms:W3CDTF">2022-01-20T09:29:38Z</dcterms:created>
  <dcterms:modified xsi:type="dcterms:W3CDTF">2023-07-01T09:59:14Z</dcterms:modified>
</cp:coreProperties>
</file>