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E5892014-529B-4AE5-8568-B74B36D893AA}"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F226" i="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G11" i="5" s="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E13" i="1" l="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<sst xmlns="http://schemas.openxmlformats.org/spreadsheetml/2006/main" count="25681" uniqueCount="7708">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</sst>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Q15&amp;IF(R15&lt;&gt;"",$P$2,"")&amp;R15</f>
        <v>EDC+STAR</v>
      </c>
      <c r="N15" s="313" t="str">
        <f t="array" ref="N15">IF(AND(
    SUMPRODUCT(
        (IM!$F$2:$F$1181=A15) *
        ISNUMBER(SEARCH("HUB", IM!$AC$2:$AC$1181)) *
        (IM!$X$2:$X$1181&gt;=$A$1) *
        (IM!$X$2:$X$1181&lt;=$B$1)*(W15="HUB")
    ) &gt; 0
), "HUB", "")</f>
        <v/>
      </c>
      <c r="O15" s="335" t="str">
        <f>IF(I15="","未到店",
IF(AND(S15&gt;J15, R15="STAR", NOT(AND(G15&lt;&gt;"萊到店 WebPOS", Q15&lt;&gt;"EDC"))), "完工已補裝",
IF(AND(G15&lt;&gt;"萊到店 WebPOS", Q15&lt;&gt;"EDC"), "EDC異常",
IF(AND(W15="HUB", N15=""), "HUB異常",
IF(OR(AND(Z15="STAR", R15="STAR"), AND(Z15&lt;&gt;"STAR", R15="")), "已完工", "STAR異常")
))))</f>
        <v>已完工</v>
      </c>
      <c r="P15" s="316" t="str">
        <f>(TEXT(I15,"yyyymmdd"))&amp;$S$2&amp;A15&amp;$S$2&amp;B15&amp;$Q$2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IF(AND(X15&lt;&gt;"", Y15&lt;&gt;""), 2, IF(OR(X15&lt;&gt;"", Y15&lt;&gt;""), 1, 0))</f>
        <v>2</v>
      </c>
      <c r="U15" s="325"/>
      <c r="V15" s="336">
        <f>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Q16&amp;IF(R16&lt;&gt;"",$P$2,"")&amp;R16</f>
        <v>EDC+STAR</v>
      </c>
      <c r="N16" s="314" t="str">
        <f t="array" ref="N16">IF(AND(
    SUMPRODUCT(
        (IM!$F$2:$F$1181=A16) *
        ISNUMBER(SEARCH("HUB", IM!$AC$2:$AC$1181)) *
        (IM!$X$2:$X$1181&gt;=$A$1) *
        (IM!$X$2:$X$1181&lt;=$B$1)*(W16="HUB")
    ) &gt; 0
), "HUB", "")</f>
        <v/>
      </c>
      <c r="O16" s="335" t="str">
        <f>IF(I16="","未到店",
IF(AND(S16&gt;J16, R16="STAR", NOT(AND(G16&lt;&gt;"萊到店 WebPOS", Q16&lt;&gt;"EDC"))), "完工已補裝",
IF(AND(G16&lt;&gt;"萊到店 WebPOS", Q16&lt;&gt;"EDC"), "EDC異常",
IF(AND(W16="HUB", N16=""), "HUB異常",
IF(OR(AND(Z16="STAR", R16="STAR"), AND(Z16&lt;&gt;"STAR", R16="")), "已完工", "STAR異常")
))))</f>
        <v>已完工</v>
      </c>
      <c r="P16" s="222" t="str">
        <f>(TEXT(I16,"yyyymmdd"))&amp;$S$2&amp;A16&amp;$S$2&amp;B16&amp;$Q$2</f>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IF(AND(X16&lt;&gt;"", Y16&lt;&gt;""), 2, IF(OR(X16&lt;&gt;"", Y16&lt;&gt;""), 1, 0))</f>
        <v>1</v>
      </c>
      <c r="U16" s="325"/>
      <c r="V16" s="336">
        <f>IF(OR(R16="STAR", T16="", U16=""), T16,
"總數：" &amp; T16 &amp; CHAR(10) &amp;
"已維修：" &amp; U16 &amp; CHAR(10) &amp;
"未更換：" &amp; (T16 - U16))</f>
        <v>1</v>
      </c>
      <c r="W16" s="328" t="str">
        <f>IF(VLOOKUP(A16,'0919門市清單主檔'!B:E,4,FALSE)=0,"",VLOOKUP(A16,'0919門市清單主檔'!B:E,4,FALSE))</f>
        <v/>
      </c>
      <c r="Y16" s="228" t="s">
        <v>58</v>
      </c>
      <c r="Z16" s="228"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Q17&amp;IF(R17&lt;&gt;"",$P$2,"")&amp;R17</f>
        <v>EDC+STAR</v>
      </c>
      <c r="N17" s="314" t="str">
        <f t="array" ref="N17">IF(AND(
    SUMPRODUCT(
        (IM!$F$2:$F$1181=A17) *
        ISNUMBER(SEARCH("HUB", IM!$AC$2:$AC$1181)) *
        (IM!$X$2:$X$1181&gt;=$A$1) *
        (IM!$X$2:$X$1181&lt;=$B$1)*(W17="HUB")
    ) &gt; 0
), "HUB", "")</f>
        <v/>
      </c>
      <c r="O17" s="335" t="str">
        <f>IF(I17="","未到店",
IF(AND(S17&gt;J17, R17="STAR", NOT(AND(G17&lt;&gt;"萊到店 WebPOS", Q17&lt;&gt;"EDC"))), "完工已補裝",
IF(AND(G17&lt;&gt;"萊到店 WebPOS", Q17&lt;&gt;"EDC"), "EDC異常",
IF(AND(W17="HUB", N17=""), "HUB異常",
IF(OR(AND(Z17="STAR", R17="STAR"), AND(Z17&lt;&gt;"STAR", R17="")), "已完工", "STAR異常")
))))</f>
        <v>已完工</v>
      </c>
      <c r="P17" s="354" t="str">
        <f>(TEXT(I17,"yyyymmdd"))&amp;$S$2&amp;A17&amp;$S$2&amp;B17&amp;$Q$2</f>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IF(AND(X17&lt;&gt;"", Y17&lt;&gt;""), 2, IF(OR(X17&lt;&gt;"", Y17&lt;&gt;""), 1, 0))</f>
        <v>1</v>
      </c>
      <c r="U17" s="325"/>
      <c r="V17" s="336">
        <f>IF(OR(R17="STAR", T17="", U17=""), T17,
"總數：" &amp; T17 &amp; CHAR(10) &amp;
"已維修：" &amp; U17 &amp; CHAR(10) &amp;
"未更換：" &amp; (T17 - U17))</f>
        <v>1</v>
      </c>
      <c r="W17" s="328" t="str">
        <f>IF(VLOOKUP(A17,'0919門市清單主檔'!B:E,4,FALSE)=0,"",VLOOKUP(A17,'0919門市清單主檔'!B:E,4,FALSE))</f>
        <v/>
      </c>
      <c r="Y17" s="228" t="s">
        <v>59</v>
      </c>
      <c r="Z17" s="228"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Q18&amp;IF(R18&lt;&gt;"",$P$2,"")&amp;R18</f>
        <v>EDC+STAR</v>
      </c>
      <c r="N18" s="314" t="str">
        <f t="array" ref="N18">IF(AND(
    SUMPRODUCT(
        (IM!$F$2:$F$1181=A18) *
        ISNUMBER(SEARCH("HUB", IM!$AC$2:$AC$1181)) *
        (IM!$X$2:$X$1181&gt;=$A$1) *
        (IM!$X$2:$X$1181&lt;=$B$1)*(W18="HUB")
    ) &gt; 0
), "HUB", "")</f>
        <v/>
      </c>
      <c r="O18" s="335" t="str">
        <f>IF(I18="","未到店",
IF(AND(S18&gt;J18, R18="STAR", NOT(AND(G18&lt;&gt;"萊到店 WebPOS", Q18&lt;&gt;"EDC"))), "完工已補裝",
IF(AND(G18&lt;&gt;"萊到店 WebPOS", Q18&lt;&gt;"EDC"), "EDC異常",
IF(AND(W18="HUB", N18=""), "HUB異常",
IF(OR(AND(Z18="STAR", R18="STAR"), AND(Z18&lt;&gt;"STAR", R18="")), "已完工", "STAR異常")
))))</f>
        <v>已完工</v>
      </c>
      <c r="P18" s="354" t="str">
        <f>(TEXT(I18,"yyyymmdd"))&amp;$S$2&amp;A18&amp;$S$2&amp;B18&amp;$Q$2</f>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IF(AND(X18&lt;&gt;"", Y18&lt;&gt;""), 2, IF(OR(X18&lt;&gt;"", Y18&lt;&gt;""), 1, 0))</f>
        <v>2</v>
      </c>
      <c r="U18" s="325"/>
      <c r="V18" s="336">
        <f>IF(OR(R18="STAR", T18="", U18=""), T18,
"總數：" &amp; T18 &amp; CHAR(10) &amp;
"已維修：" &amp; U18 &amp; CHAR(10) &amp;
"未更換：" &amp; (T18 - U18))</f>
        <v>2</v>
      </c>
      <c r="W18" s="328" t="str">
        <f>IF(VLOOKUP(A18,'0919門市清單主檔'!B:E,4,FALSE)=0,"",VLOOKUP(A18,'0919門市清單主檔'!B:E,4,FALSE))</f>
        <v/>
      </c>
      <c r="X18" s="227" t="s">
        <v>60</v>
      </c>
      <c r="Y18" s="228" t="s">
        <v>61</v>
      </c>
      <c r="Z18" s="228"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Q19&amp;IF(R19&lt;&gt;"",$P$2,"")&amp;R19</f>
        <v>EDC+STAR</v>
      </c>
      <c r="N19" s="314" t="str">
        <f t="array" ref="N19">IF(AND(
    SUMPRODUCT(
        (IM!$F$2:$F$1181=A19) *
        ISNUMBER(SEARCH("HUB", IM!$AC$2:$AC$1181)) *
        (IM!$X$2:$X$1181&gt;=$A$1) *
        (IM!$X$2:$X$1181&lt;=$B$1)*(W19="HUB")
    ) &gt; 0
), "HUB", "")</f>
        <v/>
      </c>
      <c r="O19" s="335" t="str">
        <f>IF(I19="","未到店",
IF(AND(S19&gt;J19, R19="STAR", NOT(AND(G19&lt;&gt;"萊到店 WebPOS", Q19&lt;&gt;"EDC"))), "完工已補裝",
IF(AND(G19&lt;&gt;"萊到店 WebPOS", Q19&lt;&gt;"EDC"), "EDC異常",
IF(AND(W19="HUB", N19=""), "HUB異常",
IF(OR(AND(Z19="STAR", R19="STAR"), AND(Z19&lt;&gt;"STAR", R19="")), "已完工", "STAR異常")
))))</f>
        <v>已完工</v>
      </c>
      <c r="P19" s="222" t="str">
        <f>(TEXT(I19,"yyyymmdd"))&amp;$S$2&amp;A19&amp;$S$2&amp;B19&amp;$Q$2</f>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IF(AND(X19&lt;&gt;"", Y19&lt;&gt;""), 2, IF(OR(X19&lt;&gt;"", Y19&lt;&gt;""), 1, 0))</f>
        <v>2</v>
      </c>
      <c r="U19" s="325"/>
      <c r="V19" s="336">
        <f>IF(OR(R19="STAR", T19="", U19=""), T19,
"總數：" &amp; T19 &amp; CHAR(10) &amp;
"已維修：" &amp; U19 &amp; CHAR(10) &amp;
"未更換：" &amp; (T19 - U19))</f>
        <v>2</v>
      </c>
      <c r="W19" s="328" t="str">
        <f>IF(VLOOKUP(A19,'0919門市清單主檔'!B:E,4,FALSE)=0,"",VLOOKUP(A19,'0919門市清單主檔'!B:E,4,FALSE))</f>
        <v/>
      </c>
      <c r="X19" s="227" t="s">
        <v>62</v>
      </c>
      <c r="Y19" s="228" t="s">
        <v>63</v>
      </c>
      <c r="Z19" s="228"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Q20&amp;IF(R20&lt;&gt;"",$P$2,"")&amp;R20</f>
        <v>EDC+STAR</v>
      </c>
      <c r="N20" s="314" t="str">
        <f t="array" ref="N20">IF(AND(
    SUMPRODUCT(
        (IM!$F$2:$F$1181=A20) *
        ISNUMBER(SEARCH("HUB", IM!$AC$2:$AC$1181)) *
        (IM!$X$2:$X$1181&gt;=$A$1) *
        (IM!$X$2:$X$1181&lt;=$B$1)*(W20="HUB")
    ) &gt; 0
), "HUB", "")</f>
        <v/>
      </c>
      <c r="O20" s="335" t="str">
        <f>IF(I20="","未到店",
IF(AND(S20&gt;J20, R20="STAR", NOT(AND(G20&lt;&gt;"萊到店 WebPOS", Q20&lt;&gt;"EDC"))), "完工已補裝",
IF(AND(G20&lt;&gt;"萊到店 WebPOS", Q20&lt;&gt;"EDC"), "EDC異常",
IF(AND(W20="HUB", N20=""), "HUB異常",
IF(OR(AND(Z20="STAR", R20="STAR"), AND(Z20&lt;&gt;"STAR", R20="")), "已完工", "STAR異常")
))))</f>
        <v>已完工</v>
      </c>
      <c r="P20" s="222" t="str">
        <f>(TEXT(I20,"yyyymmdd"))&amp;$S$2&amp;A20&amp;$S$2&amp;B20&amp;$Q$2</f>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IF(AND(X20&lt;&gt;"", Y20&lt;&gt;""), 2, IF(OR(X20&lt;&gt;"", Y20&lt;&gt;""), 1, 0))</f>
        <v>2</v>
      </c>
      <c r="U20" s="325"/>
      <c r="V20" s="336">
        <f>IF(OR(R20="STAR", T20="", U20=""), T20,
"總數：" &amp; T20 &amp; CHAR(10) &amp;
"已維修：" &amp; U20 &amp; CHAR(10) &amp;
"未更換：" &amp; (T20 - U20))</f>
        <v>2</v>
      </c>
      <c r="W20" s="328" t="str">
        <f>IF(VLOOKUP(A20,'0919門市清單主檔'!B:E,4,FALSE)=0,"",VLOOKUP(A20,'0919門市清單主檔'!B:E,4,FALSE))</f>
        <v/>
      </c>
      <c r="X20" s="227" t="s">
        <v>64</v>
      </c>
      <c r="Y20" s="228" t="s">
        <v>65</v>
      </c>
      <c r="Z20" s="228"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Q21&amp;IF(R21&lt;&gt;"",$P$2,"")&amp;R21</f>
        <v>EDC+STAR</v>
      </c>
      <c r="N21" s="314" t="str">
        <f t="array" ref="N21">IF(AND(
    SUMPRODUCT(
        (IM!$F$2:$F$1181=A21) *
        ISNUMBER(SEARCH("HUB", IM!$AC$2:$AC$1181)) *
        (IM!$X$2:$X$1181&gt;=$A$1) *
        (IM!$X$2:$X$1181&lt;=$B$1)*(W21="HUB")
    ) &gt; 0
), "HUB", "")</f>
        <v/>
      </c>
      <c r="O21" s="335" t="str">
        <f>IF(I21="","未到店",
IF(AND(S21&gt;J21, R21="STAR", NOT(AND(G21&lt;&gt;"萊到店 WebPOS", Q21&lt;&gt;"EDC"))), "完工已補裝",
IF(AND(G21&lt;&gt;"萊到店 WebPOS", Q21&lt;&gt;"EDC"), "EDC異常",
IF(AND(W21="HUB", N21=""), "HUB異常",
IF(OR(AND(Z21="STAR", R21="STAR"), AND(Z21&lt;&gt;"STAR", R21="")), "已完工", "STAR異常")
))))</f>
        <v>已完工</v>
      </c>
      <c r="P21" s="222" t="str">
        <f>(TEXT(I21,"yyyymmdd"))&amp;$S$2&amp;A21&amp;$S$2&amp;B21&amp;$Q$2</f>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IF(AND(X21&lt;&gt;"", Y21&lt;&gt;""), 2, IF(OR(X21&lt;&gt;"", Y21&lt;&gt;""), 1, 0))</f>
        <v>2</v>
      </c>
      <c r="U21" s="325"/>
      <c r="V21" s="336">
        <f>IF(OR(R21="STAR", T21="", U21=""), T21,
"總數：" &amp; T21 &amp; CHAR(10) &amp;
"已維修：" &amp; U21 &amp; CHAR(10) &amp;
"未更換：" &amp; (T21 - U21))</f>
        <v>2</v>
      </c>
      <c r="W21" s="328" t="str">
        <f>IF(VLOOKUP(A21,'0919門市清單主檔'!B:E,4,FALSE)=0,"",VLOOKUP(A21,'0919門市清單主檔'!B:E,4,FALSE))</f>
        <v/>
      </c>
      <c r="X21" s="227" t="s">
        <v>66</v>
      </c>
      <c r="Y21" s="228" t="s">
        <v>67</v>
      </c>
      <c r="Z21" s="228"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Q22&amp;IF(R22&lt;&gt;"",$P$2,"")&amp;R22</f>
        <v>EDC+STAR</v>
      </c>
      <c r="N22" s="314" t="str">
        <f t="array" ref="N22">IF(AND(
    SUMPRODUCT(
        (IM!$F$2:$F$1181=A22) *
        ISNUMBER(SEARCH("HUB", IM!$AC$2:$AC$1181)) *
        (IM!$X$2:$X$1181&gt;=$A$1) *
        (IM!$X$2:$X$1181&lt;=$B$1)*(W22="HUB")
    ) &gt; 0
), "HUB", "")</f>
        <v/>
      </c>
      <c r="O22" s="335" t="str">
        <f>IF(I22="","未到店",
IF(AND(S22&gt;J22, R22="STAR", NOT(AND(G22&lt;&gt;"萊到店 WebPOS", Q22&lt;&gt;"EDC"))), "完工已補裝",
IF(AND(G22&lt;&gt;"萊到店 WebPOS", Q22&lt;&gt;"EDC"), "EDC異常",
IF(AND(W22="HUB", N22=""), "HUB異常",
IF(OR(AND(Z22="STAR", R22="STAR"), AND(Z22&lt;&gt;"STAR", R22="")), "已完工", "STAR異常")
))))</f>
        <v>已完工</v>
      </c>
      <c r="P22" s="222" t="str">
        <f>(TEXT(I22,"yyyymmdd"))&amp;$S$2&amp;A22&amp;$S$2&amp;B22&amp;$Q$2</f>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IF(AND(X22&lt;&gt;"", Y22&lt;&gt;""), 2, IF(OR(X22&lt;&gt;"", Y22&lt;&gt;""), 1, 0))</f>
        <v>1</v>
      </c>
      <c r="U22" s="325"/>
      <c r="V22" s="336">
        <f>IF(OR(R22="STAR", T22="", U22=""), T22,
"總數：" &amp; T22 &amp; CHAR(10) &amp;
"已維修：" &amp; U22 &amp; CHAR(10) &amp;
"未更換：" &amp; (T22 - U22))</f>
        <v>1</v>
      </c>
      <c r="W22" s="328" t="str">
        <f>IF(VLOOKUP(A22,'0919門市清單主檔'!B:E,4,FALSE)=0,"",VLOOKUP(A22,'0919門市清單主檔'!B:E,4,FALSE))</f>
        <v/>
      </c>
      <c r="Y22" s="228" t="s">
        <v>68</v>
      </c>
      <c r="Z22" s="228"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Q23&amp;IF(R23&lt;&gt;"",$P$2,"")&amp;R23</f>
        <v>EDC+STAR</v>
      </c>
      <c r="N23" s="314" t="str">
        <f t="array" ref="N23">IF(AND(
    SUMPRODUCT(
        (IM!$F$2:$F$1181=A23) *
        ISNUMBER(SEARCH("HUB", IM!$AC$2:$AC$1181)) *
        (IM!$X$2:$X$1181&gt;=$A$1) *
        (IM!$X$2:$X$1181&lt;=$B$1)*(W23="HUB")
    ) &gt; 0
), "HUB", "")</f>
        <v/>
      </c>
      <c r="O23" s="335" t="str">
        <f>IF(I23="","未到店",
IF(AND(S23&gt;J23, R23="STAR", NOT(AND(G23&lt;&gt;"萊到店 WebPOS", Q23&lt;&gt;"EDC"))), "完工已補裝",
IF(AND(G23&lt;&gt;"萊到店 WebPOS", Q23&lt;&gt;"EDC"), "EDC異常",
IF(AND(W23="HUB", N23=""), "HUB異常",
IF(OR(AND(Z23="STAR", R23="STAR"), AND(Z23&lt;&gt;"STAR", R23="")), "已完工", "STAR異常")
))))</f>
        <v>已完工</v>
      </c>
      <c r="P23" s="222" t="str">
        <f>(TEXT(I23,"yyyymmdd"))&amp;$S$2&amp;A23&amp;$S$2&amp;B23&amp;$Q$2</f>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IF(AND(X23&lt;&gt;"", Y23&lt;&gt;""), 2, IF(OR(X23&lt;&gt;"", Y23&lt;&gt;""), 1, 0))</f>
        <v>2</v>
      </c>
      <c r="U23" s="325"/>
      <c r="V23" s="336">
        <f>IF(OR(R23="STAR", T23="", U23=""), T23,
"總數：" &amp; T23 &amp; CHAR(10) &amp;
"已維修：" &amp; U23 &amp; CHAR(10) &amp;
"未更換：" &amp; (T23 - U23))</f>
        <v>2</v>
      </c>
      <c r="W23" s="328" t="str">
        <f>IF(VLOOKUP(A23,'0919門市清單主檔'!B:E,4,FALSE)=0,"",VLOOKUP(A23,'0919門市清單主檔'!B:E,4,FALSE))</f>
        <v/>
      </c>
      <c r="X23" s="227" t="s">
        <v>69</v>
      </c>
      <c r="Y23" s="228" t="s">
        <v>70</v>
      </c>
      <c r="Z23" s="228"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Q24&amp;IF(R24&lt;&gt;"",$P$2,"")&amp;R24</f>
        <v>EDC+STAR</v>
      </c>
      <c r="N24" s="314" t="str">
        <f t="array" ref="N24">IF(AND(
    SUMPRODUCT(
        (IM!$F$2:$F$1181=A24) *
        ISNUMBER(SEARCH("HUB", IM!$AC$2:$AC$1181)) *
        (IM!$X$2:$X$1181&gt;=$A$1) *
        (IM!$X$2:$X$1181&lt;=$B$1)*(W24="HUB")
    ) &gt; 0
), "HUB", "")</f>
        <v/>
      </c>
      <c r="O24" s="335" t="str">
        <f>IF(I24="","未到店",
IF(AND(S24&gt;J24, R24="STAR", NOT(AND(G24&lt;&gt;"萊到店 WebPOS", Q24&lt;&gt;"EDC"))), "完工已補裝",
IF(AND(G24&lt;&gt;"萊到店 WebPOS", Q24&lt;&gt;"EDC"), "EDC異常",
IF(AND(W24="HUB", N24=""), "HUB異常",
IF(OR(AND(Z24="STAR", R24="STAR"), AND(Z24&lt;&gt;"STAR", R24="")), "已完工", "STAR異常")
))))</f>
        <v>已完工</v>
      </c>
      <c r="P24" s="222" t="str">
        <f>(TEXT(I24,"yyyymmdd"))&amp;$S$2&amp;A24&amp;$S$2&amp;B24&amp;$Q$2</f>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IF(AND(X24&lt;&gt;"", Y24&lt;&gt;""), 2, IF(OR(X24&lt;&gt;"", Y24&lt;&gt;""), 1, 0))</f>
        <v>1</v>
      </c>
      <c r="U24" s="325"/>
      <c r="V24" s="336">
        <f>IF(OR(R24="STAR", T24="", U24=""), T24,
"總數：" &amp; T24 &amp; CHAR(10) &amp;
"已維修：" &amp; U24 &amp; CHAR(10) &amp;
"未更換：" &amp; (T24 - U24))</f>
        <v>1</v>
      </c>
      <c r="W24" s="328" t="str">
        <f>IF(VLOOKUP(A24,'0919門市清單主檔'!B:E,4,FALSE)=0,"",VLOOKUP(A24,'0919門市清單主檔'!B:E,4,FALSE))</f>
        <v/>
      </c>
      <c r="X24" s="227" t="s">
        <v>72</v>
      </c>
      <c r="Y24" s="228"/>
      <c r="Z24" s="228"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Q25&amp;IF(R25&lt;&gt;"",$P$2,"")&amp;R25</f>
        <v>EDC+STAR</v>
      </c>
      <c r="N25" s="314" t="str">
        <f t="array" ref="N25">IF(AND(
    SUMPRODUCT(
        (IM!$F$2:$F$1181=A25) *
        ISNUMBER(SEARCH("HUB", IM!$AC$2:$AC$1181)) *
        (IM!$X$2:$X$1181&gt;=$A$1) *
        (IM!$X$2:$X$1181&lt;=$B$1)*(W25="HUB")
    ) &gt; 0
), "HUB", "")</f>
        <v/>
      </c>
      <c r="O25" s="335" t="str">
        <f>IF(I25="","未到店",
IF(AND(S25&gt;J25, R25="STAR", NOT(AND(G25&lt;&gt;"萊到店 WebPOS", Q25&lt;&gt;"EDC"))), "完工已補裝",
IF(AND(G25&lt;&gt;"萊到店 WebPOS", Q25&lt;&gt;"EDC"), "EDC異常",
IF(AND(W25="HUB", N25=""), "HUB異常",
IF(OR(AND(Z25="STAR", R25="STAR"), AND(Z25&lt;&gt;"STAR", R25="")), "已完工", "STAR異常")
))))</f>
        <v>已完工</v>
      </c>
      <c r="P25" s="222" t="str">
        <f>(TEXT(I25,"yyyymmdd"))&amp;$S$2&amp;A25&amp;$S$2&amp;B25&amp;$Q$2</f>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IF(AND(X25&lt;&gt;"", Y25&lt;&gt;""), 2, IF(OR(X25&lt;&gt;"", Y25&lt;&gt;""), 1, 0))</f>
        <v>1</v>
      </c>
      <c r="U25" s="325"/>
      <c r="V25" s="336">
        <f>IF(OR(R25="STAR", T25="", U25=""), T25,
"總數：" &amp; T25 &amp; CHAR(10) &amp;
"已維修：" &amp; U25 &amp; CHAR(10) &amp;
"未更換：" &amp; (T25 - U25))</f>
        <v>1</v>
      </c>
      <c r="W25" s="328" t="str">
        <f>IF(VLOOKUP(A25,'0919門市清單主檔'!B:E,4,FALSE)=0,"",VLOOKUP(A25,'0919門市清單主檔'!B:E,4,FALSE))</f>
        <v/>
      </c>
      <c r="X25" s="227" t="s">
        <v>73</v>
      </c>
      <c r="Y25" s="228"/>
      <c r="Z25" s="228"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Q26&amp;IF(R26&lt;&gt;"",$P$2,"")&amp;R26</f>
        <v>EDC</v>
      </c>
      <c r="N26" s="314" t="str">
        <f t="array" ref="N26">IF(AND(
    SUMPRODUCT(
        (IM!$F$2:$F$1181=A26) *
        ISNUMBER(SEARCH("HUB", IM!$AC$2:$AC$1181)) *
        (IM!$X$2:$X$1181&gt;=$A$1) *
        (IM!$X$2:$X$1181&lt;=$B$1)*(W26="HUB")
    ) &gt; 0
), "HUB", "")</f>
        <v/>
      </c>
      <c r="O26" s="335" t="str">
        <f>IF(I26="","未到店",
IF(AND(S26&gt;J26, R26="STAR", NOT(AND(G26&lt;&gt;"萊到店 WebPOS", Q26&lt;&gt;"EDC"))), "完工已補裝",
IF(AND(G26&lt;&gt;"萊到店 WebPOS", Q26&lt;&gt;"EDC"), "EDC異常",
IF(AND(W26="HUB", N26=""), "HUB異常",
IF(OR(AND(Z26="STAR", R26="STAR"), AND(Z26&lt;&gt;"STAR", R26="")), "已完工", "STAR異常")
))))</f>
        <v>已完工</v>
      </c>
      <c r="P26" s="222" t="str">
        <f>(TEXT(I26,"yyyymmdd"))&amp;$S$2&amp;A26&amp;$S$2&amp;B26&amp;$Q$2</f>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IF(AND(X26&lt;&gt;"", Y26&lt;&gt;""), 2, IF(OR(X26&lt;&gt;"", Y26&lt;&gt;""), 1, 0))</f>
        <v>0</v>
      </c>
      <c r="U26" s="325"/>
      <c r="V26" s="336">
        <f>IF(OR(R26="STAR", T26="", U26=""), T26,
"總數：" &amp; T26 &amp; CHAR(10) &amp;
"已維修：" &amp; U26 &amp; CHAR(10) &amp;
"未更換：" &amp; (T26 - U26))</f>
        <v>0</v>
      </c>
      <c r="W26" s="328" t="str">
        <f>IF(VLOOKUP(A26,'0919門市清單主檔'!B:E,4,FALSE)=0,"",VLOOKUP(A26,'0919門市清單主檔'!B:E,4,FALSE))</f>
        <v/>
      </c>
      <c r="Y26" s="228"/>
      <c r="Z26" s="228"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Q27&amp;IF(R27&lt;&gt;"",$P$2,"")&amp;R27</f>
        <v>EDC+STAR</v>
      </c>
      <c r="N27" s="314" t="str">
        <f t="array" ref="N27">IF(AND(
    SUMPRODUCT(
        (IM!$F$2:$F$1181=A27) *
        ISNUMBER(SEARCH("HUB", IM!$AC$2:$AC$1181)) *
        (IM!$X$2:$X$1181&gt;=$A$1) *
        (IM!$X$2:$X$1181&lt;=$B$1)*(W27="HUB")
    ) &gt; 0
), "HUB", "")</f>
        <v/>
      </c>
      <c r="O27" s="335" t="str">
        <f>IF(I27="","未到店",
IF(AND(S27&gt;J27, R27="STAR", NOT(AND(G27&lt;&gt;"萊到店 WebPOS", Q27&lt;&gt;"EDC"))), "完工已補裝",
IF(AND(G27&lt;&gt;"萊到店 WebPOS", Q27&lt;&gt;"EDC"), "EDC異常",
IF(AND(W27="HUB", N27=""), "HUB異常",
IF(OR(AND(Z27="STAR", R27="STAR"), AND(Z27&lt;&gt;"STAR", R27="")), "已完工", "STAR異常")
))))</f>
        <v>已完工</v>
      </c>
      <c r="P27" s="222" t="str">
        <f>(TEXT(I27,"yyyymmdd"))&amp;$S$2&amp;A27&amp;$S$2&amp;B27&amp;$Q$2</f>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IF(AND(X27&lt;&gt;"", Y27&lt;&gt;""), 2, IF(OR(X27&lt;&gt;"", Y27&lt;&gt;""), 1, 0))</f>
        <v>2</v>
      </c>
      <c r="U27" s="325"/>
      <c r="V27" s="336">
        <f>IF(OR(R27="STAR", T27="", U27=""), T27,
"總數：" &amp; T27 &amp; CHAR(10) &amp;
"已維修：" &amp; U27 &amp; CHAR(10) &amp;
"未更換：" &amp; (T27 - U27))</f>
        <v>2</v>
      </c>
      <c r="W27" s="328" t="str">
        <f>IF(VLOOKUP(A27,'0919門市清單主檔'!B:E,4,FALSE)=0,"",VLOOKUP(A27,'0919門市清單主檔'!B:E,4,FALSE))</f>
        <v/>
      </c>
      <c r="X27" s="227" t="s">
        <v>75</v>
      </c>
      <c r="Y27" s="228" t="s">
        <v>76</v>
      </c>
      <c r="Z27" s="228"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Q28&amp;IF(R28&lt;&gt;"",$P$2,"")&amp;R28</f>
        <v>EDC+STAR</v>
      </c>
      <c r="N28" s="314" t="str">
        <f t="array" ref="N28">IF(AND(
    SUMPRODUCT(
        (IM!$F$2:$F$1181=A28) *
        ISNUMBER(SEARCH("HUB", IM!$AC$2:$AC$1181)) *
        (IM!$X$2:$X$1181&gt;=$A$1) *
        (IM!$X$2:$X$1181&lt;=$B$1)*(W28="HUB")
    ) &gt; 0
), "HUB", "")</f>
        <v/>
      </c>
      <c r="O28" s="335" t="str">
        <f>IF(I28="","未到店",
IF(AND(S28&gt;J28, R28="STAR", NOT(AND(G28&lt;&gt;"萊到店 WebPOS", Q28&lt;&gt;"EDC"))), "完工已補裝",
IF(AND(G28&lt;&gt;"萊到店 WebPOS", Q28&lt;&gt;"EDC"), "EDC異常",
IF(AND(W28="HUB", N28=""), "HUB異常",
IF(OR(AND(Z28="STAR", R28="STAR"), AND(Z28&lt;&gt;"STAR", R28="")), "已完工", "STAR異常")
))))</f>
        <v>已完工</v>
      </c>
      <c r="P28" s="222" t="str">
        <f>(TEXT(I28,"yyyymmdd"))&amp;$S$2&amp;A28&amp;$S$2&amp;B28&amp;$Q$2</f>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IF(AND(X28&lt;&gt;"", Y28&lt;&gt;""), 2, IF(OR(X28&lt;&gt;"", Y28&lt;&gt;""), 1, 0))</f>
        <v>2</v>
      </c>
      <c r="U28" s="325"/>
      <c r="V28" s="336">
        <f>IF(OR(R28="STAR", T28="", U28=""), T28,
"總數：" &amp; T28 &amp; CHAR(10) &amp;
"已維修：" &amp; U28 &amp; CHAR(10) &amp;
"未更換：" &amp; (T28 - U28))</f>
        <v>2</v>
      </c>
      <c r="W28" s="328" t="str">
        <f>IF(VLOOKUP(A28,'0919門市清單主檔'!B:E,4,FALSE)=0,"",VLOOKUP(A28,'0919門市清單主檔'!B:E,4,FALSE))</f>
        <v/>
      </c>
      <c r="X28" s="227" t="s">
        <v>77</v>
      </c>
      <c r="Y28" s="228" t="s">
        <v>78</v>
      </c>
      <c r="Z28" s="228"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Q29&amp;IF(R29&lt;&gt;"",$P$2,"")&amp;R29</f>
        <v>EDC+STAR</v>
      </c>
      <c r="N29" s="314" t="str">
        <f t="array" ref="N29">IF(AND(
    SUMPRODUCT(
        (IM!$F$2:$F$1181=A29) *
        ISNUMBER(SEARCH("HUB", IM!$AC$2:$AC$1181)) *
        (IM!$X$2:$X$1181&gt;=$A$1) *
        (IM!$X$2:$X$1181&lt;=$B$1)*(W29="HUB")
    ) &gt; 0
), "HUB", "")</f>
        <v/>
      </c>
      <c r="O29" s="335" t="str">
        <f>IF(I29="","未到店",
IF(AND(S29&gt;J29, R29="STAR", NOT(AND(G29&lt;&gt;"萊到店 WebPOS", Q29&lt;&gt;"EDC"))), "完工已補裝",
IF(AND(G29&lt;&gt;"萊到店 WebPOS", Q29&lt;&gt;"EDC"), "EDC異常",
IF(AND(W29="HUB", N29=""), "HUB異常",
IF(OR(AND(Z29="STAR", R29="STAR"), AND(Z29&lt;&gt;"STAR", R29="")), "已完工", "STAR異常")
))))</f>
        <v>已完工</v>
      </c>
      <c r="P29" s="222" t="str">
        <f>(TEXT(I29,"yyyymmdd"))&amp;$S$2&amp;A29&amp;$S$2&amp;B29&amp;$Q$2</f>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IF(AND(X29&lt;&gt;"", Y29&lt;&gt;""), 2, IF(OR(X29&lt;&gt;"", Y29&lt;&gt;""), 1, 0))</f>
        <v>2</v>
      </c>
      <c r="U29" s="325"/>
      <c r="V29" s="336">
        <f>IF(OR(R29="STAR", T29="", U29=""), T29,
"總數：" &amp; T29 &amp; CHAR(10) &amp;
"已維修：" &amp; U29 &amp; CHAR(10) &amp;
"未更換：" &amp; (T29 - U29))</f>
        <v>2</v>
      </c>
      <c r="W29" s="328" t="str">
        <f>IF(VLOOKUP(A29,'0919門市清單主檔'!B:E,4,FALSE)=0,"",VLOOKUP(A29,'0919門市清單主檔'!B:E,4,FALSE))</f>
        <v/>
      </c>
      <c r="X29" s="227" t="s">
        <v>79</v>
      </c>
      <c r="Y29" s="228" t="s">
        <v>80</v>
      </c>
      <c r="Z29" s="228"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Q30&amp;IF(R30&lt;&gt;"",$P$2,"")&amp;R30</f>
        <v>EDC+STAR</v>
      </c>
      <c r="N30" s="314" t="str">
        <f t="array" ref="N30">IF(AND(
    SUMPRODUCT(
        (IM!$F$2:$F$1181=A30) *
        ISNUMBER(SEARCH("HUB", IM!$AC$2:$AC$1181)) *
        (IM!$X$2:$X$1181&gt;=$A$1) *
        (IM!$X$2:$X$1181&lt;=$B$1)*(W30="HUB")
    ) &gt; 0
), "HUB", "")</f>
        <v/>
      </c>
      <c r="O30" s="335" t="str">
        <f>IF(I30="","未到店",
IF(AND(S30&gt;J30, R30="STAR", NOT(AND(G30&lt;&gt;"萊到店 WebPOS", Q30&lt;&gt;"EDC"))), "完工已補裝",
IF(AND(G30&lt;&gt;"萊到店 WebPOS", Q30&lt;&gt;"EDC"), "EDC異常",
IF(AND(W30="HUB", N30=""), "HUB異常",
IF(OR(AND(Z30="STAR", R30="STAR"), AND(Z30&lt;&gt;"STAR", R30="")), "已完工", "STAR異常")
))))</f>
        <v>已完工</v>
      </c>
      <c r="P30" s="222" t="str">
        <f>(TEXT(I30,"yyyymmdd"))&amp;$S$2&amp;A30&amp;$S$2&amp;B30&amp;$Q$2</f>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IF(AND(X30&lt;&gt;"", Y30&lt;&gt;""), 2, IF(OR(X30&lt;&gt;"", Y30&lt;&gt;""), 1, 0))</f>
        <v>2</v>
      </c>
      <c r="U30" s="325"/>
      <c r="V30" s="336">
        <f>IF(OR(R30="STAR", T30="", U30=""), T30,
"總數：" &amp; T30 &amp; CHAR(10) &amp;
"已維修：" &amp; U30 &amp; CHAR(10) &amp;
"未更換：" &amp; (T30 - U30))</f>
        <v>2</v>
      </c>
      <c r="W30" s="328" t="str">
        <f>IF(VLOOKUP(A30,'0919門市清單主檔'!B:E,4,FALSE)=0,"",VLOOKUP(A30,'0919門市清單主檔'!B:E,4,FALSE))</f>
        <v/>
      </c>
      <c r="X30" s="227" t="s">
        <v>81</v>
      </c>
      <c r="Y30" s="228" t="s">
        <v>82</v>
      </c>
      <c r="Z30" s="228"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Q31&amp;IF(R31&lt;&gt;"",$P$2,"")&amp;R31</f>
        <v>EDC</v>
      </c>
      <c r="N31" s="314" t="str">
        <f t="array" ref="N31">IF(AND(
    SUMPRODUCT(
        (IM!$F$2:$F$1181=A31) *
        ISNUMBER(SEARCH("HUB", IM!$AC$2:$AC$1181)) *
        (IM!$X$2:$X$1181&gt;=$A$1) *
        (IM!$X$2:$X$1181&lt;=$B$1)*(W31="HUB")
    ) &gt; 0
), "HUB", "")</f>
        <v/>
      </c>
      <c r="O31" s="335" t="str">
        <f>IF(I31="","未到店",
IF(AND(S31&gt;J31, R31="STAR", NOT(AND(G31&lt;&gt;"萊到店 WebPOS", Q31&lt;&gt;"EDC"))), "完工已補裝",
IF(AND(G31&lt;&gt;"萊到店 WebPOS", Q31&lt;&gt;"EDC"), "EDC異常",
IF(AND(W31="HUB", N31=""), "HUB異常",
IF(OR(AND(Z31="STAR", R31="STAR"), AND(Z31&lt;&gt;"STAR", R31="")), "已完工", "STAR異常")
))))</f>
        <v>已完工</v>
      </c>
      <c r="P31" s="222" t="str">
        <f>(TEXT(I31,"yyyymmdd"))&amp;$S$2&amp;A31&amp;$S$2&amp;B31&amp;$Q$2</f>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IF(AND(X31&lt;&gt;"", Y31&lt;&gt;""), 2, IF(OR(X31&lt;&gt;"", Y31&lt;&gt;""), 1, 0))</f>
        <v>0</v>
      </c>
      <c r="U31" s="325"/>
      <c r="V31" s="336">
        <f>IF(OR(R31="STAR", T31="", U31=""), T31,
"總數：" &amp; T31 &amp; CHAR(10) &amp;
"已維修：" &amp; U31 &amp; CHAR(10) &amp;
"未更換：" &amp; (T31 - U31))</f>
        <v>0</v>
      </c>
      <c r="W31" s="328" t="str">
        <f>IF(VLOOKUP(A31,'0919門市清單主檔'!B:E,4,FALSE)=0,"",VLOOKUP(A31,'0919門市清單主檔'!B:E,4,FALSE))</f>
        <v/>
      </c>
      <c r="Y31" s="228"/>
      <c r="Z31" s="228"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Q32&amp;IF(R32&lt;&gt;"",$P$2,"")&amp;R32</f>
        <v>EDC+STAR</v>
      </c>
      <c r="N32" s="314" t="str">
        <f t="array" ref="N32">IF(AND(
    SUMPRODUCT(
        (IM!$F$2:$F$1181=A32) *
        ISNUMBER(SEARCH("HUB", IM!$AC$2:$AC$1181)) *
        (IM!$X$2:$X$1181&gt;=$A$1) *
        (IM!$X$2:$X$1181&lt;=$B$1)*(W32="HUB")
    ) &gt; 0
), "HUB", "")</f>
        <v/>
      </c>
      <c r="O32" s="335" t="str">
        <f>IF(I32="","未到店",
IF(AND(S32&gt;J32, R32="STAR", NOT(AND(G32&lt;&gt;"萊到店 WebPOS", Q32&lt;&gt;"EDC"))), "完工已補裝",
IF(AND(G32&lt;&gt;"萊到店 WebPOS", Q32&lt;&gt;"EDC"), "EDC異常",
IF(AND(W32="HUB", N32=""), "HUB異常",
IF(OR(AND(Z32="STAR", R32="STAR"), AND(Z32&lt;&gt;"STAR", R32="")), "已完工", "STAR異常")
))))</f>
        <v>已完工</v>
      </c>
      <c r="P32" s="222" t="str">
        <f>(TEXT(I32,"yyyymmdd"))&amp;$S$2&amp;A32&amp;$S$2&amp;B32&amp;$Q$2</f>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IF(AND(X32&lt;&gt;"", Y32&lt;&gt;""), 2, IF(OR(X32&lt;&gt;"", Y32&lt;&gt;""), 1, 0))</f>
        <v>2</v>
      </c>
      <c r="U32" s="325"/>
      <c r="V32" s="336">
        <f>IF(OR(R32="STAR", T32="", U32=""), T32,
"總數：" &amp; T32 &amp; CHAR(10) &amp;
"已維修：" &amp; U32 &amp; CHAR(10) &amp;
"未更換：" &amp; (T32 - U32))</f>
        <v>2</v>
      </c>
      <c r="W32" s="328" t="str">
        <f>IF(VLOOKUP(A32,'0919門市清單主檔'!B:E,4,FALSE)=0,"",VLOOKUP(A32,'0919門市清單主檔'!B:E,4,FALSE))</f>
        <v/>
      </c>
      <c r="X32" s="227" t="s">
        <v>83</v>
      </c>
      <c r="Y32" s="228" t="s">
        <v>84</v>
      </c>
      <c r="Z32" s="228"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Q33&amp;IF(R33&lt;&gt;"",$P$2,"")&amp;R33</f>
        <v>EDC+STAR</v>
      </c>
      <c r="N33" s="314" t="str">
        <f t="array" ref="N33">IF(AND(
    SUMPRODUCT(
        (IM!$F$2:$F$1181=A33) *
        ISNUMBER(SEARCH("HUB", IM!$AC$2:$AC$1181)) *
        (IM!$X$2:$X$1181&gt;=$A$1) *
        (IM!$X$2:$X$1181&lt;=$B$1)*(W33="HUB")
    ) &gt; 0
), "HUB", "")</f>
        <v/>
      </c>
      <c r="O33" s="335" t="str">
        <f>IF(I33="","未到店",
IF(AND(S33&gt;J33, R33="STAR", NOT(AND(G33&lt;&gt;"萊到店 WebPOS", Q33&lt;&gt;"EDC"))), "完工已補裝",
IF(AND(G33&lt;&gt;"萊到店 WebPOS", Q33&lt;&gt;"EDC"), "EDC異常",
IF(AND(W33="HUB", N33=""), "HUB異常",
IF(OR(AND(Z33="STAR", R33="STAR"), AND(Z33&lt;&gt;"STAR", R33="")), "已完工", "STAR異常")
))))</f>
        <v>已完工</v>
      </c>
      <c r="P33" s="222" t="str">
        <f>(TEXT(I33,"yyyymmdd"))&amp;$S$2&amp;A33&amp;$S$2&amp;B33&amp;$Q$2</f>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IF(AND(X33&lt;&gt;"", Y33&lt;&gt;""), 2, IF(OR(X33&lt;&gt;"", Y33&lt;&gt;""), 1, 0))</f>
        <v>2</v>
      </c>
      <c r="U33" s="325"/>
      <c r="V33" s="336">
        <f>IF(OR(R33="STAR", T33="", U33=""), T33,
"總數：" &amp; T33 &amp; CHAR(10) &amp;
"已維修：" &amp; U33 &amp; CHAR(10) &amp;
"未更換：" &amp; (T33 - U33))</f>
        <v>2</v>
      </c>
      <c r="W33" s="328" t="str">
        <f>IF(VLOOKUP(A33,'0919門市清單主檔'!B:E,4,FALSE)=0,"",VLOOKUP(A33,'0919門市清單主檔'!B:E,4,FALSE))</f>
        <v/>
      </c>
      <c r="X33" s="227" t="s">
        <v>85</v>
      </c>
      <c r="Y33" s="228" t="s">
        <v>86</v>
      </c>
      <c r="Z33" s="228"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Q34&amp;IF(R34&lt;&gt;"",$P$2,"")&amp;R34</f>
        <v>EDC+STAR</v>
      </c>
      <c r="N34" s="314" t="str">
        <f t="array" ref="N34">IF(AND(
    SUMPRODUCT(
        (IM!$F$2:$F$1181=A34) *
        ISNUMBER(SEARCH("HUB", IM!$AC$2:$AC$1181)) *
        (IM!$X$2:$X$1181&gt;=$A$1) *
        (IM!$X$2:$X$1181&lt;=$B$1)*(W34="HUB")
    ) &gt; 0
), "HUB", "")</f>
        <v/>
      </c>
      <c r="O34" s="335" t="str">
        <f>IF(I34="","未到店",
IF(AND(S34&gt;J34, R34="STAR", NOT(AND(G34&lt;&gt;"萊到店 WebPOS", Q34&lt;&gt;"EDC"))), "完工已補裝",
IF(AND(G34&lt;&gt;"萊到店 WebPOS", Q34&lt;&gt;"EDC"), "EDC異常",
IF(AND(W34="HUB", N34=""), "HUB異常",
IF(OR(AND(Z34="STAR", R34="STAR"), AND(Z34&lt;&gt;"STAR", R34="")), "已完工", "STAR異常")
))))</f>
        <v>已完工</v>
      </c>
      <c r="P34" s="222" t="str">
        <f>(TEXT(I34,"yyyymmdd"))&amp;$S$2&amp;A34&amp;$S$2&amp;B34&amp;$Q$2</f>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IF(AND(X34&lt;&gt;"", Y34&lt;&gt;""), 2, IF(OR(X34&lt;&gt;"", Y34&lt;&gt;""), 1, 0))</f>
        <v>2</v>
      </c>
      <c r="U34" s="325"/>
      <c r="V34" s="336">
        <f>IF(OR(R34="STAR", T34="", U34=""), T34,
"總數：" &amp; T34 &amp; CHAR(10) &amp;
"已維修：" &amp; U34 &amp; CHAR(10) &amp;
"未更換：" &amp; (T34 - U34))</f>
        <v>2</v>
      </c>
      <c r="W34" s="328" t="str">
        <f>IF(VLOOKUP(A34,'0919門市清單主檔'!B:E,4,FALSE)=0,"",VLOOKUP(A34,'0919門市清單主檔'!B:E,4,FALSE))</f>
        <v/>
      </c>
      <c r="X34" s="227" t="s">
        <v>87</v>
      </c>
      <c r="Y34" s="228" t="s">
        <v>88</v>
      </c>
      <c r="Z34" s="228"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Q35&amp;IF(R35&lt;&gt;"",$P$2,"")&amp;R35</f>
        <v>EDC+STAR</v>
      </c>
      <c r="N35" s="314" t="str">
        <f t="array" ref="N35">IF(AND(
    SUMPRODUCT(
        (IM!$F$2:$F$1181=A35) *
        ISNUMBER(SEARCH("HUB", IM!$AC$2:$AC$1181)) *
        (IM!$X$2:$X$1181&gt;=$A$1) *
        (IM!$X$2:$X$1181&lt;=$B$1)*(W35="HUB")
    ) &gt; 0
), "HUB", "")</f>
        <v/>
      </c>
      <c r="O35" s="335" t="str">
        <f>IF(I35="","未到店",
IF(AND(S35&gt;J35, R35="STAR", NOT(AND(G35&lt;&gt;"萊到店 WebPOS", Q35&lt;&gt;"EDC"))), "完工已補裝",
IF(AND(G35&lt;&gt;"萊到店 WebPOS", Q35&lt;&gt;"EDC"), "EDC異常",
IF(AND(W35="HUB", N35=""), "HUB異常",
IF(OR(AND(Z35="STAR", R35="STAR"), AND(Z35&lt;&gt;"STAR", R35="")), "已完工", "STAR異常")
))))</f>
        <v>已完工</v>
      </c>
      <c r="P35" s="222" t="str">
        <f>(TEXT(I35,"yyyymmdd"))&amp;$S$2&amp;A35&amp;$S$2&amp;B35&amp;$Q$2</f>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IF(AND(X35&lt;&gt;"", Y35&lt;&gt;""), 2, IF(OR(X35&lt;&gt;"", Y35&lt;&gt;""), 1, 0))</f>
        <v>2</v>
      </c>
      <c r="U35" s="325"/>
      <c r="V35" s="336">
        <f>IF(OR(R35="STAR", T35="", U35=""), T35,
"總數：" &amp; T35 &amp; CHAR(10) &amp;
"已維修：" &amp; U35 &amp; CHAR(10) &amp;
"未更換：" &amp; (T35 - U35))</f>
        <v>2</v>
      </c>
      <c r="W35" s="328" t="str">
        <f>IF(VLOOKUP(A35,'0919門市清單主檔'!B:E,4,FALSE)=0,"",VLOOKUP(A35,'0919門市清單主檔'!B:E,4,FALSE))</f>
        <v/>
      </c>
      <c r="X35" s="227" t="s">
        <v>89</v>
      </c>
      <c r="Y35" s="228" t="s">
        <v>90</v>
      </c>
      <c r="Z35" s="228"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Q36&amp;IF(R36&lt;&gt;"",$P$2,"")&amp;R36</f>
        <v>EDC+STAR</v>
      </c>
      <c r="N36" s="314" t="str">
        <f t="array" ref="N36">IF(AND(
    SUMPRODUCT(
        (IM!$F$2:$F$1181=A36) *
        ISNUMBER(SEARCH("HUB", IM!$AC$2:$AC$1181)) *
        (IM!$X$2:$X$1181&gt;=$A$1) *
        (IM!$X$2:$X$1181&lt;=$B$1)*(W36="HUB")
    ) &gt; 0
), "HUB", "")</f>
        <v/>
      </c>
      <c r="O36" s="335" t="str">
        <f>IF(I36="","未到店",
IF(AND(S36&gt;J36, R36="STAR", NOT(AND(G36&lt;&gt;"萊到店 WebPOS", Q36&lt;&gt;"EDC"))), "完工已補裝",
IF(AND(G36&lt;&gt;"萊到店 WebPOS", Q36&lt;&gt;"EDC"), "EDC異常",
IF(AND(W36="HUB", N36=""), "HUB異常",
IF(OR(AND(Z36="STAR", R36="STAR"), AND(Z36&lt;&gt;"STAR", R36="")), "已完工", "STAR異常")
))))</f>
        <v>已完工</v>
      </c>
      <c r="P36" s="222" t="str">
        <f>(TEXT(I36,"yyyymmdd"))&amp;$S$2&amp;A36&amp;$S$2&amp;B36&amp;$Q$2</f>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IF(AND(X36&lt;&gt;"", Y36&lt;&gt;""), 2, IF(OR(X36&lt;&gt;"", Y36&lt;&gt;""), 1, 0))</f>
        <v>2</v>
      </c>
      <c r="U36" s="325"/>
      <c r="V36" s="336">
        <f>IF(OR(R36="STAR", T36="", U36=""), T36,
"總數：" &amp; T36 &amp; CHAR(10) &amp;
"已維修：" &amp; U36 &amp; CHAR(10) &amp;
"未更換：" &amp; (T36 - U36))</f>
        <v>2</v>
      </c>
      <c r="W36" s="328" t="str">
        <f>IF(VLOOKUP(A36,'0919門市清單主檔'!B:E,4,FALSE)=0,"",VLOOKUP(A36,'0919門市清單主檔'!B:E,4,FALSE))</f>
        <v/>
      </c>
      <c r="X36" s="227" t="s">
        <v>91</v>
      </c>
      <c r="Y36" s="228" t="s">
        <v>92</v>
      </c>
      <c r="Z36" s="228"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Q37&amp;IF(R37&lt;&gt;"",$P$2,"")&amp;R37</f>
        <v>EDC+STAR</v>
      </c>
      <c r="N37" s="314" t="str">
        <f t="array" ref="N37">IF(AND(
    SUMPRODUCT(
        (IM!$F$2:$F$1181=A37) *
        ISNUMBER(SEARCH("HUB", IM!$AC$2:$AC$1181)) *
        (IM!$X$2:$X$1181&gt;=$A$1) *
        (IM!$X$2:$X$1181&lt;=$B$1)*(W37="HUB")
    ) &gt; 0
), "HUB", "")</f>
        <v/>
      </c>
      <c r="O37" s="335" t="str">
        <f>IF(I37="","未到店",
IF(AND(S37&gt;J37, R37="STAR", NOT(AND(G37&lt;&gt;"萊到店 WebPOS", Q37&lt;&gt;"EDC"))), "完工已補裝",
IF(AND(G37&lt;&gt;"萊到店 WebPOS", Q37&lt;&gt;"EDC"), "EDC異常",
IF(AND(W37="HUB", N37=""), "HUB異常",
IF(OR(AND(Z37="STAR", R37="STAR"), AND(Z37&lt;&gt;"STAR", R37="")), "已完工", "STAR異常")
))))</f>
        <v>已完工</v>
      </c>
      <c r="P37" s="222" t="str">
        <f>(TEXT(I37,"yyyymmdd"))&amp;$S$2&amp;A37&amp;$S$2&amp;B37&amp;$Q$2</f>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IF(AND(X37&lt;&gt;"", Y37&lt;&gt;""), 2, IF(OR(X37&lt;&gt;"", Y37&lt;&gt;""), 1, 0))</f>
        <v>2</v>
      </c>
      <c r="U37" s="325"/>
      <c r="V37" s="336">
        <f>IF(OR(R37="STAR", T37="", U37=""), T37,
"總數：" &amp; T37 &amp; CHAR(10) &amp;
"已維修：" &amp; U37 &amp; CHAR(10) &amp;
"未更換：" &amp; (T37 - U37))</f>
        <v>2</v>
      </c>
      <c r="W37" s="328" t="str">
        <f>IF(VLOOKUP(A37,'0919門市清單主檔'!B:E,4,FALSE)=0,"",VLOOKUP(A37,'0919門市清單主檔'!B:E,4,FALSE))</f>
        <v/>
      </c>
      <c r="X37" s="227" t="s">
        <v>93</v>
      </c>
      <c r="Y37" s="228" t="s">
        <v>94</v>
      </c>
      <c r="Z37" s="228"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Q38&amp;IF(R38&lt;&gt;"",$P$2,"")&amp;R38</f>
        <v>EDC</v>
      </c>
      <c r="N38" s="314" t="str">
        <f t="array" ref="N38">IF(AND(
    SUMPRODUCT(
        (IM!$F$2:$F$1181=A38) *
        ISNUMBER(SEARCH("HUB", IM!$AC$2:$AC$1181)) *
        (IM!$X$2:$X$1181&gt;=$A$1) *
        (IM!$X$2:$X$1181&lt;=$B$1)*(W38="HUB")
    ) &gt; 0
), "HUB", "")</f>
        <v/>
      </c>
      <c r="O38" s="335" t="str">
        <f>IF(I38="","未到店",
IF(AND(S38&gt;J38, R38="STAR", NOT(AND(G38&lt;&gt;"萊到店 WebPOS", Q38&lt;&gt;"EDC"))), "完工已補裝",
IF(AND(G38&lt;&gt;"萊到店 WebPOS", Q38&lt;&gt;"EDC"), "EDC異常",
IF(AND(W38="HUB", N38=""), "HUB異常",
IF(OR(AND(Z38="STAR", R38="STAR"), AND(Z38&lt;&gt;"STAR", R38="")), "已完工", "STAR異常")
))))</f>
        <v>已完工</v>
      </c>
      <c r="P38" s="222" t="str">
        <f>(TEXT(I38,"yyyymmdd"))&amp;$S$2&amp;A38&amp;$S$2&amp;B38&amp;$Q$2</f>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IF(AND(X38&lt;&gt;"", Y38&lt;&gt;""), 2, IF(OR(X38&lt;&gt;"", Y38&lt;&gt;""), 1, 0))</f>
        <v>0</v>
      </c>
      <c r="U38" s="325"/>
      <c r="V38" s="336">
        <f>IF(OR(R38="STAR", T38="", U38=""), T38,
"總數：" &amp; T38 &amp; CHAR(10) &amp;
"已維修：" &amp; U38 &amp; CHAR(10) &amp;
"未更換：" &amp; (T38 - U38))</f>
        <v>0</v>
      </c>
      <c r="W38" s="328" t="str">
        <f>IF(VLOOKUP(A38,'0919門市清單主檔'!B:E,4,FALSE)=0,"",VLOOKUP(A38,'0919門市清單主檔'!B:E,4,FALSE))</f>
        <v/>
      </c>
      <c r="Y38" s="228"/>
      <c r="Z38" s="228"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Q39&amp;IF(R39&lt;&gt;"",$P$2,"")&amp;R39</f>
        <v>EDC</v>
      </c>
      <c r="N39" s="314" t="str">
        <f t="array" ref="N39">IF(AND(
    SUMPRODUCT(
        (IM!$F$2:$F$1181=A39) *
        ISNUMBER(SEARCH("HUB", IM!$AC$2:$AC$1181)) *
        (IM!$X$2:$X$1181&gt;=$A$1) *
        (IM!$X$2:$X$1181&lt;=$B$1)*(W39="HUB")
    ) &gt; 0
), "HUB", "")</f>
        <v>HUB</v>
      </c>
      <c r="O39" s="335" t="str">
        <f>IF(I39="","未到店",
IF(AND(S39&gt;J39, R39="STAR", NOT(AND(G39&lt;&gt;"萊到店 WebPOS", Q39&lt;&gt;"EDC"))), "完工已補裝",
IF(AND(G39&lt;&gt;"萊到店 WebPOS", Q39&lt;&gt;"EDC"), "EDC異常",
IF(AND(W39="HUB", N39=""), "HUB異常",
IF(OR(AND(Z39="STAR", R39="STAR"), AND(Z39&lt;&gt;"STAR", R39="")), "已完工", "STAR異常")
))))</f>
        <v>已完工</v>
      </c>
      <c r="P39" s="222" t="str">
        <f>(TEXT(I39,"yyyymmdd"))&amp;$S$2&amp;A39&amp;$S$2&amp;B39&amp;$Q$2</f>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IF(AND(X39&lt;&gt;"", Y39&lt;&gt;""), 2, IF(OR(X39&lt;&gt;"", Y39&lt;&gt;""), 1, 0))</f>
        <v>0</v>
      </c>
      <c r="U39" s="325"/>
      <c r="V39" s="336">
        <f>IF(OR(R39="STAR", T39="", U39=""), T39,
"總數：" &amp; T39 &amp; CHAR(10) &amp;
"已維修：" &amp; U39 &amp; CHAR(10) &amp;
"未更換：" &amp; (T39 - U39))</f>
        <v>0</v>
      </c>
      <c r="W39" s="328" t="str">
        <f>IF(VLOOKUP(A39,'0919門市清單主檔'!B:E,4,FALSE)=0,"",VLOOKUP(A39,'0919門市清單主檔'!B:E,4,FALSE))</f>
        <v>HUB</v>
      </c>
      <c r="Y39" s="228"/>
      <c r="Z39" s="228"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Q40&amp;IF(R40&lt;&gt;"",$P$2,"")&amp;R40</f>
        <v>EDC</v>
      </c>
      <c r="N40" s="314" t="str">
        <f t="array" ref="N40">IF(AND(
    SUMPRODUCT(
        (IM!$F$2:$F$1181=A40) *
        ISNUMBER(SEARCH("HUB", IM!$AC$2:$AC$1181)) *
        (IM!$X$2:$X$1181&gt;=$A$1) *
        (IM!$X$2:$X$1181&lt;=$B$1)*(W40="HUB")
    ) &gt; 0
), "HUB", "")</f>
        <v/>
      </c>
      <c r="O40" s="335" t="str">
        <f>IF(I40="","未到店",
IF(AND(S40&gt;J40, R40="STAR", NOT(AND(G40&lt;&gt;"萊到店 WebPOS", Q40&lt;&gt;"EDC"))), "完工已補裝",
IF(AND(G40&lt;&gt;"萊到店 WebPOS", Q40&lt;&gt;"EDC"), "EDC異常",
IF(AND(W40="HUB", N40=""), "HUB異常",
IF(OR(AND(Z40="STAR", R40="STAR"), AND(Z40&lt;&gt;"STAR", R40="")), "已完工", "STAR異常")
))))</f>
        <v>已完工</v>
      </c>
      <c r="P40" s="222" t="str">
        <f>(TEXT(I40,"yyyymmdd"))&amp;$S$2&amp;A40&amp;$S$2&amp;B40&amp;$Q$2</f>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IF(AND(X40&lt;&gt;"", Y40&lt;&gt;""), 2, IF(OR(X40&lt;&gt;"", Y40&lt;&gt;""), 1, 0))</f>
        <v>0</v>
      </c>
      <c r="U40" s="325"/>
      <c r="V40" s="336">
        <f>IF(OR(R40="STAR", T40="", U40=""), T40,
"總數：" &amp; T40 &amp; CHAR(10) &amp;
"已維修：" &amp; U40 &amp; CHAR(10) &amp;
"未更換：" &amp; (T40 - U40))</f>
        <v>0</v>
      </c>
      <c r="W40" s="328" t="str">
        <f>IF(VLOOKUP(A40,'0919門市清單主檔'!B:E,4,FALSE)=0,"",VLOOKUP(A40,'0919門市清單主檔'!B:E,4,FALSE))</f>
        <v/>
      </c>
      <c r="Y40" s="228"/>
      <c r="Z40" s="228"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Q41&amp;IF(R41&lt;&gt;"",$P$2,"")&amp;R41</f>
        <v>EDC+STAR</v>
      </c>
      <c r="N41" s="314" t="str">
        <f t="array" ref="N41">IF(AND(
    SUMPRODUCT(
        (IM!$F$2:$F$1181=A41) *
        ISNUMBER(SEARCH("HUB", IM!$AC$2:$AC$1181)) *
        (IM!$X$2:$X$1181&gt;=$A$1) *
        (IM!$X$2:$X$1181&lt;=$B$1)*(W41="HUB")
    ) &gt; 0
), "HUB", "")</f>
        <v/>
      </c>
      <c r="O41" s="335" t="str">
        <f>IF(I41="","未到店",
IF(AND(S41&gt;J41, R41="STAR", NOT(AND(G41&lt;&gt;"萊到店 WebPOS", Q41&lt;&gt;"EDC"))), "完工已補裝",
IF(AND(G41&lt;&gt;"萊到店 WebPOS", Q41&lt;&gt;"EDC"), "EDC異常",
IF(AND(W41="HUB", N41=""), "HUB異常",
IF(OR(AND(Z41="STAR", R41="STAR"), AND(Z41&lt;&gt;"STAR", R41="")), "已完工", "STAR異常")
))))</f>
        <v>已完工</v>
      </c>
      <c r="P41" s="222" t="str">
        <f>(TEXT(I41,"yyyymmdd"))&amp;$S$2&amp;A41&amp;$S$2&amp;B41&amp;$Q$2</f>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IF(AND(X41&lt;&gt;"", Y41&lt;&gt;""), 2, IF(OR(X41&lt;&gt;"", Y41&lt;&gt;""), 1, 0))</f>
        <v>2</v>
      </c>
      <c r="U41" s="325"/>
      <c r="V41" s="336">
        <f>IF(OR(R41="STAR", T41="", U41=""), T41,
"總數：" &amp; T41 &amp; CHAR(10) &amp;
"已維修：" &amp; U41 &amp; CHAR(10) &amp;
"未更換：" &amp; (T41 - U41))</f>
        <v>2</v>
      </c>
      <c r="W41" s="328" t="str">
        <f>IF(VLOOKUP(A41,'0919門市清單主檔'!B:E,4,FALSE)=0,"",VLOOKUP(A41,'0919門市清單主檔'!B:E,4,FALSE))</f>
        <v/>
      </c>
      <c r="X41" s="227" t="s">
        <v>96</v>
      </c>
      <c r="Y41" s="228" t="s">
        <v>97</v>
      </c>
      <c r="Z41" s="228"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Q42&amp;IF(R42&lt;&gt;"",$P$2,"")&amp;R42</f>
        <v>EDC+STAR</v>
      </c>
      <c r="N42" s="314" t="str">
        <f t="array" ref="N42">IF(AND(
    SUMPRODUCT(
        (IM!$F$2:$F$1181=A42) *
        ISNUMBER(SEARCH("HUB", IM!$AC$2:$AC$1181)) *
        (IM!$X$2:$X$1181&gt;=$A$1) *
        (IM!$X$2:$X$1181&lt;=$B$1)*(W42="HUB")
    ) &gt; 0
), "HUB", "")</f>
        <v/>
      </c>
      <c r="O42" s="335" t="str">
        <f>IF(I42="","未到店",
IF(AND(S42&gt;J42, R42="STAR", NOT(AND(G42&lt;&gt;"萊到店 WebPOS", Q42&lt;&gt;"EDC"))), "完工已補裝",
IF(AND(G42&lt;&gt;"萊到店 WebPOS", Q42&lt;&gt;"EDC"), "EDC異常",
IF(AND(W42="HUB", N42=""), "HUB異常",
IF(OR(AND(Z42="STAR", R42="STAR"), AND(Z42&lt;&gt;"STAR", R42="")), "已完工", "STAR異常")
))))</f>
        <v>已完工</v>
      </c>
      <c r="P42" s="222" t="str">
        <f>(TEXT(I42,"yyyymmdd"))&amp;$S$2&amp;A42&amp;$S$2&amp;B42&amp;$Q$2</f>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IF(AND(X42&lt;&gt;"", Y42&lt;&gt;""), 2, IF(OR(X42&lt;&gt;"", Y42&lt;&gt;""), 1, 0))</f>
        <v>2</v>
      </c>
      <c r="U42" s="325"/>
      <c r="V42" s="336">
        <f>IF(OR(R42="STAR", T42="", U42=""), T42,
"總數：" &amp; T42 &amp; CHAR(10) &amp;
"已維修：" &amp; U42 &amp; CHAR(10) &amp;
"未更換：" &amp; (T42 - U42))</f>
        <v>2</v>
      </c>
      <c r="W42" s="328" t="str">
        <f>IF(VLOOKUP(A42,'0919門市清單主檔'!B:E,4,FALSE)=0,"",VLOOKUP(A42,'0919門市清單主檔'!B:E,4,FALSE))</f>
        <v/>
      </c>
      <c r="X42" s="227" t="s">
        <v>98</v>
      </c>
      <c r="Y42" s="228" t="s">
        <v>99</v>
      </c>
      <c r="Z42" s="228"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Q43&amp;IF(R43&lt;&gt;"",$P$2,"")&amp;R43</f>
        <v>EDC+STAR</v>
      </c>
      <c r="N43" s="314" t="str">
        <f t="array" ref="N43">IF(AND(
    SUMPRODUCT(
        (IM!$F$2:$F$1181=A43) *
        ISNUMBER(SEARCH("HUB", IM!$AC$2:$AC$1181)) *
        (IM!$X$2:$X$1181&gt;=$A$1) *
        (IM!$X$2:$X$1181&lt;=$B$1)*(W43="HUB")
    ) &gt; 0
), "HUB", "")</f>
        <v/>
      </c>
      <c r="O43" s="335" t="str">
        <f>IF(I43="","未到店",
IF(AND(S43&gt;J43, R43="STAR", NOT(AND(G43&lt;&gt;"萊到店 WebPOS", Q43&lt;&gt;"EDC"))), "完工已補裝",
IF(AND(G43&lt;&gt;"萊到店 WebPOS", Q43&lt;&gt;"EDC"), "EDC異常",
IF(AND(W43="HUB", N43=""), "HUB異常",
IF(OR(AND(Z43="STAR", R43="STAR"), AND(Z43&lt;&gt;"STAR", R43="")), "已完工", "STAR異常")
))))</f>
        <v>已完工</v>
      </c>
      <c r="P43" s="222" t="str">
        <f>(TEXT(I43,"yyyymmdd"))&amp;$S$2&amp;A43&amp;$S$2&amp;B43&amp;$Q$2</f>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IF(AND(X43&lt;&gt;"", Y43&lt;&gt;""), 2, IF(OR(X43&lt;&gt;"", Y43&lt;&gt;""), 1, 0))</f>
        <v>2</v>
      </c>
      <c r="U43" s="325"/>
      <c r="V43" s="336">
        <f>IF(OR(R43="STAR", T43="", U43=""), T43,
"總數：" &amp; T43 &amp; CHAR(10) &amp;
"已維修：" &amp; U43 &amp; CHAR(10) &amp;
"未更換：" &amp; (T43 - U43))</f>
        <v>2</v>
      </c>
      <c r="W43" s="328" t="str">
        <f>IF(VLOOKUP(A43,'0919門市清單主檔'!B:E,4,FALSE)=0,"",VLOOKUP(A43,'0919門市清單主檔'!B:E,4,FALSE))</f>
        <v/>
      </c>
      <c r="X43" s="227" t="s">
        <v>100</v>
      </c>
      <c r="Y43" s="228" t="s">
        <v>101</v>
      </c>
      <c r="Z43" s="228"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Q44&amp;IF(R44&lt;&gt;"",$P$2,"")&amp;R44</f>
        <v>EDC</v>
      </c>
      <c r="N44" s="314" t="str">
        <f t="array" ref="N44">IF(AND(
    SUMPRODUCT(
        (IM!$F$2:$F$1181=A44) *
        ISNUMBER(SEARCH("HUB", IM!$AC$2:$AC$1181)) *
        (IM!$X$2:$X$1181&gt;=$A$1) *
        (IM!$X$2:$X$1181&lt;=$B$1)*(W44="HUB")
    ) &gt; 0
), "HUB", "")</f>
        <v/>
      </c>
      <c r="O44" s="335" t="str">
        <f>IF(I44="","未到店",
IF(AND(S44&gt;J44, R44="STAR", NOT(AND(G44&lt;&gt;"萊到店 WebPOS", Q44&lt;&gt;"EDC"))), "完工已補裝",
IF(AND(G44&lt;&gt;"萊到店 WebPOS", Q44&lt;&gt;"EDC"), "EDC異常",
IF(AND(W44="HUB", N44=""), "HUB異常",
IF(OR(AND(Z44="STAR", R44="STAR"), AND(Z44&lt;&gt;"STAR", R44="")), "已完工", "STAR異常")
))))</f>
        <v>已完工</v>
      </c>
      <c r="P44" s="222" t="str">
        <f>(TEXT(I44,"yyyymmdd"))&amp;$S$2&amp;A44&amp;$S$2&amp;B44&amp;$Q$2</f>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IF(AND(X44&lt;&gt;"", Y44&lt;&gt;""), 2, IF(OR(X44&lt;&gt;"", Y44&lt;&gt;""), 1, 0))</f>
        <v>0</v>
      </c>
      <c r="U44" s="325"/>
      <c r="V44" s="336">
        <f>IF(OR(R44="STAR", T44="", U44=""), T44,
"總數：" &amp; T44 &amp; CHAR(10) &amp;
"已維修：" &amp; U44 &amp; CHAR(10) &amp;
"未更換：" &amp; (T44 - U44))</f>
        <v>0</v>
      </c>
      <c r="W44" s="328" t="str">
        <f>IF(VLOOKUP(A44,'0919門市清單主檔'!B:E,4,FALSE)=0,"",VLOOKUP(A44,'0919門市清單主檔'!B:E,4,FALSE))</f>
        <v/>
      </c>
      <c r="Y44" s="228"/>
      <c r="Z44" s="228"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Q45&amp;IF(R45&lt;&gt;"",$P$2,"")&amp;R45</f>
        <v>EDC+STAR</v>
      </c>
      <c r="N45" s="314" t="str">
        <f t="array" ref="N45">IF(AND(
    SUMPRODUCT(
        (IM!$F$2:$F$1181=A45) *
        ISNUMBER(SEARCH("HUB", IM!$AC$2:$AC$1181)) *
        (IM!$X$2:$X$1181&gt;=$A$1) *
        (IM!$X$2:$X$1181&lt;=$B$1)*(W45="HUB")
    ) &gt; 0
), "HUB", "")</f>
        <v/>
      </c>
      <c r="O45" s="335" t="str">
        <f>IF(I45="","未到店",
IF(AND(S45&gt;J45, R45="STAR", NOT(AND(G45&lt;&gt;"萊到店 WebPOS", Q45&lt;&gt;"EDC"))), "完工已補裝",
IF(AND(G45&lt;&gt;"萊到店 WebPOS", Q45&lt;&gt;"EDC"), "EDC異常",
IF(AND(W45="HUB", N45=""), "HUB異常",
IF(OR(AND(Z45="STAR", R45="STAR"), AND(Z45&lt;&gt;"STAR", R45="")), "已完工", "STAR異常")
))))</f>
        <v>已完工</v>
      </c>
      <c r="P45" s="222" t="str">
        <f>(TEXT(I45,"yyyymmdd"))&amp;$S$2&amp;A45&amp;$S$2&amp;B45&amp;$Q$2</f>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IF(AND(X45&lt;&gt;"", Y45&lt;&gt;""), 2, IF(OR(X45&lt;&gt;"", Y45&lt;&gt;""), 1, 0))</f>
        <v>2</v>
      </c>
      <c r="U45" s="325"/>
      <c r="V45" s="336">
        <f>IF(OR(R45="STAR", T45="", U45=""), T45,
"總數：" &amp; T45 &amp; CHAR(10) &amp;
"已維修：" &amp; U45 &amp; CHAR(10) &amp;
"未更換：" &amp; (T45 - U45))</f>
        <v>2</v>
      </c>
      <c r="W45" s="328" t="str">
        <f>IF(VLOOKUP(A45,'0919門市清單主檔'!B:E,4,FALSE)=0,"",VLOOKUP(A45,'0919門市清單主檔'!B:E,4,FALSE))</f>
        <v/>
      </c>
      <c r="X45" s="227" t="s">
        <v>102</v>
      </c>
      <c r="Y45" s="228" t="s">
        <v>103</v>
      </c>
      <c r="Z45" s="228"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Q46&amp;IF(R46&lt;&gt;"",$P$2,"")&amp;R46</f>
        <v>EDC</v>
      </c>
      <c r="N46" s="314" t="str">
        <f t="array" ref="N46">IF(AND(
    SUMPRODUCT(
        (IM!$F$2:$F$1181=A46) *
        ISNUMBER(SEARCH("HUB", IM!$AC$2:$AC$1181)) *
        (IM!$X$2:$X$1181&gt;=$A$1) *
        (IM!$X$2:$X$1181&lt;=$B$1)*(W46="HUB")
    ) &gt; 0
), "HUB", "")</f>
        <v/>
      </c>
      <c r="O46" s="335" t="str">
        <f>IF(I46="","未到店",
IF(AND(S46&gt;J46, R46="STAR", NOT(AND(G46&lt;&gt;"萊到店 WebPOS", Q46&lt;&gt;"EDC"))), "完工已補裝",
IF(AND(G46&lt;&gt;"萊到店 WebPOS", Q46&lt;&gt;"EDC"), "EDC異常",
IF(AND(W46="HUB", N46=""), "HUB異常",
IF(OR(AND(Z46="STAR", R46="STAR"), AND(Z46&lt;&gt;"STAR", R46="")), "已完工", "STAR異常")
))))</f>
        <v>已完工</v>
      </c>
      <c r="P46" s="222" t="str">
        <f>(TEXT(I46,"yyyymmdd"))&amp;$S$2&amp;A46&amp;$S$2&amp;B46&amp;$Q$2</f>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IF(AND(X46&lt;&gt;"", Y46&lt;&gt;""), 2, IF(OR(X46&lt;&gt;"", Y46&lt;&gt;""), 1, 0))</f>
        <v>0</v>
      </c>
      <c r="U46" s="325"/>
      <c r="V46" s="336">
        <f>IF(OR(R46="STAR", T46="", U46=""), T46,
"總數：" &amp; T46 &amp; CHAR(10) &amp;
"已維修：" &amp; U46 &amp; CHAR(10) &amp;
"未更換：" &amp; (T46 - U46))</f>
        <v>0</v>
      </c>
      <c r="W46" s="328" t="str">
        <f>IF(VLOOKUP(A46,'0919門市清單主檔'!B:E,4,FALSE)=0,"",VLOOKUP(A46,'0919門市清單主檔'!B:E,4,FALSE))</f>
        <v/>
      </c>
      <c r="Y46" s="228"/>
      <c r="Z46" s="228"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Q47&amp;IF(R47&lt;&gt;"",$P$2,"")&amp;R47</f>
        <v>EDC+STAR</v>
      </c>
      <c r="N47" s="314" t="str">
        <f t="array" ref="N47">IF(AND(
    SUMPRODUCT(
        (IM!$F$2:$F$1181=A47) *
        ISNUMBER(SEARCH("HUB", IM!$AC$2:$AC$1181)) *
        (IM!$X$2:$X$1181&gt;=$A$1) *
        (IM!$X$2:$X$1181&lt;=$B$1)*(W47="HUB")
    ) &gt; 0
), "HUB", "")</f>
        <v/>
      </c>
      <c r="O47" s="335" t="str">
        <f>IF(I47="","未到店",
IF(AND(S47&gt;J47, R47="STAR", NOT(AND(G47&lt;&gt;"萊到店 WebPOS", Q47&lt;&gt;"EDC"))), "完工已補裝",
IF(AND(G47&lt;&gt;"萊到店 WebPOS", Q47&lt;&gt;"EDC"), "EDC異常",
IF(AND(W47="HUB", N47=""), "HUB異常",
IF(OR(AND(Z47="STAR", R47="STAR"), AND(Z47&lt;&gt;"STAR", R47="")), "已完工", "STAR異常")
))))</f>
        <v>已完工</v>
      </c>
      <c r="P47" s="222" t="str">
        <f>(TEXT(I47,"yyyymmdd"))&amp;$S$2&amp;A47&amp;$S$2&amp;B47&amp;$Q$2</f>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IF(AND(X47&lt;&gt;"", Y47&lt;&gt;""), 2, IF(OR(X47&lt;&gt;"", Y47&lt;&gt;""), 1, 0))</f>
        <v>2</v>
      </c>
      <c r="U47" s="325"/>
      <c r="V47" s="336">
        <f>IF(OR(R47="STAR", T47="", U47=""), T47,
"總數：" &amp; T47 &amp; CHAR(10) &amp;
"已維修：" &amp; U47 &amp; CHAR(10) &amp;
"未更換：" &amp; (T47 - U47))</f>
        <v>2</v>
      </c>
      <c r="W47" s="328" t="str">
        <f>IF(VLOOKUP(A47,'0919門市清單主檔'!B:E,4,FALSE)=0,"",VLOOKUP(A47,'0919門市清單主檔'!B:E,4,FALSE))</f>
        <v/>
      </c>
      <c r="X47" s="227" t="s">
        <v>104</v>
      </c>
      <c r="Y47" s="228" t="s">
        <v>105</v>
      </c>
      <c r="Z47" s="228"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Q48&amp;IF(R48&lt;&gt;"",$P$2,"")&amp;R48</f>
        <v>EDC+STAR</v>
      </c>
      <c r="N48" s="314" t="str">
        <f t="array" ref="N48">IF(AND(
    SUMPRODUCT(
        (IM!$F$2:$F$1181=A48) *
        ISNUMBER(SEARCH("HUB", IM!$AC$2:$AC$1181)) *
        (IM!$X$2:$X$1181&gt;=$A$1) *
        (IM!$X$2:$X$1181&lt;=$B$1)*(W48="HUB")
    ) &gt; 0
), "HUB", "")</f>
        <v/>
      </c>
      <c r="O48" s="335" t="str">
        <f>IF(I48="","未到店",
IF(AND(S48&gt;J48, R48="STAR", NOT(AND(G48&lt;&gt;"萊到店 WebPOS", Q48&lt;&gt;"EDC"))), "完工已補裝",
IF(AND(G48&lt;&gt;"萊到店 WebPOS", Q48&lt;&gt;"EDC"), "EDC異常",
IF(AND(W48="HUB", N48=""), "HUB異常",
IF(OR(AND(Z48="STAR", R48="STAR"), AND(Z48&lt;&gt;"STAR", R48="")), "已完工", "STAR異常")
))))</f>
        <v>已完工</v>
      </c>
      <c r="P48" s="222" t="str">
        <f>(TEXT(I48,"yyyymmdd"))&amp;$S$2&amp;A48&amp;$S$2&amp;B48&amp;$Q$2</f>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IF(AND(X48&lt;&gt;"", Y48&lt;&gt;""), 2, IF(OR(X48&lt;&gt;"", Y48&lt;&gt;""), 1, 0))</f>
        <v>1</v>
      </c>
      <c r="U48" s="325"/>
      <c r="V48" s="336">
        <f>IF(OR(R48="STAR", T48="", U48=""), T48,
"總數：" &amp; T48 &amp; CHAR(10) &amp;
"已維修：" &amp; U48 &amp; CHAR(10) &amp;
"未更換：" &amp; (T48 - U48))</f>
        <v>1</v>
      </c>
      <c r="W48" s="328" t="str">
        <f>IF(VLOOKUP(A48,'0919門市清單主檔'!B:E,4,FALSE)=0,"",VLOOKUP(A48,'0919門市清單主檔'!B:E,4,FALSE))</f>
        <v/>
      </c>
      <c r="Y48" s="228" t="s">
        <v>106</v>
      </c>
      <c r="Z48" s="228"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Q49&amp;IF(R49&lt;&gt;"",$P$2,"")&amp;R49</f>
        <v>EDC+STAR</v>
      </c>
      <c r="N49" s="314" t="str">
        <f t="array" ref="N49">IF(AND(
    SUMPRODUCT(
        (IM!$F$2:$F$1181=A49) *
        ISNUMBER(SEARCH("HUB", IM!$AC$2:$AC$1181)) *
        (IM!$X$2:$X$1181&gt;=$A$1) *
        (IM!$X$2:$X$1181&lt;=$B$1)*(W49="HUB")
    ) &gt; 0
), "HUB", "")</f>
        <v/>
      </c>
      <c r="O49" s="335" t="str">
        <f>IF(I49="","未到店",
IF(AND(S49&gt;J49, R49="STAR", NOT(AND(G49&lt;&gt;"萊到店 WebPOS", Q49&lt;&gt;"EDC"))), "完工已補裝",
IF(AND(G49&lt;&gt;"萊到店 WebPOS", Q49&lt;&gt;"EDC"), "EDC異常",
IF(AND(W49="HUB", N49=""), "HUB異常",
IF(OR(AND(Z49="STAR", R49="STAR"), AND(Z49&lt;&gt;"STAR", R49="")), "已完工", "STAR異常")
))))</f>
        <v>已完工</v>
      </c>
      <c r="P49" s="222" t="str">
        <f>(TEXT(I49,"yyyymmdd"))&amp;$S$2&amp;A49&amp;$S$2&amp;B49&amp;$Q$2</f>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IF(AND(X49&lt;&gt;"", Y49&lt;&gt;""), 2, IF(OR(X49&lt;&gt;"", Y49&lt;&gt;""), 1, 0))</f>
        <v>2</v>
      </c>
      <c r="U49" s="325"/>
      <c r="V49" s="336">
        <f>IF(OR(R49="STAR", T49="", U49=""), T49,
"總數：" &amp; T49 &amp; CHAR(10) &amp;
"已維修：" &amp; U49 &amp; CHAR(10) &amp;
"未更換：" &amp; (T49 - U49))</f>
        <v>2</v>
      </c>
      <c r="W49" s="328" t="str">
        <f>IF(VLOOKUP(A49,'0919門市清單主檔'!B:E,4,FALSE)=0,"",VLOOKUP(A49,'0919門市清單主檔'!B:E,4,FALSE))</f>
        <v/>
      </c>
      <c r="X49" s="227" t="s">
        <v>107</v>
      </c>
      <c r="Y49" s="228" t="s">
        <v>108</v>
      </c>
      <c r="Z49" s="228"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Q50&amp;IF(R50&lt;&gt;"",$P$2,"")&amp;R50</f>
        <v>EDC+STAR</v>
      </c>
      <c r="N50" s="314" t="str">
        <f t="array" ref="N50">IF(AND(
    SUMPRODUCT(
        (IM!$F$2:$F$1181=A50) *
        ISNUMBER(SEARCH("HUB", IM!$AC$2:$AC$1181)) *
        (IM!$X$2:$X$1181&gt;=$A$1) *
        (IM!$X$2:$X$1181&lt;=$B$1)*(W50="HUB")
    ) &gt; 0
), "HUB", "")</f>
        <v/>
      </c>
      <c r="O50" s="335" t="str">
        <f>IF(I50="","未到店",
IF(AND(S50&gt;J50, R50="STAR", NOT(AND(G50&lt;&gt;"萊到店 WebPOS", Q50&lt;&gt;"EDC"))), "完工已補裝",
IF(AND(G50&lt;&gt;"萊到店 WebPOS", Q50&lt;&gt;"EDC"), "EDC異常",
IF(AND(W50="HUB", N50=""), "HUB異常",
IF(OR(AND(Z50="STAR", R50="STAR"), AND(Z50&lt;&gt;"STAR", R50="")), "已完工", "STAR異常")
))))</f>
        <v>已完工</v>
      </c>
      <c r="P50" s="222" t="str">
        <f>(TEXT(I50,"yyyymmdd"))&amp;$S$2&amp;A50&amp;$S$2&amp;B50&amp;$Q$2</f>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IF(AND(X50&lt;&gt;"", Y50&lt;&gt;""), 2, IF(OR(X50&lt;&gt;"", Y50&lt;&gt;""), 1, 0))</f>
        <v>2</v>
      </c>
      <c r="U50" s="325"/>
      <c r="V50" s="336">
        <f>IF(OR(R50="STAR", T50="", U50=""), T50,
"總數：" &amp; T50 &amp; CHAR(10) &amp;
"已維修：" &amp; U50 &amp; CHAR(10) &amp;
"未更換：" &amp; (T50 - U50))</f>
        <v>2</v>
      </c>
      <c r="W50" s="328" t="str">
        <f>IF(VLOOKUP(A50,'0919門市清單主檔'!B:E,4,FALSE)=0,"",VLOOKUP(A50,'0919門市清單主檔'!B:E,4,FALSE))</f>
        <v/>
      </c>
      <c r="X50" s="227" t="s">
        <v>109</v>
      </c>
      <c r="Y50" s="228" t="s">
        <v>110</v>
      </c>
      <c r="Z50" s="228"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Q51&amp;IF(R51&lt;&gt;"",$P$2,"")&amp;R51</f>
        <v>EDC+STAR</v>
      </c>
      <c r="N51" s="314" t="str">
        <f t="array" ref="N51">IF(AND(
    SUMPRODUCT(
        (IM!$F$2:$F$1181=A51) *
        ISNUMBER(SEARCH("HUB", IM!$AC$2:$AC$1181)) *
        (IM!$X$2:$X$1181&gt;=$A$1) *
        (IM!$X$2:$X$1181&lt;=$B$1)*(W51="HUB")
    ) &gt; 0
), "HUB", "")</f>
        <v/>
      </c>
      <c r="O51" s="335" t="str">
        <f>IF(I51="","未到店",
IF(AND(S51&gt;J51, R51="STAR", NOT(AND(G51&lt;&gt;"萊到店 WebPOS", Q51&lt;&gt;"EDC"))), "完工已補裝",
IF(AND(G51&lt;&gt;"萊到店 WebPOS", Q51&lt;&gt;"EDC"), "EDC異常",
IF(AND(W51="HUB", N51=""), "HUB異常",
IF(OR(AND(Z51="STAR", R51="STAR"), AND(Z51&lt;&gt;"STAR", R51="")), "已完工", "STAR異常")
))))</f>
        <v>已完工</v>
      </c>
      <c r="P51" s="222" t="str">
        <f>(TEXT(I51,"yyyymmdd"))&amp;$S$2&amp;A51&amp;$S$2&amp;B51&amp;$Q$2</f>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IF(AND(X51&lt;&gt;"", Y51&lt;&gt;""), 2, IF(OR(X51&lt;&gt;"", Y51&lt;&gt;""), 1, 0))</f>
        <v>2</v>
      </c>
      <c r="U51" s="325"/>
      <c r="V51" s="336">
        <f>IF(OR(R51="STAR", T51="", U51=""), T51,
"總數：" &amp; T51 &amp; CHAR(10) &amp;
"已維修：" &amp; U51 &amp; CHAR(10) &amp;
"未更換：" &amp; (T51 - U51))</f>
        <v>2</v>
      </c>
      <c r="W51" s="328" t="str">
        <f>IF(VLOOKUP(A51,'0919門市清單主檔'!B:E,4,FALSE)=0,"",VLOOKUP(A51,'0919門市清單主檔'!B:E,4,FALSE))</f>
        <v/>
      </c>
      <c r="X51" s="227" t="s">
        <v>112</v>
      </c>
      <c r="Y51" s="228" t="s">
        <v>113</v>
      </c>
      <c r="Z51" s="228"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Q52&amp;IF(R52&lt;&gt;"",$P$2,"")&amp;R52</f>
        <v>EDC+STAR</v>
      </c>
      <c r="N52" s="314" t="str">
        <f t="array" ref="N52">IF(AND(
    SUMPRODUCT(
        (IM!$F$2:$F$1181=A52) *
        ISNUMBER(SEARCH("HUB", IM!$AC$2:$AC$1181)) *
        (IM!$X$2:$X$1181&gt;=$A$1) *
        (IM!$X$2:$X$1181&lt;=$B$1)*(W52="HUB")
    ) &gt; 0
), "HUB", "")</f>
        <v/>
      </c>
      <c r="O52" s="335" t="str">
        <f>IF(I52="","未到店",
IF(AND(S52&gt;J52, R52="STAR", NOT(AND(G52&lt;&gt;"萊到店 WebPOS", Q52&lt;&gt;"EDC"))), "完工已補裝",
IF(AND(G52&lt;&gt;"萊到店 WebPOS", Q52&lt;&gt;"EDC"), "EDC異常",
IF(AND(W52="HUB", N52=""), "HUB異常",
IF(OR(AND(Z52="STAR", R52="STAR"), AND(Z52&lt;&gt;"STAR", R52="")), "已完工", "STAR異常")
))))</f>
        <v>已完工</v>
      </c>
      <c r="P52" s="222" t="str">
        <f>(TEXT(I52,"yyyymmdd"))&amp;$S$2&amp;A52&amp;$S$2&amp;B52&amp;$Q$2</f>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IF(AND(X52&lt;&gt;"", Y52&lt;&gt;""), 2, IF(OR(X52&lt;&gt;"", Y52&lt;&gt;""), 1, 0))</f>
        <v>2</v>
      </c>
      <c r="U52" s="325"/>
      <c r="V52" s="336">
        <f>IF(OR(R52="STAR", T52="", U52=""), T52,
"總數：" &amp; T52 &amp; CHAR(10) &amp;
"已維修：" &amp; U52 &amp; CHAR(10) &amp;
"未更換：" &amp; (T52 - U52))</f>
        <v>2</v>
      </c>
      <c r="W52" s="328" t="str">
        <f>IF(VLOOKUP(A52,'0919門市清單主檔'!B:E,4,FALSE)=0,"",VLOOKUP(A52,'0919門市清單主檔'!B:E,4,FALSE))</f>
        <v/>
      </c>
      <c r="X52" s="227" t="s">
        <v>114</v>
      </c>
      <c r="Y52" s="228" t="s">
        <v>115</v>
      </c>
      <c r="Z52" s="228"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Q53&amp;IF(R53&lt;&gt;"",$P$2,"")&amp;R53</f>
        <v>EDC+STAR</v>
      </c>
      <c r="N53" s="314" t="str">
        <f t="array" ref="N53">IF(AND(
    SUMPRODUCT(
        (IM!$F$2:$F$1181=A53) *
        ISNUMBER(SEARCH("HUB", IM!$AC$2:$AC$1181)) *
        (IM!$X$2:$X$1181&gt;=$A$1) *
        (IM!$X$2:$X$1181&lt;=$B$1)*(W53="HUB")
    ) &gt; 0
), "HUB", "")</f>
        <v/>
      </c>
      <c r="O53" s="335" t="str">
        <f>IF(I53="","未到店",
IF(AND(S53&gt;J53, R53="STAR", NOT(AND(G53&lt;&gt;"萊到店 WebPOS", Q53&lt;&gt;"EDC"))), "完工已補裝",
IF(AND(G53&lt;&gt;"萊到店 WebPOS", Q53&lt;&gt;"EDC"), "EDC異常",
IF(AND(W53="HUB", N53=""), "HUB異常",
IF(OR(AND(Z53="STAR", R53="STAR"), AND(Z53&lt;&gt;"STAR", R53="")), "已完工", "STAR異常")
))))</f>
        <v>已完工</v>
      </c>
      <c r="P53" s="222" t="str">
        <f>(TEXT(I53,"yyyymmdd"))&amp;$S$2&amp;A53&amp;$S$2&amp;B53&amp;$Q$2</f>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IF(AND(X53&lt;&gt;"", Y53&lt;&gt;""), 2, IF(OR(X53&lt;&gt;"", Y53&lt;&gt;""), 1, 0))</f>
        <v>2</v>
      </c>
      <c r="U53" s="325"/>
      <c r="V53" s="336">
        <f>IF(OR(R53="STAR", T53="", U53=""), T53,
"總數：" &amp; T53 &amp; CHAR(10) &amp;
"已維修：" &amp; U53 &amp; CHAR(10) &amp;
"未更換：" &amp; (T53 - U53))</f>
        <v>2</v>
      </c>
      <c r="W53" s="328" t="str">
        <f>IF(VLOOKUP(A53,'0919門市清單主檔'!B:E,4,FALSE)=0,"",VLOOKUP(A53,'0919門市清單主檔'!B:E,4,FALSE))</f>
        <v/>
      </c>
      <c r="X53" s="227" t="s">
        <v>116</v>
      </c>
      <c r="Y53" s="228" t="s">
        <v>117</v>
      </c>
      <c r="Z53" s="228"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Q54&amp;IF(R54&lt;&gt;"",$P$2,"")&amp;R54</f>
        <v>EDC</v>
      </c>
      <c r="N54" s="314" t="str">
        <f t="array" ref="N54">IF(AND(
    SUMPRODUCT(
        (IM!$F$2:$F$1181=A54) *
        ISNUMBER(SEARCH("HUB", IM!$AC$2:$AC$1181)) *
        (IM!$X$2:$X$1181&gt;=$A$1) *
        (IM!$X$2:$X$1181&lt;=$B$1)*(W54="HUB")
    ) &gt; 0
), "HUB", "")</f>
        <v/>
      </c>
      <c r="O54" s="335" t="str">
        <f>IF(I54="","未到店",
IF(AND(S54&gt;J54, R54="STAR", NOT(AND(G54&lt;&gt;"萊到店 WebPOS", Q54&lt;&gt;"EDC"))), "完工已補裝",
IF(AND(G54&lt;&gt;"萊到店 WebPOS", Q54&lt;&gt;"EDC"), "EDC異常",
IF(AND(W54="HUB", N54=""), "HUB異常",
IF(OR(AND(Z54="STAR", R54="STAR"), AND(Z54&lt;&gt;"STAR", R54="")), "已完工", "STAR異常")
))))</f>
        <v>已完工</v>
      </c>
      <c r="P54" s="222" t="str">
        <f>(TEXT(I54,"yyyymmdd"))&amp;$S$2&amp;A54&amp;$S$2&amp;B54&amp;$Q$2</f>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IF(AND(X54&lt;&gt;"", Y54&lt;&gt;""), 2, IF(OR(X54&lt;&gt;"", Y54&lt;&gt;""), 1, 0))</f>
        <v>0</v>
      </c>
      <c r="U54" s="325"/>
      <c r="V54" s="336">
        <f>IF(OR(R54="STAR", T54="", U54=""), T54,
"總數：" &amp; T54 &amp; CHAR(10) &amp;
"已維修：" &amp; U54 &amp; CHAR(10) &amp;
"未更換：" &amp; (T54 - U54))</f>
        <v>0</v>
      </c>
      <c r="W54" s="328" t="str">
        <f>IF(VLOOKUP(A54,'0919門市清單主檔'!B:E,4,FALSE)=0,"",VLOOKUP(A54,'0919門市清單主檔'!B:E,4,FALSE))</f>
        <v/>
      </c>
      <c r="Y54" s="228"/>
      <c r="Z54" s="228"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Q55&amp;IF(R55&lt;&gt;"",$P$2,"")&amp;R55</f>
        <v>EDC+STAR</v>
      </c>
      <c r="N55" s="314" t="str">
        <f t="array" ref="N55">IF(AND(
    SUMPRODUCT(
        (IM!$F$2:$F$1181=A55) *
        ISNUMBER(SEARCH("HUB", IM!$AC$2:$AC$1181)) *
        (IM!$X$2:$X$1181&gt;=$A$1) *
        (IM!$X$2:$X$1181&lt;=$B$1)*(W55="HUB")
    ) &gt; 0
), "HUB", "")</f>
        <v/>
      </c>
      <c r="O55" s="335" t="str">
        <f>IF(I55="","未到店",
IF(AND(S55&gt;J55, R55="STAR", NOT(AND(G55&lt;&gt;"萊到店 WebPOS", Q55&lt;&gt;"EDC"))), "完工已補裝",
IF(AND(G55&lt;&gt;"萊到店 WebPOS", Q55&lt;&gt;"EDC"), "EDC異常",
IF(AND(W55="HUB", N55=""), "HUB異常",
IF(OR(AND(Z55="STAR", R55="STAR"), AND(Z55&lt;&gt;"STAR", R55="")), "已完工", "STAR異常")
))))</f>
        <v>已完工</v>
      </c>
      <c r="P55" s="222" t="str">
        <f>(TEXT(I55,"yyyymmdd"))&amp;$S$2&amp;A55&amp;$S$2&amp;B55&amp;$Q$2</f>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IF(AND(X55&lt;&gt;"", Y55&lt;&gt;""), 2, IF(OR(X55&lt;&gt;"", Y55&lt;&gt;""), 1, 0))</f>
        <v>2</v>
      </c>
      <c r="U55" s="325"/>
      <c r="V55" s="336">
        <f>IF(OR(R55="STAR", T55="", U55=""), T55,
"總數：" &amp; T55 &amp; CHAR(10) &amp;
"已維修：" &amp; U55 &amp; CHAR(10) &amp;
"未更換：" &amp; (T55 - U55))</f>
        <v>2</v>
      </c>
      <c r="W55" s="328" t="str">
        <f>IF(VLOOKUP(A55,'0919門市清單主檔'!B:E,4,FALSE)=0,"",VLOOKUP(A55,'0919門市清單主檔'!B:E,4,FALSE))</f>
        <v/>
      </c>
      <c r="X55" s="227" t="s">
        <v>118</v>
      </c>
      <c r="Y55" s="228" t="s">
        <v>119</v>
      </c>
      <c r="Z55" s="228"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Q56&amp;IF(R56&lt;&gt;"",$P$2,"")&amp;R56</f>
        <v>EDC+STAR</v>
      </c>
      <c r="N56" s="314" t="str">
        <f t="array" ref="N56">IF(AND(
    SUMPRODUCT(
        (IM!$F$2:$F$1181=A56) *
        ISNUMBER(SEARCH("HUB", IM!$AC$2:$AC$1181)) *
        (IM!$X$2:$X$1181&gt;=$A$1) *
        (IM!$X$2:$X$1181&lt;=$B$1)*(W56="HUB")
    ) &gt; 0
), "HUB", "")</f>
        <v/>
      </c>
      <c r="O56" s="335" t="str">
        <f>IF(I56="","未到店",
IF(AND(S56&gt;J56, R56="STAR", NOT(AND(G56&lt;&gt;"萊到店 WebPOS", Q56&lt;&gt;"EDC"))), "完工已補裝",
IF(AND(G56&lt;&gt;"萊到店 WebPOS", Q56&lt;&gt;"EDC"), "EDC異常",
IF(AND(W56="HUB", N56=""), "HUB異常",
IF(OR(AND(Z56="STAR", R56="STAR"), AND(Z56&lt;&gt;"STAR", R56="")), "已完工", "STAR異常")
))))</f>
        <v>已完工</v>
      </c>
      <c r="P56" s="222" t="str">
        <f>(TEXT(I56,"yyyymmdd"))&amp;$S$2&amp;A56&amp;$S$2&amp;B56&amp;$Q$2</f>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IF(AND(X56&lt;&gt;"", Y56&lt;&gt;""), 2, IF(OR(X56&lt;&gt;"", Y56&lt;&gt;""), 1, 0))</f>
        <v>2</v>
      </c>
      <c r="U56" s="325"/>
      <c r="V56" s="336">
        <f>IF(OR(R56="STAR", T56="", U56=""), T56,
"總數：" &amp; T56 &amp; CHAR(10) &amp;
"已維修：" &amp; U56 &amp; CHAR(10) &amp;
"未更換：" &amp; (T56 - U56))</f>
        <v>2</v>
      </c>
      <c r="W56" s="328" t="str">
        <f>IF(VLOOKUP(A56,'0919門市清單主檔'!B:E,4,FALSE)=0,"",VLOOKUP(A56,'0919門市清單主檔'!B:E,4,FALSE))</f>
        <v/>
      </c>
      <c r="X56" s="227" t="s">
        <v>121</v>
      </c>
      <c r="Y56" s="228" t="s">
        <v>122</v>
      </c>
      <c r="Z56" s="228"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Q57&amp;IF(R57&lt;&gt;"",$P$2,"")&amp;R57</f>
        <v>EDC+STAR</v>
      </c>
      <c r="N57" s="314" t="str">
        <f t="array" ref="N57">IF(AND(
    SUMPRODUCT(
        (IM!$F$2:$F$1181=A57) *
        ISNUMBER(SEARCH("HUB", IM!$AC$2:$AC$1181)) *
        (IM!$X$2:$X$1181&gt;=$A$1) *
        (IM!$X$2:$X$1181&lt;=$B$1)*(W57="HUB")
    ) &gt; 0
), "HUB", "")</f>
        <v/>
      </c>
      <c r="O57" s="335" t="str">
        <f>IF(I57="","未到店",
IF(AND(S57&gt;J57, R57="STAR", NOT(AND(G57&lt;&gt;"萊到店 WebPOS", Q57&lt;&gt;"EDC"))), "完工已補裝",
IF(AND(G57&lt;&gt;"萊到店 WebPOS", Q57&lt;&gt;"EDC"), "EDC異常",
IF(AND(W57="HUB", N57=""), "HUB異常",
IF(OR(AND(Z57="STAR", R57="STAR"), AND(Z57&lt;&gt;"STAR", R57="")), "已完工", "STAR異常")
))))</f>
        <v>已完工</v>
      </c>
      <c r="P57" s="222" t="str">
        <f>(TEXT(I57,"yyyymmdd"))&amp;$S$2&amp;A57&amp;$S$2&amp;B57&amp;$Q$2</f>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IF(AND(X57&lt;&gt;"", Y57&lt;&gt;""), 2, IF(OR(X57&lt;&gt;"", Y57&lt;&gt;""), 1, 0))</f>
        <v>2</v>
      </c>
      <c r="U57" s="325"/>
      <c r="V57" s="336">
        <f>IF(OR(R57="STAR", T57="", U57=""), T57,
"總數：" &amp; T57 &amp; CHAR(10) &amp;
"已維修：" &amp; U57 &amp; CHAR(10) &amp;
"未更換：" &amp; (T57 - U57))</f>
        <v>2</v>
      </c>
      <c r="W57" s="328" t="str">
        <f>IF(VLOOKUP(A57,'0919門市清單主檔'!B:E,4,FALSE)=0,"",VLOOKUP(A57,'0919門市清單主檔'!B:E,4,FALSE))</f>
        <v/>
      </c>
      <c r="X57" s="227" t="s">
        <v>123</v>
      </c>
      <c r="Y57" s="228" t="s">
        <v>124</v>
      </c>
      <c r="Z57" s="228"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Q58&amp;IF(R58&lt;&gt;"",$P$2,"")&amp;R58</f>
        <v>EDC</v>
      </c>
      <c r="N58" s="314" t="str">
        <f t="array" ref="N58">IF(AND(
    SUMPRODUCT(
        (IM!$F$2:$F$1181=A58) *
        ISNUMBER(SEARCH("HUB", IM!$AC$2:$AC$1181)) *
        (IM!$X$2:$X$1181&gt;=$A$1) *
        (IM!$X$2:$X$1181&lt;=$B$1)*(W58="HUB")
    ) &gt; 0
), "HUB", "")</f>
        <v/>
      </c>
      <c r="O58" s="335" t="str">
        <f>IF(I58="","未到店",
IF(AND(S58&gt;J58, R58="STAR", NOT(AND(G58&lt;&gt;"萊到店 WebPOS", Q58&lt;&gt;"EDC"))), "完工已補裝",
IF(AND(G58&lt;&gt;"萊到店 WebPOS", Q58&lt;&gt;"EDC"), "EDC異常",
IF(AND(W58="HUB", N58=""), "HUB異常",
IF(OR(AND(Z58="STAR", R58="STAR"), AND(Z58&lt;&gt;"STAR", R58="")), "已完工", "STAR異常")
))))</f>
        <v>已完工</v>
      </c>
      <c r="P58" s="222" t="str">
        <f>(TEXT(I58,"yyyymmdd"))&amp;$S$2&amp;A58&amp;$S$2&amp;B58&amp;$Q$2</f>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IF(AND(X58&lt;&gt;"", Y58&lt;&gt;""), 2, IF(OR(X58&lt;&gt;"", Y58&lt;&gt;""), 1, 0))</f>
        <v>0</v>
      </c>
      <c r="U58" s="325"/>
      <c r="V58" s="336">
        <f>IF(OR(R58="STAR", T58="", U58=""), T58,
"總數：" &amp; T58 &amp; CHAR(10) &amp;
"已維修：" &amp; U58 &amp; CHAR(10) &amp;
"未更換：" &amp; (T58 - U58))</f>
        <v>0</v>
      </c>
      <c r="W58" s="328" t="str">
        <f>IF(VLOOKUP(A58,'0919門市清單主檔'!B:E,4,FALSE)=0,"",VLOOKUP(A58,'0919門市清單主檔'!B:E,4,FALSE))</f>
        <v/>
      </c>
      <c r="Y58" s="228"/>
      <c r="Z58" s="228"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Q59&amp;IF(R59&lt;&gt;"",$P$2,"")&amp;R59</f>
        <v>EDC+STAR</v>
      </c>
      <c r="N59" s="314" t="str">
        <f t="array" ref="N59">IF(AND(
    SUMPRODUCT(
        (IM!$F$2:$F$1181=A59) *
        ISNUMBER(SEARCH("HUB", IM!$AC$2:$AC$1181)) *
        (IM!$X$2:$X$1181&gt;=$A$1) *
        (IM!$X$2:$X$1181&lt;=$B$1)*(W59="HUB")
    ) &gt; 0
), "HUB", "")</f>
        <v/>
      </c>
      <c r="O59" s="335" t="str">
        <f>IF(I59="","未到店",
IF(AND(S59&gt;J59, R59="STAR", NOT(AND(G59&lt;&gt;"萊到店 WebPOS", Q59&lt;&gt;"EDC"))), "完工已補裝",
IF(AND(G59&lt;&gt;"萊到店 WebPOS", Q59&lt;&gt;"EDC"), "EDC異常",
IF(AND(W59="HUB", N59=""), "HUB異常",
IF(OR(AND(Z59="STAR", R59="STAR"), AND(Z59&lt;&gt;"STAR", R59="")), "已完工", "STAR異常")
))))</f>
        <v>已完工</v>
      </c>
      <c r="P59" s="222" t="str">
        <f>(TEXT(I59,"yyyymmdd"))&amp;$S$2&amp;A59&amp;$S$2&amp;B59&amp;$Q$2</f>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IF(AND(X59&lt;&gt;"", Y59&lt;&gt;""), 2, IF(OR(X59&lt;&gt;"", Y59&lt;&gt;""), 1, 0))</f>
        <v>1</v>
      </c>
      <c r="U59" s="325"/>
      <c r="V59" s="336">
        <f>IF(OR(R59="STAR", T59="", U59=""), T59,
"總數：" &amp; T59 &amp; CHAR(10) &amp;
"已維修：" &amp; U59 &amp; CHAR(10) &amp;
"未更換：" &amp; (T59 - U59))</f>
        <v>1</v>
      </c>
      <c r="W59" s="328" t="str">
        <f>IF(VLOOKUP(A59,'0919門市清單主檔'!B:E,4,FALSE)=0,"",VLOOKUP(A59,'0919門市清單主檔'!B:E,4,FALSE))</f>
        <v/>
      </c>
      <c r="Y59" s="228" t="s">
        <v>125</v>
      </c>
      <c r="Z59" s="228"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Q60&amp;IF(R60&lt;&gt;"",$P$2,"")&amp;R60</f>
        <v>EDC+STAR</v>
      </c>
      <c r="N60" s="314" t="str">
        <f t="array" ref="N60">IF(AND(
    SUMPRODUCT(
        (IM!$F$2:$F$1181=A60) *
        ISNUMBER(SEARCH("HUB", IM!$AC$2:$AC$1181)) *
        (IM!$X$2:$X$1181&gt;=$A$1) *
        (IM!$X$2:$X$1181&lt;=$B$1)*(W60="HUB")
    ) &gt; 0
), "HUB", "")</f>
        <v/>
      </c>
      <c r="O60" s="335" t="str">
        <f>IF(I60="","未到店",
IF(AND(S60&gt;J60, R60="STAR", NOT(AND(G60&lt;&gt;"萊到店 WebPOS", Q60&lt;&gt;"EDC"))), "完工已補裝",
IF(AND(G60&lt;&gt;"萊到店 WebPOS", Q60&lt;&gt;"EDC"), "EDC異常",
IF(AND(W60="HUB", N60=""), "HUB異常",
IF(OR(AND(Z60="STAR", R60="STAR"), AND(Z60&lt;&gt;"STAR", R60="")), "已完工", "STAR異常")
))))</f>
        <v>已完工</v>
      </c>
      <c r="P60" s="222" t="str">
        <f>(TEXT(I60,"yyyymmdd"))&amp;$S$2&amp;A60&amp;$S$2&amp;B60&amp;$Q$2</f>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IF(AND(X60&lt;&gt;"", Y60&lt;&gt;""), 2, IF(OR(X60&lt;&gt;"", Y60&lt;&gt;""), 1, 0))</f>
        <v>1</v>
      </c>
      <c r="U60" s="325"/>
      <c r="V60" s="336">
        <f>IF(OR(R60="STAR", T60="", U60=""), T60,
"總數：" &amp; T60 &amp; CHAR(10) &amp;
"已維修：" &amp; U60 &amp; CHAR(10) &amp;
"未更換：" &amp; (T60 - U60))</f>
        <v>1</v>
      </c>
      <c r="W60" s="328" t="str">
        <f>IF(VLOOKUP(A60,'0919門市清單主檔'!B:E,4,FALSE)=0,"",VLOOKUP(A60,'0919門市清單主檔'!B:E,4,FALSE))</f>
        <v/>
      </c>
      <c r="X60" s="227" t="s">
        <v>126</v>
      </c>
      <c r="Y60" s="228"/>
      <c r="Z60" s="228"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Q61&amp;IF(R61&lt;&gt;"",$P$2,"")&amp;R61</f>
        <v>EDC+STAR</v>
      </c>
      <c r="N61" s="314" t="str">
        <f t="array" ref="N61">IF(AND(
    SUMPRODUCT(
        (IM!$F$2:$F$1181=A61) *
        ISNUMBER(SEARCH("HUB", IM!$AC$2:$AC$1181)) *
        (IM!$X$2:$X$1181&gt;=$A$1) *
        (IM!$X$2:$X$1181&lt;=$B$1)*(W61="HUB")
    ) &gt; 0
), "HUB", "")</f>
        <v/>
      </c>
      <c r="O61" s="335" t="str">
        <f>IF(I61="","未到店",
IF(AND(S61&gt;J61, R61="STAR", NOT(AND(G61&lt;&gt;"萊到店 WebPOS", Q61&lt;&gt;"EDC"))), "完工已補裝",
IF(AND(G61&lt;&gt;"萊到店 WebPOS", Q61&lt;&gt;"EDC"), "EDC異常",
IF(AND(W61="HUB", N61=""), "HUB異常",
IF(OR(AND(Z61="STAR", R61="STAR"), AND(Z61&lt;&gt;"STAR", R61="")), "已完工", "STAR異常")
))))</f>
        <v>已完工</v>
      </c>
      <c r="P61" s="222" t="str">
        <f>(TEXT(I61,"yyyymmdd"))&amp;$S$2&amp;A61&amp;$S$2&amp;B61&amp;$Q$2</f>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IF(AND(X61&lt;&gt;"", Y61&lt;&gt;""), 2, IF(OR(X61&lt;&gt;"", Y61&lt;&gt;""), 1, 0))</f>
        <v>1</v>
      </c>
      <c r="U61" s="325"/>
      <c r="V61" s="336">
        <f>IF(OR(R61="STAR", T61="", U61=""), T61,
"總數：" &amp; T61 &amp; CHAR(10) &amp;
"已維修：" &amp; U61 &amp; CHAR(10) &amp;
"未更換：" &amp; (T61 - U61))</f>
        <v>1</v>
      </c>
      <c r="W61" s="328" t="str">
        <f>IF(VLOOKUP(A61,'0919門市清單主檔'!B:E,4,FALSE)=0,"",VLOOKUP(A61,'0919門市清單主檔'!B:E,4,FALSE))</f>
        <v/>
      </c>
      <c r="X61" s="227" t="s">
        <v>128</v>
      </c>
      <c r="Y61" s="228"/>
      <c r="Z61" s="228"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Q62&amp;IF(R62&lt;&gt;"",$P$2,"")&amp;R62</f>
        <v>EDC+STAR</v>
      </c>
      <c r="N62" s="314" t="str">
        <f t="array" ref="N62">IF(AND(
    SUMPRODUCT(
        (IM!$F$2:$F$1181=A62) *
        ISNUMBER(SEARCH("HUB", IM!$AC$2:$AC$1181)) *
        (IM!$X$2:$X$1181&gt;=$A$1) *
        (IM!$X$2:$X$1181&lt;=$B$1)*(W62="HUB")
    ) &gt; 0
), "HUB", "")</f>
        <v/>
      </c>
      <c r="O62" s="335" t="str">
        <f>IF(I62="","未到店",
IF(AND(S62&gt;J62, R62="STAR", NOT(AND(G62&lt;&gt;"萊到店 WebPOS", Q62&lt;&gt;"EDC"))), "完工已補裝",
IF(AND(G62&lt;&gt;"萊到店 WebPOS", Q62&lt;&gt;"EDC"), "EDC異常",
IF(AND(W62="HUB", N62=""), "HUB異常",
IF(OR(AND(Z62="STAR", R62="STAR"), AND(Z62&lt;&gt;"STAR", R62="")), "已完工", "STAR異常")
))))</f>
        <v>已完工</v>
      </c>
      <c r="P62" s="222" t="str">
        <f>(TEXT(I62,"yyyymmdd"))&amp;$S$2&amp;A62&amp;$S$2&amp;B62&amp;$Q$2</f>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IF(AND(X62&lt;&gt;"", Y62&lt;&gt;""), 2, IF(OR(X62&lt;&gt;"", Y62&lt;&gt;""), 1, 0))</f>
        <v>2</v>
      </c>
      <c r="U62" s="325"/>
      <c r="V62" s="336">
        <f>IF(OR(R62="STAR", T62="", U62=""), T62,
"總數：" &amp; T62 &amp; CHAR(10) &amp;
"已維修：" &amp; U62 &amp; CHAR(10) &amp;
"未更換：" &amp; (T62 - U62))</f>
        <v>2</v>
      </c>
      <c r="W62" s="328" t="str">
        <f>IF(VLOOKUP(A62,'0919門市清單主檔'!B:E,4,FALSE)=0,"",VLOOKUP(A62,'0919門市清單主檔'!B:E,4,FALSE))</f>
        <v/>
      </c>
      <c r="X62" s="227" t="s">
        <v>129</v>
      </c>
      <c r="Y62" s="228" t="s">
        <v>130</v>
      </c>
      <c r="Z62" s="228"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Q63&amp;IF(R63&lt;&gt;"",$P$2,"")&amp;R63</f>
        <v>EDC+STAR</v>
      </c>
      <c r="N63" s="314" t="str">
        <f t="array" ref="N63">IF(AND(
    SUMPRODUCT(
        (IM!$F$2:$F$1181=A63) *
        ISNUMBER(SEARCH("HUB", IM!$AC$2:$AC$1181)) *
        (IM!$X$2:$X$1181&gt;=$A$1) *
        (IM!$X$2:$X$1181&lt;=$B$1)*(W63="HUB")
    ) &gt; 0
), "HUB", "")</f>
        <v/>
      </c>
      <c r="O63" s="335" t="str">
        <f>IF(I63="","未到店",
IF(AND(S63&gt;J63, R63="STAR", NOT(AND(G63&lt;&gt;"萊到店 WebPOS", Q63&lt;&gt;"EDC"))), "完工已補裝",
IF(AND(G63&lt;&gt;"萊到店 WebPOS", Q63&lt;&gt;"EDC"), "EDC異常",
IF(AND(W63="HUB", N63=""), "HUB異常",
IF(OR(AND(Z63="STAR", R63="STAR"), AND(Z63&lt;&gt;"STAR", R63="")), "已完工", "STAR異常")
))))</f>
        <v>已完工</v>
      </c>
      <c r="P63" s="222" t="str">
        <f>(TEXT(I63,"yyyymmdd"))&amp;$S$2&amp;A63&amp;$S$2&amp;B63&amp;$Q$2</f>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IF(AND(X63&lt;&gt;"", Y63&lt;&gt;""), 2, IF(OR(X63&lt;&gt;"", Y63&lt;&gt;""), 1, 0))</f>
        <v>2</v>
      </c>
      <c r="U63" s="325"/>
      <c r="V63" s="336">
        <f>IF(OR(R63="STAR", T63="", U63=""), T63,
"總數：" &amp; T63 &amp; CHAR(10) &amp;
"已維修：" &amp; U63 &amp; CHAR(10) &amp;
"未更換：" &amp; (T63 - U63))</f>
        <v>2</v>
      </c>
      <c r="W63" s="328" t="str">
        <f>IF(VLOOKUP(A63,'0919門市清單主檔'!B:E,4,FALSE)=0,"",VLOOKUP(A63,'0919門市清單主檔'!B:E,4,FALSE))</f>
        <v/>
      </c>
      <c r="X63" s="227" t="s">
        <v>132</v>
      </c>
      <c r="Y63" s="228" t="s">
        <v>133</v>
      </c>
      <c r="Z63" s="228"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Q64&amp;IF(R64&lt;&gt;"",$P$2,"")&amp;R64</f>
        <v/>
      </c>
      <c r="N64" s="314" t="str">
        <f t="array" ref="N64">IF(AND(
    SUMPRODUCT(
        (IM!$F$2:$F$1181=A64) *
        ISNUMBER(SEARCH("HUB", IM!$AC$2:$AC$1181)) *
        (IM!$X$2:$X$1181&gt;=$A$1) *
        (IM!$X$2:$X$1181&lt;=$B$1)*(W64="HUB")
    ) &gt; 0
), "HUB", "")</f>
        <v/>
      </c>
      <c r="O64" s="335" t="str">
        <f>IF(I64="","未到店",
IF(AND(S64&gt;J64, R64="STAR", NOT(AND(G64&lt;&gt;"萊到店 WebPOS", Q64&lt;&gt;"EDC"))), "完工已補裝",
IF(AND(G64&lt;&gt;"萊到店 WebPOS", Q64&lt;&gt;"EDC"), "EDC異常",
IF(AND(W64="HUB", N64=""), "HUB異常",
IF(OR(AND(Z64="STAR", R64="STAR"), AND(Z64&lt;&gt;"STAR", R64="")), "已完工", "STAR異常")
))))</f>
        <v>已完工</v>
      </c>
      <c r="P64" s="222" t="str">
        <f>(TEXT(I64,"yyyymmdd"))&amp;$S$2&amp;A64&amp;$S$2&amp;B64&amp;$Q$2</f>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IF(AND(X64&lt;&gt;"", Y64&lt;&gt;""), 2, IF(OR(X64&lt;&gt;"", Y64&lt;&gt;""), 1, 0))</f>
        <v>0</v>
      </c>
      <c r="U64" s="325"/>
      <c r="V64" s="336">
        <f>IF(OR(R64="STAR", T64="", U64=""), T64,
"總數：" &amp; T64 &amp; CHAR(10) &amp;
"已維修：" &amp; U64 &amp; CHAR(10) &amp;
"未更換：" &amp; (T64 - U64))</f>
        <v>0</v>
      </c>
      <c r="W64" s="328" t="str">
        <f>IF(VLOOKUP(A64,'0919門市清單主檔'!B:E,4,FALSE)=0,"",VLOOKUP(A64,'0919門市清單主檔'!B:E,4,FALSE))</f>
        <v/>
      </c>
      <c r="Y64" s="228"/>
      <c r="Z64" s="228"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Q65&amp;IF(R65&lt;&gt;"",$P$2,"")&amp;R65</f>
        <v>EDC+STAR</v>
      </c>
      <c r="N65" s="314" t="str">
        <f t="array" ref="N65">IF(AND(
    SUMPRODUCT(
        (IM!$F$2:$F$1181=A65) *
        ISNUMBER(SEARCH("HUB", IM!$AC$2:$AC$1181)) *
        (IM!$X$2:$X$1181&gt;=$A$1) *
        (IM!$X$2:$X$1181&lt;=$B$1)*(W65="HUB")
    ) &gt; 0
), "HUB", "")</f>
        <v/>
      </c>
      <c r="O65" s="335" t="str">
        <f>IF(I65="","未到店",
IF(AND(S65&gt;J65, R65="STAR", NOT(AND(G65&lt;&gt;"萊到店 WebPOS", Q65&lt;&gt;"EDC"))), "完工已補裝",
IF(AND(G65&lt;&gt;"萊到店 WebPOS", Q65&lt;&gt;"EDC"), "EDC異常",
IF(AND(W65="HUB", N65=""), "HUB異常",
IF(OR(AND(Z65="STAR", R65="STAR"), AND(Z65&lt;&gt;"STAR", R65="")), "已完工", "STAR異常")
))))</f>
        <v>已完工</v>
      </c>
      <c r="P65" s="222" t="str">
        <f>(TEXT(I65,"yyyymmdd"))&amp;$S$2&amp;A65&amp;$S$2&amp;B65&amp;$Q$2</f>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IF(AND(X65&lt;&gt;"", Y65&lt;&gt;""), 2, IF(OR(X65&lt;&gt;"", Y65&lt;&gt;""), 1, 0))</f>
        <v>2</v>
      </c>
      <c r="U65" s="325"/>
      <c r="V65" s="336">
        <f>IF(OR(R65="STAR", T65="", U65=""), T65,
"總數：" &amp; T65 &amp; CHAR(10) &amp;
"已維修：" &amp; U65 &amp; CHAR(10) &amp;
"未更換：" &amp; (T65 - U65))</f>
        <v>2</v>
      </c>
      <c r="W65" s="328" t="str">
        <f>IF(VLOOKUP(A65,'0919門市清單主檔'!B:E,4,FALSE)=0,"",VLOOKUP(A65,'0919門市清單主檔'!B:E,4,FALSE))</f>
        <v/>
      </c>
      <c r="X65" s="227" t="s">
        <v>136</v>
      </c>
      <c r="Y65" s="228" t="s">
        <v>137</v>
      </c>
      <c r="Z65" s="228"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Q66&amp;IF(R66&lt;&gt;"",$P$2,"")&amp;R66</f>
        <v>EDC+STAR</v>
      </c>
      <c r="N66" s="314" t="str">
        <f t="array" ref="N66">IF(AND(
    SUMPRODUCT(
        (IM!$F$2:$F$1181=A66) *
        ISNUMBER(SEARCH("HUB", IM!$AC$2:$AC$1181)) *
        (IM!$X$2:$X$1181&gt;=$A$1) *
        (IM!$X$2:$X$1181&lt;=$B$1)*(W66="HUB")
    ) &gt; 0
), "HUB", "")</f>
        <v/>
      </c>
      <c r="O66" s="335" t="str">
        <f>IF(I66="","未到店",
IF(AND(S66&gt;J66, R66="STAR", NOT(AND(G66&lt;&gt;"萊到店 WebPOS", Q66&lt;&gt;"EDC"))), "完工已補裝",
IF(AND(G66&lt;&gt;"萊到店 WebPOS", Q66&lt;&gt;"EDC"), "EDC異常",
IF(AND(W66="HUB", N66=""), "HUB異常",
IF(OR(AND(Z66="STAR", R66="STAR"), AND(Z66&lt;&gt;"STAR", R66="")), "已完工", "STAR異常")
))))</f>
        <v>已完工</v>
      </c>
      <c r="P66" s="222" t="str">
        <f>(TEXT(I66,"yyyymmdd"))&amp;$S$2&amp;A66&amp;$S$2&amp;B66&amp;$Q$2</f>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IF(AND(X66&lt;&gt;"", Y66&lt;&gt;""), 2, IF(OR(X66&lt;&gt;"", Y66&lt;&gt;""), 1, 0))</f>
        <v>1</v>
      </c>
      <c r="U66" s="325"/>
      <c r="V66" s="336">
        <f>IF(OR(R66="STAR", T66="", U66=""), T66,
"總數：" &amp; T66 &amp; CHAR(10) &amp;
"已維修：" &amp; U66 &amp; CHAR(10) &amp;
"未更換：" &amp; (T66 - U66))</f>
        <v>1</v>
      </c>
      <c r="W66" s="328" t="str">
        <f>IF(VLOOKUP(A66,'0919門市清單主檔'!B:E,4,FALSE)=0,"",VLOOKUP(A66,'0919門市清單主檔'!B:E,4,FALSE))</f>
        <v/>
      </c>
      <c r="X66" s="227" t="s">
        <v>138</v>
      </c>
      <c r="Y66" s="228"/>
      <c r="Z66" s="228"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Q67&amp;IF(R67&lt;&gt;"",$P$2,"")&amp;R67</f>
        <v>+STAR</v>
      </c>
      <c r="N67" s="314" t="str">
        <f t="array" ref="N67">IF(AND(
    SUMPRODUCT(
        (IM!$F$2:$F$1181=A67) *
        ISNUMBER(SEARCH("HUB", IM!$AC$2:$AC$1181)) *
        (IM!$X$2:$X$1181&gt;=$A$1) *
        (IM!$X$2:$X$1181&lt;=$B$1)*(W67="HUB")
    ) &gt; 0
), "HUB", "")</f>
        <v/>
      </c>
      <c r="O67" s="335" t="str">
        <f>IF(I67="","未到店",
IF(AND(S67&gt;J67, R67="STAR", NOT(AND(G67&lt;&gt;"萊到店 WebPOS", Q67&lt;&gt;"EDC"))), "完工已補裝",
IF(AND(G67&lt;&gt;"萊到店 WebPOS", Q67&lt;&gt;"EDC"), "EDC異常",
IF(AND(W67="HUB", N67=""), "HUB異常",
IF(OR(AND(Z67="STAR", R67="STAR"), AND(Z67&lt;&gt;"STAR", R67="")), "已完工", "STAR異常")
))))</f>
        <v>已完工</v>
      </c>
      <c r="P67" s="222" t="str">
        <f>(TEXT(I67,"yyyymmdd"))&amp;$S$2&amp;A67&amp;$S$2&amp;B67&amp;$Q$2</f>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IF(AND(X67&lt;&gt;"", Y67&lt;&gt;""), 2, IF(OR(X67&lt;&gt;"", Y67&lt;&gt;""), 1, 0))</f>
        <v>1</v>
      </c>
      <c r="U67" s="325"/>
      <c r="V67" s="336">
        <f>IF(OR(R67="STAR", T67="", U67=""), T67,
"總數：" &amp; T67 &amp; CHAR(10) &amp;
"已維修：" &amp; U67 &amp; CHAR(10) &amp;
"未更換：" &amp; (T67 - U67))</f>
        <v>1</v>
      </c>
      <c r="W67" s="328" t="str">
        <f>IF(VLOOKUP(A67,'0919門市清單主檔'!B:E,4,FALSE)=0,"",VLOOKUP(A67,'0919門市清單主檔'!B:E,4,FALSE))</f>
        <v/>
      </c>
      <c r="X67" s="227" t="s">
        <v>140</v>
      </c>
      <c r="Y67" s="228"/>
      <c r="Z67" s="228"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Q68&amp;IF(R68&lt;&gt;"",$P$2,"")&amp;R68</f>
        <v>EDC+STAR</v>
      </c>
      <c r="N68" s="314" t="str">
        <f t="array" ref="N68">IF(AND(
    SUMPRODUCT(
        (IM!$F$2:$F$1181=A68) *
        ISNUMBER(SEARCH("HUB", IM!$AC$2:$AC$1181)) *
        (IM!$X$2:$X$1181&gt;=$A$1) *
        (IM!$X$2:$X$1181&lt;=$B$1)*(W68="HUB")
    ) &gt; 0
), "HUB", "")</f>
        <v/>
      </c>
      <c r="O68" s="335" t="str">
        <f>IF(I68="","未到店",
IF(AND(S68&gt;J68, R68="STAR", NOT(AND(G68&lt;&gt;"萊到店 WebPOS", Q68&lt;&gt;"EDC"))), "完工已補裝",
IF(AND(G68&lt;&gt;"萊到店 WebPOS", Q68&lt;&gt;"EDC"), "EDC異常",
IF(AND(W68="HUB", N68=""), "HUB異常",
IF(OR(AND(Z68="STAR", R68="STAR"), AND(Z68&lt;&gt;"STAR", R68="")), "已完工", "STAR異常")
))))</f>
        <v>已完工</v>
      </c>
      <c r="P68" s="222" t="str">
        <f>(TEXT(I68,"yyyymmdd"))&amp;$S$2&amp;A68&amp;$S$2&amp;B68&amp;$Q$2</f>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IF(AND(X68&lt;&gt;"", Y68&lt;&gt;""), 2, IF(OR(X68&lt;&gt;"", Y68&lt;&gt;""), 1, 0))</f>
        <v>1</v>
      </c>
      <c r="U68" s="325"/>
      <c r="V68" s="336">
        <f>IF(OR(R68="STAR", T68="", U68=""), T68,
"總數：" &amp; T68 &amp; CHAR(10) &amp;
"已維修：" &amp; U68 &amp; CHAR(10) &amp;
"未更換：" &amp; (T68 - U68))</f>
        <v>1</v>
      </c>
      <c r="W68" s="328" t="str">
        <f>IF(VLOOKUP(A68,'0919門市清單主檔'!B:E,4,FALSE)=0,"",VLOOKUP(A68,'0919門市清單主檔'!B:E,4,FALSE))</f>
        <v/>
      </c>
      <c r="Y68" s="228" t="s">
        <v>141</v>
      </c>
      <c r="Z68" s="228"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Q69&amp;IF(R69&lt;&gt;"",$P$2,"")&amp;R69</f>
        <v>EDC+STAR</v>
      </c>
      <c r="N69" s="314" t="str">
        <f t="array" ref="N69">IF(AND(
    SUMPRODUCT(
        (IM!$F$2:$F$1181=A69) *
        ISNUMBER(SEARCH("HUB", IM!$AC$2:$AC$1181)) *
        (IM!$X$2:$X$1181&gt;=$A$1) *
        (IM!$X$2:$X$1181&lt;=$B$1)*(W69="HUB")
    ) &gt; 0
), "HUB", "")</f>
        <v/>
      </c>
      <c r="O69" s="335" t="str">
        <f>IF(I69="","未到店",
IF(AND(S69&gt;J69, R69="STAR", NOT(AND(G69&lt;&gt;"萊到店 WebPOS", Q69&lt;&gt;"EDC"))), "完工已補裝",
IF(AND(G69&lt;&gt;"萊到店 WebPOS", Q69&lt;&gt;"EDC"), "EDC異常",
IF(AND(W69="HUB", N69=""), "HUB異常",
IF(OR(AND(Z69="STAR", R69="STAR"), AND(Z69&lt;&gt;"STAR", R69="")), "已完工", "STAR異常")
))))</f>
        <v>已完工</v>
      </c>
      <c r="P69" s="222" t="str">
        <f>(TEXT(I69,"yyyymmdd"))&amp;$S$2&amp;A69&amp;$S$2&amp;B69&amp;$Q$2</f>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IF(AND(X69&lt;&gt;"", Y69&lt;&gt;""), 2, IF(OR(X69&lt;&gt;"", Y69&lt;&gt;""), 1, 0))</f>
        <v>2</v>
      </c>
      <c r="U69" s="325"/>
      <c r="V69" s="336">
        <f>IF(OR(R69="STAR", T69="", U69=""), T69,
"總數：" &amp; T69 &amp; CHAR(10) &amp;
"已維修：" &amp; U69 &amp; CHAR(10) &amp;
"未更換：" &amp; (T69 - U69))</f>
        <v>2</v>
      </c>
      <c r="W69" s="328" t="str">
        <f>IF(VLOOKUP(A69,'0919門市清單主檔'!B:E,4,FALSE)=0,"",VLOOKUP(A69,'0919門市清單主檔'!B:E,4,FALSE))</f>
        <v/>
      </c>
      <c r="X69" s="227" t="s">
        <v>142</v>
      </c>
      <c r="Y69" s="228" t="s">
        <v>143</v>
      </c>
      <c r="Z69" s="228"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Q70&amp;IF(R70&lt;&gt;"",$P$2,"")&amp;R70</f>
        <v>EDC+STAR</v>
      </c>
      <c r="N70" s="314" t="str">
        <f t="array" ref="N70">IF(AND(
    SUMPRODUCT(
        (IM!$F$2:$F$1181=A70) *
        ISNUMBER(SEARCH("HUB", IM!$AC$2:$AC$1181)) *
        (IM!$X$2:$X$1181&gt;=$A$1) *
        (IM!$X$2:$X$1181&lt;=$B$1)*(W70="HUB")
    ) &gt; 0
), "HUB", "")</f>
        <v/>
      </c>
      <c r="O70" s="335" t="str">
        <f>IF(I70="","未到店",
IF(AND(S70&gt;J70, R70="STAR", NOT(AND(G70&lt;&gt;"萊到店 WebPOS", Q70&lt;&gt;"EDC"))), "完工已補裝",
IF(AND(G70&lt;&gt;"萊到店 WebPOS", Q70&lt;&gt;"EDC"), "EDC異常",
IF(AND(W70="HUB", N70=""), "HUB異常",
IF(OR(AND(Z70="STAR", R70="STAR"), AND(Z70&lt;&gt;"STAR", R70="")), "已完工", "STAR異常")
))))</f>
        <v>已完工</v>
      </c>
      <c r="P70" s="222" t="str">
        <f>(TEXT(I70,"yyyymmdd"))&amp;$S$2&amp;A70&amp;$S$2&amp;B70&amp;$Q$2</f>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IF(AND(X70&lt;&gt;"", Y70&lt;&gt;""), 2, IF(OR(X70&lt;&gt;"", Y70&lt;&gt;""), 1, 0))</f>
        <v>2</v>
      </c>
      <c r="U70" s="325"/>
      <c r="V70" s="336">
        <f>IF(OR(R70="STAR", T70="", U70=""), T70,
"總數：" &amp; T70 &amp; CHAR(10) &amp;
"已維修：" &amp; U70 &amp; CHAR(10) &amp;
"未更換：" &amp; (T70 - U70))</f>
        <v>2</v>
      </c>
      <c r="W70" s="328" t="str">
        <f>IF(VLOOKUP(A70,'0919門市清單主檔'!B:E,4,FALSE)=0,"",VLOOKUP(A70,'0919門市清單主檔'!B:E,4,FALSE))</f>
        <v/>
      </c>
      <c r="X70" s="227" t="s">
        <v>144</v>
      </c>
      <c r="Y70" s="228" t="s">
        <v>145</v>
      </c>
      <c r="Z70" s="228"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Q71&amp;IF(R71&lt;&gt;"",$P$2,"")&amp;R71</f>
        <v>EDC+STAR</v>
      </c>
      <c r="N71" s="314" t="str">
        <f t="array" ref="N71">IF(AND(
    SUMPRODUCT(
        (IM!$F$2:$F$1181=A71) *
        ISNUMBER(SEARCH("HUB", IM!$AC$2:$AC$1181)) *
        (IM!$X$2:$X$1181&gt;=$A$1) *
        (IM!$X$2:$X$1181&lt;=$B$1)*(W71="HUB")
    ) &gt; 0
), "HUB", "")</f>
        <v/>
      </c>
      <c r="O71" s="335" t="str">
        <f>IF(I71="","未到店",
IF(AND(S71&gt;J71, R71="STAR", NOT(AND(G71&lt;&gt;"萊到店 WebPOS", Q71&lt;&gt;"EDC"))), "完工已補裝",
IF(AND(G71&lt;&gt;"萊到店 WebPOS", Q71&lt;&gt;"EDC"), "EDC異常",
IF(AND(W71="HUB", N71=""), "HUB異常",
IF(OR(AND(Z71="STAR", R71="STAR"), AND(Z71&lt;&gt;"STAR", R71="")), "已完工", "STAR異常")
))))</f>
        <v>已完工</v>
      </c>
      <c r="P71" s="222" t="str">
        <f>(TEXT(I71,"yyyymmdd"))&amp;$S$2&amp;A71&amp;$S$2&amp;B71&amp;$Q$2</f>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IF(AND(X71&lt;&gt;"", Y71&lt;&gt;""), 2, IF(OR(X71&lt;&gt;"", Y71&lt;&gt;""), 1, 0))</f>
        <v>2</v>
      </c>
      <c r="U71" s="325"/>
      <c r="V71" s="336">
        <f>IF(OR(R71="STAR", T71="", U71=""), T71,
"總數：" &amp; T71 &amp; CHAR(10) &amp;
"已維修：" &amp; U71 &amp; CHAR(10) &amp;
"未更換：" &amp; (T71 - U71))</f>
        <v>2</v>
      </c>
      <c r="W71" s="328" t="str">
        <f>IF(VLOOKUP(A71,'0919門市清單主檔'!B:E,4,FALSE)=0,"",VLOOKUP(A71,'0919門市清單主檔'!B:E,4,FALSE))</f>
        <v/>
      </c>
      <c r="X71" s="227" t="s">
        <v>146</v>
      </c>
      <c r="Y71" s="228" t="s">
        <v>147</v>
      </c>
      <c r="Z71" s="228"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Q72&amp;IF(R72&lt;&gt;"",$P$2,"")&amp;R72</f>
        <v>EDC+STAR</v>
      </c>
      <c r="N72" s="314" t="str">
        <f t="array" ref="N72">IF(AND(
    SUMPRODUCT(
        (IM!$F$2:$F$1181=A72) *
        ISNUMBER(SEARCH("HUB", IM!$AC$2:$AC$1181)) *
        (IM!$X$2:$X$1181&gt;=$A$1) *
        (IM!$X$2:$X$1181&lt;=$B$1)*(W72="HUB")
    ) &gt; 0
), "HUB", "")</f>
        <v/>
      </c>
      <c r="O72" s="335" t="str">
        <f>IF(I72="","未到店",
IF(AND(S72&gt;J72, R72="STAR", NOT(AND(G72&lt;&gt;"萊到店 WebPOS", Q72&lt;&gt;"EDC"))), "完工已補裝",
IF(AND(G72&lt;&gt;"萊到店 WebPOS", Q72&lt;&gt;"EDC"), "EDC異常",
IF(AND(W72="HUB", N72=""), "HUB異常",
IF(OR(AND(Z72="STAR", R72="STAR"), AND(Z72&lt;&gt;"STAR", R72="")), "已完工", "STAR異常")
))))</f>
        <v>已完工</v>
      </c>
      <c r="P72" s="222" t="str">
        <f>(TEXT(I72,"yyyymmdd"))&amp;$S$2&amp;A72&amp;$S$2&amp;B72&amp;$Q$2</f>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IF(AND(X72&lt;&gt;"", Y72&lt;&gt;""), 2, IF(OR(X72&lt;&gt;"", Y72&lt;&gt;""), 1, 0))</f>
        <v>2</v>
      </c>
      <c r="U72" s="325"/>
      <c r="V72" s="336">
        <f>IF(OR(R72="STAR", T72="", U72=""), T72,
"總數：" &amp; T72 &amp; CHAR(10) &amp;
"已維修：" &amp; U72 &amp; CHAR(10) &amp;
"未更換：" &amp; (T72 - U72))</f>
        <v>2</v>
      </c>
      <c r="W72" s="328" t="str">
        <f>IF(VLOOKUP(A72,'0919門市清單主檔'!B:E,4,FALSE)=0,"",VLOOKUP(A72,'0919門市清單主檔'!B:E,4,FALSE))</f>
        <v/>
      </c>
      <c r="X72" s="227" t="s">
        <v>148</v>
      </c>
      <c r="Y72" s="228" t="s">
        <v>149</v>
      </c>
      <c r="Z72" s="228"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Q73&amp;IF(R73&lt;&gt;"",$P$2,"")&amp;R73</f>
        <v>EDC+STAR</v>
      </c>
      <c r="N73" s="314" t="str">
        <f t="array" ref="N73">IF(AND(
    SUMPRODUCT(
        (IM!$F$2:$F$1181=A73) *
        ISNUMBER(SEARCH("HUB", IM!$AC$2:$AC$1181)) *
        (IM!$X$2:$X$1181&gt;=$A$1) *
        (IM!$X$2:$X$1181&lt;=$B$1)*(W73="HUB")
    ) &gt; 0
), "HUB", "")</f>
        <v/>
      </c>
      <c r="O73" s="335" t="str">
        <f>IF(I73="","未到店",
IF(AND(S73&gt;J73, R73="STAR", NOT(AND(G73&lt;&gt;"萊到店 WebPOS", Q73&lt;&gt;"EDC"))), "完工已補裝",
IF(AND(G73&lt;&gt;"萊到店 WebPOS", Q73&lt;&gt;"EDC"), "EDC異常",
IF(AND(W73="HUB", N73=""), "HUB異常",
IF(OR(AND(Z73="STAR", R73="STAR"), AND(Z73&lt;&gt;"STAR", R73="")), "已完工", "STAR異常")
))))</f>
        <v>已完工</v>
      </c>
      <c r="P73" s="222" t="str">
        <f>(TEXT(I73,"yyyymmdd"))&amp;$S$2&amp;A73&amp;$S$2&amp;B73&amp;$Q$2</f>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IF(AND(X73&lt;&gt;"", Y73&lt;&gt;""), 2, IF(OR(X73&lt;&gt;"", Y73&lt;&gt;""), 1, 0))</f>
        <v>2</v>
      </c>
      <c r="U73" s="325"/>
      <c r="V73" s="336">
        <f>IF(OR(R73="STAR", T73="", U73=""), T73,
"總數：" &amp; T73 &amp; CHAR(10) &amp;
"已維修：" &amp; U73 &amp; CHAR(10) &amp;
"未更換：" &amp; (T73 - U73))</f>
        <v>2</v>
      </c>
      <c r="W73" s="328" t="str">
        <f>IF(VLOOKUP(A73,'0919門市清單主檔'!B:E,4,FALSE)=0,"",VLOOKUP(A73,'0919門市清單主檔'!B:E,4,FALSE))</f>
        <v/>
      </c>
      <c r="X73" s="227" t="s">
        <v>150</v>
      </c>
      <c r="Y73" s="228" t="s">
        <v>151</v>
      </c>
      <c r="Z73" s="228"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Q74&amp;IF(R74&lt;&gt;"",$P$2,"")&amp;R74</f>
        <v>EDC+STAR</v>
      </c>
      <c r="N74" s="314" t="str">
        <f t="array" ref="N74">IF(AND(
    SUMPRODUCT(
        (IM!$F$2:$F$1181=A74) *
        ISNUMBER(SEARCH("HUB", IM!$AC$2:$AC$1181)) *
        (IM!$X$2:$X$1181&gt;=$A$1) *
        (IM!$X$2:$X$1181&lt;=$B$1)*(W74="HUB")
    ) &gt; 0
), "HUB", "")</f>
        <v/>
      </c>
      <c r="O74" s="335" t="str">
        <f>IF(I74="","未到店",
IF(AND(S74&gt;J74, R74="STAR", NOT(AND(G74&lt;&gt;"萊到店 WebPOS", Q74&lt;&gt;"EDC"))), "完工已補裝",
IF(AND(G74&lt;&gt;"萊到店 WebPOS", Q74&lt;&gt;"EDC"), "EDC異常",
IF(AND(W74="HUB", N74=""), "HUB異常",
IF(OR(AND(Z74="STAR", R74="STAR"), AND(Z74&lt;&gt;"STAR", R74="")), "已完工", "STAR異常")
))))</f>
        <v>已完工</v>
      </c>
      <c r="P74" s="222" t="str">
        <f>(TEXT(I74,"yyyymmdd"))&amp;$S$2&amp;A74&amp;$S$2&amp;B74&amp;$Q$2</f>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IF(AND(X74&lt;&gt;"", Y74&lt;&gt;""), 2, IF(OR(X74&lt;&gt;"", Y74&lt;&gt;""), 1, 0))</f>
        <v>2</v>
      </c>
      <c r="U74" s="325"/>
      <c r="V74" s="336">
        <f>IF(OR(R74="STAR", T74="", U74=""), T74,
"總數：" &amp; T74 &amp; CHAR(10) &amp;
"已維修：" &amp; U74 &amp; CHAR(10) &amp;
"未更換：" &amp; (T74 - U74))</f>
        <v>2</v>
      </c>
      <c r="W74" s="328" t="str">
        <f>IF(VLOOKUP(A74,'0919門市清單主檔'!B:E,4,FALSE)=0,"",VLOOKUP(A74,'0919門市清單主檔'!B:E,4,FALSE))</f>
        <v/>
      </c>
      <c r="X74" s="227" t="s">
        <v>152</v>
      </c>
      <c r="Y74" s="228" t="s">
        <v>153</v>
      </c>
      <c r="Z74" s="228"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Q75&amp;IF(R75&lt;&gt;"",$P$2,"")&amp;R75</f>
        <v>EDC</v>
      </c>
      <c r="N75" s="314" t="str">
        <f t="array" ref="N75">IF(AND(
    SUMPRODUCT(
        (IM!$F$2:$F$1181=A75) *
        ISNUMBER(SEARCH("HUB", IM!$AC$2:$AC$1181)) *
        (IM!$X$2:$X$1181&gt;=$A$1) *
        (IM!$X$2:$X$1181&lt;=$B$1)*(W75="HUB")
    ) &gt; 0
), "HUB", "")</f>
        <v/>
      </c>
      <c r="O75" s="335" t="str">
        <f>IF(I75="","未到店",
IF(AND(S75&gt;J75, R75="STAR", NOT(AND(G75&lt;&gt;"萊到店 WebPOS", Q75&lt;&gt;"EDC"))), "完工已補裝",
IF(AND(G75&lt;&gt;"萊到店 WebPOS", Q75&lt;&gt;"EDC"), "EDC異常",
IF(AND(W75="HUB", N75=""), "HUB異常",
IF(OR(AND(Z75="STAR", R75="STAR"), AND(Z75&lt;&gt;"STAR", R75="")), "已完工", "STAR異常")
))))</f>
        <v>已完工</v>
      </c>
      <c r="P75" s="222" t="str">
        <f>(TEXT(I75,"yyyymmdd"))&amp;$S$2&amp;A75&amp;$S$2&amp;B75&amp;$Q$2</f>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IF(AND(X75&lt;&gt;"", Y75&lt;&gt;""), 2, IF(OR(X75&lt;&gt;"", Y75&lt;&gt;""), 1, 0))</f>
        <v>0</v>
      </c>
      <c r="U75" s="325"/>
      <c r="V75" s="336">
        <f>IF(OR(R75="STAR", T75="", U75=""), T75,
"總數：" &amp; T75 &amp; CHAR(10) &amp;
"已維修：" &amp; U75 &amp; CHAR(10) &amp;
"未更換：" &amp; (T75 - U75))</f>
        <v>0</v>
      </c>
      <c r="W75" s="328" t="str">
        <f>IF(VLOOKUP(A75,'0919門市清單主檔'!B:E,4,FALSE)=0,"",VLOOKUP(A75,'0919門市清單主檔'!B:E,4,FALSE))</f>
        <v/>
      </c>
      <c r="Y75" s="228"/>
      <c r="Z75" s="228"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Q76&amp;IF(R76&lt;&gt;"",$P$2,"")&amp;R76</f>
        <v>EDC+STAR</v>
      </c>
      <c r="N76" s="314" t="str">
        <f t="array" ref="N76">IF(AND(
    SUMPRODUCT(
        (IM!$F$2:$F$1181=A76) *
        ISNUMBER(SEARCH("HUB", IM!$AC$2:$AC$1181)) *
        (IM!$X$2:$X$1181&gt;=$A$1) *
        (IM!$X$2:$X$1181&lt;=$B$1)*(W76="HUB")
    ) &gt; 0
), "HUB", "")</f>
        <v/>
      </c>
      <c r="O76" s="335" t="str">
        <f>IF(I76="","未到店",
IF(AND(S76&gt;J76, R76="STAR", NOT(AND(G76&lt;&gt;"萊到店 WebPOS", Q76&lt;&gt;"EDC"))), "完工已補裝",
IF(AND(G76&lt;&gt;"萊到店 WebPOS", Q76&lt;&gt;"EDC"), "EDC異常",
IF(AND(W76="HUB", N76=""), "HUB異常",
IF(OR(AND(Z76="STAR", R76="STAR"), AND(Z76&lt;&gt;"STAR", R76="")), "已完工", "STAR異常")
))))</f>
        <v>已完工</v>
      </c>
      <c r="P76" s="222" t="str">
        <f>(TEXT(I76,"yyyymmdd"))&amp;$S$2&amp;A76&amp;$S$2&amp;B76&amp;$Q$2</f>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IF(AND(X76&lt;&gt;"", Y76&lt;&gt;""), 2, IF(OR(X76&lt;&gt;"", Y76&lt;&gt;""), 1, 0))</f>
        <v>2</v>
      </c>
      <c r="U76" s="325"/>
      <c r="V76" s="336">
        <f>IF(OR(R76="STAR", T76="", U76=""), T76,
"總數：" &amp; T76 &amp; CHAR(10) &amp;
"已維修：" &amp; U76 &amp; CHAR(10) &amp;
"未更換：" &amp; (T76 - U76))</f>
        <v>2</v>
      </c>
      <c r="W76" s="328" t="str">
        <f>IF(VLOOKUP(A76,'0919門市清單主檔'!B:E,4,FALSE)=0,"",VLOOKUP(A76,'0919門市清單主檔'!B:E,4,FALSE))</f>
        <v/>
      </c>
      <c r="X76" s="227" t="s">
        <v>154</v>
      </c>
      <c r="Y76" s="228" t="s">
        <v>155</v>
      </c>
      <c r="Z76" s="228"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Q77&amp;IF(R77&lt;&gt;"",$P$2,"")&amp;R77</f>
        <v>EDC+STAR</v>
      </c>
      <c r="N77" s="314" t="str">
        <f t="array" ref="N77">IF(AND(
    SUMPRODUCT(
        (IM!$F$2:$F$1181=A77) *
        ISNUMBER(SEARCH("HUB", IM!$AC$2:$AC$1181)) *
        (IM!$X$2:$X$1181&gt;=$A$1) *
        (IM!$X$2:$X$1181&lt;=$B$1)*(W77="HUB")
    ) &gt; 0
), "HUB", "")</f>
        <v/>
      </c>
      <c r="O77" s="335" t="str">
        <f>IF(I77="","未到店",
IF(AND(S77&gt;J77, R77="STAR", NOT(AND(G77&lt;&gt;"萊到店 WebPOS", Q77&lt;&gt;"EDC"))), "完工已補裝",
IF(AND(G77&lt;&gt;"萊到店 WebPOS", Q77&lt;&gt;"EDC"), "EDC異常",
IF(AND(W77="HUB", N77=""), "HUB異常",
IF(OR(AND(Z77="STAR", R77="STAR"), AND(Z77&lt;&gt;"STAR", R77="")), "已完工", "STAR異常")
))))</f>
        <v>已完工</v>
      </c>
      <c r="P77" s="222" t="str">
        <f>(TEXT(I77,"yyyymmdd"))&amp;$S$2&amp;A77&amp;$S$2&amp;B77&amp;$Q$2</f>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IF(AND(X77&lt;&gt;"", Y77&lt;&gt;""), 2, IF(OR(X77&lt;&gt;"", Y77&lt;&gt;""), 1, 0))</f>
        <v>2</v>
      </c>
      <c r="U77" s="325"/>
      <c r="V77" s="336">
        <f>IF(OR(R77="STAR", T77="", U77=""), T77,
"總數：" &amp; T77 &amp; CHAR(10) &amp;
"已維修：" &amp; U77 &amp; CHAR(10) &amp;
"未更換：" &amp; (T77 - U77))</f>
        <v>2</v>
      </c>
      <c r="W77" s="328" t="str">
        <f>IF(VLOOKUP(A77,'0919門市清單主檔'!B:E,4,FALSE)=0,"",VLOOKUP(A77,'0919門市清單主檔'!B:E,4,FALSE))</f>
        <v/>
      </c>
      <c r="X77" s="227" t="s">
        <v>156</v>
      </c>
      <c r="Y77" s="228" t="s">
        <v>157</v>
      </c>
      <c r="Z77" s="228"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Q78&amp;IF(R78&lt;&gt;"",$P$2,"")&amp;R78</f>
        <v>EDC+STAR</v>
      </c>
      <c r="N78" s="314" t="str">
        <f t="array" ref="N78">IF(AND(
    SUMPRODUCT(
        (IM!$F$2:$F$1181=A78) *
        ISNUMBER(SEARCH("HUB", IM!$AC$2:$AC$1181)) *
        (IM!$X$2:$X$1181&gt;=$A$1) *
        (IM!$X$2:$X$1181&lt;=$B$1)*(W78="HUB")
    ) &gt; 0
), "HUB", "")</f>
        <v/>
      </c>
      <c r="O78" s="335" t="str">
        <f>IF(I78="","未到店",
IF(AND(S78&gt;J78, R78="STAR", NOT(AND(G78&lt;&gt;"萊到店 WebPOS", Q78&lt;&gt;"EDC"))), "完工已補裝",
IF(AND(G78&lt;&gt;"萊到店 WebPOS", Q78&lt;&gt;"EDC"), "EDC異常",
IF(AND(W78="HUB", N78=""), "HUB異常",
IF(OR(AND(Z78="STAR", R78="STAR"), AND(Z78&lt;&gt;"STAR", R78="")), "已完工", "STAR異常")
))))</f>
        <v>已完工</v>
      </c>
      <c r="P78" s="222" t="str">
        <f>(TEXT(I78,"yyyymmdd"))&amp;$S$2&amp;A78&amp;$S$2&amp;B78&amp;$Q$2</f>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IF(AND(X78&lt;&gt;"", Y78&lt;&gt;""), 2, IF(OR(X78&lt;&gt;"", Y78&lt;&gt;""), 1, 0))</f>
        <v>2</v>
      </c>
      <c r="U78" s="325"/>
      <c r="V78" s="336">
        <f>IF(OR(R78="STAR", T78="", U78=""), T78,
"總數：" &amp; T78 &amp; CHAR(10) &amp;
"已維修：" &amp; U78 &amp; CHAR(10) &amp;
"未更換：" &amp; (T78 - U78))</f>
        <v>2</v>
      </c>
      <c r="W78" s="328" t="str">
        <f>IF(VLOOKUP(A78,'0919門市清單主檔'!B:E,4,FALSE)=0,"",VLOOKUP(A78,'0919門市清單主檔'!B:E,4,FALSE))</f>
        <v/>
      </c>
      <c r="X78" s="227" t="s">
        <v>158</v>
      </c>
      <c r="Y78" s="228" t="s">
        <v>159</v>
      </c>
      <c r="Z78" s="228"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Q79&amp;IF(R79&lt;&gt;"",$P$2,"")&amp;R79</f>
        <v>EDC+STAR</v>
      </c>
      <c r="N79" s="314" t="str">
        <f t="array" ref="N79">IF(AND(
    SUMPRODUCT(
        (IM!$F$2:$F$1181=A79) *
        ISNUMBER(SEARCH("HUB", IM!$AC$2:$AC$1181)) *
        (IM!$X$2:$X$1181&gt;=$A$1) *
        (IM!$X$2:$X$1181&lt;=$B$1)*(W79="HUB")
    ) &gt; 0
), "HUB", "")</f>
        <v/>
      </c>
      <c r="O79" s="335" t="str">
        <f>IF(I79="","未到店",
IF(AND(S79&gt;J79, R79="STAR", NOT(AND(G79&lt;&gt;"萊到店 WebPOS", Q79&lt;&gt;"EDC"))), "完工已補裝",
IF(AND(G79&lt;&gt;"萊到店 WebPOS", Q79&lt;&gt;"EDC"), "EDC異常",
IF(AND(W79="HUB", N79=""), "HUB異常",
IF(OR(AND(Z79="STAR", R79="STAR"), AND(Z79&lt;&gt;"STAR", R79="")), "已完工", "STAR異常")
))))</f>
        <v>已完工</v>
      </c>
      <c r="P79" s="222" t="str">
        <f>(TEXT(I79,"yyyymmdd"))&amp;$S$2&amp;A79&amp;$S$2&amp;B79&amp;$Q$2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IF(AND(X79&lt;&gt;"", Y79&lt;&gt;""), 2, IF(OR(X79&lt;&gt;"", Y79&lt;&gt;""), 1, 0))</f>
        <v>1</v>
      </c>
      <c r="U79" s="325"/>
      <c r="V79" s="336">
        <f>IF(OR(R79="STAR", T79="", U79=""), T79,
"總數：" &amp; T79 &amp; CHAR(10) &amp;
"已維修：" &amp; U79 &amp; CHAR(10) &amp;
"未更換：" &amp; (T79 - U79))</f>
        <v>1</v>
      </c>
      <c r="W79" s="328" t="str">
        <f>IF(VLOOKUP(A79,'0919門市清單主檔'!B:E,4,FALSE)=0,"",VLOOKUP(A79,'0919門市清單主檔'!B:E,4,FALSE))</f>
        <v/>
      </c>
      <c r="X79" s="227" t="s">
        <v>160</v>
      </c>
      <c r="Y79" s="228"/>
      <c r="Z79" s="228"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Q80&amp;IF(R80&lt;&gt;"",$P$2,"")&amp;R80</f>
        <v>EDC+STAR</v>
      </c>
      <c r="N80" s="314" t="str">
        <f t="array" ref="N80">IF(AND(
    SUMPRODUCT(
        (IM!$F$2:$F$1181=A80) *
        ISNUMBER(SEARCH("HUB", IM!$AC$2:$AC$1181)) *
        (IM!$X$2:$X$1181&gt;=$A$1) *
        (IM!$X$2:$X$1181&lt;=$B$1)*(W80="HUB")
    ) &gt; 0
), "HUB", "")</f>
        <v/>
      </c>
      <c r="O80" s="335" t="str">
        <f>IF(I80="","未到店",
IF(AND(S80&gt;J80, R80="STAR", NOT(AND(G80&lt;&gt;"萊到店 WebPOS", Q80&lt;&gt;"EDC"))), "完工已補裝",
IF(AND(G80&lt;&gt;"萊到店 WebPOS", Q80&lt;&gt;"EDC"), "EDC異常",
IF(AND(W80="HUB", N80=""), "HUB異常",
IF(OR(AND(Z80="STAR", R80="STAR"), AND(Z80&lt;&gt;"STAR", R80="")), "已完工", "STAR異常")
))))</f>
        <v>已完工</v>
      </c>
      <c r="P80" s="222" t="str">
        <f>(TEXT(I80,"yyyymmdd"))&amp;$S$2&amp;A80&amp;$S$2&amp;B80&amp;$Q$2</f>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IF(AND(X80&lt;&gt;"", Y80&lt;&gt;""), 2, IF(OR(X80&lt;&gt;"", Y80&lt;&gt;""), 1, 0))</f>
        <v>2</v>
      </c>
      <c r="U80" s="325"/>
      <c r="V80" s="336">
        <f>IF(OR(R80="STAR", T80="", U80=""), T80,
"總數：" &amp; T80 &amp; CHAR(10) &amp;
"已維修：" &amp; U80 &amp; CHAR(10) &amp;
"未更換：" &amp; (T80 - U80))</f>
        <v>2</v>
      </c>
      <c r="W80" s="328" t="str">
        <f>IF(VLOOKUP(A80,'0919門市清單主檔'!B:E,4,FALSE)=0,"",VLOOKUP(A80,'0919門市清單主檔'!B:E,4,FALSE))</f>
        <v/>
      </c>
      <c r="X80" s="227" t="s">
        <v>161</v>
      </c>
      <c r="Y80" s="228" t="s">
        <v>162</v>
      </c>
      <c r="Z80" s="228"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Q81&amp;IF(R81&lt;&gt;"",$P$2,"")&amp;R81</f>
        <v>EDC+STAR</v>
      </c>
      <c r="N81" s="314" t="str">
        <f t="array" ref="N81">IF(AND(
    SUMPRODUCT(
        (IM!$F$2:$F$1181=A81) *
        ISNUMBER(SEARCH("HUB", IM!$AC$2:$AC$1181)) *
        (IM!$X$2:$X$1181&gt;=$A$1) *
        (IM!$X$2:$X$1181&lt;=$B$1)*(W81="HUB")
    ) &gt; 0
), "HUB", "")</f>
        <v/>
      </c>
      <c r="O81" s="335" t="str">
        <f>IF(I81="","未到店",
IF(AND(S81&gt;J81, R81="STAR", NOT(AND(G81&lt;&gt;"萊到店 WebPOS", Q81&lt;&gt;"EDC"))), "完工已補裝",
IF(AND(G81&lt;&gt;"萊到店 WebPOS", Q81&lt;&gt;"EDC"), "EDC異常",
IF(AND(W81="HUB", N81=""), "HUB異常",
IF(OR(AND(Z81="STAR", R81="STAR"), AND(Z81&lt;&gt;"STAR", R81="")), "已完工", "STAR異常")
))))</f>
        <v>已完工</v>
      </c>
      <c r="P81" s="222" t="str">
        <f>(TEXT(I81,"yyyymmdd"))&amp;$S$2&amp;A81&amp;$S$2&amp;B81&amp;$Q$2</f>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IF(AND(X81&lt;&gt;"", Y81&lt;&gt;""), 2, IF(OR(X81&lt;&gt;"", Y81&lt;&gt;""), 1, 0))</f>
        <v>2</v>
      </c>
      <c r="U81" s="325"/>
      <c r="V81" s="336">
        <f>IF(OR(R81="STAR", T81="", U81=""), T81,
"總數：" &amp; T81 &amp; CHAR(10) &amp;
"已維修：" &amp; U81 &amp; CHAR(10) &amp;
"未更換：" &amp; (T81 - U81))</f>
        <v>2</v>
      </c>
      <c r="W81" s="328" t="str">
        <f>IF(VLOOKUP(A81,'0919門市清單主檔'!B:E,4,FALSE)=0,"",VLOOKUP(A81,'0919門市清單主檔'!B:E,4,FALSE))</f>
        <v/>
      </c>
      <c r="X81" s="227" t="s">
        <v>163</v>
      </c>
      <c r="Y81" s="228" t="s">
        <v>164</v>
      </c>
      <c r="Z81" s="228"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Q82&amp;IF(R82&lt;&gt;"",$P$2,"")&amp;R82</f>
        <v>EDC</v>
      </c>
      <c r="N82" s="314" t="str">
        <f t="array" ref="N82">IF(AND(
    SUMPRODUCT(
        (IM!$F$2:$F$1181=A82) *
        ISNUMBER(SEARCH("HUB", IM!$AC$2:$AC$1181)) *
        (IM!$X$2:$X$1181&gt;=$A$1) *
        (IM!$X$2:$X$1181&lt;=$B$1)*(W82="HUB")
    ) &gt; 0
), "HUB", "")</f>
        <v/>
      </c>
      <c r="O82" s="335" t="str">
        <f>IF(I82="","未到店",
IF(AND(S82&gt;J82, R82="STAR", NOT(AND(G82&lt;&gt;"萊到店 WebPOS", Q82&lt;&gt;"EDC"))), "完工已補裝",
IF(AND(G82&lt;&gt;"萊到店 WebPOS", Q82&lt;&gt;"EDC"), "EDC異常",
IF(AND(W82="HUB", N82=""), "HUB異常",
IF(OR(AND(Z82="STAR", R82="STAR"), AND(Z82&lt;&gt;"STAR", R82="")), "已完工", "STAR異常")
))))</f>
        <v>已完工</v>
      </c>
      <c r="P82" s="222" t="str">
        <f>(TEXT(I82,"yyyymmdd"))&amp;$S$2&amp;A82&amp;$S$2&amp;B82&amp;$Q$2</f>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IF(AND(X82&lt;&gt;"", Y82&lt;&gt;""), 2, IF(OR(X82&lt;&gt;"", Y82&lt;&gt;""), 1, 0))</f>
        <v>0</v>
      </c>
      <c r="U82" s="325"/>
      <c r="V82" s="336">
        <f>IF(OR(R82="STAR", T82="", U82=""), T82,
"總數：" &amp; T82 &amp; CHAR(10) &amp;
"已維修：" &amp; U82 &amp; CHAR(10) &amp;
"未更換：" &amp; (T82 - U82))</f>
        <v>0</v>
      </c>
      <c r="W82" s="328" t="str">
        <f>IF(VLOOKUP(A82,'0919門市清單主檔'!B:E,4,FALSE)=0,"",VLOOKUP(A82,'0919門市清單主檔'!B:E,4,FALSE))</f>
        <v/>
      </c>
      <c r="Y82" s="228"/>
      <c r="Z82" s="228"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Q83&amp;IF(R83&lt;&gt;"",$P$2,"")&amp;R83</f>
        <v>EDC</v>
      </c>
      <c r="N83" s="314" t="str">
        <f t="array" ref="N83">IF(AND(
    SUMPRODUCT(
        (IM!$F$2:$F$1181=A83) *
        ISNUMBER(SEARCH("HUB", IM!$AC$2:$AC$1181)) *
        (IM!$X$2:$X$1181&gt;=$A$1) *
        (IM!$X$2:$X$1181&lt;=$B$1)*(W83="HUB")
    ) &gt; 0
), "HUB", "")</f>
        <v/>
      </c>
      <c r="O83" s="335" t="str">
        <f>IF(I83="","未到店",
IF(AND(S83&gt;J83, R83="STAR", NOT(AND(G83&lt;&gt;"萊到店 WebPOS", Q83&lt;&gt;"EDC"))), "完工已補裝",
IF(AND(G83&lt;&gt;"萊到店 WebPOS", Q83&lt;&gt;"EDC"), "EDC異常",
IF(AND(W83="HUB", N83=""), "HUB異常",
IF(OR(AND(Z83="STAR", R83="STAR"), AND(Z83&lt;&gt;"STAR", R83="")), "已完工", "STAR異常")
))))</f>
        <v>已完工</v>
      </c>
      <c r="P83" s="222" t="str">
        <f>(TEXT(I83,"yyyymmdd"))&amp;$S$2&amp;A83&amp;$S$2&amp;B83&amp;$Q$2</f>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IF(AND(X83&lt;&gt;"", Y83&lt;&gt;""), 2, IF(OR(X83&lt;&gt;"", Y83&lt;&gt;""), 1, 0))</f>
        <v>0</v>
      </c>
      <c r="U83" s="325"/>
      <c r="V83" s="336">
        <f>IF(OR(R83="STAR", T83="", U83=""), T83,
"總數：" &amp; T83 &amp; CHAR(10) &amp;
"已維修：" &amp; U83 &amp; CHAR(10) &amp;
"未更換：" &amp; (T83 - U83))</f>
        <v>0</v>
      </c>
      <c r="W83" s="328" t="str">
        <f>IF(VLOOKUP(A83,'0919門市清單主檔'!B:E,4,FALSE)=0,"",VLOOKUP(A83,'0919門市清單主檔'!B:E,4,FALSE))</f>
        <v/>
      </c>
      <c r="Y83" s="228"/>
      <c r="Z83" s="228"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Q84&amp;IF(R84&lt;&gt;"",$P$2,"")&amp;R84</f>
        <v>EDC+STAR</v>
      </c>
      <c r="N84" s="314" t="str">
        <f t="array" ref="N84">IF(AND(
    SUMPRODUCT(
        (IM!$F$2:$F$1181=A84) *
        ISNUMBER(SEARCH("HUB", IM!$AC$2:$AC$1181)) *
        (IM!$X$2:$X$1181&gt;=$A$1) *
        (IM!$X$2:$X$1181&lt;=$B$1)*(W84="HUB")
    ) &gt; 0
), "HUB", "")</f>
        <v/>
      </c>
      <c r="O84" s="335" t="str">
        <f>IF(I84="","未到店",
IF(AND(S84&gt;J84, R84="STAR", NOT(AND(G84&lt;&gt;"萊到店 WebPOS", Q84&lt;&gt;"EDC"))), "完工已補裝",
IF(AND(G84&lt;&gt;"萊到店 WebPOS", Q84&lt;&gt;"EDC"), "EDC異常",
IF(AND(W84="HUB", N84=""), "HUB異常",
IF(OR(AND(Z84="STAR", R84="STAR"), AND(Z84&lt;&gt;"STAR", R84="")), "已完工", "STAR異常")
))))</f>
        <v>已完工</v>
      </c>
      <c r="P84" s="222" t="str">
        <f>(TEXT(I84,"yyyymmdd"))&amp;$S$2&amp;A84&amp;$S$2&amp;B84&amp;$Q$2</f>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IF(AND(X84&lt;&gt;"", Y84&lt;&gt;""), 2, IF(OR(X84&lt;&gt;"", Y84&lt;&gt;""), 1, 0))</f>
        <v>2</v>
      </c>
      <c r="U84" s="325"/>
      <c r="V84" s="336">
        <f>IF(OR(R84="STAR", T84="", U84=""), T84,
"總數：" &amp; T84 &amp; CHAR(10) &amp;
"已維修：" &amp; U84 &amp; CHAR(10) &amp;
"未更換：" &amp; (T84 - U84))</f>
        <v>2</v>
      </c>
      <c r="W84" s="328" t="str">
        <f>IF(VLOOKUP(A84,'0919門市清單主檔'!B:E,4,FALSE)=0,"",VLOOKUP(A84,'0919門市清單主檔'!B:E,4,FALSE))</f>
        <v/>
      </c>
      <c r="X84" s="227" t="s">
        <v>165</v>
      </c>
      <c r="Y84" s="228" t="s">
        <v>166</v>
      </c>
      <c r="Z84" s="228"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Q85&amp;IF(R85&lt;&gt;"",$P$2,"")&amp;R85</f>
        <v>EDC+STAR</v>
      </c>
      <c r="N85" s="314" t="str">
        <f t="array" ref="N85">IF(AND(
    SUMPRODUCT(
        (IM!$F$2:$F$1181=A85) *
        ISNUMBER(SEARCH("HUB", IM!$AC$2:$AC$1181)) *
        (IM!$X$2:$X$1181&gt;=$A$1) *
        (IM!$X$2:$X$1181&lt;=$B$1)*(W85="HUB")
    ) &gt; 0
), "HUB", "")</f>
        <v/>
      </c>
      <c r="O85" s="335" t="str">
        <f>IF(I85="","未到店",
IF(AND(S85&gt;J85, R85="STAR", NOT(AND(G85&lt;&gt;"萊到店 WebPOS", Q85&lt;&gt;"EDC"))), "完工已補裝",
IF(AND(G85&lt;&gt;"萊到店 WebPOS", Q85&lt;&gt;"EDC"), "EDC異常",
IF(AND(W85="HUB", N85=""), "HUB異常",
IF(OR(AND(Z85="STAR", R85="STAR"), AND(Z85&lt;&gt;"STAR", R85="")), "已完工", "STAR異常")
))))</f>
        <v>已完工</v>
      </c>
      <c r="P85" s="222" t="str">
        <f>(TEXT(I85,"yyyymmdd"))&amp;$S$2&amp;A85&amp;$S$2&amp;B85&amp;$Q$2</f>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IF(AND(X85&lt;&gt;"", Y85&lt;&gt;""), 2, IF(OR(X85&lt;&gt;"", Y85&lt;&gt;""), 1, 0))</f>
        <v>2</v>
      </c>
      <c r="U85" s="325"/>
      <c r="V85" s="336">
        <f>IF(OR(R85="STAR", T85="", U85=""), T85,
"總數：" &amp; T85 &amp; CHAR(10) &amp;
"已維修：" &amp; U85 &amp; CHAR(10) &amp;
"未更換：" &amp; (T85 - U85))</f>
        <v>2</v>
      </c>
      <c r="W85" s="328" t="str">
        <f>IF(VLOOKUP(A85,'0919門市清單主檔'!B:E,4,FALSE)=0,"",VLOOKUP(A85,'0919門市清單主檔'!B:E,4,FALSE))</f>
        <v/>
      </c>
      <c r="X85" s="227" t="s">
        <v>168</v>
      </c>
      <c r="Y85" s="228" t="s">
        <v>169</v>
      </c>
      <c r="Z85" s="228"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Q86&amp;IF(R86&lt;&gt;"",$P$2,"")&amp;R86</f>
        <v>EDC+STAR</v>
      </c>
      <c r="N86" s="314" t="str">
        <f t="array" ref="N86">IF(AND(
    SUMPRODUCT(
        (IM!$F$2:$F$1181=A86) *
        ISNUMBER(SEARCH("HUB", IM!$AC$2:$AC$1181)) *
        (IM!$X$2:$X$1181&gt;=$A$1) *
        (IM!$X$2:$X$1181&lt;=$B$1)*(W86="HUB")
    ) &gt; 0
), "HUB", "")</f>
        <v/>
      </c>
      <c r="O86" s="335" t="str">
        <f>IF(I86="","未到店",
IF(AND(S86&gt;J86, R86="STAR", NOT(AND(G86&lt;&gt;"萊到店 WebPOS", Q86&lt;&gt;"EDC"))), "完工已補裝",
IF(AND(G86&lt;&gt;"萊到店 WebPOS", Q86&lt;&gt;"EDC"), "EDC異常",
IF(AND(W86="HUB", N86=""), "HUB異常",
IF(OR(AND(Z86="STAR", R86="STAR"), AND(Z86&lt;&gt;"STAR", R86="")), "已完工", "STAR異常")
))))</f>
        <v>已完工</v>
      </c>
      <c r="P86" s="222" t="str">
        <f>(TEXT(I86,"yyyymmdd"))&amp;$S$2&amp;A86&amp;$S$2&amp;B86&amp;$Q$2</f>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IF(AND(X86&lt;&gt;"", Y86&lt;&gt;""), 2, IF(OR(X86&lt;&gt;"", Y86&lt;&gt;""), 1, 0))</f>
        <v>2</v>
      </c>
      <c r="U86" s="325"/>
      <c r="V86" s="336">
        <f>IF(OR(R86="STAR", T86="", U86=""), T86,
"總數：" &amp; T86 &amp; CHAR(10) &amp;
"已維修：" &amp; U86 &amp; CHAR(10) &amp;
"未更換：" &amp; (T86 - U86))</f>
        <v>2</v>
      </c>
      <c r="W86" s="328" t="str">
        <f>IF(VLOOKUP(A86,'0919門市清單主檔'!B:E,4,FALSE)=0,"",VLOOKUP(A86,'0919門市清單主檔'!B:E,4,FALSE))</f>
        <v/>
      </c>
      <c r="X86" s="227" t="s">
        <v>170</v>
      </c>
      <c r="Y86" s="228" t="s">
        <v>171</v>
      </c>
      <c r="Z86" s="228"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Q87&amp;IF(R87&lt;&gt;"",$P$2,"")&amp;R87</f>
        <v>EDC</v>
      </c>
      <c r="N87" s="314" t="str">
        <f t="array" ref="N87">IF(AND(
    SUMPRODUCT(
        (IM!$F$2:$F$1181=A87) *
        ISNUMBER(SEARCH("HUB", IM!$AC$2:$AC$1181)) *
        (IM!$X$2:$X$1181&gt;=$A$1) *
        (IM!$X$2:$X$1181&lt;=$B$1)*(W87="HUB")
    ) &gt; 0
), "HUB", "")</f>
        <v/>
      </c>
      <c r="O87" s="335" t="str">
        <f>IF(I87="","未到店",
IF(AND(S87&gt;J87, R87="STAR", NOT(AND(G87&lt;&gt;"萊到店 WebPOS", Q87&lt;&gt;"EDC"))), "完工已補裝",
IF(AND(G87&lt;&gt;"萊到店 WebPOS", Q87&lt;&gt;"EDC"), "EDC異常",
IF(AND(W87="HUB", N87=""), "HUB異常",
IF(OR(AND(Z87="STAR", R87="STAR"), AND(Z87&lt;&gt;"STAR", R87="")), "已完工", "STAR異常")
))))</f>
        <v>已完工</v>
      </c>
      <c r="P87" s="222" t="str">
        <f>(TEXT(I87,"yyyymmdd"))&amp;$S$2&amp;A87&amp;$S$2&amp;B87&amp;$Q$2</f>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IF(AND(X87&lt;&gt;"", Y87&lt;&gt;""), 2, IF(OR(X87&lt;&gt;"", Y87&lt;&gt;""), 1, 0))</f>
        <v>0</v>
      </c>
      <c r="U87" s="325"/>
      <c r="V87" s="336">
        <f>IF(OR(R87="STAR", T87="", U87=""), T87,
"總數：" &amp; T87 &amp; CHAR(10) &amp;
"已維修：" &amp; U87 &amp; CHAR(10) &amp;
"未更換：" &amp; (T87 - U87))</f>
        <v>0</v>
      </c>
      <c r="W87" s="328" t="str">
        <f>IF(VLOOKUP(A87,'0919門市清單主檔'!B:E,4,FALSE)=0,"",VLOOKUP(A87,'0919門市清單主檔'!B:E,4,FALSE))</f>
        <v/>
      </c>
      <c r="Y87" s="228"/>
      <c r="Z87" s="228"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Q88&amp;IF(R88&lt;&gt;"",$P$2,"")&amp;R88</f>
        <v>EDC+STAR</v>
      </c>
      <c r="N88" s="314" t="str">
        <f t="array" ref="N88">IF(AND(
    SUMPRODUCT(
        (IM!$F$2:$F$1181=A88) *
        ISNUMBER(SEARCH("HUB", IM!$AC$2:$AC$1181)) *
        (IM!$X$2:$X$1181&gt;=$A$1) *
        (IM!$X$2:$X$1181&lt;=$B$1)*(W88="HUB")
    ) &gt; 0
), "HUB", "")</f>
        <v/>
      </c>
      <c r="O88" s="335" t="str">
        <f>IF(I88="","未到店",
IF(AND(S88&gt;J88, R88="STAR", NOT(AND(G88&lt;&gt;"萊到店 WebPOS", Q88&lt;&gt;"EDC"))), "完工已補裝",
IF(AND(G88&lt;&gt;"萊到店 WebPOS", Q88&lt;&gt;"EDC"), "EDC異常",
IF(AND(W88="HUB", N88=""), "HUB異常",
IF(OR(AND(Z88="STAR", R88="STAR"), AND(Z88&lt;&gt;"STAR", R88="")), "已完工", "STAR異常")
))))</f>
        <v>已完工</v>
      </c>
      <c r="P88" s="222" t="str">
        <f>(TEXT(I88,"yyyymmdd"))&amp;$S$2&amp;A88&amp;$S$2&amp;B88&amp;$Q$2</f>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IF(AND(X88&lt;&gt;"", Y88&lt;&gt;""), 2, IF(OR(X88&lt;&gt;"", Y88&lt;&gt;""), 1, 0))</f>
        <v>2</v>
      </c>
      <c r="U88" s="325"/>
      <c r="V88" s="336">
        <f>IF(OR(R88="STAR", T88="", U88=""), T88,
"總數：" &amp; T88 &amp; CHAR(10) &amp;
"已維修：" &amp; U88 &amp; CHAR(10) &amp;
"未更換：" &amp; (T88 - U88))</f>
        <v>2</v>
      </c>
      <c r="W88" s="328" t="str">
        <f>IF(VLOOKUP(A88,'0919門市清單主檔'!B:E,4,FALSE)=0,"",VLOOKUP(A88,'0919門市清單主檔'!B:E,4,FALSE))</f>
        <v/>
      </c>
      <c r="X88" s="227" t="s">
        <v>172</v>
      </c>
      <c r="Y88" s="228" t="s">
        <v>173</v>
      </c>
      <c r="Z88" s="228"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Q89&amp;IF(R89&lt;&gt;"",$P$2,"")&amp;R89</f>
        <v>EDC+STAR</v>
      </c>
      <c r="N89" s="314" t="str">
        <f t="array" ref="N89">IF(AND(
    SUMPRODUCT(
        (IM!$F$2:$F$1181=A89) *
        ISNUMBER(SEARCH("HUB", IM!$AC$2:$AC$1181)) *
        (IM!$X$2:$X$1181&gt;=$A$1) *
        (IM!$X$2:$X$1181&lt;=$B$1)*(W89="HUB")
    ) &gt; 0
), "HUB", "")</f>
        <v/>
      </c>
      <c r="O89" s="335" t="str">
        <f>IF(I89="","未到店",
IF(AND(S89&gt;J89, R89="STAR", NOT(AND(G89&lt;&gt;"萊到店 WebPOS", Q89&lt;&gt;"EDC"))), "完工已補裝",
IF(AND(G89&lt;&gt;"萊到店 WebPOS", Q89&lt;&gt;"EDC"), "EDC異常",
IF(AND(W89="HUB", N89=""), "HUB異常",
IF(OR(AND(Z89="STAR", R89="STAR"), AND(Z89&lt;&gt;"STAR", R89="")), "已完工", "STAR異常")
))))</f>
        <v>已完工</v>
      </c>
      <c r="P89" s="222" t="str">
        <f>(TEXT(I89,"yyyymmdd"))&amp;$S$2&amp;A89&amp;$S$2&amp;B89&amp;$Q$2</f>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IF(AND(X89&lt;&gt;"", Y89&lt;&gt;""), 2, IF(OR(X89&lt;&gt;"", Y89&lt;&gt;""), 1, 0))</f>
        <v>1</v>
      </c>
      <c r="U89" s="325"/>
      <c r="V89" s="336">
        <f>IF(OR(R89="STAR", T89="", U89=""), T89,
"總數：" &amp; T89 &amp; CHAR(10) &amp;
"已維修：" &amp; U89 &amp; CHAR(10) &amp;
"未更換：" &amp; (T89 - U89))</f>
        <v>1</v>
      </c>
      <c r="W89" s="328" t="str">
        <f>IF(VLOOKUP(A89,'0919門市清單主檔'!B:E,4,FALSE)=0,"",VLOOKUP(A89,'0919門市清單主檔'!B:E,4,FALSE))</f>
        <v/>
      </c>
      <c r="Y89" s="228" t="s">
        <v>174</v>
      </c>
      <c r="Z89" s="228"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Q90&amp;IF(R90&lt;&gt;"",$P$2,"")&amp;R90</f>
        <v>EDC+STAR</v>
      </c>
      <c r="N90" s="314" t="str">
        <f t="array" ref="N90">IF(AND(
    SUMPRODUCT(
        (IM!$F$2:$F$1181=A90) *
        ISNUMBER(SEARCH("HUB", IM!$AC$2:$AC$1181)) *
        (IM!$X$2:$X$1181&gt;=$A$1) *
        (IM!$X$2:$X$1181&lt;=$B$1)*(W90="HUB")
    ) &gt; 0
), "HUB", "")</f>
        <v/>
      </c>
      <c r="O90" s="335" t="str">
        <f>IF(I90="","未到店",
IF(AND(S90&gt;J90, R90="STAR", NOT(AND(G90&lt;&gt;"萊到店 WebPOS", Q90&lt;&gt;"EDC"))), "完工已補裝",
IF(AND(G90&lt;&gt;"萊到店 WebPOS", Q90&lt;&gt;"EDC"), "EDC異常",
IF(AND(W90="HUB", N90=""), "HUB異常",
IF(OR(AND(Z90="STAR", R90="STAR"), AND(Z90&lt;&gt;"STAR", R90="")), "已完工", "STAR異常")
))))</f>
        <v>已完工</v>
      </c>
      <c r="P90" s="222" t="str">
        <f>(TEXT(I90,"yyyymmdd"))&amp;$S$2&amp;A90&amp;$S$2&amp;B90&amp;$Q$2</f>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IF(AND(X90&lt;&gt;"", Y90&lt;&gt;""), 2, IF(OR(X90&lt;&gt;"", Y90&lt;&gt;""), 1, 0))</f>
        <v>2</v>
      </c>
      <c r="U90" s="325"/>
      <c r="V90" s="336">
        <f>IF(OR(R90="STAR", T90="", U90=""), T90,
"總數：" &amp; T90 &amp; CHAR(10) &amp;
"已維修：" &amp; U90 &amp; CHAR(10) &amp;
"未更換：" &amp; (T90 - U90))</f>
        <v>2</v>
      </c>
      <c r="W90" s="328" t="str">
        <f>IF(VLOOKUP(A90,'0919門市清單主檔'!B:E,4,FALSE)=0,"",VLOOKUP(A90,'0919門市清單主檔'!B:E,4,FALSE))</f>
        <v/>
      </c>
      <c r="X90" s="227" t="s">
        <v>175</v>
      </c>
      <c r="Y90" s="228" t="s">
        <v>176</v>
      </c>
      <c r="Z90" s="228"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Q91&amp;IF(R91&lt;&gt;"",$P$2,"")&amp;R91</f>
        <v>EDC</v>
      </c>
      <c r="N91" s="314" t="str">
        <f t="array" ref="N91">IF(AND(
    SUMPRODUCT(
        (IM!$F$2:$F$1181=A91) *
        ISNUMBER(SEARCH("HUB", IM!$AC$2:$AC$1181)) *
        (IM!$X$2:$X$1181&gt;=$A$1) *
        (IM!$X$2:$X$1181&lt;=$B$1)*(W91="HUB")
    ) &gt; 0
), "HUB", "")</f>
        <v/>
      </c>
      <c r="O91" s="335" t="str">
        <f>IF(I91="","未到店",
IF(AND(S91&gt;J91, R91="STAR", NOT(AND(G91&lt;&gt;"萊到店 WebPOS", Q91&lt;&gt;"EDC"))), "完工已補裝",
IF(AND(G91&lt;&gt;"萊到店 WebPOS", Q91&lt;&gt;"EDC"), "EDC異常",
IF(AND(W91="HUB", N91=""), "HUB異常",
IF(OR(AND(Z91="STAR", R91="STAR"), AND(Z91&lt;&gt;"STAR", R91="")), "已完工", "STAR異常")
))))</f>
        <v>STAR異常</v>
      </c>
      <c r="P91" s="222" t="str">
        <f>(TEXT(I91,"yyyymmdd"))&amp;$S$2&amp;A91&amp;$S$2&amp;B91&amp;$Q$2</f>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IF(AND(X91&lt;&gt;"", Y91&lt;&gt;""), 2, IF(OR(X91&lt;&gt;"", Y91&lt;&gt;""), 1, 0))</f>
        <v>2</v>
      </c>
      <c r="U91" s="325"/>
      <c r="V91" s="336">
        <f>IF(OR(R91="STAR", T91="", U91=""), T91,
"總數：" &amp; T91 &amp; CHAR(10) &amp;
"已維修：" &amp; U91 &amp; CHAR(10) &amp;
"未更換：" &amp; (T91 - U91))</f>
        <v>2</v>
      </c>
      <c r="W91" s="328" t="str">
        <f>IF(VLOOKUP(A91,'0919門市清單主檔'!B:E,4,FALSE)=0,"",VLOOKUP(A91,'0919門市清單主檔'!B:E,4,FALSE))</f>
        <v/>
      </c>
      <c r="X91" s="227" t="s">
        <v>177</v>
      </c>
      <c r="Y91" s="228" t="s">
        <v>178</v>
      </c>
      <c r="Z91" s="228"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Q92&amp;IF(R92&lt;&gt;"",$P$2,"")&amp;R92</f>
        <v>EDC</v>
      </c>
      <c r="N92" s="314" t="str">
        <f t="array" ref="N92">IF(AND(
    SUMPRODUCT(
        (IM!$F$2:$F$1181=A92) *
        ISNUMBER(SEARCH("HUB", IM!$AC$2:$AC$1181)) *
        (IM!$X$2:$X$1181&gt;=$A$1) *
        (IM!$X$2:$X$1181&lt;=$B$1)*(W92="HUB")
    ) &gt; 0
), "HUB", "")</f>
        <v/>
      </c>
      <c r="O92" s="335" t="str">
        <f>IF(I92="","未到店",
IF(AND(S92&gt;J92, R92="STAR", NOT(AND(G92&lt;&gt;"萊到店 WebPOS", Q92&lt;&gt;"EDC"))), "完工已補裝",
IF(AND(G92&lt;&gt;"萊到店 WebPOS", Q92&lt;&gt;"EDC"), "EDC異常",
IF(AND(W92="HUB", N92=""), "HUB異常",
IF(OR(AND(Z92="STAR", R92="STAR"), AND(Z92&lt;&gt;"STAR", R92="")), "已完工", "STAR異常")
))))</f>
        <v>STAR異常</v>
      </c>
      <c r="P92" s="222" t="str">
        <f>(TEXT(I92,"yyyymmdd"))&amp;$S$2&amp;A92&amp;$S$2&amp;B92&amp;$Q$2</f>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IF(AND(X92&lt;&gt;"", Y92&lt;&gt;""), 2, IF(OR(X92&lt;&gt;"", Y92&lt;&gt;""), 1, 0))</f>
        <v>2</v>
      </c>
      <c r="U92" s="325"/>
      <c r="V92" s="336">
        <f>IF(OR(R92="STAR", T92="", U92=""), T92,
"總數：" &amp; T92 &amp; CHAR(10) &amp;
"已維修：" &amp; U92 &amp; CHAR(10) &amp;
"未更換：" &amp; (T92 - U92))</f>
        <v>2</v>
      </c>
      <c r="W92" s="328" t="str">
        <f>IF(VLOOKUP(A92,'0919門市清單主檔'!B:E,4,FALSE)=0,"",VLOOKUP(A92,'0919門市清單主檔'!B:E,4,FALSE))</f>
        <v/>
      </c>
      <c r="X92" s="227" t="s">
        <v>179</v>
      </c>
      <c r="Y92" s="228" t="s">
        <v>180</v>
      </c>
      <c r="Z92" s="228"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Q93&amp;IF(R93&lt;&gt;"",$P$2,"")&amp;R93</f>
        <v>EDC+STAR</v>
      </c>
      <c r="N93" s="314" t="str">
        <f t="array" ref="N93">IF(AND(
    SUMPRODUCT(
        (IM!$F$2:$F$1181=A93) *
        ISNUMBER(SEARCH("HUB", IM!$AC$2:$AC$1181)) *
        (IM!$X$2:$X$1181&gt;=$A$1) *
        (IM!$X$2:$X$1181&lt;=$B$1)*(W93="HUB")
    ) &gt; 0
), "HUB", "")</f>
        <v/>
      </c>
      <c r="O93" s="335" t="str">
        <f>IF(I93="","未到店",
IF(AND(S93&gt;J93, R93="STAR", NOT(AND(G93&lt;&gt;"萊到店 WebPOS", Q93&lt;&gt;"EDC"))), "完工已補裝",
IF(AND(G93&lt;&gt;"萊到店 WebPOS", Q93&lt;&gt;"EDC"), "EDC異常",
IF(AND(W93="HUB", N93=""), "HUB異常",
IF(OR(AND(Z93="STAR", R93="STAR"), AND(Z93&lt;&gt;"STAR", R93="")), "已完工", "STAR異常")
))))</f>
        <v>STAR異常</v>
      </c>
      <c r="P93" s="222" t="str">
        <f>(TEXT(I93,"yyyymmdd"))&amp;$S$2&amp;A93&amp;$S$2&amp;B93&amp;$Q$2</f>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IF(AND(X93&lt;&gt;"", Y93&lt;&gt;""), 2, IF(OR(X93&lt;&gt;"", Y93&lt;&gt;""), 1, 0))</f>
        <v>0</v>
      </c>
      <c r="U93" s="325"/>
      <c r="V93" s="336">
        <f>IF(OR(R93="STAR", T93="", U93=""), T93,
"總數：" &amp; T93 &amp; CHAR(10) &amp;
"已維修：" &amp; U93 &amp; CHAR(10) &amp;
"未更換：" &amp; (T93 - U93))</f>
        <v>0</v>
      </c>
      <c r="W93" s="328" t="str">
        <f>IF(VLOOKUP(A93,'0919門市清單主檔'!B:E,4,FALSE)=0,"",VLOOKUP(A93,'0919門市清單主檔'!B:E,4,FALSE))</f>
        <v/>
      </c>
      <c r="Y93" s="228"/>
      <c r="Z93" s="228"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Q94&amp;IF(R94&lt;&gt;"",$P$2,"")&amp;R94</f>
        <v>EDC</v>
      </c>
      <c r="N94" s="314" t="str">
        <f t="array" ref="N94">IF(AND(
    SUMPRODUCT(
        (IM!$F$2:$F$1181=A94) *
        ISNUMBER(SEARCH("HUB", IM!$AC$2:$AC$1181)) *
        (IM!$X$2:$X$1181&gt;=$A$1) *
        (IM!$X$2:$X$1181&lt;=$B$1)*(W94="HUB")
    ) &gt; 0
), "HUB", "")</f>
        <v/>
      </c>
      <c r="O94" s="335" t="str">
        <f>IF(I94="","未到店",
IF(AND(S94&gt;J94, R94="STAR", NOT(AND(G94&lt;&gt;"萊到店 WebPOS", Q94&lt;&gt;"EDC"))), "完工已補裝",
IF(AND(G94&lt;&gt;"萊到店 WebPOS", Q94&lt;&gt;"EDC"), "EDC異常",
IF(AND(W94="HUB", N94=""), "HUB異常",
IF(OR(AND(Z94="STAR", R94="STAR"), AND(Z94&lt;&gt;"STAR", R94="")), "已完工", "STAR異常")
))))</f>
        <v>STAR異常</v>
      </c>
      <c r="P94" s="222" t="str">
        <f>(TEXT(I94,"yyyymmdd"))&amp;$S$2&amp;A94&amp;$S$2&amp;B94&amp;$Q$2</f>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IF(AND(X94&lt;&gt;"", Y94&lt;&gt;""), 2, IF(OR(X94&lt;&gt;"", Y94&lt;&gt;""), 1, 0))</f>
        <v>2</v>
      </c>
      <c r="U94" s="325"/>
      <c r="V94" s="336">
        <f>IF(OR(R94="STAR", T94="", U94=""), T94,
"總數：" &amp; T94 &amp; CHAR(10) &amp;
"已維修：" &amp; U94 &amp; CHAR(10) &amp;
"未更換：" &amp; (T94 - U94))</f>
        <v>2</v>
      </c>
      <c r="W94" s="328" t="str">
        <f>IF(VLOOKUP(A94,'0919門市清單主檔'!B:E,4,FALSE)=0,"",VLOOKUP(A94,'0919門市清單主檔'!B:E,4,FALSE))</f>
        <v/>
      </c>
      <c r="X94" s="227" t="s">
        <v>182</v>
      </c>
      <c r="Y94" s="228" t="s">
        <v>183</v>
      </c>
      <c r="Z94" s="228"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Q95&amp;IF(R95&lt;&gt;"",$P$2,"")&amp;R95</f>
        <v>EDC</v>
      </c>
      <c r="N95" s="314" t="str">
        <f t="array" ref="N95">IF(AND(
    SUMPRODUCT(
        (IM!$F$2:$F$1181=A95) *
        ISNUMBER(SEARCH("HUB", IM!$AC$2:$AC$1181)) *
        (IM!$X$2:$X$1181&gt;=$A$1) *
        (IM!$X$2:$X$1181&lt;=$B$1)*(W95="HUB")
    ) &gt; 0
), "HUB", "")</f>
        <v/>
      </c>
      <c r="O95" s="335" t="str">
        <f>IF(I95="","未到店",
IF(AND(S95&gt;J95, R95="STAR", NOT(AND(G95&lt;&gt;"萊到店 WebPOS", Q95&lt;&gt;"EDC"))), "完工已補裝",
IF(AND(G95&lt;&gt;"萊到店 WebPOS", Q95&lt;&gt;"EDC"), "EDC異常",
IF(AND(W95="HUB", N95=""), "HUB異常",
IF(OR(AND(Z95="STAR", R95="STAR"), AND(Z95&lt;&gt;"STAR", R95="")), "已完工", "STAR異常")
))))</f>
        <v>已完工</v>
      </c>
      <c r="P95" s="222" t="str">
        <f>(TEXT(I95,"yyyymmdd"))&amp;$S$2&amp;A95&amp;$S$2&amp;B95&amp;$Q$2</f>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IF(AND(X95&lt;&gt;"", Y95&lt;&gt;""), 2, IF(OR(X95&lt;&gt;"", Y95&lt;&gt;""), 1, 0))</f>
        <v>0</v>
      </c>
      <c r="U95" s="325"/>
      <c r="V95" s="336">
        <f>IF(OR(R95="STAR", T95="", U95=""), T95,
"總數：" &amp; T95 &amp; CHAR(10) &amp;
"已維修：" &amp; U95 &amp; CHAR(10) &amp;
"未更換：" &amp; (T95 - U95))</f>
        <v>0</v>
      </c>
      <c r="W95" s="328" t="str">
        <f>IF(VLOOKUP(A95,'0919門市清單主檔'!B:E,4,FALSE)=0,"",VLOOKUP(A95,'0919門市清單主檔'!B:E,4,FALSE))</f>
        <v/>
      </c>
      <c r="Y95" s="228"/>
      <c r="Z95" s="228"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Q96&amp;IF(R96&lt;&gt;"",$P$2,"")&amp;R96</f>
        <v>EDC</v>
      </c>
      <c r="N96" s="314" t="str">
        <f t="array" ref="N96">IF(AND(
    SUMPRODUCT(
        (IM!$F$2:$F$1181=A96) *
        ISNUMBER(SEARCH("HUB", IM!$AC$2:$AC$1181)) *
        (IM!$X$2:$X$1181&gt;=$A$1) *
        (IM!$X$2:$X$1181&lt;=$B$1)*(W96="HUB")
    ) &gt; 0
), "HUB", "")</f>
        <v/>
      </c>
      <c r="O96" s="335" t="str">
        <f>IF(I96="","未到店",
IF(AND(S96&gt;J96, R96="STAR", NOT(AND(G96&lt;&gt;"萊到店 WebPOS", Q96&lt;&gt;"EDC"))), "完工已補裝",
IF(AND(G96&lt;&gt;"萊到店 WebPOS", Q96&lt;&gt;"EDC"), "EDC異常",
IF(AND(W96="HUB", N96=""), "HUB異常",
IF(OR(AND(Z96="STAR", R96="STAR"), AND(Z96&lt;&gt;"STAR", R96="")), "已完工", "STAR異常")
))))</f>
        <v>STAR異常</v>
      </c>
      <c r="P96" s="222" t="str">
        <f>(TEXT(I96,"yyyymmdd"))&amp;$S$2&amp;A96&amp;$S$2&amp;B96&amp;$Q$2</f>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IF(AND(X96&lt;&gt;"", Y96&lt;&gt;""), 2, IF(OR(X96&lt;&gt;"", Y96&lt;&gt;""), 1, 0))</f>
        <v>2</v>
      </c>
      <c r="U96" s="325"/>
      <c r="V96" s="336">
        <f>IF(OR(R96="STAR", T96="", U96=""), T96,
"總數：" &amp; T96 &amp; CHAR(10) &amp;
"已維修：" &amp; U96 &amp; CHAR(10) &amp;
"未更換：" &amp; (T96 - U96))</f>
        <v>2</v>
      </c>
      <c r="W96" s="328" t="str">
        <f>IF(VLOOKUP(A96,'0919門市清單主檔'!B:E,4,FALSE)=0,"",VLOOKUP(A96,'0919門市清單主檔'!B:E,4,FALSE))</f>
        <v/>
      </c>
      <c r="X96" s="227" t="s">
        <v>184</v>
      </c>
      <c r="Y96" s="228" t="s">
        <v>185</v>
      </c>
      <c r="Z96" s="228"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Q97&amp;IF(R97&lt;&gt;"",$P$2,"")&amp;R97</f>
        <v>EDC+STAR</v>
      </c>
      <c r="N97" s="314" t="str">
        <f t="array" ref="N97">IF(AND(
    SUMPRODUCT(
        (IM!$F$2:$F$1181=A97) *
        ISNUMBER(SEARCH("HUB", IM!$AC$2:$AC$1181)) *
        (IM!$X$2:$X$1181&gt;=$A$1) *
        (IM!$X$2:$X$1181&lt;=$B$1)*(W97="HUB")
    ) &gt; 0
), "HUB", "")</f>
        <v/>
      </c>
      <c r="O97" s="335" t="str">
        <f>IF(I97="","未到店",
IF(AND(S97&gt;J97, R97="STAR", NOT(AND(G97&lt;&gt;"萊到店 WebPOS", Q97&lt;&gt;"EDC"))), "完工已補裝",
IF(AND(G97&lt;&gt;"萊到店 WebPOS", Q97&lt;&gt;"EDC"), "EDC異常",
IF(AND(W97="HUB", N97=""), "HUB異常",
IF(OR(AND(Z97="STAR", R97="STAR"), AND(Z97&lt;&gt;"STAR", R97="")), "已完工", "STAR異常")
))))</f>
        <v>完工已補裝</v>
      </c>
      <c r="P97" s="222" t="str">
        <f>(TEXT(I97,"yyyymmdd"))&amp;$S$2&amp;A97&amp;$S$2&amp;B97&amp;$Q$2</f>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IF(AND(X97&lt;&gt;"", Y97&lt;&gt;""), 2, IF(OR(X97&lt;&gt;"", Y97&lt;&gt;""), 1, 0))</f>
        <v>1</v>
      </c>
      <c r="U97" s="325">
        <v>1</v>
      </c>
      <c r="V97" s="336">
        <f>IF(OR(R97="STAR", T97="", U97=""), T97,
"總數：" &amp; T97 &amp; CHAR(10) &amp;
"已維修：" &amp; U97 &amp; CHAR(10) &amp;
"未更換：" &amp; (T97 - U97))</f>
        <v>1</v>
      </c>
      <c r="W97" s="328" t="str">
        <f>IF(VLOOKUP(A97,'0919門市清單主檔'!B:E,4,FALSE)=0,"",VLOOKUP(A97,'0919門市清單主檔'!B:E,4,FALSE))</f>
        <v/>
      </c>
      <c r="Y97" s="228" t="s">
        <v>186</v>
      </c>
      <c r="Z97" s="228"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Q98&amp;IF(R98&lt;&gt;"",$P$2,"")&amp;R98</f>
        <v>EDC</v>
      </c>
      <c r="N98" s="314" t="str">
        <f t="array" ref="N98">IF(AND(
    SUMPRODUCT(
        (IM!$F$2:$F$1181=A98) *
        ISNUMBER(SEARCH("HUB", IM!$AC$2:$AC$1181)) *
        (IM!$X$2:$X$1181&gt;=$A$1) *
        (IM!$X$2:$X$1181&lt;=$B$1)*(W98="HUB")
    ) &gt; 0
), "HUB", "")</f>
        <v/>
      </c>
      <c r="O98" s="335" t="str">
        <f>IF(I98="","未到店",
IF(AND(S98&gt;J98, R98="STAR", NOT(AND(G98&lt;&gt;"萊到店 WebPOS", Q98&lt;&gt;"EDC"))), "完工已補裝",
IF(AND(G98&lt;&gt;"萊到店 WebPOS", Q98&lt;&gt;"EDC"), "EDC異常",
IF(AND(W98="HUB", N98=""), "HUB異常",
IF(OR(AND(Z98="STAR", R98="STAR"), AND(Z98&lt;&gt;"STAR", R98="")), "已完工", "STAR異常")
))))</f>
        <v>STAR異常</v>
      </c>
      <c r="P98" s="222" t="str">
        <f>(TEXT(I98,"yyyymmdd"))&amp;$S$2&amp;A98&amp;$S$2&amp;B98&amp;$Q$2</f>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IF(AND(X98&lt;&gt;"", Y98&lt;&gt;""), 2, IF(OR(X98&lt;&gt;"", Y98&lt;&gt;""), 1, 0))</f>
        <v>2</v>
      </c>
      <c r="U98" s="325"/>
      <c r="V98" s="336">
        <f>IF(OR(R98="STAR", T98="", U98=""), T98,
"總數：" &amp; T98 &amp; CHAR(10) &amp;
"已維修：" &amp; U98 &amp; CHAR(10) &amp;
"未更換：" &amp; (T98 - U98))</f>
        <v>2</v>
      </c>
      <c r="W98" s="328" t="str">
        <f>IF(VLOOKUP(A98,'0919門市清單主檔'!B:E,4,FALSE)=0,"",VLOOKUP(A98,'0919門市清單主檔'!B:E,4,FALSE))</f>
        <v/>
      </c>
      <c r="X98" s="227" t="s">
        <v>187</v>
      </c>
      <c r="Y98" s="228" t="s">
        <v>188</v>
      </c>
      <c r="Z98" s="228"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Q99&amp;IF(R99&lt;&gt;"",$P$2,"")&amp;R99</f>
        <v>EDC</v>
      </c>
      <c r="N99" s="314" t="str">
        <f t="array" ref="N99">IF(AND(
    SUMPRODUCT(
        (IM!$F$2:$F$1181=A99) *
        ISNUMBER(SEARCH("HUB", IM!$AC$2:$AC$1181)) *
        (IM!$X$2:$X$1181&gt;=$A$1) *
        (IM!$X$2:$X$1181&lt;=$B$1)*(W99="HUB")
    ) &gt; 0
), "HUB", "")</f>
        <v/>
      </c>
      <c r="O99" s="335" t="str">
        <f>IF(I99="","未到店",
IF(AND(S99&gt;J99, R99="STAR", NOT(AND(G99&lt;&gt;"萊到店 WebPOS", Q99&lt;&gt;"EDC"))), "完工已補裝",
IF(AND(G99&lt;&gt;"萊到店 WebPOS", Q99&lt;&gt;"EDC"), "EDC異常",
IF(AND(W99="HUB", N99=""), "HUB異常",
IF(OR(AND(Z99="STAR", R99="STAR"), AND(Z99&lt;&gt;"STAR", R99="")), "已完工", "STAR異常")
))))</f>
        <v>STAR異常</v>
      </c>
      <c r="P99" s="222" t="str">
        <f>(TEXT(I99,"yyyymmdd"))&amp;$S$2&amp;A99&amp;$S$2&amp;B99&amp;$Q$2</f>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IF(AND(X99&lt;&gt;"", Y99&lt;&gt;""), 2, IF(OR(X99&lt;&gt;"", Y99&lt;&gt;""), 1, 0))</f>
        <v>2</v>
      </c>
      <c r="U99" s="325"/>
      <c r="V99" s="336">
        <f>IF(OR(R99="STAR", T99="", U99=""), T99,
"總數：" &amp; T99 &amp; CHAR(10) &amp;
"已維修：" &amp; U99 &amp; CHAR(10) &amp;
"未更換：" &amp; (T99 - U99))</f>
        <v>2</v>
      </c>
      <c r="W99" s="328" t="str">
        <f>IF(VLOOKUP(A99,'0919門市清單主檔'!B:E,4,FALSE)=0,"",VLOOKUP(A99,'0919門市清單主檔'!B:E,4,FALSE))</f>
        <v/>
      </c>
      <c r="X99" s="227" t="s">
        <v>189</v>
      </c>
      <c r="Y99" s="228" t="s">
        <v>190</v>
      </c>
      <c r="Z99" s="228"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Q100&amp;IF(R100&lt;&gt;"",$P$2,"")&amp;R100</f>
        <v>EDC</v>
      </c>
      <c r="N100" s="314" t="str">
        <f t="array" ref="N100">IF(AND(
    SUMPRODUCT(
        (IM!$F$2:$F$1181=A100) *
        ISNUMBER(SEARCH("HUB", IM!$AC$2:$AC$1181)) *
        (IM!$X$2:$X$1181&gt;=$A$1) *
        (IM!$X$2:$X$1181&lt;=$B$1)*(W100="HUB")
    ) &gt; 0
), "HUB", "")</f>
        <v/>
      </c>
      <c r="O100" s="335"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2" t="str">
        <f>(TEXT(I100,"yyyymmdd"))&amp;$S$2&amp;A100&amp;$S$2&amp;B100&amp;$Q$2</f>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IF(AND(X100&lt;&gt;"", Y100&lt;&gt;""), 2, IF(OR(X100&lt;&gt;"", Y100&lt;&gt;""), 1, 0))</f>
        <v>1</v>
      </c>
      <c r="U100" s="325"/>
      <c r="V100" s="336">
        <f>IF(OR(R100="STAR", T100="", U100=""), T100,
"總數：" &amp; T100 &amp; CHAR(10) &amp;
"已維修：" &amp; U100 &amp; CHAR(10) &amp;
"未更換：" &amp; (T100 - U100))</f>
        <v>1</v>
      </c>
      <c r="W100" s="328" t="str">
        <f>IF(VLOOKUP(A100,'0919門市清單主檔'!B:E,4,FALSE)=0,"",VLOOKUP(A100,'0919門市清單主檔'!B:E,4,FALSE))</f>
        <v/>
      </c>
      <c r="X100" s="227" t="s">
        <v>192</v>
      </c>
      <c r="Y100" s="228"/>
      <c r="Z100" s="228"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Q101&amp;IF(R101&lt;&gt;"",$P$2,"")&amp;R101</f>
        <v>EDC</v>
      </c>
      <c r="N101" s="314" t="str">
        <f t="array" ref="N101">IF(AND(
    SUMPRODUCT(
        (IM!$F$2:$F$1181=A101) *
        ISNUMBER(SEARCH("HUB", IM!$AC$2:$AC$1181)) *
        (IM!$X$2:$X$1181&gt;=$A$1) *
        (IM!$X$2:$X$1181&lt;=$B$1)*(W101="HUB")
    ) &gt; 0
), "HUB", "")</f>
        <v/>
      </c>
      <c r="O101" s="335"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2" t="str">
        <f>(TEXT(I101,"yyyymmdd"))&amp;$S$2&amp;A101&amp;$S$2&amp;B101&amp;$Q$2</f>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IF(AND(X101&lt;&gt;"", Y101&lt;&gt;""), 2, IF(OR(X101&lt;&gt;"", Y101&lt;&gt;""), 1, 0))</f>
        <v>2</v>
      </c>
      <c r="U101" s="325"/>
      <c r="V101" s="336">
        <f>IF(OR(R101="STAR", T101="", U101=""), T101,
"總數：" &amp; T101 &amp; CHAR(10) &amp;
"已維修：" &amp; U101 &amp; CHAR(10) &amp;
"未更換：" &amp; (T101 - U101))</f>
        <v>2</v>
      </c>
      <c r="W101" s="328" t="str">
        <f>IF(VLOOKUP(A101,'0919門市清單主檔'!B:E,4,FALSE)=0,"",VLOOKUP(A101,'0919門市清單主檔'!B:E,4,FALSE))</f>
        <v/>
      </c>
      <c r="X101" s="227" t="s">
        <v>193</v>
      </c>
      <c r="Y101" s="228" t="s">
        <v>194</v>
      </c>
      <c r="Z101" s="228"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Q102&amp;IF(R102&lt;&gt;"",$P$2,"")&amp;R102</f>
        <v>EDC</v>
      </c>
      <c r="N102" s="314" t="str">
        <f t="array" ref="N102">IF(AND(
    SUMPRODUCT(
        (IM!$F$2:$F$1181=A102) *
        ISNUMBER(SEARCH("HUB", IM!$AC$2:$AC$1181)) *
        (IM!$X$2:$X$1181&gt;=$A$1) *
        (IM!$X$2:$X$1181&lt;=$B$1)*(W102="HUB")
    ) &gt; 0
), "HUB", "")</f>
        <v/>
      </c>
      <c r="O102" s="335"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2" t="str">
        <f>(TEXT(I102,"yyyymmdd"))&amp;$S$2&amp;A102&amp;$S$2&amp;B102&amp;$Q$2</f>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IF(AND(X102&lt;&gt;"", Y102&lt;&gt;""), 2, IF(OR(X102&lt;&gt;"", Y102&lt;&gt;""), 1, 0))</f>
        <v>0</v>
      </c>
      <c r="U102" s="325"/>
      <c r="V102" s="336">
        <f>IF(OR(R102="STAR", T102="", U102=""), T102,
"總數：" &amp; T102 &amp; CHAR(10) &amp;
"已維修：" &amp; U102 &amp; CHAR(10) &amp;
"未更換：" &amp; (T102 - U102))</f>
        <v>0</v>
      </c>
      <c r="W102" s="328" t="str">
        <f>IF(VLOOKUP(A102,'0919門市清單主檔'!B:E,4,FALSE)=0,"",VLOOKUP(A102,'0919門市清單主檔'!B:E,4,FALSE))</f>
        <v/>
      </c>
      <c r="Y102" s="228"/>
      <c r="Z102" s="228"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Q103&amp;IF(R103&lt;&gt;"",$P$2,"")&amp;R103</f>
        <v>EDC</v>
      </c>
      <c r="N103" s="314" t="str">
        <f t="array" ref="N103">IF(AND(
    SUMPRODUCT(
        (IM!$F$2:$F$1181=A103) *
        ISNUMBER(SEARCH("HUB", IM!$AC$2:$AC$1181)) *
        (IM!$X$2:$X$1181&gt;=$A$1) *
        (IM!$X$2:$X$1181&lt;=$B$1)*(W103="HUB")
    ) &gt; 0
), "HUB", "")</f>
        <v/>
      </c>
      <c r="O103" s="335"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2" t="str">
        <f>(TEXT(I103,"yyyymmdd"))&amp;$S$2&amp;A103&amp;$S$2&amp;B103&amp;$Q$2</f>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IF(AND(X103&lt;&gt;"", Y103&lt;&gt;""), 2, IF(OR(X103&lt;&gt;"", Y103&lt;&gt;""), 1, 0))</f>
        <v>0</v>
      </c>
      <c r="U103" s="325"/>
      <c r="V103" s="336">
        <f>IF(OR(R103="STAR", T103="", U103=""), T103,
"總數：" &amp; T103 &amp; CHAR(10) &amp;
"已維修：" &amp; U103 &amp; CHAR(10) &amp;
"未更換：" &amp; (T103 - U103))</f>
        <v>0</v>
      </c>
      <c r="W103" s="328" t="str">
        <f>IF(VLOOKUP(A103,'0919門市清單主檔'!B:E,4,FALSE)=0,"",VLOOKUP(A103,'0919門市清單主檔'!B:E,4,FALSE))</f>
        <v/>
      </c>
      <c r="Y103" s="228"/>
      <c r="Z103" s="228"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Q104&amp;IF(R104&lt;&gt;"",$P$2,"")&amp;R104</f>
        <v>EDC</v>
      </c>
      <c r="N104" s="314" t="str">
        <f t="array" ref="N104">IF(AND(
    SUMPRODUCT(
        (IM!$F$2:$F$1181=A104) *
        ISNUMBER(SEARCH("HUB", IM!$AC$2:$AC$1181)) *
        (IM!$X$2:$X$1181&gt;=$A$1) *
        (IM!$X$2:$X$1181&lt;=$B$1)*(W104="HUB")
    ) &gt; 0
), "HUB", "")</f>
        <v/>
      </c>
      <c r="O104" s="335"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2" t="str">
        <f>(TEXT(I104,"yyyymmdd"))&amp;$S$2&amp;A104&amp;$S$2&amp;B104&amp;$Q$2</f>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IF(AND(X104&lt;&gt;"", Y104&lt;&gt;""), 2, IF(OR(X104&lt;&gt;"", Y104&lt;&gt;""), 1, 0))</f>
        <v>1</v>
      </c>
      <c r="U104" s="325"/>
      <c r="V104" s="336">
        <f>IF(OR(R104="STAR", T104="", U104=""), T104,
"總數：" &amp; T104 &amp; CHAR(10) &amp;
"已維修：" &amp; U104 &amp; CHAR(10) &amp;
"未更換：" &amp; (T104 - U104))</f>
        <v>1</v>
      </c>
      <c r="W104" s="328" t="str">
        <f>IF(VLOOKUP(A104,'0919門市清單主檔'!B:E,4,FALSE)=0,"",VLOOKUP(A104,'0919門市清單主檔'!B:E,4,FALSE))</f>
        <v/>
      </c>
      <c r="X104" s="227" t="s">
        <v>195</v>
      </c>
      <c r="Y104" s="228"/>
      <c r="Z104" s="228"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Q105&amp;IF(R105&lt;&gt;"",$P$2,"")&amp;R105</f>
        <v>EDC</v>
      </c>
      <c r="N105" s="314" t="str">
        <f t="array" ref="N105">IF(AND(
    SUMPRODUCT(
        (IM!$F$2:$F$1181=A105) *
        ISNUMBER(SEARCH("HUB", IM!$AC$2:$AC$1181)) *
        (IM!$X$2:$X$1181&gt;=$A$1) *
        (IM!$X$2:$X$1181&lt;=$B$1)*(W105="HUB")
    ) &gt; 0
), "HUB", "")</f>
        <v/>
      </c>
      <c r="O105" s="335"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2" t="str">
        <f>(TEXT(I105,"yyyymmdd"))&amp;$S$2&amp;A105&amp;$S$2&amp;B105&amp;$Q$2</f>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IF(AND(X105&lt;&gt;"", Y105&lt;&gt;""), 2, IF(OR(X105&lt;&gt;"", Y105&lt;&gt;""), 1, 0))</f>
        <v>0</v>
      </c>
      <c r="U105" s="325"/>
      <c r="V105" s="336">
        <f>IF(OR(R105="STAR", T105="", U105=""), T105,
"總數：" &amp; T105 &amp; CHAR(10) &amp;
"已維修：" &amp; U105 &amp; CHAR(10) &amp;
"未更換：" &amp; (T105 - U105))</f>
        <v>0</v>
      </c>
      <c r="W105" s="328" t="str">
        <f>IF(VLOOKUP(A105,'0919門市清單主檔'!B:E,4,FALSE)=0,"",VLOOKUP(A105,'0919門市清單主檔'!B:E,4,FALSE))</f>
        <v/>
      </c>
      <c r="Y105" s="228"/>
      <c r="Z105" s="228"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Q106&amp;IF(R106&lt;&gt;"",$P$2,"")&amp;R106</f>
        <v>EDC</v>
      </c>
      <c r="N106" s="314" t="str">
        <f t="array" ref="N106">IF(AND(
    SUMPRODUCT(
        (IM!$F$2:$F$1181=A106) *
        ISNUMBER(SEARCH("HUB", IM!$AC$2:$AC$1181)) *
        (IM!$X$2:$X$1181&gt;=$A$1) *
        (IM!$X$2:$X$1181&lt;=$B$1)*(W106="HUB")
    ) &gt; 0
), "HUB", "")</f>
        <v/>
      </c>
      <c r="O106" s="335"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2" t="str">
        <f>(TEXT(I106,"yyyymmdd"))&amp;$S$2&amp;A106&amp;$S$2&amp;B106&amp;$Q$2</f>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IF(AND(X106&lt;&gt;"", Y106&lt;&gt;""), 2, IF(OR(X106&lt;&gt;"", Y106&lt;&gt;""), 1, 0))</f>
        <v>1</v>
      </c>
      <c r="U106" s="325"/>
      <c r="V106" s="336">
        <f>IF(OR(R106="STAR", T106="", U106=""), T106,
"總數：" &amp; T106 &amp; CHAR(10) &amp;
"已維修：" &amp; U106 &amp; CHAR(10) &amp;
"未更換：" &amp; (T106 - U106))</f>
        <v>1</v>
      </c>
      <c r="W106" s="328" t="str">
        <f>IF(VLOOKUP(A106,'0919門市清單主檔'!B:E,4,FALSE)=0,"",VLOOKUP(A106,'0919門市清單主檔'!B:E,4,FALSE))</f>
        <v/>
      </c>
      <c r="Y106" s="228" t="s">
        <v>196</v>
      </c>
      <c r="Z106" s="228" t="str">
        <f>IF(T106&gt;0,"STAR","")</f>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Q107&amp;IF(R107&lt;&gt;"",$P$2,"")&amp;R107</f>
        <v>EDC</v>
      </c>
      <c r="N107" s="314" t="str">
        <f t="array" ref="N107">IF(AND(
    SUMPRODUCT(
        (IM!$F$2:$F$1181=A107) *
        ISNUMBER(SEARCH("HUB", IM!$AC$2:$AC$1181)) *
        (IM!$X$2:$X$1181&gt;=$A$1) *
        (IM!$X$2:$X$1181&lt;=$B$1)*(W107="HUB")
    ) &gt; 0
), "HUB", "")</f>
        <v/>
      </c>
      <c r="O107" s="335"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2" t="str">
        <f>(TEXT(I107,"yyyymmdd"))&amp;$S$2&amp;A107&amp;$S$2&amp;B107&amp;$Q$2</f>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IF(AND(X107&lt;&gt;"", Y107&lt;&gt;""), 2, IF(OR(X107&lt;&gt;"", Y107&lt;&gt;""), 1, 0))</f>
        <v>1</v>
      </c>
      <c r="U107" s="325"/>
      <c r="V107" s="336">
        <f>IF(OR(R107="STAR", T107="", U107=""), T107,
"總數：" &amp; T107 &amp; CHAR(10) &amp;
"已維修：" &amp; U107 &amp; CHAR(10) &amp;
"未更換：" &amp; (T107 - U107))</f>
        <v>1</v>
      </c>
      <c r="W107" s="328" t="str">
        <f>IF(VLOOKUP(A107,'0919門市清單主檔'!B:E,4,FALSE)=0,"",VLOOKUP(A107,'0919門市清單主檔'!B:E,4,FALSE))</f>
        <v/>
      </c>
      <c r="Y107" s="228" t="s">
        <v>197</v>
      </c>
      <c r="Z107" s="228"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Q108&amp;IF(R108&lt;&gt;"",$P$2,"")&amp;R108</f>
        <v>EDC</v>
      </c>
      <c r="N108" s="314" t="str">
        <f t="array" ref="N108">IF(AND(
    SUMPRODUCT(
        (IM!$F$2:$F$1181=A108) *
        ISNUMBER(SEARCH("HUB", IM!$AC$2:$AC$1181)) *
        (IM!$X$2:$X$1181&gt;=$A$1) *
        (IM!$X$2:$X$1181&lt;=$B$1)*(W108="HUB")
    ) &gt; 0
), "HUB", "")</f>
        <v/>
      </c>
      <c r="O108" s="335"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2" t="str">
        <f>(TEXT(I108,"yyyymmdd"))&amp;$S$2&amp;A108&amp;$S$2&amp;B108&amp;$Q$2</f>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IF(AND(X108&lt;&gt;"", Y108&lt;&gt;""), 2, IF(OR(X108&lt;&gt;"", Y108&lt;&gt;""), 1, 0))</f>
        <v>2</v>
      </c>
      <c r="U108" s="325"/>
      <c r="V108" s="336">
        <f>IF(OR(R108="STAR", T108="", U108=""), T108,
"總數：" &amp; T108 &amp; CHAR(10) &amp;
"已維修：" &amp; U108 &amp; CHAR(10) &amp;
"未更換：" &amp; (T108 - U108))</f>
        <v>2</v>
      </c>
      <c r="W108" s="328" t="str">
        <f>IF(VLOOKUP(A108,'0919門市清單主檔'!B:E,4,FALSE)=0,"",VLOOKUP(A108,'0919門市清單主檔'!B:E,4,FALSE))</f>
        <v/>
      </c>
      <c r="X108" s="227" t="s">
        <v>198</v>
      </c>
      <c r="Y108" s="228" t="s">
        <v>199</v>
      </c>
      <c r="Z108" s="228"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Q109&amp;IF(R109&lt;&gt;"",$P$2,"")&amp;R109</f>
        <v>EDC</v>
      </c>
      <c r="N109" s="314" t="str">
        <f t="array" ref="N109">IF(AND(
    SUMPRODUCT(
        (IM!$F$2:$F$1181=A109) *
        ISNUMBER(SEARCH("HUB", IM!$AC$2:$AC$1181)) *
        (IM!$X$2:$X$1181&gt;=$A$1) *
        (IM!$X$2:$X$1181&lt;=$B$1)*(W109="HUB")
    ) &gt; 0
), "HUB", "")</f>
        <v/>
      </c>
      <c r="O109" s="335"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2" t="str">
        <f>(TEXT(I109,"yyyymmdd"))&amp;$S$2&amp;A109&amp;$S$2&amp;B109&amp;$Q$2</f>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IF(AND(X109&lt;&gt;"", Y109&lt;&gt;""), 2, IF(OR(X109&lt;&gt;"", Y109&lt;&gt;""), 1, 0))</f>
        <v>2</v>
      </c>
      <c r="U109" s="325"/>
      <c r="V109" s="336">
        <f>IF(OR(R109="STAR", T109="", U109=""), T109,
"總數：" &amp; T109 &amp; CHAR(10) &amp;
"已維修：" &amp; U109 &amp; CHAR(10) &amp;
"未更換：" &amp; (T109 - U109))</f>
        <v>2</v>
      </c>
      <c r="W109" s="328" t="str">
        <f>IF(VLOOKUP(A109,'0919門市清單主檔'!B:E,4,FALSE)=0,"",VLOOKUP(A109,'0919門市清單主檔'!B:E,4,FALSE))</f>
        <v/>
      </c>
      <c r="X109" s="227" t="s">
        <v>200</v>
      </c>
      <c r="Y109" s="228" t="s">
        <v>201</v>
      </c>
      <c r="Z109" s="228"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Q110&amp;IF(R110&lt;&gt;"",$P$2,"")&amp;R110</f>
        <v>EDC</v>
      </c>
      <c r="N110" s="314" t="str">
        <f t="array" ref="N110">IF(AND(
    SUMPRODUCT(
        (IM!$F$2:$F$1181=A110) *
        ISNUMBER(SEARCH("HUB", IM!$AC$2:$AC$1181)) *
        (IM!$X$2:$X$1181&gt;=$A$1) *
        (IM!$X$2:$X$1181&lt;=$B$1)*(W110="HUB")
    ) &gt; 0
), "HUB", "")</f>
        <v/>
      </c>
      <c r="O110" s="335"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2" t="str">
        <f>(TEXT(I110,"yyyymmdd"))&amp;$S$2&amp;A110&amp;$S$2&amp;B110&amp;$Q$2</f>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IF(AND(X110&lt;&gt;"", Y110&lt;&gt;""), 2, IF(OR(X110&lt;&gt;"", Y110&lt;&gt;""), 1, 0))</f>
        <v>2</v>
      </c>
      <c r="U110" s="325"/>
      <c r="V110" s="336">
        <f>IF(OR(R110="STAR", T110="", U110=""), T110,
"總數：" &amp; T110 &amp; CHAR(10) &amp;
"已維修：" &amp; U110 &amp; CHAR(10) &amp;
"未更換：" &amp; (T110 - U110))</f>
        <v>2</v>
      </c>
      <c r="W110" s="328" t="str">
        <f>IF(VLOOKUP(A110,'0919門市清單主檔'!B:E,4,FALSE)=0,"",VLOOKUP(A110,'0919門市清單主檔'!B:E,4,FALSE))</f>
        <v/>
      </c>
      <c r="X110" s="227" t="s">
        <v>202</v>
      </c>
      <c r="Y110" s="228" t="s">
        <v>203</v>
      </c>
      <c r="Z110" s="228"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Q111&amp;IF(R111&lt;&gt;"",$P$2,"")&amp;R111</f>
        <v>EDC</v>
      </c>
      <c r="N111" s="314" t="str">
        <f t="array" ref="N111">IF(AND(
    SUMPRODUCT(
        (IM!$F$2:$F$1181=A111) *
        ISNUMBER(SEARCH("HUB", IM!$AC$2:$AC$1181)) *
        (IM!$X$2:$X$1181&gt;=$A$1) *
        (IM!$X$2:$X$1181&lt;=$B$1)*(W111="HUB")
    ) &gt; 0
), "HUB", "")</f>
        <v/>
      </c>
      <c r="O111" s="335"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2" t="str">
        <f>(TEXT(I111,"yyyymmdd"))&amp;$S$2&amp;A111&amp;$S$2&amp;B111&amp;$Q$2</f>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IF(AND(X111&lt;&gt;"", Y111&lt;&gt;""), 2, IF(OR(X111&lt;&gt;"", Y111&lt;&gt;""), 1, 0))</f>
        <v>0</v>
      </c>
      <c r="U111" s="325"/>
      <c r="V111" s="336">
        <f>IF(OR(R111="STAR", T111="", U111=""), T111,
"總數：" &amp; T111 &amp; CHAR(10) &amp;
"已維修：" &amp; U111 &amp; CHAR(10) &amp;
"未更換：" &amp; (T111 - U111))</f>
        <v>0</v>
      </c>
      <c r="W111" s="328" t="str">
        <f>IF(VLOOKUP(A111,'0919門市清單主檔'!B:E,4,FALSE)=0,"",VLOOKUP(A111,'0919門市清單主檔'!B:E,4,FALSE))</f>
        <v/>
      </c>
      <c r="Y111" s="228"/>
      <c r="Z111" s="228"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Q112&amp;IF(R112&lt;&gt;"",$P$2,"")&amp;R112</f>
        <v/>
      </c>
      <c r="N112" s="314" t="str">
        <f t="array" ref="N112">IF(AND(
    SUMPRODUCT(
        (IM!$F$2:$F$1181=A112) *
        ISNUMBER(SEARCH("HUB", IM!$AC$2:$AC$1181)) *
        (IM!$X$2:$X$1181&gt;=$A$1) *
        (IM!$X$2:$X$1181&lt;=$B$1)*(W112="HUB")
    ) &gt; 0
), "HUB", "")</f>
        <v/>
      </c>
      <c r="O112" s="335"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2" t="str">
        <f>(TEXT(I112,"yyyymmdd"))&amp;$S$2&amp;A112&amp;$S$2&amp;B112&amp;$Q$2</f>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IF(AND(X112&lt;&gt;"", Y112&lt;&gt;""), 2, IF(OR(X112&lt;&gt;"", Y112&lt;&gt;""), 1, 0))</f>
        <v>0</v>
      </c>
      <c r="U112" s="325"/>
      <c r="V112" s="336">
        <f>IF(OR(R112="STAR", T112="", U112=""), T112,
"總數：" &amp; T112 &amp; CHAR(10) &amp;
"已維修：" &amp; U112 &amp; CHAR(10) &amp;
"未更換：" &amp; (T112 - U112))</f>
        <v>0</v>
      </c>
      <c r="W112" s="328" t="str">
        <f>IF(VLOOKUP(A112,'0919門市清單主檔'!B:E,4,FALSE)=0,"",VLOOKUP(A112,'0919門市清單主檔'!B:E,4,FALSE))</f>
        <v/>
      </c>
      <c r="Y112" s="228"/>
      <c r="Z112" s="228"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Q113&amp;IF(R113&lt;&gt;"",$P$2,"")&amp;R113</f>
        <v>EDC</v>
      </c>
      <c r="N113" s="314" t="str">
        <f t="array" ref="N113">IF(AND(
    SUMPRODUCT(
        (IM!$F$2:$F$1181=A113) *
        ISNUMBER(SEARCH("HUB", IM!$AC$2:$AC$1181)) *
        (IM!$X$2:$X$1181&gt;=$A$1) *
        (IM!$X$2:$X$1181&lt;=$B$1)*(W113="HUB")
    ) &gt; 0
), "HUB", "")</f>
        <v/>
      </c>
      <c r="O113" s="335"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2" t="str">
        <f>(TEXT(I113,"yyyymmdd"))&amp;$S$2&amp;A113&amp;$S$2&amp;B113&amp;$Q$2</f>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IF(AND(X113&lt;&gt;"", Y113&lt;&gt;""), 2, IF(OR(X113&lt;&gt;"", Y113&lt;&gt;""), 1, 0))</f>
        <v>0</v>
      </c>
      <c r="U113" s="325"/>
      <c r="V113" s="336">
        <f>IF(OR(R113="STAR", T113="", U113=""), T113,
"總數：" &amp; T113 &amp; CHAR(10) &amp;
"已維修：" &amp; U113 &amp; CHAR(10) &amp;
"未更換：" &amp; (T113 - U113))</f>
        <v>0</v>
      </c>
      <c r="W113" s="328" t="str">
        <f>IF(VLOOKUP(A113,'0919門市清單主檔'!B:E,4,FALSE)=0,"",VLOOKUP(A113,'0919門市清單主檔'!B:E,4,FALSE))</f>
        <v/>
      </c>
      <c r="Y113" s="228"/>
      <c r="Z113" s="228"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Q114&amp;IF(R114&lt;&gt;"",$P$2,"")&amp;R114</f>
        <v>EDC</v>
      </c>
      <c r="N114" s="314" t="str">
        <f t="array" ref="N114">IF(AND(
    SUMPRODUCT(
        (IM!$F$2:$F$1181=A114) *
        ISNUMBER(SEARCH("HUB", IM!$AC$2:$AC$1181)) *
        (IM!$X$2:$X$1181&gt;=$A$1) *
        (IM!$X$2:$X$1181&lt;=$B$1)*(W114="HUB")
    ) &gt; 0
), "HUB", "")</f>
        <v/>
      </c>
      <c r="O114" s="335"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2" t="str">
        <f>(TEXT(I114,"yyyymmdd"))&amp;$S$2&amp;A114&amp;$S$2&amp;B114&amp;$Q$2</f>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IF(AND(X114&lt;&gt;"", Y114&lt;&gt;""), 2, IF(OR(X114&lt;&gt;"", Y114&lt;&gt;""), 1, 0))</f>
        <v>0</v>
      </c>
      <c r="U114" s="325"/>
      <c r="V114" s="336">
        <f>IF(OR(R114="STAR", T114="", U114=""), T114,
"總數：" &amp; T114 &amp; CHAR(10) &amp;
"已維修：" &amp; U114 &amp; CHAR(10) &amp;
"未更換：" &amp; (T114 - U114))</f>
        <v>0</v>
      </c>
      <c r="W114" s="328" t="str">
        <f>IF(VLOOKUP(A114,'0919門市清單主檔'!B:E,4,FALSE)=0,"",VLOOKUP(A114,'0919門市清單主檔'!B:E,4,FALSE))</f>
        <v/>
      </c>
      <c r="Y114" s="228"/>
      <c r="Z114" s="228"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Q115&amp;IF(R115&lt;&gt;"",$P$2,"")&amp;R115</f>
        <v>EDC</v>
      </c>
      <c r="N115" s="314" t="str">
        <f t="array" ref="N115">IF(AND(
    SUMPRODUCT(
        (IM!$F$2:$F$1181=A115) *
        ISNUMBER(SEARCH("HUB", IM!$AC$2:$AC$1181)) *
        (IM!$X$2:$X$1181&gt;=$A$1) *
        (IM!$X$2:$X$1181&lt;=$B$1)*(W115="HUB")
    ) &gt; 0
), "HUB", "")</f>
        <v/>
      </c>
      <c r="O115" s="335"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2" t="str">
        <f>(TEXT(I115,"yyyymmdd"))&amp;$S$2&amp;A115&amp;$S$2&amp;B115&amp;$Q$2</f>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IF(AND(X115&lt;&gt;"", Y115&lt;&gt;""), 2, IF(OR(X115&lt;&gt;"", Y115&lt;&gt;""), 1, 0))</f>
        <v>0</v>
      </c>
      <c r="U115" s="325"/>
      <c r="V115" s="336">
        <f>IF(OR(R115="STAR", T115="", U115=""), T115,
"總數：" &amp; T115 &amp; CHAR(10) &amp;
"已維修：" &amp; U115 &amp; CHAR(10) &amp;
"未更換：" &amp; (T115 - U115))</f>
        <v>0</v>
      </c>
      <c r="W115" s="328" t="str">
        <f>IF(VLOOKUP(A115,'0919門市清單主檔'!B:E,4,FALSE)=0,"",VLOOKUP(A115,'0919門市清單主檔'!B:E,4,FALSE))</f>
        <v/>
      </c>
      <c r="Y115" s="228"/>
      <c r="Z115" s="228"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Q116&amp;IF(R116&lt;&gt;"",$P$2,"")&amp;R116</f>
        <v>EDC+STAR</v>
      </c>
      <c r="N116" s="314" t="str">
        <f t="array" ref="N116">IF(AND(
    SUMPRODUCT(
        (IM!$F$2:$F$1181=A116) *
        ISNUMBER(SEARCH("HUB", IM!$AC$2:$AC$1181)) *
        (IM!$X$2:$X$1181&gt;=$A$1) *
        (IM!$X$2:$X$1181&lt;=$B$1)*(W116="HUB")
    ) &gt; 0
), "HUB", "")</f>
        <v/>
      </c>
      <c r="O116" s="335"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2" t="str">
        <f>(TEXT(I116,"yyyymmdd"))&amp;$S$2&amp;A116&amp;$S$2&amp;B116&amp;$Q$2</f>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IF(AND(X116&lt;&gt;"", Y116&lt;&gt;""), 2, IF(OR(X116&lt;&gt;"", Y116&lt;&gt;""), 1, 0))</f>
        <v>2</v>
      </c>
      <c r="U116" s="325"/>
      <c r="V116" s="336">
        <f>IF(OR(R116="STAR", T116="", U116=""), T116,
"總數：" &amp; T116 &amp; CHAR(10) &amp;
"已維修：" &amp; U116 &amp; CHAR(10) &amp;
"未更換：" &amp; (T116 - U116))</f>
        <v>2</v>
      </c>
      <c r="W116" s="328" t="str">
        <f>IF(VLOOKUP(A116,'0919門市清單主檔'!B:E,4,FALSE)=0,"",VLOOKUP(A116,'0919門市清單主檔'!B:E,4,FALSE))</f>
        <v/>
      </c>
      <c r="X116" s="227" t="s">
        <v>206</v>
      </c>
      <c r="Y116" s="228" t="s">
        <v>207</v>
      </c>
      <c r="Z116" s="228"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Q117&amp;IF(R117&lt;&gt;"",$P$2,"")&amp;R117</f>
        <v>EDC</v>
      </c>
      <c r="N117" s="314" t="str">
        <f t="array" ref="N117">IF(AND(
    SUMPRODUCT(
        (IM!$F$2:$F$1181=A117) *
        ISNUMBER(SEARCH("HUB", IM!$AC$2:$AC$1181)) *
        (IM!$X$2:$X$1181&gt;=$A$1) *
        (IM!$X$2:$X$1181&lt;=$B$1)*(W117="HUB")
    ) &gt; 0
), "HUB", "")</f>
        <v/>
      </c>
      <c r="O117" s="335"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2" t="str">
        <f>(TEXT(I117,"yyyymmdd"))&amp;$S$2&amp;A117&amp;$S$2&amp;B117&amp;$Q$2</f>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IF(AND(X117&lt;&gt;"", Y117&lt;&gt;""), 2, IF(OR(X117&lt;&gt;"", Y117&lt;&gt;""), 1, 0))</f>
        <v>2</v>
      </c>
      <c r="U117" s="325"/>
      <c r="V117" s="336">
        <f>IF(OR(R117="STAR", T117="", U117=""), T117,
"總數：" &amp; T117 &amp; CHAR(10) &amp;
"已維修：" &amp; U117 &amp; CHAR(10) &amp;
"未更換：" &amp; (T117 - U117))</f>
        <v>2</v>
      </c>
      <c r="W117" s="328" t="str">
        <f>IF(VLOOKUP(A117,'0919門市清單主檔'!B:E,4,FALSE)=0,"",VLOOKUP(A117,'0919門市清單主檔'!B:E,4,FALSE))</f>
        <v/>
      </c>
      <c r="X117" s="227" t="s">
        <v>209</v>
      </c>
      <c r="Y117" s="228" t="s">
        <v>210</v>
      </c>
      <c r="Z117" s="228"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Q118&amp;IF(R118&lt;&gt;"",$P$2,"")&amp;R118</f>
        <v>EDC</v>
      </c>
      <c r="N118" s="314" t="str">
        <f t="array" ref="N118">IF(AND(
    SUMPRODUCT(
        (IM!$F$2:$F$1181=A118) *
        ISNUMBER(SEARCH("HUB", IM!$AC$2:$AC$1181)) *
        (IM!$X$2:$X$1181&gt;=$A$1) *
        (IM!$X$2:$X$1181&lt;=$B$1)*(W118="HUB")
    ) &gt; 0
), "HUB", "")</f>
        <v/>
      </c>
      <c r="O118" s="335"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2" t="str">
        <f>(TEXT(I118,"yyyymmdd"))&amp;$S$2&amp;A118&amp;$S$2&amp;B118&amp;$Q$2</f>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IF(AND(X118&lt;&gt;"", Y118&lt;&gt;""), 2, IF(OR(X118&lt;&gt;"", Y118&lt;&gt;""), 1, 0))</f>
        <v>1</v>
      </c>
      <c r="U118" s="325"/>
      <c r="V118" s="336">
        <f>IF(OR(R118="STAR", T118="", U118=""), T118,
"總數：" &amp; T118 &amp; CHAR(10) &amp;
"已維修：" &amp; U118 &amp; CHAR(10) &amp;
"未更換：" &amp; (T118 - U118))</f>
        <v>1</v>
      </c>
      <c r="W118" s="328" t="str">
        <f>IF(VLOOKUP(A118,'0919門市清單主檔'!B:E,4,FALSE)=0,"",VLOOKUP(A118,'0919門市清單主檔'!B:E,4,FALSE))</f>
        <v/>
      </c>
      <c r="Y118" s="228" t="s">
        <v>211</v>
      </c>
      <c r="Z118" s="228"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Q119&amp;IF(R119&lt;&gt;"",$P$2,"")&amp;R119</f>
        <v>EDC</v>
      </c>
      <c r="N119" s="314" t="str">
        <f t="array" ref="N119">IF(AND(
    SUMPRODUCT(
        (IM!$F$2:$F$1181=A119) *
        ISNUMBER(SEARCH("HUB", IM!$AC$2:$AC$1181)) *
        (IM!$X$2:$X$1181&gt;=$A$1) *
        (IM!$X$2:$X$1181&lt;=$B$1)*(W119="HUB")
    ) &gt; 0
), "HUB", "")</f>
        <v/>
      </c>
      <c r="O119" s="335"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2" t="str">
        <f>(TEXT(I119,"yyyymmdd"))&amp;$S$2&amp;A119&amp;$S$2&amp;B119&amp;$Q$2</f>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IF(AND(X119&lt;&gt;"", Y119&lt;&gt;""), 2, IF(OR(X119&lt;&gt;"", Y119&lt;&gt;""), 1, 0))</f>
        <v>0</v>
      </c>
      <c r="U119" s="325"/>
      <c r="V119" s="336">
        <f>IF(OR(R119="STAR", T119="", U119=""), T119,
"總數：" &amp; T119 &amp; CHAR(10) &amp;
"已維修：" &amp; U119 &amp; CHAR(10) &amp;
"未更換：" &amp; (T119 - U119))</f>
        <v>0</v>
      </c>
      <c r="W119" s="328" t="str">
        <f>IF(VLOOKUP(A119,'0919門市清單主檔'!B:E,4,FALSE)=0,"",VLOOKUP(A119,'0919門市清單主檔'!B:E,4,FALSE))</f>
        <v/>
      </c>
      <c r="Y119" s="228"/>
      <c r="Z119" s="228"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Q120&amp;IF(R120&lt;&gt;"",$P$2,"")&amp;R120</f>
        <v>EDC</v>
      </c>
      <c r="N120" s="314" t="str">
        <f t="array" ref="N120">IF(AND(
    SUMPRODUCT(
        (IM!$F$2:$F$1181=A120) *
        ISNUMBER(SEARCH("HUB", IM!$AC$2:$AC$1181)) *
        (IM!$X$2:$X$1181&gt;=$A$1) *
        (IM!$X$2:$X$1181&lt;=$B$1)*(W120="HUB")
    ) &gt; 0
), "HUB", "")</f>
        <v/>
      </c>
      <c r="O120" s="335"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2" t="str">
        <f>(TEXT(I120,"yyyymmdd"))&amp;$S$2&amp;A120&amp;$S$2&amp;B120&amp;$Q$2</f>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IF(AND(X120&lt;&gt;"", Y120&lt;&gt;""), 2, IF(OR(X120&lt;&gt;"", Y120&lt;&gt;""), 1, 0))</f>
        <v>2</v>
      </c>
      <c r="U120" s="325"/>
      <c r="V120" s="336">
        <f>IF(OR(R120="STAR", T120="", U120=""), T120,
"總數：" &amp; T120 &amp; CHAR(10) &amp;
"已維修：" &amp; U120 &amp; CHAR(10) &amp;
"未更換：" &amp; (T120 - U120))</f>
        <v>2</v>
      </c>
      <c r="W120" s="328" t="str">
        <f>IF(VLOOKUP(A120,'0919門市清單主檔'!B:E,4,FALSE)=0,"",VLOOKUP(A120,'0919門市清單主檔'!B:E,4,FALSE))</f>
        <v/>
      </c>
      <c r="X120" s="227" t="s">
        <v>212</v>
      </c>
      <c r="Y120" s="228" t="s">
        <v>213</v>
      </c>
      <c r="Z120" s="228"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Q121&amp;IF(R121&lt;&gt;"",$P$2,"")&amp;R121</f>
        <v>EDC</v>
      </c>
      <c r="N121" s="314" t="str">
        <f t="array" ref="N121">IF(AND(
    SUMPRODUCT(
        (IM!$F$2:$F$1181=A121) *
        ISNUMBER(SEARCH("HUB", IM!$AC$2:$AC$1181)) *
        (IM!$X$2:$X$1181&gt;=$A$1) *
        (IM!$X$2:$X$1181&lt;=$B$1)*(W121="HUB")
    ) &gt; 0
), "HUB", "")</f>
        <v/>
      </c>
      <c r="O121" s="335"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2" t="str">
        <f>(TEXT(I121,"yyyymmdd"))&amp;$S$2&amp;A121&amp;$S$2&amp;B121&amp;$Q$2</f>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IF(AND(X121&lt;&gt;"", Y121&lt;&gt;""), 2, IF(OR(X121&lt;&gt;"", Y121&lt;&gt;""), 1, 0))</f>
        <v>2</v>
      </c>
      <c r="U121" s="325"/>
      <c r="V121" s="336">
        <f>IF(OR(R121="STAR", T121="", U121=""), T121,
"總數：" &amp; T121 &amp; CHAR(10) &amp;
"已維修：" &amp; U121 &amp; CHAR(10) &amp;
"未更換：" &amp; (T121 - U121))</f>
        <v>2</v>
      </c>
      <c r="W121" s="328" t="str">
        <f>IF(VLOOKUP(A121,'0919門市清單主檔'!B:E,4,FALSE)=0,"",VLOOKUP(A121,'0919門市清單主檔'!B:E,4,FALSE))</f>
        <v/>
      </c>
      <c r="X121" s="227" t="s">
        <v>214</v>
      </c>
      <c r="Y121" s="228" t="s">
        <v>215</v>
      </c>
      <c r="Z121" s="228"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Q122&amp;IF(R122&lt;&gt;"",$P$2,"")&amp;R122</f>
        <v>EDC</v>
      </c>
      <c r="N122" s="314" t="str">
        <f t="array" ref="N122">IF(AND(
    SUMPRODUCT(
        (IM!$F$2:$F$1181=A122) *
        ISNUMBER(SEARCH("HUB", IM!$AC$2:$AC$1181)) *
        (IM!$X$2:$X$1181&gt;=$A$1) *
        (IM!$X$2:$X$1181&lt;=$B$1)*(W122="HUB")
    ) &gt; 0
), "HUB", "")</f>
        <v/>
      </c>
      <c r="O122" s="335"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2" t="str">
        <f>(TEXT(I122,"yyyymmdd"))&amp;$S$2&amp;A122&amp;$S$2&amp;B122&amp;$Q$2</f>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IF(AND(X122&lt;&gt;"", Y122&lt;&gt;""), 2, IF(OR(X122&lt;&gt;"", Y122&lt;&gt;""), 1, 0))</f>
        <v>2</v>
      </c>
      <c r="U122" s="325"/>
      <c r="V122" s="336">
        <f>IF(OR(R122="STAR", T122="", U122=""), T122,
"總數：" &amp; T122 &amp; CHAR(10) &amp;
"已維修：" &amp; U122 &amp; CHAR(10) &amp;
"未更換：" &amp; (T122 - U122))</f>
        <v>2</v>
      </c>
      <c r="W122" s="328" t="str">
        <f>IF(VLOOKUP(A122,'0919門市清單主檔'!B:E,4,FALSE)=0,"",VLOOKUP(A122,'0919門市清單主檔'!B:E,4,FALSE))</f>
        <v/>
      </c>
      <c r="X122" s="227" t="s">
        <v>216</v>
      </c>
      <c r="Y122" s="228" t="s">
        <v>217</v>
      </c>
      <c r="Z122" s="228"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Q123&amp;IF(R123&lt;&gt;"",$P$2,"")&amp;R123</f>
        <v>EDC</v>
      </c>
      <c r="N123" s="314" t="str">
        <f t="array" ref="N123">IF(AND(
    SUMPRODUCT(
        (IM!$F$2:$F$1181=A123) *
        ISNUMBER(SEARCH("HUB", IM!$AC$2:$AC$1181)) *
        (IM!$X$2:$X$1181&gt;=$A$1) *
        (IM!$X$2:$X$1181&lt;=$B$1)*(W123="HUB")
    ) &gt; 0
), "HUB", "")</f>
        <v>HUB</v>
      </c>
      <c r="O123" s="335"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2" t="str">
        <f>(TEXT(I123,"yyyymmdd"))&amp;$S$2&amp;A123&amp;$S$2&amp;B123&amp;$Q$2</f>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IF(AND(X123&lt;&gt;"", Y123&lt;&gt;""), 2, IF(OR(X123&lt;&gt;"", Y123&lt;&gt;""), 1, 0))</f>
        <v>0</v>
      </c>
      <c r="U123" s="325"/>
      <c r="V123" s="336">
        <f>IF(OR(R123="STAR", T123="", U123=""), T123,
"總數：" &amp; T123 &amp; CHAR(10) &amp;
"已維修：" &amp; U123 &amp; CHAR(10) &amp;
"未更換：" &amp; (T123 - U123))</f>
        <v>0</v>
      </c>
      <c r="W123" s="328" t="str">
        <f>IF(VLOOKUP(A123,'0919門市清單主檔'!B:E,4,FALSE)=0,"",VLOOKUP(A123,'0919門市清單主檔'!B:E,4,FALSE))</f>
        <v>HUB</v>
      </c>
      <c r="Y123" s="228"/>
      <c r="Z123" s="228" t="str">
        <f>IF(T123&gt;0,"STAR","")</f>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Q124&amp;IF(R124&lt;&gt;"",$P$2,"")&amp;R124</f>
        <v>EDC</v>
      </c>
      <c r="N124" s="314" t="str">
        <f t="array" ref="N124">IF(AND(
    SUMPRODUCT(
        (IM!$F$2:$F$1181=A124) *
        ISNUMBER(SEARCH("HUB", IM!$AC$2:$AC$1181)) *
        (IM!$X$2:$X$1181&gt;=$A$1) *
        (IM!$X$2:$X$1181&lt;=$B$1)*(W124="HUB")
    ) &gt; 0
), "HUB", "")</f>
        <v/>
      </c>
      <c r="O124" s="335"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2" t="str">
        <f>(TEXT(I124,"yyyymmdd"))&amp;$S$2&amp;A124&amp;$S$2&amp;B124&amp;$Q$2</f>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IF(AND(X124&lt;&gt;"", Y124&lt;&gt;""), 2, IF(OR(X124&lt;&gt;"", Y124&lt;&gt;""), 1, 0))</f>
        <v>2</v>
      </c>
      <c r="U124" s="325"/>
      <c r="V124" s="336">
        <f>IF(OR(R124="STAR", T124="", U124=""), T124,
"總數：" &amp; T124 &amp; CHAR(10) &amp;
"已維修：" &amp; U124 &amp; CHAR(10) &amp;
"未更換：" &amp; (T124 - U124))</f>
        <v>2</v>
      </c>
      <c r="W124" s="328" t="str">
        <f>IF(VLOOKUP(A124,'0919門市清單主檔'!B:E,4,FALSE)=0,"",VLOOKUP(A124,'0919門市清單主檔'!B:E,4,FALSE))</f>
        <v/>
      </c>
      <c r="X124" s="227" t="s">
        <v>218</v>
      </c>
      <c r="Y124" s="228" t="s">
        <v>219</v>
      </c>
      <c r="Z124" s="228"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Q125&amp;IF(R125&lt;&gt;"",$P$2,"")&amp;R125</f>
        <v>EDC</v>
      </c>
      <c r="N125" s="314" t="str">
        <f t="array" ref="N125">IF(AND(
    SUMPRODUCT(
        (IM!$F$2:$F$1181=A125) *
        ISNUMBER(SEARCH("HUB", IM!$AC$2:$AC$1181)) *
        (IM!$X$2:$X$1181&gt;=$A$1) *
        (IM!$X$2:$X$1181&lt;=$B$1)*(W125="HUB")
    ) &gt; 0
), "HUB", "")</f>
        <v/>
      </c>
      <c r="O125" s="335"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2" t="str">
        <f>(TEXT(I125,"yyyymmdd"))&amp;$S$2&amp;A125&amp;$S$2&amp;B125&amp;$Q$2</f>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IF(AND(X125&lt;&gt;"", Y125&lt;&gt;""), 2, IF(OR(X125&lt;&gt;"", Y125&lt;&gt;""), 1, 0))</f>
        <v>0</v>
      </c>
      <c r="U125" s="325"/>
      <c r="V125" s="336">
        <f>IF(OR(R125="STAR", T125="", U125=""), T125,
"總數：" &amp; T125 &amp; CHAR(10) &amp;
"已維修：" &amp; U125 &amp; CHAR(10) &amp;
"未更換：" &amp; (T125 - U125))</f>
        <v>0</v>
      </c>
      <c r="W125" s="328" t="str">
        <f>IF(VLOOKUP(A125,'0919門市清單主檔'!B:E,4,FALSE)=0,"",VLOOKUP(A125,'0919門市清單主檔'!B:E,4,FALSE))</f>
        <v/>
      </c>
      <c r="Y125" s="228"/>
      <c r="Z125" s="228"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Q126&amp;IF(R126&lt;&gt;"",$P$2,"")&amp;R126</f>
        <v>EDC</v>
      </c>
      <c r="N126" s="314" t="str">
        <f t="array" ref="N126">IF(AND(
    SUMPRODUCT(
        (IM!$F$2:$F$1181=A126) *
        ISNUMBER(SEARCH("HUB", IM!$AC$2:$AC$1181)) *
        (IM!$X$2:$X$1181&gt;=$A$1) *
        (IM!$X$2:$X$1181&lt;=$B$1)*(W126="HUB")
    ) &gt; 0
), "HUB", "")</f>
        <v/>
      </c>
      <c r="O126" s="335"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2" t="str">
        <f>(TEXT(I126,"yyyymmdd"))&amp;$S$2&amp;A126&amp;$S$2&amp;B126&amp;$Q$2</f>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IF(AND(X126&lt;&gt;"", Y126&lt;&gt;""), 2, IF(OR(X126&lt;&gt;"", Y126&lt;&gt;""), 1, 0))</f>
        <v>1</v>
      </c>
      <c r="U126" s="325"/>
      <c r="V126" s="336">
        <f>IF(OR(R126="STAR", T126="", U126=""), T126,
"總數：" &amp; T126 &amp; CHAR(10) &amp;
"已維修：" &amp; U126 &amp; CHAR(10) &amp;
"未更換：" &amp; (T126 - U126))</f>
        <v>1</v>
      </c>
      <c r="W126" s="328" t="str">
        <f>IF(VLOOKUP(A126,'0919門市清單主檔'!B:E,4,FALSE)=0,"",VLOOKUP(A126,'0919門市清單主檔'!B:E,4,FALSE))</f>
        <v/>
      </c>
      <c r="Y126" s="228" t="s">
        <v>220</v>
      </c>
      <c r="Z126" s="228"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Q127&amp;IF(R127&lt;&gt;"",$P$2,"")&amp;R127</f>
        <v>EDC</v>
      </c>
      <c r="N127" s="314" t="str">
        <f t="array" ref="N127">IF(AND(
    SUMPRODUCT(
        (IM!$F$2:$F$1181=A127) *
        ISNUMBER(SEARCH("HUB", IM!$AC$2:$AC$1181)) *
        (IM!$X$2:$X$1181&gt;=$A$1) *
        (IM!$X$2:$X$1181&lt;=$B$1)*(W127="HUB")
    ) &gt; 0
), "HUB", "")</f>
        <v/>
      </c>
      <c r="O127" s="335"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2" t="str">
        <f>(TEXT(I127,"yyyymmdd"))&amp;$S$2&amp;A127&amp;$S$2&amp;B127&amp;$Q$2</f>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IF(AND(X127&lt;&gt;"", Y127&lt;&gt;""), 2, IF(OR(X127&lt;&gt;"", Y127&lt;&gt;""), 1, 0))</f>
        <v>2</v>
      </c>
      <c r="U127" s="325"/>
      <c r="V127" s="336">
        <f>IF(OR(R127="STAR", T127="", U127=""), T127,
"總數：" &amp; T127 &amp; CHAR(10) &amp;
"已維修：" &amp; U127 &amp; CHAR(10) &amp;
"未更換：" &amp; (T127 - U127))</f>
        <v>2</v>
      </c>
      <c r="W127" s="328" t="str">
        <f>IF(VLOOKUP(A127,'0919門市清單主檔'!B:E,4,FALSE)=0,"",VLOOKUP(A127,'0919門市清單主檔'!B:E,4,FALSE))</f>
        <v/>
      </c>
      <c r="X127" s="227" t="s">
        <v>221</v>
      </c>
      <c r="Y127" s="228" t="s">
        <v>222</v>
      </c>
      <c r="Z127" s="228"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Q128&amp;IF(R128&lt;&gt;"",$P$2,"")&amp;R128</f>
        <v>EDC</v>
      </c>
      <c r="N128" s="314" t="str">
        <f t="array" ref="N128">IF(AND(
    SUMPRODUCT(
        (IM!$F$2:$F$1181=A128) *
        ISNUMBER(SEARCH("HUB", IM!$AC$2:$AC$1181)) *
        (IM!$X$2:$X$1181&gt;=$A$1) *
        (IM!$X$2:$X$1181&lt;=$B$1)*(W128="HUB")
    ) &gt; 0
), "HUB", "")</f>
        <v/>
      </c>
      <c r="O128" s="335"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2" t="str">
        <f>(TEXT(I128,"yyyymmdd"))&amp;$S$2&amp;A128&amp;$S$2&amp;B128&amp;$Q$2</f>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IF(AND(X128&lt;&gt;"", Y128&lt;&gt;""), 2, IF(OR(X128&lt;&gt;"", Y128&lt;&gt;""), 1, 0))</f>
        <v>2</v>
      </c>
      <c r="U128" s="325"/>
      <c r="V128" s="336">
        <f>IF(OR(R128="STAR", T128="", U128=""), T128,
"總數：" &amp; T128 &amp; CHAR(10) &amp;
"已維修：" &amp; U128 &amp; CHAR(10) &amp;
"未更換：" &amp; (T128 - U128))</f>
        <v>2</v>
      </c>
      <c r="W128" s="328" t="str">
        <f>IF(VLOOKUP(A128,'0919門市清單主檔'!B:E,4,FALSE)=0,"",VLOOKUP(A128,'0919門市清單主檔'!B:E,4,FALSE))</f>
        <v/>
      </c>
      <c r="X128" s="227" t="s">
        <v>223</v>
      </c>
      <c r="Y128" s="228" t="s">
        <v>224</v>
      </c>
      <c r="Z128" s="228"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Q129&amp;IF(R129&lt;&gt;"",$P$2,"")&amp;R129</f>
        <v>EDC</v>
      </c>
      <c r="N129" s="314" t="str">
        <f t="array" ref="N129">IF(AND(
    SUMPRODUCT(
        (IM!$F$2:$F$1181=A129) *
        ISNUMBER(SEARCH("HUB", IM!$AC$2:$AC$1181)) *
        (IM!$X$2:$X$1181&gt;=$A$1) *
        (IM!$X$2:$X$1181&lt;=$B$1)*(W129="HUB")
    ) &gt; 0
), "HUB", "")</f>
        <v/>
      </c>
      <c r="O129" s="335"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2" t="str">
        <f>(TEXT(I129,"yyyymmdd"))&amp;$S$2&amp;A129&amp;$S$2&amp;B129&amp;$Q$2</f>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IF(AND(X129&lt;&gt;"", Y129&lt;&gt;""), 2, IF(OR(X129&lt;&gt;"", Y129&lt;&gt;""), 1, 0))</f>
        <v>0</v>
      </c>
      <c r="U129" s="325"/>
      <c r="V129" s="336">
        <f>IF(OR(R129="STAR", T129="", U129=""), T129,
"總數：" &amp; T129 &amp; CHAR(10) &amp;
"已維修：" &amp; U129 &amp; CHAR(10) &amp;
"未更換：" &amp; (T129 - U129))</f>
        <v>0</v>
      </c>
      <c r="W129" s="328" t="str">
        <f>IF(VLOOKUP(A129,'0919門市清單主檔'!B:E,4,FALSE)=0,"",VLOOKUP(A129,'0919門市清單主檔'!B:E,4,FALSE))</f>
        <v/>
      </c>
      <c r="Y129" s="228"/>
      <c r="Z129" s="228"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Q130&amp;IF(R130&lt;&gt;"",$P$2,"")&amp;R130</f>
        <v>EDC</v>
      </c>
      <c r="N130" s="314" t="str">
        <f t="array" ref="N130">IF(AND(
    SUMPRODUCT(
        (IM!$F$2:$F$1181=A130) *
        ISNUMBER(SEARCH("HUB", IM!$AC$2:$AC$1181)) *
        (IM!$X$2:$X$1181&gt;=$A$1) *
        (IM!$X$2:$X$1181&lt;=$B$1)*(W130="HUB")
    ) &gt; 0
), "HUB", "")</f>
        <v/>
      </c>
      <c r="O130" s="335"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2" t="str">
        <f>(TEXT(I130,"yyyymmdd"))&amp;$S$2&amp;A130&amp;$S$2&amp;B130&amp;$Q$2</f>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IF(AND(X130&lt;&gt;"", Y130&lt;&gt;""), 2, IF(OR(X130&lt;&gt;"", Y130&lt;&gt;""), 1, 0))</f>
        <v>1</v>
      </c>
      <c r="U130" s="325"/>
      <c r="V130" s="336">
        <f>IF(OR(R130="STAR", T130="", U130=""), T130,
"總數：" &amp; T130 &amp; CHAR(10) &amp;
"已維修：" &amp; U130 &amp; CHAR(10) &amp;
"未更換：" &amp; (T130 - U130))</f>
        <v>1</v>
      </c>
      <c r="W130" s="328" t="str">
        <f>IF(VLOOKUP(A130,'0919門市清單主檔'!B:E,4,FALSE)=0,"",VLOOKUP(A130,'0919門市清單主檔'!B:E,4,FALSE))</f>
        <v/>
      </c>
      <c r="Y130" s="228" t="s">
        <v>225</v>
      </c>
      <c r="Z130" s="228"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Q131&amp;IF(R131&lt;&gt;"",$P$2,"")&amp;R131</f>
        <v>EDC</v>
      </c>
      <c r="N131" s="314" t="str">
        <f t="array" ref="N131">IF(AND(
    SUMPRODUCT(
        (IM!$F$2:$F$1181=A131) *
        ISNUMBER(SEARCH("HUB", IM!$AC$2:$AC$1181)) *
        (IM!$X$2:$X$1181&gt;=$A$1) *
        (IM!$X$2:$X$1181&lt;=$B$1)*(W131="HUB")
    ) &gt; 0
), "HUB", "")</f>
        <v/>
      </c>
      <c r="O131" s="335"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2" t="str">
        <f>(TEXT(I131,"yyyymmdd"))&amp;$S$2&amp;A131&amp;$S$2&amp;B131&amp;$Q$2</f>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IF(AND(X131&lt;&gt;"", Y131&lt;&gt;""), 2, IF(OR(X131&lt;&gt;"", Y131&lt;&gt;""), 1, 0))</f>
        <v>0</v>
      </c>
      <c r="U131" s="325"/>
      <c r="V131" s="336">
        <f>IF(OR(R131="STAR", T131="", U131=""), T131,
"總數：" &amp; T131 &amp; CHAR(10) &amp;
"已維修：" &amp; U131 &amp; CHAR(10) &amp;
"未更換：" &amp; (T131 - U131))</f>
        <v>0</v>
      </c>
      <c r="W131" s="328" t="str">
        <f>IF(VLOOKUP(A131,'0919門市清單主檔'!B:E,4,FALSE)=0,"",VLOOKUP(A131,'0919門市清單主檔'!B:E,4,FALSE))</f>
        <v/>
      </c>
      <c r="Y131" s="228"/>
      <c r="Z131" s="228"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Q132&amp;IF(R132&lt;&gt;"",$P$2,"")&amp;R132</f>
        <v>EDC</v>
      </c>
      <c r="N132" s="314" t="str">
        <f t="array" ref="N132">IF(AND(
    SUMPRODUCT(
        (IM!$F$2:$F$1181=A132) *
        ISNUMBER(SEARCH("HUB", IM!$AC$2:$AC$1181)) *
        (IM!$X$2:$X$1181&gt;=$A$1) *
        (IM!$X$2:$X$1181&lt;=$B$1)*(W132="HUB")
    ) &gt; 0
), "HUB", "")</f>
        <v/>
      </c>
      <c r="O132" s="335"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2" t="str">
        <f>(TEXT(I132,"yyyymmdd"))&amp;$S$2&amp;A132&amp;$S$2&amp;B132&amp;$Q$2</f>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IF(AND(X132&lt;&gt;"", Y132&lt;&gt;""), 2, IF(OR(X132&lt;&gt;"", Y132&lt;&gt;""), 1, 0))</f>
        <v>2</v>
      </c>
      <c r="U132" s="325"/>
      <c r="V132" s="336">
        <f>IF(OR(R132="STAR", T132="", U132=""), T132,
"總數：" &amp; T132 &amp; CHAR(10) &amp;
"已維修：" &amp; U132 &amp; CHAR(10) &amp;
"未更換：" &amp; (T132 - U132))</f>
        <v>2</v>
      </c>
      <c r="W132" s="328" t="str">
        <f>IF(VLOOKUP(A132,'0919門市清單主檔'!B:E,4,FALSE)=0,"",VLOOKUP(A132,'0919門市清單主檔'!B:E,4,FALSE))</f>
        <v/>
      </c>
      <c r="X132" s="227" t="s">
        <v>226</v>
      </c>
      <c r="Y132" s="228" t="s">
        <v>227</v>
      </c>
      <c r="Z132" s="228"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Q133&amp;IF(R133&lt;&gt;"",$P$2,"")&amp;R133</f>
        <v>EDC</v>
      </c>
      <c r="N133" s="314" t="str">
        <f t="array" ref="N133">IF(AND(
    SUMPRODUCT(
        (IM!$F$2:$F$1181=A133) *
        ISNUMBER(SEARCH("HUB", IM!$AC$2:$AC$1181)) *
        (IM!$X$2:$X$1181&gt;=$A$1) *
        (IM!$X$2:$X$1181&lt;=$B$1)*(W133="HUB")
    ) &gt; 0
), "HUB", "")</f>
        <v/>
      </c>
      <c r="O133" s="335"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2" t="str">
        <f>(TEXT(I133,"yyyymmdd"))&amp;$S$2&amp;A133&amp;$S$2&amp;B133&amp;$Q$2</f>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IF(AND(X133&lt;&gt;"", Y133&lt;&gt;""), 2, IF(OR(X133&lt;&gt;"", Y133&lt;&gt;""), 1, 0))</f>
        <v>2</v>
      </c>
      <c r="U133" s="325"/>
      <c r="V133" s="336">
        <f>IF(OR(R133="STAR", T133="", U133=""), T133,
"總數：" &amp; T133 &amp; CHAR(10) &amp;
"已維修：" &amp; U133 &amp; CHAR(10) &amp;
"未更換：" &amp; (T133 - U133))</f>
        <v>2</v>
      </c>
      <c r="W133" s="328" t="str">
        <f>IF(VLOOKUP(A133,'0919門市清單主檔'!B:E,4,FALSE)=0,"",VLOOKUP(A133,'0919門市清單主檔'!B:E,4,FALSE))</f>
        <v/>
      </c>
      <c r="X133" s="227" t="s">
        <v>228</v>
      </c>
      <c r="Y133" s="228" t="s">
        <v>229</v>
      </c>
      <c r="Z133" s="228"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Q134&amp;IF(R134&lt;&gt;"",$P$2,"")&amp;R134</f>
        <v>EDC</v>
      </c>
      <c r="N134" s="314" t="str">
        <f t="array" ref="N134">IF(AND(
    SUMPRODUCT(
        (IM!$F$2:$F$1181=A134) *
        ISNUMBER(SEARCH("HUB", IM!$AC$2:$AC$1181)) *
        (IM!$X$2:$X$1181&gt;=$A$1) *
        (IM!$X$2:$X$1181&lt;=$B$1)*(W134="HUB")
    ) &gt; 0
), "HUB", "")</f>
        <v/>
      </c>
      <c r="O134" s="335"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2" t="str">
        <f>(TEXT(I134,"yyyymmdd"))&amp;$S$2&amp;A134&amp;$S$2&amp;B134&amp;$Q$2</f>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IF(AND(X134&lt;&gt;"", Y134&lt;&gt;""), 2, IF(OR(X134&lt;&gt;"", Y134&lt;&gt;""), 1, 0))</f>
        <v>2</v>
      </c>
      <c r="U134" s="325"/>
      <c r="V134" s="336">
        <f>IF(OR(R134="STAR", T134="", U134=""), T134,
"總數：" &amp; T134 &amp; CHAR(10) &amp;
"已維修：" &amp; U134 &amp; CHAR(10) &amp;
"未更換：" &amp; (T134 - U134))</f>
        <v>2</v>
      </c>
      <c r="W134" s="328" t="str">
        <f>IF(VLOOKUP(A134,'0919門市清單主檔'!B:E,4,FALSE)=0,"",VLOOKUP(A134,'0919門市清單主檔'!B:E,4,FALSE))</f>
        <v/>
      </c>
      <c r="X134" s="227" t="s">
        <v>230</v>
      </c>
      <c r="Y134" s="228" t="s">
        <v>231</v>
      </c>
      <c r="Z134" s="228"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Q135&amp;IF(R135&lt;&gt;"",$P$2,"")&amp;R135</f>
        <v>EDC</v>
      </c>
      <c r="N135" s="314" t="str">
        <f t="array" ref="N135">IF(AND(
    SUMPRODUCT(
        (IM!$F$2:$F$1181=A135) *
        ISNUMBER(SEARCH("HUB", IM!$AC$2:$AC$1181)) *
        (IM!$X$2:$X$1181&gt;=$A$1) *
        (IM!$X$2:$X$1181&lt;=$B$1)*(W135="HUB")
    ) &gt; 0
), "HUB", "")</f>
        <v/>
      </c>
      <c r="O135" s="335"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2" t="str">
        <f>(TEXT(I135,"yyyymmdd"))&amp;$S$2&amp;A135&amp;$S$2&amp;B135&amp;$Q$2</f>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IF(AND(X135&lt;&gt;"", Y135&lt;&gt;""), 2, IF(OR(X135&lt;&gt;"", Y135&lt;&gt;""), 1, 0))</f>
        <v>2</v>
      </c>
      <c r="U135" s="325"/>
      <c r="V135" s="336">
        <f>IF(OR(R135="STAR", T135="", U135=""), T135,
"總數：" &amp; T135 &amp; CHAR(10) &amp;
"已維修：" &amp; U135 &amp; CHAR(10) &amp;
"未更換：" &amp; (T135 - U135))</f>
        <v>2</v>
      </c>
      <c r="W135" s="328" t="str">
        <f>IF(VLOOKUP(A135,'0919門市清單主檔'!B:E,4,FALSE)=0,"",VLOOKUP(A135,'0919門市清單主檔'!B:E,4,FALSE))</f>
        <v/>
      </c>
      <c r="X135" s="227" t="s">
        <v>232</v>
      </c>
      <c r="Y135" s="228" t="s">
        <v>233</v>
      </c>
      <c r="Z135" s="228"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Q136&amp;IF(R136&lt;&gt;"",$P$2,"")&amp;R136</f>
        <v>EDC+STAR</v>
      </c>
      <c r="N136" s="314" t="str">
        <f t="array" ref="N136">IF(AND(
    SUMPRODUCT(
        (IM!$F$2:$F$1181=A136) *
        ISNUMBER(SEARCH("HUB", IM!$AC$2:$AC$1181)) *
        (IM!$X$2:$X$1181&gt;=$A$1) *
        (IM!$X$2:$X$1181&lt;=$B$1)*(W136="HUB")
    ) &gt; 0
), "HUB", "")</f>
        <v/>
      </c>
      <c r="O136" s="335"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2" t="str">
        <f>(TEXT(I136,"yyyymmdd"))&amp;$S$2&amp;A136&amp;$S$2&amp;B136&amp;$Q$2</f>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IF(AND(X136&lt;&gt;"", Y136&lt;&gt;""), 2, IF(OR(X136&lt;&gt;"", Y136&lt;&gt;""), 1, 0))</f>
        <v>2</v>
      </c>
      <c r="U136" s="325">
        <v>1</v>
      </c>
      <c r="V136" s="336">
        <f>IF(OR(R136="STAR", T136="", U136=""), T136,
"總數：" &amp; T136 &amp; CHAR(10) &amp;
"已維修：" &amp; U136 &amp; CHAR(10) &amp;
"未更換：" &amp; (T136 - U136))</f>
        <v>2</v>
      </c>
      <c r="W136" s="328" t="str">
        <f>IF(VLOOKUP(A136,'0919門市清單主檔'!B:E,4,FALSE)=0,"",VLOOKUP(A136,'0919門市清單主檔'!B:E,4,FALSE))</f>
        <v/>
      </c>
      <c r="X136" s="227" t="s">
        <v>235</v>
      </c>
      <c r="Y136" s="228" t="s">
        <v>236</v>
      </c>
      <c r="Z136" s="228"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Q137&amp;IF(R137&lt;&gt;"",$P$2,"")&amp;R137</f>
        <v>EDC</v>
      </c>
      <c r="N137" s="314" t="str">
        <f t="array" ref="N137">IF(AND(
    SUMPRODUCT(
        (IM!$F$2:$F$1181=A137) *
        ISNUMBER(SEARCH("HUB", IM!$AC$2:$AC$1181)) *
        (IM!$X$2:$X$1181&gt;=$A$1) *
        (IM!$X$2:$X$1181&lt;=$B$1)*(W137="HUB")
    ) &gt; 0
), "HUB", "")</f>
        <v/>
      </c>
      <c r="O137" s="335"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2" t="str">
        <f>(TEXT(I137,"yyyymmdd"))&amp;$S$2&amp;A137&amp;$S$2&amp;B137&amp;$Q$2</f>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IF(AND(X137&lt;&gt;"", Y137&lt;&gt;""), 2, IF(OR(X137&lt;&gt;"", Y137&lt;&gt;""), 1, 0))</f>
        <v>1</v>
      </c>
      <c r="U137" s="325"/>
      <c r="V137" s="336">
        <f>IF(OR(R137="STAR", T137="", U137=""), T137,
"總數：" &amp; T137 &amp; CHAR(10) &amp;
"已維修：" &amp; U137 &amp; CHAR(10) &amp;
"未更換：" &amp; (T137 - U137))</f>
        <v>1</v>
      </c>
      <c r="W137" s="328" t="str">
        <f>IF(VLOOKUP(A137,'0919門市清單主檔'!B:E,4,FALSE)=0,"",VLOOKUP(A137,'0919門市清單主檔'!B:E,4,FALSE))</f>
        <v/>
      </c>
      <c r="X137" s="227" t="s">
        <v>237</v>
      </c>
      <c r="Y137" s="228"/>
      <c r="Z137" s="228"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Q138&amp;IF(R138&lt;&gt;"",$P$2,"")&amp;R138</f>
        <v>EDC</v>
      </c>
      <c r="N138" s="314" t="str">
        <f t="array" ref="N138">IF(AND(
    SUMPRODUCT(
        (IM!$F$2:$F$1181=A138) *
        ISNUMBER(SEARCH("HUB", IM!$AC$2:$AC$1181)) *
        (IM!$X$2:$X$1181&gt;=$A$1) *
        (IM!$X$2:$X$1181&lt;=$B$1)*(W138="HUB")
    ) &gt; 0
), "HUB", "")</f>
        <v/>
      </c>
      <c r="O138" s="335"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2" t="str">
        <f>(TEXT(I138,"yyyymmdd"))&amp;$S$2&amp;A138&amp;$S$2&amp;B138&amp;$Q$2</f>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IF(AND(X138&lt;&gt;"", Y138&lt;&gt;""), 2, IF(OR(X138&lt;&gt;"", Y138&lt;&gt;""), 1, 0))</f>
        <v>2</v>
      </c>
      <c r="U138" s="325"/>
      <c r="V138" s="336">
        <f>IF(OR(R138="STAR", T138="", U138=""), T138,
"總數：" &amp; T138 &amp; CHAR(10) &amp;
"已維修：" &amp; U138 &amp; CHAR(10) &amp;
"未更換：" &amp; (T138 - U138))</f>
        <v>2</v>
      </c>
      <c r="W138" s="328" t="str">
        <f>IF(VLOOKUP(A138,'0919門市清單主檔'!B:E,4,FALSE)=0,"",VLOOKUP(A138,'0919門市清單主檔'!B:E,4,FALSE))</f>
        <v/>
      </c>
      <c r="X138" s="227" t="s">
        <v>238</v>
      </c>
      <c r="Y138" s="228" t="s">
        <v>239</v>
      </c>
      <c r="Z138" s="228"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Q139&amp;IF(R139&lt;&gt;"",$P$2,"")&amp;R139</f>
        <v>EDC</v>
      </c>
      <c r="N139" s="314" t="str">
        <f t="array" ref="N139">IF(AND(
    SUMPRODUCT(
        (IM!$F$2:$F$1181=A139) *
        ISNUMBER(SEARCH("HUB", IM!$AC$2:$AC$1181)) *
        (IM!$X$2:$X$1181&gt;=$A$1) *
        (IM!$X$2:$X$1181&lt;=$B$1)*(W139="HUB")
    ) &gt; 0
), "HUB", "")</f>
        <v/>
      </c>
      <c r="O139" s="335"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2" t="str">
        <f>(TEXT(I139,"yyyymmdd"))&amp;$S$2&amp;A139&amp;$S$2&amp;B139&amp;$Q$2</f>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IF(AND(X139&lt;&gt;"", Y139&lt;&gt;""), 2, IF(OR(X139&lt;&gt;"", Y139&lt;&gt;""), 1, 0))</f>
        <v>1</v>
      </c>
      <c r="U139" s="325"/>
      <c r="V139" s="336">
        <f>IF(OR(R139="STAR", T139="", U139=""), T139,
"總數：" &amp; T139 &amp; CHAR(10) &amp;
"已維修：" &amp; U139 &amp; CHAR(10) &amp;
"未更換：" &amp; (T139 - U139))</f>
        <v>1</v>
      </c>
      <c r="W139" s="328" t="str">
        <f>IF(VLOOKUP(A139,'0919門市清單主檔'!B:E,4,FALSE)=0,"",VLOOKUP(A139,'0919門市清單主檔'!B:E,4,FALSE))</f>
        <v/>
      </c>
      <c r="Y139" s="228" t="s">
        <v>240</v>
      </c>
      <c r="Z139" s="228"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Q140&amp;IF(R140&lt;&gt;"",$P$2,"")&amp;R140</f>
        <v>EDC</v>
      </c>
      <c r="N140" s="314" t="str">
        <f t="array" ref="N140">IF(AND(
    SUMPRODUCT(
        (IM!$F$2:$F$1181=A140) *
        ISNUMBER(SEARCH("HUB", IM!$AC$2:$AC$1181)) *
        (IM!$X$2:$X$1181&gt;=$A$1) *
        (IM!$X$2:$X$1181&lt;=$B$1)*(W140="HUB")
    ) &gt; 0
), "HUB", "")</f>
        <v/>
      </c>
      <c r="O140" s="335"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2" t="str">
        <f>(TEXT(I140,"yyyymmdd"))&amp;$S$2&amp;A140&amp;$S$2&amp;B140&amp;$Q$2</f>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IF(AND(X140&lt;&gt;"", Y140&lt;&gt;""), 2, IF(OR(X140&lt;&gt;"", Y140&lt;&gt;""), 1, 0))</f>
        <v>2</v>
      </c>
      <c r="U140" s="325"/>
      <c r="V140" s="336">
        <f>IF(OR(R140="STAR", T140="", U140=""), T140,
"總數：" &amp; T140 &amp; CHAR(10) &amp;
"已維修：" &amp; U140 &amp; CHAR(10) &amp;
"未更換：" &amp; (T140 - U140))</f>
        <v>2</v>
      </c>
      <c r="W140" s="328" t="str">
        <f>IF(VLOOKUP(A140,'0919門市清單主檔'!B:E,4,FALSE)=0,"",VLOOKUP(A140,'0919門市清單主檔'!B:E,4,FALSE))</f>
        <v/>
      </c>
      <c r="X140" s="227" t="s">
        <v>241</v>
      </c>
      <c r="Y140" s="228" t="s">
        <v>242</v>
      </c>
      <c r="Z140" s="228"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Q141&amp;IF(R141&lt;&gt;"",$P$2,"")&amp;R141</f>
        <v>EDC+STAR</v>
      </c>
      <c r="N141" s="314" t="str">
        <f t="array" ref="N141">IF(AND(
    SUMPRODUCT(
        (IM!$F$2:$F$1181=A141) *
        ISNUMBER(SEARCH("HUB", IM!$AC$2:$AC$1181)) *
        (IM!$X$2:$X$1181&gt;=$A$1) *
        (IM!$X$2:$X$1181&lt;=$B$1)*(W141="HUB")
    ) &gt; 0
), "HUB", "")</f>
        <v/>
      </c>
      <c r="O141" s="335"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2" t="str">
        <f>(TEXT(I141,"yyyymmdd"))&amp;$S$2&amp;A141&amp;$S$2&amp;B141&amp;$Q$2</f>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IF(AND(X141&lt;&gt;"", Y141&lt;&gt;""), 2, IF(OR(X141&lt;&gt;"", Y141&lt;&gt;""), 1, 0))</f>
        <v>1</v>
      </c>
      <c r="U141" s="325"/>
      <c r="V141" s="336">
        <f>IF(OR(R141="STAR", T141="", U141=""), T141,
"總數：" &amp; T141 &amp; CHAR(10) &amp;
"已維修：" &amp; U141 &amp; CHAR(10) &amp;
"未更換：" &amp; (T141 - U141))</f>
        <v>1</v>
      </c>
      <c r="W141" s="328" t="str">
        <f>IF(VLOOKUP(A141,'0919門市清單主檔'!B:E,4,FALSE)=0,"",VLOOKUP(A141,'0919門市清單主檔'!B:E,4,FALSE))</f>
        <v/>
      </c>
      <c r="Y141" s="228" t="s">
        <v>243</v>
      </c>
      <c r="Z141" s="228"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Q142&amp;IF(R142&lt;&gt;"",$P$2,"")&amp;R142</f>
        <v>EDC+STAR</v>
      </c>
      <c r="N142" s="314" t="str">
        <f t="array" ref="N142">IF(AND(
    SUMPRODUCT(
        (IM!$F$2:$F$1181=A142) *
        ISNUMBER(SEARCH("HUB", IM!$AC$2:$AC$1181)) *
        (IM!$X$2:$X$1181&gt;=$A$1) *
        (IM!$X$2:$X$1181&lt;=$B$1)*(W142="HUB")
    ) &gt; 0
), "HUB", "")</f>
        <v/>
      </c>
      <c r="O142" s="335"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2" t="str">
        <f>(TEXT(I142,"yyyymmdd"))&amp;$S$2&amp;A142&amp;$S$2&amp;B142&amp;$Q$2</f>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IF(AND(X142&lt;&gt;"", Y142&lt;&gt;""), 2, IF(OR(X142&lt;&gt;"", Y142&lt;&gt;""), 1, 0))</f>
        <v>2</v>
      </c>
      <c r="U142" s="325"/>
      <c r="V142" s="336">
        <f>IF(OR(R142="STAR", T142="", U142=""), T142,
"總數：" &amp; T142 &amp; CHAR(10) &amp;
"已維修：" &amp; U142 &amp; CHAR(10) &amp;
"未更換：" &amp; (T142 - U142))</f>
        <v>2</v>
      </c>
      <c r="W142" s="328" t="str">
        <f>IF(VLOOKUP(A142,'0919門市清單主檔'!B:E,4,FALSE)=0,"",VLOOKUP(A142,'0919門市清單主檔'!B:E,4,FALSE))</f>
        <v/>
      </c>
      <c r="X142" s="227" t="s">
        <v>244</v>
      </c>
      <c r="Y142" s="228" t="s">
        <v>245</v>
      </c>
      <c r="Z142" s="228"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Q143&amp;IF(R143&lt;&gt;"",$P$2,"")&amp;R143</f>
        <v>EDC+STAR</v>
      </c>
      <c r="N143" s="314" t="str">
        <f t="array" ref="N143">IF(AND(
    SUMPRODUCT(
        (IM!$F$2:$F$1181=A143) *
        ISNUMBER(SEARCH("HUB", IM!$AC$2:$AC$1181)) *
        (IM!$X$2:$X$1181&gt;=$A$1) *
        (IM!$X$2:$X$1181&lt;=$B$1)*(W143="HUB")
    ) &gt; 0
), "HUB", "")</f>
        <v/>
      </c>
      <c r="O143" s="335"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IF(AND(X143&lt;&gt;"", Y143&lt;&gt;""), 2, IF(OR(X143&lt;&gt;"", Y143&lt;&gt;""), 1, 0))</f>
        <v>2</v>
      </c>
      <c r="U143" s="325"/>
      <c r="V143" s="336">
        <f>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Q144&amp;IF(R144&lt;&gt;"",$P$2,"")&amp;R144</f>
        <v>EDC+STAR</v>
      </c>
      <c r="N144" s="314" t="str">
        <f t="array" ref="N144">IF(AND(
    SUMPRODUCT(
        (IM!$F$2:$F$1181=A144) *
        ISNUMBER(SEARCH("HUB", IM!$AC$2:$AC$1181)) *
        (IM!$X$2:$X$1181&gt;=$A$1) *
        (IM!$X$2:$X$1181&lt;=$B$1)*(W144="HUB")
    ) &gt; 0
), "HUB", "")</f>
        <v/>
      </c>
      <c r="O144" s="335"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2" t="str">
        <f>(TEXT(I144,"yyyymmdd"))&amp;$S$2&amp;A144&amp;$S$2&amp;B144&amp;$Q$2</f>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IF(AND(X144&lt;&gt;"", Y144&lt;&gt;""), 2, IF(OR(X144&lt;&gt;"", Y144&lt;&gt;""), 1, 0))</f>
        <v>1</v>
      </c>
      <c r="U144" s="325"/>
      <c r="V144" s="336">
        <f>IF(OR(R144="STAR", T144="", U144=""), T144,
"總數：" &amp; T144 &amp; CHAR(10) &amp;
"已維修：" &amp; U144 &amp; CHAR(10) &amp;
"未更換：" &amp; (T144 - U144))</f>
        <v>1</v>
      </c>
      <c r="W144" s="328" t="str">
        <f>IF(VLOOKUP(A144,'0919門市清單主檔'!B:E,4,FALSE)=0,"",VLOOKUP(A144,'0919門市清單主檔'!B:E,4,FALSE))</f>
        <v/>
      </c>
      <c r="Y144" s="228" t="s">
        <v>250</v>
      </c>
      <c r="Z144" s="228"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Q145&amp;IF(R145&lt;&gt;"",$P$2,"")&amp;R145</f>
        <v>EDC+STAR</v>
      </c>
      <c r="N145" s="314" t="str">
        <f t="array" ref="N145">IF(AND(
    SUMPRODUCT(
        (IM!$F$2:$F$1181=A145) *
        ISNUMBER(SEARCH("HUB", IM!$AC$2:$AC$1181)) *
        (IM!$X$2:$X$1181&gt;=$A$1) *
        (IM!$X$2:$X$1181&lt;=$B$1)*(W145="HUB")
    ) &gt; 0
), "HUB", "")</f>
        <v/>
      </c>
      <c r="O145" s="335"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2" t="str">
        <f>(TEXT(I145,"yyyymmdd"))&amp;$S$2&amp;A145&amp;$S$2&amp;B145&amp;$Q$2</f>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IF(AND(X145&lt;&gt;"", Y145&lt;&gt;""), 2, IF(OR(X145&lt;&gt;"", Y145&lt;&gt;""), 1, 0))</f>
        <v>1</v>
      </c>
      <c r="U145" s="325"/>
      <c r="V145" s="336">
        <f>IF(OR(R145="STAR", T145="", U145=""), T145,
"總數：" &amp; T145 &amp; CHAR(10) &amp;
"已維修：" &amp; U145 &amp; CHAR(10) &amp;
"未更換：" &amp; (T145 - U145))</f>
        <v>1</v>
      </c>
      <c r="W145" s="328" t="str">
        <f>IF(VLOOKUP(A145,'0919門市清單主檔'!B:E,4,FALSE)=0,"",VLOOKUP(A145,'0919門市清單主檔'!B:E,4,FALSE))</f>
        <v/>
      </c>
      <c r="X145" s="227" t="s">
        <v>251</v>
      </c>
      <c r="Y145" s="228"/>
      <c r="Z145" s="228"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Q146&amp;IF(R146&lt;&gt;"",$P$2,"")&amp;R146</f>
        <v>EDC</v>
      </c>
      <c r="N146" s="314" t="str">
        <f t="array" ref="N146">IF(AND(
    SUMPRODUCT(
        (IM!$F$2:$F$1181=A146) *
        ISNUMBER(SEARCH("HUB", IM!$AC$2:$AC$1181)) *
        (IM!$X$2:$X$1181&gt;=$A$1) *
        (IM!$X$2:$X$1181&lt;=$B$1)*(W146="HUB")
    ) &gt; 0
), "HUB", "")</f>
        <v/>
      </c>
      <c r="O146" s="335"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2" t="str">
        <f>(TEXT(I146,"yyyymmdd"))&amp;$S$2&amp;A146&amp;$S$2&amp;B146&amp;$Q$2</f>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IF(AND(X146&lt;&gt;"", Y146&lt;&gt;""), 2, IF(OR(X146&lt;&gt;"", Y146&lt;&gt;""), 1, 0))</f>
        <v>0</v>
      </c>
      <c r="U146" s="325"/>
      <c r="V146" s="336">
        <f>IF(OR(R146="STAR", T146="", U146=""), T146,
"總數：" &amp; T146 &amp; CHAR(10) &amp;
"已維修：" &amp; U146 &amp; CHAR(10) &amp;
"未更換：" &amp; (T146 - U146))</f>
        <v>0</v>
      </c>
      <c r="W146" s="328" t="str">
        <f>IF(VLOOKUP(A146,'0919門市清單主檔'!B:E,4,FALSE)=0,"",VLOOKUP(A146,'0919門市清單主檔'!B:E,4,FALSE))</f>
        <v/>
      </c>
      <c r="Y146" s="228"/>
      <c r="Z146" s="228"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Q147&amp;IF(R147&lt;&gt;"",$P$2,"")&amp;R147</f>
        <v>EDC</v>
      </c>
      <c r="N147" s="314" t="str">
        <f t="array" ref="N147">IF(AND(
    SUMPRODUCT(
        (IM!$F$2:$F$1181=A147) *
        ISNUMBER(SEARCH("HUB", IM!$AC$2:$AC$1181)) *
        (IM!$X$2:$X$1181&gt;=$A$1) *
        (IM!$X$2:$X$1181&lt;=$B$1)*(W147="HUB")
    ) &gt; 0
), "HUB", "")</f>
        <v/>
      </c>
      <c r="O147" s="335"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2" t="str">
        <f>(TEXT(I147,"yyyymmdd"))&amp;$S$2&amp;A147&amp;$S$2&amp;B147&amp;$Q$2</f>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IF(AND(X147&lt;&gt;"", Y147&lt;&gt;""), 2, IF(OR(X147&lt;&gt;"", Y147&lt;&gt;""), 1, 0))</f>
        <v>0</v>
      </c>
      <c r="U147" s="325"/>
      <c r="V147" s="336">
        <f>IF(OR(R147="STAR", T147="", U147=""), T147,
"總數：" &amp; T147 &amp; CHAR(10) &amp;
"已維修：" &amp; U147 &amp; CHAR(10) &amp;
"未更換：" &amp; (T147 - U147))</f>
        <v>0</v>
      </c>
      <c r="W147" s="328" t="str">
        <f>IF(VLOOKUP(A147,'0919門市清單主檔'!B:E,4,FALSE)=0,"",VLOOKUP(A147,'0919門市清單主檔'!B:E,4,FALSE))</f>
        <v/>
      </c>
      <c r="Y147" s="228"/>
      <c r="Z147" s="228"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Q148&amp;IF(R148&lt;&gt;"",$P$2,"")&amp;R148</f>
        <v>EDC+STAR</v>
      </c>
      <c r="N148" s="314" t="str">
        <f t="array" ref="N148">IF(AND(
    SUMPRODUCT(
        (IM!$F$2:$F$1181=A148) *
        ISNUMBER(SEARCH("HUB", IM!$AC$2:$AC$1181)) *
        (IM!$X$2:$X$1181&gt;=$A$1) *
        (IM!$X$2:$X$1181&lt;=$B$1)*(W148="HUB")
    ) &gt; 0
), "HUB", "")</f>
        <v/>
      </c>
      <c r="O148" s="335"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2" t="str">
        <f>(TEXT(I148,"yyyymmdd"))&amp;$S$2&amp;A148&amp;$S$2&amp;B148&amp;$Q$2</f>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IF(AND(X148&lt;&gt;"", Y148&lt;&gt;""), 2, IF(OR(X148&lt;&gt;"", Y148&lt;&gt;""), 1, 0))</f>
        <v>2</v>
      </c>
      <c r="U148" s="325"/>
      <c r="V148" s="336">
        <f>IF(OR(R148="STAR", T148="", U148=""), T148,
"總數：" &amp; T148 &amp; CHAR(10) &amp;
"已維修：" &amp; U148 &amp; CHAR(10) &amp;
"未更換：" &amp; (T148 - U148))</f>
        <v>2</v>
      </c>
      <c r="W148" s="328" t="str">
        <f>IF(VLOOKUP(A148,'0919門市清單主檔'!B:E,4,FALSE)=0,"",VLOOKUP(A148,'0919門市清單主檔'!B:E,4,FALSE))</f>
        <v/>
      </c>
      <c r="X148" s="227" t="s">
        <v>252</v>
      </c>
      <c r="Y148" s="228" t="s">
        <v>253</v>
      </c>
      <c r="Z148" s="228"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Q149&amp;IF(R149&lt;&gt;"",$P$2,"")&amp;R149</f>
        <v>EDC+STAR</v>
      </c>
      <c r="N149" s="314" t="str">
        <f t="array" ref="N149">IF(AND(
    SUMPRODUCT(
        (IM!$F$2:$F$1181=A149) *
        ISNUMBER(SEARCH("HUB", IM!$AC$2:$AC$1181)) *
        (IM!$X$2:$X$1181&gt;=$A$1) *
        (IM!$X$2:$X$1181&lt;=$B$1)*(W149="HUB")
    ) &gt; 0
), "HUB", "")</f>
        <v/>
      </c>
      <c r="O149" s="335"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2" t="str">
        <f>(TEXT(I149,"yyyymmdd"))&amp;$S$2&amp;A149&amp;$S$2&amp;B149&amp;$Q$2</f>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IF(AND(X149&lt;&gt;"", Y149&lt;&gt;""), 2, IF(OR(X149&lt;&gt;"", Y149&lt;&gt;""), 1, 0))</f>
        <v>2</v>
      </c>
      <c r="U149" s="325"/>
      <c r="V149" s="336">
        <f>IF(OR(R149="STAR", T149="", U149=""), T149,
"總數：" &amp; T149 &amp; CHAR(10) &amp;
"已維修：" &amp; U149 &amp; CHAR(10) &amp;
"未更換：" &amp; (T149 - U149))</f>
        <v>2</v>
      </c>
      <c r="W149" s="328" t="str">
        <f>IF(VLOOKUP(A149,'0919門市清單主檔'!B:E,4,FALSE)=0,"",VLOOKUP(A149,'0919門市清單主檔'!B:E,4,FALSE))</f>
        <v/>
      </c>
      <c r="X149" s="227" t="s">
        <v>254</v>
      </c>
      <c r="Y149" s="228" t="s">
        <v>255</v>
      </c>
      <c r="Z149" s="228"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Q150&amp;IF(R150&lt;&gt;"",$P$2,"")&amp;R150</f>
        <v>EDC+STAR</v>
      </c>
      <c r="N150" s="314" t="str">
        <f t="array" ref="N150">IF(AND(
    SUMPRODUCT(
        (IM!$F$2:$F$1181=A150) *
        ISNUMBER(SEARCH("HUB", IM!$AC$2:$AC$1181)) *
        (IM!$X$2:$X$1181&gt;=$A$1) *
        (IM!$X$2:$X$1181&lt;=$B$1)*(W150="HUB")
    ) &gt; 0
), "HUB", "")</f>
        <v/>
      </c>
      <c r="O150" s="335"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2" t="str">
        <f>(TEXT(I150,"yyyymmdd"))&amp;$S$2&amp;A150&amp;$S$2&amp;B150&amp;$Q$2</f>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IF(AND(X150&lt;&gt;"", Y150&lt;&gt;""), 2, IF(OR(X150&lt;&gt;"", Y150&lt;&gt;""), 1, 0))</f>
        <v>2</v>
      </c>
      <c r="U150" s="325"/>
      <c r="V150" s="336">
        <f>IF(OR(R150="STAR", T150="", U150=""), T150,
"總數：" &amp; T150 &amp; CHAR(10) &amp;
"已維修：" &amp; U150 &amp; CHAR(10) &amp;
"未更換：" &amp; (T150 - U150))</f>
        <v>2</v>
      </c>
      <c r="W150" s="328" t="str">
        <f>IF(VLOOKUP(A150,'0919門市清單主檔'!B:E,4,FALSE)=0,"",VLOOKUP(A150,'0919門市清單主檔'!B:E,4,FALSE))</f>
        <v/>
      </c>
      <c r="X150" s="227" t="s">
        <v>256</v>
      </c>
      <c r="Y150" s="228" t="s">
        <v>257</v>
      </c>
      <c r="Z150" s="228"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Q151&amp;IF(R151&lt;&gt;"",$P$2,"")&amp;R151</f>
        <v>EDC+STAR</v>
      </c>
      <c r="N151" s="314" t="str">
        <f t="array" ref="N151">IF(AND(
    SUMPRODUCT(
        (IM!$F$2:$F$1181=A151) *
        ISNUMBER(SEARCH("HUB", IM!$AC$2:$AC$1181)) *
        (IM!$X$2:$X$1181&gt;=$A$1) *
        (IM!$X$2:$X$1181&lt;=$B$1)*(W151="HUB")
    ) &gt; 0
), "HUB", "")</f>
        <v/>
      </c>
      <c r="O151" s="335"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2" t="str">
        <f>(TEXT(I151,"yyyymmdd"))&amp;$S$2&amp;A151&amp;$S$2&amp;B151&amp;$Q$2</f>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IF(AND(X151&lt;&gt;"", Y151&lt;&gt;""), 2, IF(OR(X151&lt;&gt;"", Y151&lt;&gt;""), 1, 0))</f>
        <v>2</v>
      </c>
      <c r="U151" s="325"/>
      <c r="V151" s="336">
        <f>IF(OR(R151="STAR", T151="", U151=""), T151,
"總數：" &amp; T151 &amp; CHAR(10) &amp;
"已維修：" &amp; U151 &amp; CHAR(10) &amp;
"未更換：" &amp; (T151 - U151))</f>
        <v>2</v>
      </c>
      <c r="W151" s="328" t="str">
        <f>IF(VLOOKUP(A151,'0919門市清單主檔'!B:E,4,FALSE)=0,"",VLOOKUP(A151,'0919門市清單主檔'!B:E,4,FALSE))</f>
        <v/>
      </c>
      <c r="X151" s="227" t="s">
        <v>258</v>
      </c>
      <c r="Y151" s="228" t="s">
        <v>259</v>
      </c>
      <c r="Z151" s="228"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Q152&amp;IF(R152&lt;&gt;"",$P$2,"")&amp;R152</f>
        <v>EDC+STAR</v>
      </c>
      <c r="N152" s="314" t="str">
        <f t="array" ref="N152">IF(AND(
    SUMPRODUCT(
        (IM!$F$2:$F$1181=A152) *
        ISNUMBER(SEARCH("HUB", IM!$AC$2:$AC$1181)) *
        (IM!$X$2:$X$1181&gt;=$A$1) *
        (IM!$X$2:$X$1181&lt;=$B$1)*(W152="HUB")
    ) &gt; 0
), "HUB", "")</f>
        <v/>
      </c>
      <c r="O152" s="335"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2" t="str">
        <f>(TEXT(I152,"yyyymmdd"))&amp;$S$2&amp;A152&amp;$S$2&amp;B152&amp;$Q$2</f>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IF(AND(X152&lt;&gt;"", Y152&lt;&gt;""), 2, IF(OR(X152&lt;&gt;"", Y152&lt;&gt;""), 1, 0))</f>
        <v>2</v>
      </c>
      <c r="U152" s="325"/>
      <c r="V152" s="336">
        <f>IF(OR(R152="STAR", T152="", U152=""), T152,
"總數：" &amp; T152 &amp; CHAR(10) &amp;
"已維修：" &amp; U152 &amp; CHAR(10) &amp;
"未更換：" &amp; (T152 - U152))</f>
        <v>2</v>
      </c>
      <c r="W152" s="328" t="str">
        <f>IF(VLOOKUP(A152,'0919門市清單主檔'!B:E,4,FALSE)=0,"",VLOOKUP(A152,'0919門市清單主檔'!B:E,4,FALSE))</f>
        <v/>
      </c>
      <c r="X152" s="227" t="s">
        <v>260</v>
      </c>
      <c r="Y152" s="228" t="s">
        <v>261</v>
      </c>
      <c r="Z152" s="228"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Q153&amp;IF(R153&lt;&gt;"",$P$2,"")&amp;R153</f>
        <v>EDC+STAR</v>
      </c>
      <c r="N153" s="314" t="str">
        <f t="array" ref="N153">IF(AND(
    SUMPRODUCT(
        (IM!$F$2:$F$1181=A153) *
        ISNUMBER(SEARCH("HUB", IM!$AC$2:$AC$1181)) *
        (IM!$X$2:$X$1181&gt;=$A$1) *
        (IM!$X$2:$X$1181&lt;=$B$1)*(W153="HUB")
    ) &gt; 0
), "HUB", "")</f>
        <v/>
      </c>
      <c r="O153" s="335"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2" t="str">
        <f>(TEXT(I153,"yyyymmdd"))&amp;$S$2&amp;A153&amp;$S$2&amp;B153&amp;$Q$2</f>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IF(AND(X153&lt;&gt;"", Y153&lt;&gt;""), 2, IF(OR(X153&lt;&gt;"", Y153&lt;&gt;""), 1, 0))</f>
        <v>1</v>
      </c>
      <c r="U153" s="325"/>
      <c r="V153" s="336">
        <f>IF(OR(R153="STAR", T153="", U153=""), T153,
"總數：" &amp; T153 &amp; CHAR(10) &amp;
"已維修：" &amp; U153 &amp; CHAR(10) &amp;
"未更換：" &amp; (T153 - U153))</f>
        <v>1</v>
      </c>
      <c r="W153" s="328" t="str">
        <f>IF(VLOOKUP(A153,'0919門市清單主檔'!B:E,4,FALSE)=0,"",VLOOKUP(A153,'0919門市清單主檔'!B:E,4,FALSE))</f>
        <v/>
      </c>
      <c r="Y153" s="228" t="s">
        <v>262</v>
      </c>
      <c r="Z153" s="228"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Q154&amp;IF(R154&lt;&gt;"",$P$2,"")&amp;R154</f>
        <v>EDC+STAR</v>
      </c>
      <c r="N154" s="314" t="str">
        <f t="array" ref="N154">IF(AND(
    SUMPRODUCT(
        (IM!$F$2:$F$1181=A154) *
        ISNUMBER(SEARCH("HUB", IM!$AC$2:$AC$1181)) *
        (IM!$X$2:$X$1181&gt;=$A$1) *
        (IM!$X$2:$X$1181&lt;=$B$1)*(W154="HUB")
    ) &gt; 0
), "HUB", "")</f>
        <v/>
      </c>
      <c r="O154" s="335"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2" t="str">
        <f>(TEXT(I154,"yyyymmdd"))&amp;$S$2&amp;A154&amp;$S$2&amp;B154&amp;$Q$2</f>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IF(AND(X154&lt;&gt;"", Y154&lt;&gt;""), 2, IF(OR(X154&lt;&gt;"", Y154&lt;&gt;""), 1, 0))</f>
        <v>2</v>
      </c>
      <c r="U154" s="325"/>
      <c r="V154" s="336">
        <f>IF(OR(R154="STAR", T154="", U154=""), T154,
"總數：" &amp; T154 &amp; CHAR(10) &amp;
"已維修：" &amp; U154 &amp; CHAR(10) &amp;
"未更換：" &amp; (T154 - U154))</f>
        <v>2</v>
      </c>
      <c r="W154" s="328" t="str">
        <f>IF(VLOOKUP(A154,'0919門市清單主檔'!B:E,4,FALSE)=0,"",VLOOKUP(A154,'0919門市清單主檔'!B:E,4,FALSE))</f>
        <v/>
      </c>
      <c r="X154" s="227" t="s">
        <v>263</v>
      </c>
      <c r="Y154" s="228" t="s">
        <v>264</v>
      </c>
      <c r="Z154" s="228"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Q155&amp;IF(R155&lt;&gt;"",$P$2,"")&amp;R155</f>
        <v>EDC+STAR</v>
      </c>
      <c r="N155" s="314" t="str">
        <f t="array" ref="N155">IF(AND(
    SUMPRODUCT(
        (IM!$F$2:$F$1181=A155) *
        ISNUMBER(SEARCH("HUB", IM!$AC$2:$AC$1181)) *
        (IM!$X$2:$X$1181&gt;=$A$1) *
        (IM!$X$2:$X$1181&lt;=$B$1)*(W155="HUB")
    ) &gt; 0
), "HUB", "")</f>
        <v/>
      </c>
      <c r="O155" s="335"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2" t="str">
        <f>(TEXT(I155,"yyyymmdd"))&amp;$S$2&amp;A155&amp;$S$2&amp;B155&amp;$Q$2</f>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IF(AND(X155&lt;&gt;"", Y155&lt;&gt;""), 2, IF(OR(X155&lt;&gt;"", Y155&lt;&gt;""), 1, 0))</f>
        <v>2</v>
      </c>
      <c r="U155" s="325"/>
      <c r="V155" s="336">
        <f>IF(OR(R155="STAR", T155="", U155=""), T155,
"總數：" &amp; T155 &amp; CHAR(10) &amp;
"已維修：" &amp; U155 &amp; CHAR(10) &amp;
"未更換：" &amp; (T155 - U155))</f>
        <v>2</v>
      </c>
      <c r="W155" s="328" t="str">
        <f>IF(VLOOKUP(A155,'0919門市清單主檔'!B:E,4,FALSE)=0,"",VLOOKUP(A155,'0919門市清單主檔'!B:E,4,FALSE))</f>
        <v/>
      </c>
      <c r="X155" s="227" t="s">
        <v>265</v>
      </c>
      <c r="Y155" s="228" t="s">
        <v>266</v>
      </c>
      <c r="Z155" s="228"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Q156&amp;IF(R156&lt;&gt;"",$P$2,"")&amp;R156</f>
        <v>EDC+STAR</v>
      </c>
      <c r="N156" s="314" t="str">
        <f t="array" ref="N156">IF(AND(
    SUMPRODUCT(
        (IM!$F$2:$F$1181=A156) *
        ISNUMBER(SEARCH("HUB", IM!$AC$2:$AC$1181)) *
        (IM!$X$2:$X$1181&gt;=$A$1) *
        (IM!$X$2:$X$1181&lt;=$B$1)*(W156="HUB")
    ) &gt; 0
), "HUB", "")</f>
        <v/>
      </c>
      <c r="O156" s="335"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2" t="str">
        <f>(TEXT(I156,"yyyymmdd"))&amp;$S$2&amp;A156&amp;$S$2&amp;B156&amp;$Q$2</f>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IF(AND(X156&lt;&gt;"", Y156&lt;&gt;""), 2, IF(OR(X156&lt;&gt;"", Y156&lt;&gt;""), 1, 0))</f>
        <v>2</v>
      </c>
      <c r="U156" s="325"/>
      <c r="V156" s="336">
        <f>IF(OR(R156="STAR", T156="", U156=""), T156,
"總數：" &amp; T156 &amp; CHAR(10) &amp;
"已維修：" &amp; U156 &amp; CHAR(10) &amp;
"未更換：" &amp; (T156 - U156))</f>
        <v>2</v>
      </c>
      <c r="W156" s="328" t="str">
        <f>IF(VLOOKUP(A156,'0919門市清單主檔'!B:E,4,FALSE)=0,"",VLOOKUP(A156,'0919門市清單主檔'!B:E,4,FALSE))</f>
        <v/>
      </c>
      <c r="X156" s="227" t="s">
        <v>267</v>
      </c>
      <c r="Y156" s="228" t="s">
        <v>268</v>
      </c>
      <c r="Z156" s="228"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Q157&amp;IF(R157&lt;&gt;"",$P$2,"")&amp;R157</f>
        <v>EDC+STAR</v>
      </c>
      <c r="N157" s="314" t="str">
        <f t="array" ref="N157">IF(AND(
    SUMPRODUCT(
        (IM!$F$2:$F$1181=A157) *
        ISNUMBER(SEARCH("HUB", IM!$AC$2:$AC$1181)) *
        (IM!$X$2:$X$1181&gt;=$A$1) *
        (IM!$X$2:$X$1181&lt;=$B$1)*(W157="HUB")
    ) &gt; 0
), "HUB", "")</f>
        <v/>
      </c>
      <c r="O157" s="335"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2" t="str">
        <f>(TEXT(I157,"yyyymmdd"))&amp;$S$2&amp;A157&amp;$S$2&amp;B157&amp;$Q$2</f>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IF(AND(X157&lt;&gt;"", Y157&lt;&gt;""), 2, IF(OR(X157&lt;&gt;"", Y157&lt;&gt;""), 1, 0))</f>
        <v>2</v>
      </c>
      <c r="U157" s="325"/>
      <c r="V157" s="336">
        <f>IF(OR(R157="STAR", T157="", U157=""), T157,
"總數：" &amp; T157 &amp; CHAR(10) &amp;
"已維修：" &amp; U157 &amp; CHAR(10) &amp;
"未更換：" &amp; (T157 - U157))</f>
        <v>2</v>
      </c>
      <c r="W157" s="328" t="str">
        <f>IF(VLOOKUP(A157,'0919門市清單主檔'!B:E,4,FALSE)=0,"",VLOOKUP(A157,'0919門市清單主檔'!B:E,4,FALSE))</f>
        <v/>
      </c>
      <c r="X157" s="227" t="s">
        <v>269</v>
      </c>
      <c r="Y157" s="228" t="s">
        <v>270</v>
      </c>
      <c r="Z157" s="228"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Q158&amp;IF(R158&lt;&gt;"",$P$2,"")&amp;R158</f>
        <v>EDC+STAR</v>
      </c>
      <c r="N158" s="314" t="str">
        <f t="array" ref="N158">IF(AND(
    SUMPRODUCT(
        (IM!$F$2:$F$1181=A158) *
        ISNUMBER(SEARCH("HUB", IM!$AC$2:$AC$1181)) *
        (IM!$X$2:$X$1181&gt;=$A$1) *
        (IM!$X$2:$X$1181&lt;=$B$1)*(W158="HUB")
    ) &gt; 0
), "HUB", "")</f>
        <v/>
      </c>
      <c r="O158" s="335"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2" t="str">
        <f>(TEXT(I158,"yyyymmdd"))&amp;$S$2&amp;A158&amp;$S$2&amp;B158&amp;$Q$2</f>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IF(AND(X158&lt;&gt;"", Y158&lt;&gt;""), 2, IF(OR(X158&lt;&gt;"", Y158&lt;&gt;""), 1, 0))</f>
        <v>2</v>
      </c>
      <c r="U158" s="325"/>
      <c r="V158" s="336">
        <f>IF(OR(R158="STAR", T158="", U158=""), T158,
"總數：" &amp; T158 &amp; CHAR(10) &amp;
"已維修：" &amp; U158 &amp; CHAR(10) &amp;
"未更換：" &amp; (T158 - U158))</f>
        <v>2</v>
      </c>
      <c r="W158" s="328" t="str">
        <f>IF(VLOOKUP(A158,'0919門市清單主檔'!B:E,4,FALSE)=0,"",VLOOKUP(A158,'0919門市清單主檔'!B:E,4,FALSE))</f>
        <v/>
      </c>
      <c r="X158" s="227" t="s">
        <v>271</v>
      </c>
      <c r="Y158" s="228" t="s">
        <v>272</v>
      </c>
      <c r="Z158" s="228"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Q159&amp;IF(R159&lt;&gt;"",$P$2,"")&amp;R159</f>
        <v>EDC</v>
      </c>
      <c r="N159" s="314" t="str">
        <f t="array" ref="N159">IF(AND(
    SUMPRODUCT(
        (IM!$F$2:$F$1181=A159) *
        ISNUMBER(SEARCH("HUB", IM!$AC$2:$AC$1181)) *
        (IM!$X$2:$X$1181&gt;=$A$1) *
        (IM!$X$2:$X$1181&lt;=$B$1)*(W159="HUB")
    ) &gt; 0
), "HUB", "")</f>
        <v/>
      </c>
      <c r="O159" s="335"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2" t="str">
        <f>(TEXT(I159,"yyyymmdd"))&amp;$S$2&amp;A159&amp;$S$2&amp;B159&amp;$Q$2</f>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IF(AND(X159&lt;&gt;"", Y159&lt;&gt;""), 2, IF(OR(X159&lt;&gt;"", Y159&lt;&gt;""), 1, 0))</f>
        <v>0</v>
      </c>
      <c r="U159" s="325"/>
      <c r="V159" s="336">
        <f>IF(OR(R159="STAR", T159="", U159=""), T159,
"總數：" &amp; T159 &amp; CHAR(10) &amp;
"已維修：" &amp; U159 &amp; CHAR(10) &amp;
"未更換：" &amp; (T159 - U159))</f>
        <v>0</v>
      </c>
      <c r="W159" s="328" t="str">
        <f>IF(VLOOKUP(A159,'0919門市清單主檔'!B:E,4,FALSE)=0,"",VLOOKUP(A159,'0919門市清單主檔'!B:E,4,FALSE))</f>
        <v/>
      </c>
      <c r="Y159" s="228"/>
      <c r="Z159" s="228"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Q160&amp;IF(R160&lt;&gt;"",$P$2,"")&amp;R160</f>
        <v>EDC+STAR</v>
      </c>
      <c r="N160" s="314" t="str">
        <f t="array" ref="N160">IF(AND(
    SUMPRODUCT(
        (IM!$F$2:$F$1181=A160) *
        ISNUMBER(SEARCH("HUB", IM!$AC$2:$AC$1181)) *
        (IM!$X$2:$X$1181&gt;=$A$1) *
        (IM!$X$2:$X$1181&lt;=$B$1)*(W160="HUB")
    ) &gt; 0
), "HUB", "")</f>
        <v/>
      </c>
      <c r="O160" s="335"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2" t="str">
        <f>(TEXT(I160,"yyyymmdd"))&amp;$S$2&amp;A160&amp;$S$2&amp;B160&amp;$Q$2</f>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IF(AND(X160&lt;&gt;"", Y160&lt;&gt;""), 2, IF(OR(X160&lt;&gt;"", Y160&lt;&gt;""), 1, 0))</f>
        <v>2</v>
      </c>
      <c r="U160" s="325"/>
      <c r="V160" s="336">
        <f>IF(OR(R160="STAR", T160="", U160=""), T160,
"總數：" &amp; T160 &amp; CHAR(10) &amp;
"已維修：" &amp; U160 &amp; CHAR(10) &amp;
"未更換：" &amp; (T160 - U160))</f>
        <v>2</v>
      </c>
      <c r="W160" s="328" t="str">
        <f>IF(VLOOKUP(A160,'0919門市清單主檔'!B:E,4,FALSE)=0,"",VLOOKUP(A160,'0919門市清單主檔'!B:E,4,FALSE))</f>
        <v/>
      </c>
      <c r="X160" s="227" t="s">
        <v>274</v>
      </c>
      <c r="Y160" s="228" t="s">
        <v>275</v>
      </c>
      <c r="Z160" s="228"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Q161&amp;IF(R161&lt;&gt;"",$P$2,"")&amp;R161</f>
        <v>EDC+STAR</v>
      </c>
      <c r="N161" s="314" t="str">
        <f t="array" ref="N161">IF(AND(
    SUMPRODUCT(
        (IM!$F$2:$F$1181=A161) *
        ISNUMBER(SEARCH("HUB", IM!$AC$2:$AC$1181)) *
        (IM!$X$2:$X$1181&gt;=$A$1) *
        (IM!$X$2:$X$1181&lt;=$B$1)*(W161="HUB")
    ) &gt; 0
), "HUB", "")</f>
        <v/>
      </c>
      <c r="O161" s="335"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2" t="str">
        <f>(TEXT(I161,"yyyymmdd"))&amp;$S$2&amp;A161&amp;$S$2&amp;B161&amp;$Q$2</f>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IF(AND(X161&lt;&gt;"", Y161&lt;&gt;""), 2, IF(OR(X161&lt;&gt;"", Y161&lt;&gt;""), 1, 0))</f>
        <v>2</v>
      </c>
      <c r="U161" s="325"/>
      <c r="V161" s="336">
        <f>IF(OR(R161="STAR", T161="", U161=""), T161,
"總數：" &amp; T161 &amp; CHAR(10) &amp;
"已維修：" &amp; U161 &amp; CHAR(10) &amp;
"未更換：" &amp; (T161 - U161))</f>
        <v>2</v>
      </c>
      <c r="W161" s="328" t="str">
        <f>IF(VLOOKUP(A161,'0919門市清單主檔'!B:E,4,FALSE)=0,"",VLOOKUP(A161,'0919門市清單主檔'!B:E,4,FALSE))</f>
        <v/>
      </c>
      <c r="X161" s="227" t="s">
        <v>276</v>
      </c>
      <c r="Y161" s="228" t="s">
        <v>277</v>
      </c>
      <c r="Z161" s="228"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Q162&amp;IF(R162&lt;&gt;"",$P$2,"")&amp;R162</f>
        <v>EDC+STAR</v>
      </c>
      <c r="N162" s="314" t="str">
        <f t="array" ref="N162">IF(AND(
    SUMPRODUCT(
        (IM!$F$2:$F$1181=A162) *
        ISNUMBER(SEARCH("HUB", IM!$AC$2:$AC$1181)) *
        (IM!$X$2:$X$1181&gt;=$A$1) *
        (IM!$X$2:$X$1181&lt;=$B$1)*(W162="HUB")
    ) &gt; 0
), "HUB", "")</f>
        <v/>
      </c>
      <c r="O162" s="335"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2" t="str">
        <f>(TEXT(I162,"yyyymmdd"))&amp;$S$2&amp;A162&amp;$S$2&amp;B162&amp;$Q$2</f>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IF(AND(X162&lt;&gt;"", Y162&lt;&gt;""), 2, IF(OR(X162&lt;&gt;"", Y162&lt;&gt;""), 1, 0))</f>
        <v>2</v>
      </c>
      <c r="U162" s="325"/>
      <c r="V162" s="336">
        <f>IF(OR(R162="STAR", T162="", U162=""), T162,
"總數：" &amp; T162 &amp; CHAR(10) &amp;
"已維修：" &amp; U162 &amp; CHAR(10) &amp;
"未更換：" &amp; (T162 - U162))</f>
        <v>2</v>
      </c>
      <c r="W162" s="328" t="str">
        <f>IF(VLOOKUP(A162,'0919門市清單主檔'!B:E,4,FALSE)=0,"",VLOOKUP(A162,'0919門市清單主檔'!B:E,4,FALSE))</f>
        <v/>
      </c>
      <c r="X162" s="227" t="s">
        <v>278</v>
      </c>
      <c r="Y162" s="228" t="s">
        <v>279</v>
      </c>
      <c r="Z162" s="228"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Q163&amp;IF(R163&lt;&gt;"",$P$2,"")&amp;R163</f>
        <v>EDC</v>
      </c>
      <c r="N163" s="314" t="str">
        <f t="array" ref="N163">IF(AND(
    SUMPRODUCT(
        (IM!$F$2:$F$1181=A163) *
        ISNUMBER(SEARCH("HUB", IM!$AC$2:$AC$1181)) *
        (IM!$X$2:$X$1181&gt;=$A$1) *
        (IM!$X$2:$X$1181&lt;=$B$1)*(W163="HUB")
    ) &gt; 0
), "HUB", "")</f>
        <v/>
      </c>
      <c r="O163" s="335"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2" t="str">
        <f>(TEXT(I163,"yyyymmdd"))&amp;$S$2&amp;A163&amp;$S$2&amp;B163&amp;$Q$2</f>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IF(AND(X163&lt;&gt;"", Y163&lt;&gt;""), 2, IF(OR(X163&lt;&gt;"", Y163&lt;&gt;""), 1, 0))</f>
        <v>0</v>
      </c>
      <c r="U163" s="325"/>
      <c r="V163" s="336">
        <f>IF(OR(R163="STAR", T163="", U163=""), T163,
"總數：" &amp; T163 &amp; CHAR(10) &amp;
"已維修：" &amp; U163 &amp; CHAR(10) &amp;
"未更換：" &amp; (T163 - U163))</f>
        <v>0</v>
      </c>
      <c r="W163" s="328" t="str">
        <f>IF(VLOOKUP(A163,'0919門市清單主檔'!B:E,4,FALSE)=0,"",VLOOKUP(A163,'0919門市清單主檔'!B:E,4,FALSE))</f>
        <v/>
      </c>
      <c r="Y163" s="228"/>
      <c r="Z163" s="228"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Q164&amp;IF(R164&lt;&gt;"",$P$2,"")&amp;R164</f>
        <v>EDC</v>
      </c>
      <c r="N164" s="314" t="str">
        <f t="array" ref="N164">IF(AND(
    SUMPRODUCT(
        (IM!$F$2:$F$1181=A164) *
        ISNUMBER(SEARCH("HUB", IM!$AC$2:$AC$1181)) *
        (IM!$X$2:$X$1181&gt;=$A$1) *
        (IM!$X$2:$X$1181&lt;=$B$1)*(W164="HUB")
    ) &gt; 0
), "HUB", "")</f>
        <v/>
      </c>
      <c r="O164" s="335"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2" t="str">
        <f>(TEXT(I164,"yyyymmdd"))&amp;$S$2&amp;A164&amp;$S$2&amp;B164&amp;$Q$2</f>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IF(AND(X164&lt;&gt;"", Y164&lt;&gt;""), 2, IF(OR(X164&lt;&gt;"", Y164&lt;&gt;""), 1, 0))</f>
        <v>0</v>
      </c>
      <c r="U164" s="325"/>
      <c r="V164" s="336">
        <f>IF(OR(R164="STAR", T164="", U164=""), T164,
"總數：" &amp; T164 &amp; CHAR(10) &amp;
"已維修：" &amp; U164 &amp; CHAR(10) &amp;
"未更換：" &amp; (T164 - U164))</f>
        <v>0</v>
      </c>
      <c r="W164" s="328" t="str">
        <f>IF(VLOOKUP(A164,'0919門市清單主檔'!B:E,4,FALSE)=0,"",VLOOKUP(A164,'0919門市清單主檔'!B:E,4,FALSE))</f>
        <v/>
      </c>
      <c r="Y164" s="228"/>
      <c r="Z164" s="228"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Q165&amp;IF(R165&lt;&gt;"",$P$2,"")&amp;R165</f>
        <v>EDC+STAR</v>
      </c>
      <c r="N165" s="314" t="str">
        <f t="array" ref="N165">IF(AND(
    SUMPRODUCT(
        (IM!$F$2:$F$1181=A165) *
        ISNUMBER(SEARCH("HUB", IM!$AC$2:$AC$1181)) *
        (IM!$X$2:$X$1181&gt;=$A$1) *
        (IM!$X$2:$X$1181&lt;=$B$1)*(W165="HUB")
    ) &gt; 0
), "HUB", "")</f>
        <v/>
      </c>
      <c r="O165" s="335"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2" t="str">
        <f>(TEXT(I165,"yyyymmdd"))&amp;$S$2&amp;A165&amp;$S$2&amp;B165&amp;$Q$2</f>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IF(AND(X165&lt;&gt;"", Y165&lt;&gt;""), 2, IF(OR(X165&lt;&gt;"", Y165&lt;&gt;""), 1, 0))</f>
        <v>2</v>
      </c>
      <c r="U165" s="325"/>
      <c r="V165" s="336">
        <f>IF(OR(R165="STAR", T165="", U165=""), T165,
"總數：" &amp; T165 &amp; CHAR(10) &amp;
"已維修：" &amp; U165 &amp; CHAR(10) &amp;
"未更換：" &amp; (T165 - U165))</f>
        <v>2</v>
      </c>
      <c r="W165" s="328" t="str">
        <f>IF(VLOOKUP(A165,'0919門市清單主檔'!B:E,4,FALSE)=0,"",VLOOKUP(A165,'0919門市清單主檔'!B:E,4,FALSE))</f>
        <v/>
      </c>
      <c r="X165" s="227" t="s">
        <v>280</v>
      </c>
      <c r="Y165" s="228" t="s">
        <v>281</v>
      </c>
      <c r="Z165" s="228"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Q166&amp;IF(R166&lt;&gt;"",$P$2,"")&amp;R166</f>
        <v>EDC+STAR</v>
      </c>
      <c r="N166" s="314" t="str">
        <f t="array" ref="N166">IF(AND(
    SUMPRODUCT(
        (IM!$F$2:$F$1181=A166) *
        ISNUMBER(SEARCH("HUB", IM!$AC$2:$AC$1181)) *
        (IM!$X$2:$X$1181&gt;=$A$1) *
        (IM!$X$2:$X$1181&lt;=$B$1)*(W166="HUB")
    ) &gt; 0
), "HUB", "")</f>
        <v/>
      </c>
      <c r="O166" s="335"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2" t="str">
        <f>(TEXT(I166,"yyyymmdd"))&amp;$S$2&amp;A166&amp;$S$2&amp;B166&amp;$Q$2</f>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IF(AND(X166&lt;&gt;"", Y166&lt;&gt;""), 2, IF(OR(X166&lt;&gt;"", Y166&lt;&gt;""), 1, 0))</f>
        <v>1</v>
      </c>
      <c r="U166" s="325"/>
      <c r="V166" s="336">
        <f>IF(OR(R166="STAR", T166="", U166=""), T166,
"總數：" &amp; T166 &amp; CHAR(10) &amp;
"已維修：" &amp; U166 &amp; CHAR(10) &amp;
"未更換：" &amp; (T166 - U166))</f>
        <v>1</v>
      </c>
      <c r="W166" s="328" t="str">
        <f>IF(VLOOKUP(A166,'0919門市清單主檔'!B:E,4,FALSE)=0,"",VLOOKUP(A166,'0919門市清單主檔'!B:E,4,FALSE))</f>
        <v/>
      </c>
      <c r="X166" s="227" t="s">
        <v>282</v>
      </c>
      <c r="Y166" s="228"/>
      <c r="Z166" s="228"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Q167&amp;IF(R167&lt;&gt;"",$P$2,"")&amp;R167</f>
        <v>EDC</v>
      </c>
      <c r="N167" s="314" t="str">
        <f t="array" ref="N167">IF(AND(
    SUMPRODUCT(
        (IM!$F$2:$F$1181=A167) *
        ISNUMBER(SEARCH("HUB", IM!$AC$2:$AC$1181)) *
        (IM!$X$2:$X$1181&gt;=$A$1) *
        (IM!$X$2:$X$1181&lt;=$B$1)*(W167="HUB")
    ) &gt; 0
), "HUB", "")</f>
        <v/>
      </c>
      <c r="O167" s="335"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2" t="str">
        <f>(TEXT(I167,"yyyymmdd"))&amp;$S$2&amp;A167&amp;$S$2&amp;B167&amp;$Q$2</f>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IF(AND(X167&lt;&gt;"", Y167&lt;&gt;""), 2, IF(OR(X167&lt;&gt;"", Y167&lt;&gt;""), 1, 0))</f>
        <v>0</v>
      </c>
      <c r="U167" s="325"/>
      <c r="V167" s="336">
        <f>IF(OR(R167="STAR", T167="", U167=""), T167,
"總數：" &amp; T167 &amp; CHAR(10) &amp;
"已維修：" &amp; U167 &amp; CHAR(10) &amp;
"未更換：" &amp; (T167 - U167))</f>
        <v>0</v>
      </c>
      <c r="W167" s="328" t="str">
        <f>IF(VLOOKUP(A167,'0919門市清單主檔'!B:E,4,FALSE)=0,"",VLOOKUP(A167,'0919門市清單主檔'!B:E,4,FALSE))</f>
        <v/>
      </c>
      <c r="Y167" s="228"/>
      <c r="Z167" s="228"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Q168&amp;IF(R168&lt;&gt;"",$P$2,"")&amp;R168</f>
        <v>EDC+STAR</v>
      </c>
      <c r="N168" s="314" t="str">
        <f t="array" ref="N168">IF(AND(
    SUMPRODUCT(
        (IM!$F$2:$F$1181=A168) *
        ISNUMBER(SEARCH("HUB", IM!$AC$2:$AC$1181)) *
        (IM!$X$2:$X$1181&gt;=$A$1) *
        (IM!$X$2:$X$1181&lt;=$B$1)*(W168="HUB")
    ) &gt; 0
), "HUB", "")</f>
        <v/>
      </c>
      <c r="O168" s="335"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2" t="str">
        <f>(TEXT(I168,"yyyymmdd"))&amp;$S$2&amp;A168&amp;$S$2&amp;B168&amp;$Q$2</f>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IF(AND(X168&lt;&gt;"", Y168&lt;&gt;""), 2, IF(OR(X168&lt;&gt;"", Y168&lt;&gt;""), 1, 0))</f>
        <v>2</v>
      </c>
      <c r="U168" s="325"/>
      <c r="V168" s="336">
        <f>IF(OR(R168="STAR", T168="", U168=""), T168,
"總數：" &amp; T168 &amp; CHAR(10) &amp;
"已維修：" &amp; U168 &amp; CHAR(10) &amp;
"未更換：" &amp; (T168 - U168))</f>
        <v>2</v>
      </c>
      <c r="W168" s="328" t="str">
        <f>IF(VLOOKUP(A168,'0919門市清單主檔'!B:E,4,FALSE)=0,"",VLOOKUP(A168,'0919門市清單主檔'!B:E,4,FALSE))</f>
        <v/>
      </c>
      <c r="X168" s="227" t="s">
        <v>284</v>
      </c>
      <c r="Y168" s="228" t="s">
        <v>285</v>
      </c>
      <c r="Z168" s="228"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Q169&amp;IF(R169&lt;&gt;"",$P$2,"")&amp;R169</f>
        <v>EDC+STAR</v>
      </c>
      <c r="N169" s="314" t="str">
        <f t="array" ref="N169">IF(AND(
    SUMPRODUCT(
        (IM!$F$2:$F$1181=A169) *
        ISNUMBER(SEARCH("HUB", IM!$AC$2:$AC$1181)) *
        (IM!$X$2:$X$1181&gt;=$A$1) *
        (IM!$X$2:$X$1181&lt;=$B$1)*(W169="HUB")
    ) &gt; 0
), "HUB", "")</f>
        <v/>
      </c>
      <c r="O169" s="335"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2" t="str">
        <f>(TEXT(I169,"yyyymmdd"))&amp;$S$2&amp;A169&amp;$S$2&amp;B169&amp;$Q$2</f>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IF(AND(X169&lt;&gt;"", Y169&lt;&gt;""), 2, IF(OR(X169&lt;&gt;"", Y169&lt;&gt;""), 1, 0))</f>
        <v>2</v>
      </c>
      <c r="U169" s="325"/>
      <c r="V169" s="336">
        <f>IF(OR(R169="STAR", T169="", U169=""), T169,
"總數：" &amp; T169 &amp; CHAR(10) &amp;
"已維修：" &amp; U169 &amp; CHAR(10) &amp;
"未更換：" &amp; (T169 - U169))</f>
        <v>2</v>
      </c>
      <c r="W169" s="328" t="str">
        <f>IF(VLOOKUP(A169,'0919門市清單主檔'!B:E,4,FALSE)=0,"",VLOOKUP(A169,'0919門市清單主檔'!B:E,4,FALSE))</f>
        <v/>
      </c>
      <c r="X169" s="227" t="s">
        <v>286</v>
      </c>
      <c r="Y169" s="228" t="s">
        <v>287</v>
      </c>
      <c r="Z169" s="228"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Q170&amp;IF(R170&lt;&gt;"",$P$2,"")&amp;R170</f>
        <v>EDC+STAR</v>
      </c>
      <c r="N170" s="314" t="str">
        <f t="array" ref="N170">IF(AND(
    SUMPRODUCT(
        (IM!$F$2:$F$1181=A170) *
        ISNUMBER(SEARCH("HUB", IM!$AC$2:$AC$1181)) *
        (IM!$X$2:$X$1181&gt;=$A$1) *
        (IM!$X$2:$X$1181&lt;=$B$1)*(W170="HUB")
    ) &gt; 0
), "HUB", "")</f>
        <v/>
      </c>
      <c r="O170" s="335"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2" t="str">
        <f>(TEXT(I170,"yyyymmdd"))&amp;$S$2&amp;A170&amp;$S$2&amp;B170&amp;$Q$2</f>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IF(AND(X170&lt;&gt;"", Y170&lt;&gt;""), 2, IF(OR(X170&lt;&gt;"", Y170&lt;&gt;""), 1, 0))</f>
        <v>2</v>
      </c>
      <c r="U170" s="325"/>
      <c r="V170" s="336">
        <f>IF(OR(R170="STAR", T170="", U170=""), T170,
"總數：" &amp; T170 &amp; CHAR(10) &amp;
"已維修：" &amp; U170 &amp; CHAR(10) &amp;
"未更換：" &amp; (T170 - U170))</f>
        <v>2</v>
      </c>
      <c r="W170" s="328" t="str">
        <f>IF(VLOOKUP(A170,'0919門市清單主檔'!B:E,4,FALSE)=0,"",VLOOKUP(A170,'0919門市清單主檔'!B:E,4,FALSE))</f>
        <v/>
      </c>
      <c r="X170" s="227" t="s">
        <v>288</v>
      </c>
      <c r="Y170" s="228" t="s">
        <v>289</v>
      </c>
      <c r="Z170" s="228"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Q171&amp;IF(R171&lt;&gt;"",$P$2,"")&amp;R171</f>
        <v>EDC+STAR</v>
      </c>
      <c r="N171" s="314" t="str">
        <f t="array" ref="N171">IF(AND(
    SUMPRODUCT(
        (IM!$F$2:$F$1181=A171) *
        ISNUMBER(SEARCH("HUB", IM!$AC$2:$AC$1181)) *
        (IM!$X$2:$X$1181&gt;=$A$1) *
        (IM!$X$2:$X$1181&lt;=$B$1)*(W171="HUB")
    ) &gt; 0
), "HUB", "")</f>
        <v/>
      </c>
      <c r="O171" s="335"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2" t="str">
        <f>(TEXT(I171,"yyyymmdd"))&amp;$S$2&amp;A171&amp;$S$2&amp;B171&amp;$Q$2</f>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IF(AND(X171&lt;&gt;"", Y171&lt;&gt;""), 2, IF(OR(X171&lt;&gt;"", Y171&lt;&gt;""), 1, 0))</f>
        <v>1</v>
      </c>
      <c r="U171" s="325"/>
      <c r="V171" s="336">
        <f>IF(OR(R171="STAR", T171="", U171=""), T171,
"總數：" &amp; T171 &amp; CHAR(10) &amp;
"已維修：" &amp; U171 &amp; CHAR(10) &amp;
"未更換：" &amp; (T171 - U171))</f>
        <v>1</v>
      </c>
      <c r="W171" s="328" t="str">
        <f>IF(VLOOKUP(A171,'0919門市清單主檔'!B:E,4,FALSE)=0,"",VLOOKUP(A171,'0919門市清單主檔'!B:E,4,FALSE))</f>
        <v/>
      </c>
      <c r="Y171" s="228" t="s">
        <v>290</v>
      </c>
      <c r="Z171" s="228"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Q172&amp;IF(R172&lt;&gt;"",$P$2,"")&amp;R172</f>
        <v>EDC+STAR</v>
      </c>
      <c r="N172" s="314" t="str">
        <f t="array" ref="N172">IF(AND(
    SUMPRODUCT(
        (IM!$F$2:$F$1181=A172) *
        ISNUMBER(SEARCH("HUB", IM!$AC$2:$AC$1181)) *
        (IM!$X$2:$X$1181&gt;=$A$1) *
        (IM!$X$2:$X$1181&lt;=$B$1)*(W172="HUB")
    ) &gt; 0
), "HUB", "")</f>
        <v/>
      </c>
      <c r="O172" s="335"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2" t="str">
        <f>(TEXT(I172,"yyyymmdd"))&amp;$S$2&amp;A172&amp;$S$2&amp;B172&amp;$Q$2</f>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IF(AND(X172&lt;&gt;"", Y172&lt;&gt;""), 2, IF(OR(X172&lt;&gt;"", Y172&lt;&gt;""), 1, 0))</f>
        <v>1</v>
      </c>
      <c r="U172" s="325"/>
      <c r="V172" s="336">
        <f>IF(OR(R172="STAR", T172="", U172=""), T172,
"總數：" &amp; T172 &amp; CHAR(10) &amp;
"已維修：" &amp; U172 &amp; CHAR(10) &amp;
"未更換：" &amp; (T172 - U172))</f>
        <v>1</v>
      </c>
      <c r="W172" s="328" t="str">
        <f>IF(VLOOKUP(A172,'0919門市清單主檔'!B:E,4,FALSE)=0,"",VLOOKUP(A172,'0919門市清單主檔'!B:E,4,FALSE))</f>
        <v/>
      </c>
      <c r="Y172" s="228" t="s">
        <v>291</v>
      </c>
      <c r="Z172" s="228"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Q173&amp;IF(R173&lt;&gt;"",$P$2,"")&amp;R173</f>
        <v>EDC+STAR</v>
      </c>
      <c r="N173" s="314" t="str">
        <f t="array" ref="N173">IF(AND(
    SUMPRODUCT(
        (IM!$F$2:$F$1181=A173) *
        ISNUMBER(SEARCH("HUB", IM!$AC$2:$AC$1181)) *
        (IM!$X$2:$X$1181&gt;=$A$1) *
        (IM!$X$2:$X$1181&lt;=$B$1)*(W173="HUB")
    ) &gt; 0
), "HUB", "")</f>
        <v/>
      </c>
      <c r="O173" s="335"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2" t="str">
        <f>(TEXT(I173,"yyyymmdd"))&amp;$S$2&amp;A173&amp;$S$2&amp;B173&amp;$Q$2</f>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IF(AND(X173&lt;&gt;"", Y173&lt;&gt;""), 2, IF(OR(X173&lt;&gt;"", Y173&lt;&gt;""), 1, 0))</f>
        <v>2</v>
      </c>
      <c r="U173" s="325"/>
      <c r="V173" s="336">
        <f>IF(OR(R173="STAR", T173="", U173=""), T173,
"總數：" &amp; T173 &amp; CHAR(10) &amp;
"已維修：" &amp; U173 &amp; CHAR(10) &amp;
"未更換：" &amp; (T173 - U173))</f>
        <v>2</v>
      </c>
      <c r="W173" s="328" t="str">
        <f>IF(VLOOKUP(A173,'0919門市清單主檔'!B:E,4,FALSE)=0,"",VLOOKUP(A173,'0919門市清單主檔'!B:E,4,FALSE))</f>
        <v/>
      </c>
      <c r="X173" s="227" t="s">
        <v>292</v>
      </c>
      <c r="Y173" s="228" t="s">
        <v>293</v>
      </c>
      <c r="Z173" s="228"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Q174&amp;IF(R174&lt;&gt;"",$P$2,"")&amp;R174</f>
        <v>EDC+STAR</v>
      </c>
      <c r="N174" s="314" t="str">
        <f t="array" ref="N174">IF(AND(
    SUMPRODUCT(
        (IM!$F$2:$F$1181=A174) *
        ISNUMBER(SEARCH("HUB", IM!$AC$2:$AC$1181)) *
        (IM!$X$2:$X$1181&gt;=$A$1) *
        (IM!$X$2:$X$1181&lt;=$B$1)*(W174="HUB")
    ) &gt; 0
), "HUB", "")</f>
        <v/>
      </c>
      <c r="O174" s="335"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2" t="str">
        <f>(TEXT(I174,"yyyymmdd"))&amp;$S$2&amp;A174&amp;$S$2&amp;B174&amp;$Q$2</f>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IF(AND(X174&lt;&gt;"", Y174&lt;&gt;""), 2, IF(OR(X174&lt;&gt;"", Y174&lt;&gt;""), 1, 0))</f>
        <v>2</v>
      </c>
      <c r="U174" s="325"/>
      <c r="V174" s="336">
        <f>IF(OR(R174="STAR", T174="", U174=""), T174,
"總數：" &amp; T174 &amp; CHAR(10) &amp;
"已維修：" &amp; U174 &amp; CHAR(10) &amp;
"未更換：" &amp; (T174 - U174))</f>
        <v>2</v>
      </c>
      <c r="W174" s="328" t="str">
        <f>IF(VLOOKUP(A174,'0919門市清單主檔'!B:E,4,FALSE)=0,"",VLOOKUP(A174,'0919門市清單主檔'!B:E,4,FALSE))</f>
        <v/>
      </c>
      <c r="X174" s="227" t="s">
        <v>294</v>
      </c>
      <c r="Y174" s="228" t="s">
        <v>295</v>
      </c>
      <c r="Z174" s="228"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Q175&amp;IF(R175&lt;&gt;"",$P$2,"")&amp;R175</f>
        <v>EDC</v>
      </c>
      <c r="N175" s="314" t="str">
        <f t="array" ref="N175">IF(AND(
    SUMPRODUCT(
        (IM!$F$2:$F$1181=A175) *
        ISNUMBER(SEARCH("HUB", IM!$AC$2:$AC$1181)) *
        (IM!$X$2:$X$1181&gt;=$A$1) *
        (IM!$X$2:$X$1181&lt;=$B$1)*(W175="HUB")
    ) &gt; 0
), "HUB", "")</f>
        <v/>
      </c>
      <c r="O175" s="335"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2" t="str">
        <f>(TEXT(I175,"yyyymmdd"))&amp;$S$2&amp;A175&amp;$S$2&amp;B175&amp;$Q$2</f>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IF(AND(X175&lt;&gt;"", Y175&lt;&gt;""), 2, IF(OR(X175&lt;&gt;"", Y175&lt;&gt;""), 1, 0))</f>
        <v>0</v>
      </c>
      <c r="U175" s="325"/>
      <c r="V175" s="336">
        <f>IF(OR(R175="STAR", T175="", U175=""), T175,
"總數：" &amp; T175 &amp; CHAR(10) &amp;
"已維修：" &amp; U175 &amp; CHAR(10) &amp;
"未更換：" &amp; (T175 - U175))</f>
        <v>0</v>
      </c>
      <c r="W175" s="328" t="str">
        <f>IF(VLOOKUP(A175,'0919門市清單主檔'!B:E,4,FALSE)=0,"",VLOOKUP(A175,'0919門市清單主檔'!B:E,4,FALSE))</f>
        <v/>
      </c>
      <c r="Y175" s="228"/>
      <c r="Z175" s="228"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Q176&amp;IF(R176&lt;&gt;"",$P$2,"")&amp;R176</f>
        <v>EDC+STAR</v>
      </c>
      <c r="N176" s="314" t="str">
        <f t="array" ref="N176">IF(AND(
    SUMPRODUCT(
        (IM!$F$2:$F$1181=A176) *
        ISNUMBER(SEARCH("HUB", IM!$AC$2:$AC$1181)) *
        (IM!$X$2:$X$1181&gt;=$A$1) *
        (IM!$X$2:$X$1181&lt;=$B$1)*(W176="HUB")
    ) &gt; 0
), "HUB", "")</f>
        <v/>
      </c>
      <c r="O176" s="335"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2" t="str">
        <f>(TEXT(I176,"yyyymmdd"))&amp;$S$2&amp;A176&amp;$S$2&amp;B176&amp;$Q$2</f>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IF(AND(X176&lt;&gt;"", Y176&lt;&gt;""), 2, IF(OR(X176&lt;&gt;"", Y176&lt;&gt;""), 1, 0))</f>
        <v>1</v>
      </c>
      <c r="U176" s="325"/>
      <c r="V176" s="336">
        <f>IF(OR(R176="STAR", T176="", U176=""), T176,
"總數：" &amp; T176 &amp; CHAR(10) &amp;
"已維修：" &amp; U176 &amp; CHAR(10) &amp;
"未更換：" &amp; (T176 - U176))</f>
        <v>1</v>
      </c>
      <c r="W176" s="328" t="str">
        <f>IF(VLOOKUP(A176,'0919門市清單主檔'!B:E,4,FALSE)=0,"",VLOOKUP(A176,'0919門市清單主檔'!B:E,4,FALSE))</f>
        <v/>
      </c>
      <c r="X176" s="227" t="s">
        <v>296</v>
      </c>
      <c r="Y176" s="228"/>
      <c r="Z176" s="228"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Q177&amp;IF(R177&lt;&gt;"",$P$2,"")&amp;R177</f>
        <v>EDC+STAR</v>
      </c>
      <c r="N177" s="314" t="str">
        <f t="array" ref="N177">IF(AND(
    SUMPRODUCT(
        (IM!$F$2:$F$1181=A177) *
        ISNUMBER(SEARCH("HUB", IM!$AC$2:$AC$1181)) *
        (IM!$X$2:$X$1181&gt;=$A$1) *
        (IM!$X$2:$X$1181&lt;=$B$1)*(W177="HUB")
    ) &gt; 0
), "HUB", "")</f>
        <v/>
      </c>
      <c r="O177" s="335"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2" t="str">
        <f>(TEXT(I177,"yyyymmdd"))&amp;$S$2&amp;A177&amp;$S$2&amp;B177&amp;$Q$2</f>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IF(AND(X177&lt;&gt;"", Y177&lt;&gt;""), 2, IF(OR(X177&lt;&gt;"", Y177&lt;&gt;""), 1, 0))</f>
        <v>2</v>
      </c>
      <c r="U177" s="325"/>
      <c r="V177" s="336">
        <f>IF(OR(R177="STAR", T177="", U177=""), T177,
"總數：" &amp; T177 &amp; CHAR(10) &amp;
"已維修：" &amp; U177 &amp; CHAR(10) &amp;
"未更換：" &amp; (T177 - U177))</f>
        <v>2</v>
      </c>
      <c r="W177" s="328" t="str">
        <f>IF(VLOOKUP(A177,'0919門市清單主檔'!B:E,4,FALSE)=0,"",VLOOKUP(A177,'0919門市清單主檔'!B:E,4,FALSE))</f>
        <v/>
      </c>
      <c r="X177" s="227" t="s">
        <v>297</v>
      </c>
      <c r="Y177" s="228" t="s">
        <v>298</v>
      </c>
      <c r="Z177" s="228"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Q178&amp;IF(R178&lt;&gt;"",$P$2,"")&amp;R178</f>
        <v/>
      </c>
      <c r="N178" s="314" t="str">
        <f t="array" ref="N178">IF(AND(
    SUMPRODUCT(
        (IM!$F$2:$F$1181=A178) *
        ISNUMBER(SEARCH("HUB", IM!$AC$2:$AC$1181)) *
        (IM!$X$2:$X$1181&gt;=$A$1) *
        (IM!$X$2:$X$1181&lt;=$B$1)*(W178="HUB")
    ) &gt; 0
), "HUB", "")</f>
        <v/>
      </c>
      <c r="O178" s="335"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2" t="str">
        <f>(TEXT(I178,"yyyymmdd"))&amp;$S$2&amp;A178&amp;$S$2&amp;B178&amp;$Q$2</f>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IF(AND(X178&lt;&gt;"", Y178&lt;&gt;""), 2, IF(OR(X178&lt;&gt;"", Y178&lt;&gt;""), 1, 0))</f>
        <v>0</v>
      </c>
      <c r="U178" s="325"/>
      <c r="V178" s="336">
        <f>IF(OR(R178="STAR", T178="", U178=""), T178,
"總數：" &amp; T178 &amp; CHAR(10) &amp;
"已維修：" &amp; U178 &amp; CHAR(10) &amp;
"未更換：" &amp; (T178 - U178))</f>
        <v>0</v>
      </c>
      <c r="W178" s="328" t="str">
        <f>IF(VLOOKUP(A178,'0919門市清單主檔'!B:E,4,FALSE)=0,"",VLOOKUP(A178,'0919門市清單主檔'!B:E,4,FALSE))</f>
        <v/>
      </c>
      <c r="Y178" s="228"/>
      <c r="Z178" s="228"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Q179&amp;IF(R179&lt;&gt;"",$P$2,"")&amp;R179</f>
        <v/>
      </c>
      <c r="N179" s="314" t="str">
        <f t="array" ref="N179">IF(AND(
    SUMPRODUCT(
        (IM!$F$2:$F$1181=A179) *
        ISNUMBER(SEARCH("HUB", IM!$AC$2:$AC$1181)) *
        (IM!$X$2:$X$1181&gt;=$A$1) *
        (IM!$X$2:$X$1181&lt;=$B$1)*(W179="HUB")
    ) &gt; 0
), "HUB", "")</f>
        <v/>
      </c>
      <c r="O179" s="335"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2" t="str">
        <f>(TEXT(I179,"yyyymmdd"))&amp;$S$2&amp;A179&amp;$S$2&amp;B179&amp;$Q$2</f>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IF(AND(X179&lt;&gt;"", Y179&lt;&gt;""), 2, IF(OR(X179&lt;&gt;"", Y179&lt;&gt;""), 1, 0))</f>
        <v>0</v>
      </c>
      <c r="U179" s="325"/>
      <c r="V179" s="336">
        <f>IF(OR(R179="STAR", T179="", U179=""), T179,
"總數：" &amp; T179 &amp; CHAR(10) &amp;
"已維修：" &amp; U179 &amp; CHAR(10) &amp;
"未更換：" &amp; (T179 - U179))</f>
        <v>0</v>
      </c>
      <c r="W179" s="328" t="str">
        <f>IF(VLOOKUP(A179,'0919門市清單主檔'!B:E,4,FALSE)=0,"",VLOOKUP(A179,'0919門市清單主檔'!B:E,4,FALSE))</f>
        <v/>
      </c>
      <c r="Y179" s="228"/>
      <c r="Z179" s="228"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Q180&amp;IF(R180&lt;&gt;"",$P$2,"")&amp;R180</f>
        <v>EDC+STAR</v>
      </c>
      <c r="N180" s="314" t="str">
        <f t="array" ref="N180">IF(AND(
    SUMPRODUCT(
        (IM!$F$2:$F$1181=A180) *
        ISNUMBER(SEARCH("HUB", IM!$AC$2:$AC$1181)) *
        (IM!$X$2:$X$1181&gt;=$A$1) *
        (IM!$X$2:$X$1181&lt;=$B$1)*(W180="HUB")
    ) &gt; 0
), "HUB", "")</f>
        <v/>
      </c>
      <c r="O180" s="335"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2" t="str">
        <f>(TEXT(I180,"yyyymmdd"))&amp;$S$2&amp;A180&amp;$S$2&amp;B180&amp;$Q$2</f>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IF(AND(X180&lt;&gt;"", Y180&lt;&gt;""), 2, IF(OR(X180&lt;&gt;"", Y180&lt;&gt;""), 1, 0))</f>
        <v>2</v>
      </c>
      <c r="U180" s="325"/>
      <c r="V180" s="336">
        <f>IF(OR(R180="STAR", T180="", U180=""), T180,
"總數：" &amp; T180 &amp; CHAR(10) &amp;
"已維修：" &amp; U180 &amp; CHAR(10) &amp;
"未更換：" &amp; (T180 - U180))</f>
        <v>2</v>
      </c>
      <c r="W180" s="328" t="str">
        <f>IF(VLOOKUP(A180,'0919門市清單主檔'!B:E,4,FALSE)=0,"",VLOOKUP(A180,'0919門市清單主檔'!B:E,4,FALSE))</f>
        <v/>
      </c>
      <c r="X180" s="227" t="s">
        <v>301</v>
      </c>
      <c r="Y180" s="228" t="s">
        <v>302</v>
      </c>
      <c r="Z180" s="228"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Q181&amp;IF(R181&lt;&gt;"",$P$2,"")&amp;R181</f>
        <v>EDC+STAR</v>
      </c>
      <c r="N181" s="314" t="str">
        <f t="array" ref="N181">IF(AND(
    SUMPRODUCT(
        (IM!$F$2:$F$1181=A181) *
        ISNUMBER(SEARCH("HUB", IM!$AC$2:$AC$1181)) *
        (IM!$X$2:$X$1181&gt;=$A$1) *
        (IM!$X$2:$X$1181&lt;=$B$1)*(W181="HUB")
    ) &gt; 0
), "HUB", "")</f>
        <v/>
      </c>
      <c r="O181" s="335"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2" t="str">
        <f>(TEXT(I181,"yyyymmdd"))&amp;$S$2&amp;A181&amp;$S$2&amp;B181&amp;$Q$2</f>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IF(AND(X181&lt;&gt;"", Y181&lt;&gt;""), 2, IF(OR(X181&lt;&gt;"", Y181&lt;&gt;""), 1, 0))</f>
        <v>2</v>
      </c>
      <c r="U181" s="325"/>
      <c r="V181" s="336">
        <f>IF(OR(R181="STAR", T181="", U181=""), T181,
"總數：" &amp; T181 &amp; CHAR(10) &amp;
"已維修：" &amp; U181 &amp; CHAR(10) &amp;
"未更換：" &amp; (T181 - U181))</f>
        <v>2</v>
      </c>
      <c r="W181" s="328" t="str">
        <f>IF(VLOOKUP(A181,'0919門市清單主檔'!B:E,4,FALSE)=0,"",VLOOKUP(A181,'0919門市清單主檔'!B:E,4,FALSE))</f>
        <v/>
      </c>
      <c r="X181" s="227" t="s">
        <v>303</v>
      </c>
      <c r="Y181" s="228" t="s">
        <v>304</v>
      </c>
      <c r="Z181" s="228"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Q182&amp;IF(R182&lt;&gt;"",$P$2,"")&amp;R182</f>
        <v>EDC+STAR</v>
      </c>
      <c r="N182" s="314" t="str">
        <f t="array" ref="N182">IF(AND(
    SUMPRODUCT(
        (IM!$F$2:$F$1181=A182) *
        ISNUMBER(SEARCH("HUB", IM!$AC$2:$AC$1181)) *
        (IM!$X$2:$X$1181&gt;=$A$1) *
        (IM!$X$2:$X$1181&lt;=$B$1)*(W182="HUB")
    ) &gt; 0
), "HUB", "")</f>
        <v/>
      </c>
      <c r="O182" s="335"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2" t="str">
        <f>(TEXT(I182,"yyyymmdd"))&amp;$S$2&amp;A182&amp;$S$2&amp;B182&amp;$Q$2</f>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IF(AND(X182&lt;&gt;"", Y182&lt;&gt;""), 2, IF(OR(X182&lt;&gt;"", Y182&lt;&gt;""), 1, 0))</f>
        <v>0</v>
      </c>
      <c r="U182" s="325"/>
      <c r="V182" s="336">
        <f>IF(OR(R182="STAR", T182="", U182=""), T182,
"總數：" &amp; T182 &amp; CHAR(10) &amp;
"已維修：" &amp; U182 &amp; CHAR(10) &amp;
"未更換：" &amp; (T182 - U182))</f>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Q183&amp;IF(R183&lt;&gt;"",$P$2,"")&amp;R183</f>
        <v>EDC+STAR</v>
      </c>
      <c r="N183" s="314" t="str">
        <f t="array" ref="N183">IF(AND(
    SUMPRODUCT(
        (IM!$F$2:$F$1181=A183) *
        ISNUMBER(SEARCH("HUB", IM!$AC$2:$AC$1181)) *
        (IM!$X$2:$X$1181&gt;=$A$1) *
        (IM!$X$2:$X$1181&lt;=$B$1)*(W183="HUB")
    ) &gt; 0
), "HUB", "")</f>
        <v/>
      </c>
      <c r="O183" s="335"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2" t="str">
        <f>(TEXT(I183,"yyyymmdd"))&amp;$S$2&amp;A183&amp;$S$2&amp;B183&amp;$Q$2</f>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IF(AND(X183&lt;&gt;"", Y183&lt;&gt;""), 2, IF(OR(X183&lt;&gt;"", Y183&lt;&gt;""), 1, 0))</f>
        <v>2</v>
      </c>
      <c r="U183" s="325"/>
      <c r="V183" s="336">
        <f>IF(OR(R183="STAR", T183="", U183=""), T183,
"總數：" &amp; T183 &amp; CHAR(10) &amp;
"已維修：" &amp; U183 &amp; CHAR(10) &amp;
"未更換：" &amp; (T183 - U183))</f>
        <v>2</v>
      </c>
      <c r="W183" s="328" t="str">
        <f>IF(VLOOKUP(A183,'0919門市清單主檔'!B:E,4,FALSE)=0,"",VLOOKUP(A183,'0919門市清單主檔'!B:E,4,FALSE))</f>
        <v/>
      </c>
      <c r="X183" s="227" t="s">
        <v>305</v>
      </c>
      <c r="Y183" s="228" t="s">
        <v>306</v>
      </c>
      <c r="Z183" s="228"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Q184&amp;IF(R184&lt;&gt;"",$P$2,"")&amp;R184</f>
        <v>EDC+STAR</v>
      </c>
      <c r="N184" s="314" t="str">
        <f t="array" ref="N184">IF(AND(
    SUMPRODUCT(
        (IM!$F$2:$F$1181=A184) *
        ISNUMBER(SEARCH("HUB", IM!$AC$2:$AC$1181)) *
        (IM!$X$2:$X$1181&gt;=$A$1) *
        (IM!$X$2:$X$1181&lt;=$B$1)*(W184="HUB")
    ) &gt; 0
), "HUB", "")</f>
        <v/>
      </c>
      <c r="O184" s="335"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2" t="str">
        <f>(TEXT(I184,"yyyymmdd"))&amp;$S$2&amp;A184&amp;$S$2&amp;B184&amp;$Q$2</f>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IF(AND(X184&lt;&gt;"", Y184&lt;&gt;""), 2, IF(OR(X184&lt;&gt;"", Y184&lt;&gt;""), 1, 0))</f>
        <v>2</v>
      </c>
      <c r="U184" s="325"/>
      <c r="V184" s="336">
        <f>IF(OR(R184="STAR", T184="", U184=""), T184,
"總數：" &amp; T184 &amp; CHAR(10) &amp;
"已維修：" &amp; U184 &amp; CHAR(10) &amp;
"未更換：" &amp; (T184 - U184))</f>
        <v>2</v>
      </c>
      <c r="W184" s="328" t="str">
        <f>IF(VLOOKUP(A184,'0919門市清單主檔'!B:E,4,FALSE)=0,"",VLOOKUP(A184,'0919門市清單主檔'!B:E,4,FALSE))</f>
        <v/>
      </c>
      <c r="X184" s="227" t="s">
        <v>307</v>
      </c>
      <c r="Y184" s="228" t="s">
        <v>308</v>
      </c>
      <c r="Z184" s="228"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Q185&amp;IF(R185&lt;&gt;"",$P$2,"")&amp;R185</f>
        <v>EDC+STAR</v>
      </c>
      <c r="N185" s="314" t="str">
        <f t="array" ref="N185">IF(AND(
    SUMPRODUCT(
        (IM!$F$2:$F$1181=A185) *
        ISNUMBER(SEARCH("HUB", IM!$AC$2:$AC$1181)) *
        (IM!$X$2:$X$1181&gt;=$A$1) *
        (IM!$X$2:$X$1181&lt;=$B$1)*(W185="HUB")
    ) &gt; 0
), "HUB", "")</f>
        <v/>
      </c>
      <c r="O185" s="335"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2" t="str">
        <f>(TEXT(I185,"yyyymmdd"))&amp;$S$2&amp;A185&amp;$S$2&amp;B185&amp;$Q$2</f>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IF(AND(X185&lt;&gt;"", Y185&lt;&gt;""), 2, IF(OR(X185&lt;&gt;"", Y185&lt;&gt;""), 1, 0))</f>
        <v>2</v>
      </c>
      <c r="U185" s="325"/>
      <c r="V185" s="336">
        <f>IF(OR(R185="STAR", T185="", U185=""), T185,
"總數：" &amp; T185 &amp; CHAR(10) &amp;
"已維修：" &amp; U185 &amp; CHAR(10) &amp;
"未更換：" &amp; (T185 - U185))</f>
        <v>2</v>
      </c>
      <c r="W185" s="328" t="str">
        <f>IF(VLOOKUP(A185,'0919門市清單主檔'!B:E,4,FALSE)=0,"",VLOOKUP(A185,'0919門市清單主檔'!B:E,4,FALSE))</f>
        <v/>
      </c>
      <c r="X185" s="227" t="s">
        <v>309</v>
      </c>
      <c r="Y185" s="228" t="s">
        <v>310</v>
      </c>
      <c r="Z185" s="228"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Q186&amp;IF(R186&lt;&gt;"",$P$2,"")&amp;R186</f>
        <v>EDC+STAR</v>
      </c>
      <c r="N186" s="314" t="str">
        <f t="array" ref="N186">IF(AND(
    SUMPRODUCT(
        (IM!$F$2:$F$1181=A186) *
        ISNUMBER(SEARCH("HUB", IM!$AC$2:$AC$1181)) *
        (IM!$X$2:$X$1181&gt;=$A$1) *
        (IM!$X$2:$X$1181&lt;=$B$1)*(W186="HUB")
    ) &gt; 0
), "HUB", "")</f>
        <v/>
      </c>
      <c r="O186" s="335"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2" t="str">
        <f>(TEXT(I186,"yyyymmdd"))&amp;$S$2&amp;A186&amp;$S$2&amp;B186&amp;$Q$2</f>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IF(AND(X186&lt;&gt;"", Y186&lt;&gt;""), 2, IF(OR(X186&lt;&gt;"", Y186&lt;&gt;""), 1, 0))</f>
        <v>1</v>
      </c>
      <c r="U186" s="325"/>
      <c r="V186" s="336">
        <f>IF(OR(R186="STAR", T186="", U186=""), T186,
"總數：" &amp; T186 &amp; CHAR(10) &amp;
"已維修：" &amp; U186 &amp; CHAR(10) &amp;
"未更換：" &amp; (T186 - U186))</f>
        <v>1</v>
      </c>
      <c r="W186" s="328" t="str">
        <f>IF(VLOOKUP(A186,'0919門市清單主檔'!B:E,4,FALSE)=0,"",VLOOKUP(A186,'0919門市清單主檔'!B:E,4,FALSE))</f>
        <v/>
      </c>
      <c r="Y186" s="228" t="s">
        <v>311</v>
      </c>
      <c r="Z186" s="228"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Q187&amp;IF(R187&lt;&gt;"",$P$2,"")&amp;R187</f>
        <v>EDC+STAR</v>
      </c>
      <c r="N187" s="314" t="str">
        <f t="array" ref="N187">IF(AND(
    SUMPRODUCT(
        (IM!$F$2:$F$1181=A187) *
        ISNUMBER(SEARCH("HUB", IM!$AC$2:$AC$1181)) *
        (IM!$X$2:$X$1181&gt;=$A$1) *
        (IM!$X$2:$X$1181&lt;=$B$1)*(W187="HUB")
    ) &gt; 0
), "HUB", "")</f>
        <v/>
      </c>
      <c r="O187" s="335"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2" t="str">
        <f>(TEXT(I187,"yyyymmdd"))&amp;$S$2&amp;A187&amp;$S$2&amp;B187&amp;$Q$2</f>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IF(AND(X187&lt;&gt;"", Y187&lt;&gt;""), 2, IF(OR(X187&lt;&gt;"", Y187&lt;&gt;""), 1, 0))</f>
        <v>1</v>
      </c>
      <c r="U187" s="325"/>
      <c r="V187" s="336">
        <f>IF(OR(R187="STAR", T187="", U187=""), T187,
"總數：" &amp; T187 &amp; CHAR(10) &amp;
"已維修：" &amp; U187 &amp; CHAR(10) &amp;
"未更換：" &amp; (T187 - U187))</f>
        <v>1</v>
      </c>
      <c r="W187" s="328" t="str">
        <f>IF(VLOOKUP(A187,'0919門市清單主檔'!B:E,4,FALSE)=0,"",VLOOKUP(A187,'0919門市清單主檔'!B:E,4,FALSE))</f>
        <v/>
      </c>
      <c r="X187" s="227" t="s">
        <v>312</v>
      </c>
      <c r="Y187" s="228"/>
      <c r="Z187" s="228"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Q188&amp;IF(R188&lt;&gt;"",$P$2,"")&amp;R188</f>
        <v>EDC</v>
      </c>
      <c r="N188" s="314" t="str">
        <f t="array" ref="N188">IF(AND(
    SUMPRODUCT(
        (IM!$F$2:$F$1181=A188) *
        ISNUMBER(SEARCH("HUB", IM!$AC$2:$AC$1181)) *
        (IM!$X$2:$X$1181&gt;=$A$1) *
        (IM!$X$2:$X$1181&lt;=$B$1)*(W188="HUB")
    ) &gt; 0
), "HUB", "")</f>
        <v/>
      </c>
      <c r="O188" s="335"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2" t="str">
        <f>(TEXT(I188,"yyyymmdd"))&amp;$S$2&amp;A188&amp;$S$2&amp;B188&amp;$Q$2</f>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IF(AND(X188&lt;&gt;"", Y188&lt;&gt;""), 2, IF(OR(X188&lt;&gt;"", Y188&lt;&gt;""), 1, 0))</f>
        <v>0</v>
      </c>
      <c r="U188" s="325"/>
      <c r="V188" s="336">
        <f>IF(OR(R188="STAR", T188="", U188=""), T188,
"總數：" &amp; T188 &amp; CHAR(10) &amp;
"已維修：" &amp; U188 &amp; CHAR(10) &amp;
"未更換：" &amp; (T188 - U188))</f>
        <v>0</v>
      </c>
      <c r="W188" s="328" t="str">
        <f>IF(VLOOKUP(A188,'0919門市清單主檔'!B:E,4,FALSE)=0,"",VLOOKUP(A188,'0919門市清單主檔'!B:E,4,FALSE))</f>
        <v/>
      </c>
      <c r="Y188" s="228"/>
      <c r="Z188" s="228"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Q189&amp;IF(R189&lt;&gt;"",$P$2,"")&amp;R189</f>
        <v>EDC+STAR</v>
      </c>
      <c r="N189" s="314" t="str">
        <f t="array" ref="N189">IF(AND(
    SUMPRODUCT(
        (IM!$F$2:$F$1181=A189) *
        ISNUMBER(SEARCH("HUB", IM!$AC$2:$AC$1181)) *
        (IM!$X$2:$X$1181&gt;=$A$1) *
        (IM!$X$2:$X$1181&lt;=$B$1)*(W189="HUB")
    ) &gt; 0
), "HUB", "")</f>
        <v/>
      </c>
      <c r="O189" s="335"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2" t="str">
        <f>(TEXT(I189,"yyyymmdd"))&amp;$S$2&amp;A189&amp;$S$2&amp;B189&amp;$Q$2</f>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IF(AND(X189&lt;&gt;"", Y189&lt;&gt;""), 2, IF(OR(X189&lt;&gt;"", Y189&lt;&gt;""), 1, 0))</f>
        <v>2</v>
      </c>
      <c r="U189" s="325"/>
      <c r="V189" s="336">
        <f>IF(OR(R189="STAR", T189="", U189=""), T189,
"總數：" &amp; T189 &amp; CHAR(10) &amp;
"已維修：" &amp; U189 &amp; CHAR(10) &amp;
"未更換：" &amp; (T189 - U189))</f>
        <v>2</v>
      </c>
      <c r="W189" s="328" t="str">
        <f>IF(VLOOKUP(A189,'0919門市清單主檔'!B:E,4,FALSE)=0,"",VLOOKUP(A189,'0919門市清單主檔'!B:E,4,FALSE))</f>
        <v/>
      </c>
      <c r="X189" s="227" t="s">
        <v>314</v>
      </c>
      <c r="Y189" s="228" t="s">
        <v>315</v>
      </c>
      <c r="Z189" s="228"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Q190&amp;IF(R190&lt;&gt;"",$P$2,"")&amp;R190</f>
        <v>EDC+STAR</v>
      </c>
      <c r="N190" s="314" t="str">
        <f t="array" ref="N190">IF(AND(
    SUMPRODUCT(
        (IM!$F$2:$F$1181=A190) *
        ISNUMBER(SEARCH("HUB", IM!$AC$2:$AC$1181)) *
        (IM!$X$2:$X$1181&gt;=$A$1) *
        (IM!$X$2:$X$1181&lt;=$B$1)*(W190="HUB")
    ) &gt; 0
), "HUB", "")</f>
        <v/>
      </c>
      <c r="O190" s="335" t="str">
        <f>IF(I190="","未到店",
IF(AND(S190&gt;J190, R190="STAR", NOT(AND(G190&lt;&gt;"萊到店 WebPOS", Q190&lt;&gt;"EDC"))), "完工已補裝",
IF(AND(G190&lt;&gt;"萊到店 WebPOS", Q190&lt;&gt;"EDC"), "EDC異常",
IF(AND(W190="HUB", N190=""), "HUB異常",
IF(OR(AND(Z190="STAR", R190="STAR"), AND(Z190&lt;&gt;"STAR", R190="")), "已完工", "STAR異常")
))))</f>
        <v>已完工</v>
      </c>
      <c r="P190" s="222" t="str">
        <f>(TEXT(I190,"yyyymmdd"))&amp;$S$2&amp;A190&amp;$S$2&amp;B190&amp;$Q$2</f>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IF(AND(X190&lt;&gt;"", Y190&lt;&gt;""), 2, IF(OR(X190&lt;&gt;"", Y190&lt;&gt;""), 1, 0))</f>
        <v>2</v>
      </c>
      <c r="U190" s="325"/>
      <c r="V190" s="336">
        <f>IF(OR(R190="STAR", T190="", U190=""), T190,
"總數：" &amp; T190 &amp; CHAR(10) &amp;
"已維修：" &amp; U190 &amp; CHAR(10) &amp;
"未更換：" &amp; (T190 - U190))</f>
        <v>2</v>
      </c>
      <c r="W190" s="328" t="str">
        <f>IF(VLOOKUP(A190,'0919門市清單主檔'!B:E,4,FALSE)=0,"",VLOOKUP(A190,'0919門市清單主檔'!B:E,4,FALSE))</f>
        <v/>
      </c>
      <c r="X190" s="227" t="s">
        <v>324</v>
      </c>
      <c r="Y190" s="228" t="s">
        <v>325</v>
      </c>
      <c r="Z190" s="228" t="str">
        <f>IF(T190&gt;0,"STAR","")</f>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IF(I191&gt;0,(TEXT(I191,"yyyymmdd")&amp;$S$2&amp;A191&amp;$S$2&amp;B191&amp;$Q$2),"")</f>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Q191&amp;IF(R191&lt;&gt;"",$P$2,"")&amp;R191</f>
        <v/>
      </c>
      <c r="N191" s="314" t="str">
        <f t="array" ref="N191">IF(AND(
    SUMPRODUCT(
        (IM!$F$2:$F$1181=A191) *
        ISNUMBER(SEARCH("HUB", IM!$AC$2:$AC$1181)) *
        (IM!$X$2:$X$1181&gt;=$A$1) *
        (IM!$X$2:$X$1181&lt;=$B$1)*(W191="HUB")
    ) &gt; 0
), "HUB", "")</f>
        <v/>
      </c>
      <c r="O191" s="335" t="str">
        <f>IF(I191="","未到店",
IF(AND(S191&gt;J191, R191="STAR", NOT(AND(G191&lt;&gt;"萊到店 WebPOS", Q191&lt;&gt;"EDC"))), "完工已補裝",
IF(AND(G191&lt;&gt;"萊到店 WebPOS", Q191&lt;&gt;"EDC"), "EDC異常",
IF(AND(W191="HUB", N191=""), "HUB異常",
IF(OR(AND(Z191="STAR", R191="STAR"), AND(Z191&lt;&gt;"STAR", R191="")), "已完工", "STAR異常")
))))</f>
        <v>未到店</v>
      </c>
      <c r="P191" s="354" t="str">
        <f>(TEXT(I191,"yyyymmdd"))&amp;$S$2&amp;A191&amp;$S$2&amp;B191&amp;$Q$2</f>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IF(AND(X191&lt;&gt;"", Y191&lt;&gt;""), 2, IF(OR(X191&lt;&gt;"", Y191&lt;&gt;""), 1, 0))</f>
        <v>1</v>
      </c>
      <c r="U191" s="325"/>
      <c r="V191" s="336">
        <f>IF(OR(R191="STAR", T191="", U191=""), T191,
"總數：" &amp; T191 &amp; CHAR(10) &amp;
"已維修：" &amp; U191 &amp; CHAR(10) &amp;
"未更換：" &amp; (T191 - U191))</f>
        <v>1</v>
      </c>
      <c r="W191" s="328" t="str">
        <f>IF(VLOOKUP(A191,'0919門市清單主檔'!B:E,4,FALSE)=0,"",VLOOKUP(A191,'0919門市清單主檔'!B:E,4,FALSE))</f>
        <v/>
      </c>
      <c r="X191" s="227" t="s">
        <v>316</v>
      </c>
      <c r="Y191" s="228"/>
      <c r="Z191" s="228" t="str">
        <f>IF(T191&gt;0,"STAR","")</f>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IF(I192&gt;0,(TEXT(I192,"yyyymmdd")&amp;$S$2&amp;A192&amp;$S$2&amp;B192&amp;$Q$2),"")</f>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Q192&amp;IF(R192&lt;&gt;"",$P$2,"")&amp;R192</f>
        <v/>
      </c>
      <c r="N192" s="314" t="str">
        <f t="array" ref="N192">IF(AND(
    SUMPRODUCT(
        (IM!$F$2:$F$1181=A192) *
        ISNUMBER(SEARCH("HUB", IM!$AC$2:$AC$1181)) *
        (IM!$X$2:$X$1181&gt;=$A$1) *
        (IM!$X$2:$X$1181&lt;=$B$1)*(W192="HUB")
    ) &gt; 0
), "HUB", "")</f>
        <v/>
      </c>
      <c r="O192" s="335"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2" t="str">
        <f>(TEXT(I192,"yyyymmdd"))&amp;$S$2&amp;A192&amp;$S$2&amp;B192&amp;$Q$2</f>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IF(AND(X192&lt;&gt;"", Y192&lt;&gt;""), 2, IF(OR(X192&lt;&gt;"", Y192&lt;&gt;""), 1, 0))</f>
        <v>0</v>
      </c>
      <c r="U192" s="325"/>
      <c r="V192" s="336">
        <f>IF(OR(R192="STAR", T192="", U192=""), T192,
"總數：" &amp; T192 &amp; CHAR(10) &amp;
"已維修：" &amp; U192 &amp; CHAR(10) &amp;
"未更換：" &amp; (T192 - U192))</f>
        <v>0</v>
      </c>
      <c r="W192" s="328" t="str">
        <f>IF(VLOOKUP(A192,'0919門市清單主檔'!B:E,4,FALSE)=0,"",VLOOKUP(A192,'0919門市清單主檔'!B:E,4,FALSE))</f>
        <v/>
      </c>
      <c r="Y192" s="228"/>
      <c r="Z192" s="228" t="str">
        <f>IF(T192&gt;0,"STAR","")</f>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IF(I193&gt;0,(TEXT(I193,"yyyymmdd")&amp;$S$2&amp;A193&amp;$S$2&amp;B193&amp;$Q$2),"")</f>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Q193&amp;IF(R193&lt;&gt;"",$P$2,"")&amp;R193</f>
        <v/>
      </c>
      <c r="N193" s="314" t="str">
        <f t="array" ref="N193">IF(AND(
    SUMPRODUCT(
        (IM!$F$2:$F$1181=A193) *
        ISNUMBER(SEARCH("HUB", IM!$AC$2:$AC$1181)) *
        (IM!$X$2:$X$1181&gt;=$A$1) *
        (IM!$X$2:$X$1181&lt;=$B$1)*(W193="HUB")
    ) &gt; 0
), "HUB", "")</f>
        <v/>
      </c>
      <c r="O193" s="335"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2" t="str">
        <f>(TEXT(I193,"yyyymmdd"))&amp;$S$2&amp;A193&amp;$S$2&amp;B193&amp;$Q$2</f>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IF(AND(X193&lt;&gt;"", Y193&lt;&gt;""), 2, IF(OR(X193&lt;&gt;"", Y193&lt;&gt;""), 1, 0))</f>
        <v>0</v>
      </c>
      <c r="U193" s="325"/>
      <c r="V193" s="336">
        <f>IF(OR(R193="STAR", T193="", U193=""), T193,
"總數：" &amp; T193 &amp; CHAR(10) &amp;
"已維修：" &amp; U193 &amp; CHAR(10) &amp;
"未更換：" &amp; (T193 - U193))</f>
        <v>0</v>
      </c>
      <c r="W193" s="328" t="str">
        <f>IF(VLOOKUP(A193,'0919門市清單主檔'!B:E,4,FALSE)=0,"",VLOOKUP(A193,'0919門市清單主檔'!B:E,4,FALSE))</f>
        <v/>
      </c>
      <c r="Y193" s="228"/>
      <c r="Z193" s="228" t="str">
        <f>IF(T193&gt;0,"STAR","")</f>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IF(I194&gt;0,(TEXT(I194,"yyyymmdd")&amp;$S$2&amp;A194&amp;$S$2&amp;B194&amp;$Q$2),"")</f>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Q194&amp;IF(R194&lt;&gt;"",$P$2,"")&amp;R194</f>
        <v/>
      </c>
      <c r="N194" s="314" t="str">
        <f t="array" ref="N194">IF(AND(
    SUMPRODUCT(
        (IM!$F$2:$F$1181=A194) *
        ISNUMBER(SEARCH("HUB", IM!$AC$2:$AC$1181)) *
        (IM!$X$2:$X$1181&gt;=$A$1) *
        (IM!$X$2:$X$1181&lt;=$B$1)*(W194="HUB")
    ) &gt; 0
), "HUB", "")</f>
        <v/>
      </c>
      <c r="O194" s="335"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2" t="str">
        <f>(TEXT(I194,"yyyymmdd"))&amp;$S$2&amp;A194&amp;$S$2&amp;B194&amp;$Q$2</f>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IF(AND(X194&lt;&gt;"", Y194&lt;&gt;""), 2, IF(OR(X194&lt;&gt;"", Y194&lt;&gt;""), 1, 0))</f>
        <v>0</v>
      </c>
      <c r="U194" s="325"/>
      <c r="V194" s="336">
        <f>IF(OR(R194="STAR", T194="", U194=""), T194,
"總數：" &amp; T194 &amp; CHAR(10) &amp;
"已維修：" &amp; U194 &amp; CHAR(10) &amp;
"未更換：" &amp; (T194 - U194))</f>
        <v>0</v>
      </c>
      <c r="W194" s="328" t="str">
        <f>IF(VLOOKUP(A194,'0919門市清單主檔'!B:E,4,FALSE)=0,"",VLOOKUP(A194,'0919門市清單主檔'!B:E,4,FALSE))</f>
        <v/>
      </c>
      <c r="Y194" s="228"/>
      <c r="Z194" s="228" t="str">
        <f>IF(T194&gt;0,"STAR","")</f>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IF(I195&gt;0,(TEXT(I195,"yyyymmdd")&amp;$S$2&amp;A195&amp;$S$2&amp;B195&amp;$Q$2),"")</f>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Q195&amp;IF(R195&lt;&gt;"",$P$2,"")&amp;R195</f>
        <v/>
      </c>
      <c r="N195" s="314" t="str">
        <f t="array" ref="N195">IF(AND(
    SUMPRODUCT(
        (IM!$F$2:$F$1181=A195) *
        ISNUMBER(SEARCH("HUB", IM!$AC$2:$AC$1181)) *
        (IM!$X$2:$X$1181&gt;=$A$1) *
        (IM!$X$2:$X$1181&lt;=$B$1)*(W195="HUB")
    ) &gt; 0
), "HUB", "")</f>
        <v/>
      </c>
      <c r="O195" s="335"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2" t="str">
        <f>(TEXT(I195,"yyyymmdd"))&amp;$S$2&amp;A195&amp;$S$2&amp;B195&amp;$Q$2</f>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IF(AND(X195&lt;&gt;"", Y195&lt;&gt;""), 2, IF(OR(X195&lt;&gt;"", Y195&lt;&gt;""), 1, 0))</f>
        <v>2</v>
      </c>
      <c r="U195" s="325"/>
      <c r="V195" s="336">
        <f>IF(OR(R195="STAR", T195="", U195=""), T195,
"總數：" &amp; T195 &amp; CHAR(10) &amp;
"已維修：" &amp; U195 &amp; CHAR(10) &amp;
"未更換：" &amp; (T195 - U195))</f>
        <v>2</v>
      </c>
      <c r="W195" s="328" t="str">
        <f>IF(VLOOKUP(A195,'0919門市清單主檔'!B:E,4,FALSE)=0,"",VLOOKUP(A195,'0919門市清單主檔'!B:E,4,FALSE))</f>
        <v/>
      </c>
      <c r="X195" s="227" t="s">
        <v>317</v>
      </c>
      <c r="Y195" s="228" t="s">
        <v>318</v>
      </c>
      <c r="Z195" s="228" t="str">
        <f>IF(T195&gt;0,"STAR","")</f>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IF(I196&gt;0,(TEXT(I196,"yyyymmdd")&amp;$S$2&amp;A196&amp;$S$2&amp;B196&amp;$Q$2),"")</f>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Q196&amp;IF(R196&lt;&gt;"",$P$2,"")&amp;R196</f>
        <v/>
      </c>
      <c r="N196" s="314" t="str">
        <f t="array" ref="N196">IF(AND(
    SUMPRODUCT(
        (IM!$F$2:$F$1181=A196) *
        ISNUMBER(SEARCH("HUB", IM!$AC$2:$AC$1181)) *
        (IM!$X$2:$X$1181&gt;=$A$1) *
        (IM!$X$2:$X$1181&lt;=$B$1)*(W196="HUB")
    ) &gt; 0
), "HUB", "")</f>
        <v/>
      </c>
      <c r="O196" s="335"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2" t="str">
        <f>(TEXT(I196,"yyyymmdd"))&amp;$S$2&amp;A196&amp;$S$2&amp;B196&amp;$Q$2</f>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IF(AND(X196&lt;&gt;"", Y196&lt;&gt;""), 2, IF(OR(X196&lt;&gt;"", Y196&lt;&gt;""), 1, 0))</f>
        <v>0</v>
      </c>
      <c r="U196" s="325"/>
      <c r="V196" s="336">
        <f>IF(OR(R196="STAR", T196="", U196=""), T196,
"總數：" &amp; T196 &amp; CHAR(10) &amp;
"已維修：" &amp; U196 &amp; CHAR(10) &amp;
"未更換：" &amp; (T196 - U196))</f>
        <v>0</v>
      </c>
      <c r="W196" s="328" t="str">
        <f>IF(VLOOKUP(A196,'0919門市清單主檔'!B:E,4,FALSE)=0,"",VLOOKUP(A196,'0919門市清單主檔'!B:E,4,FALSE))</f>
        <v/>
      </c>
      <c r="Y196" s="228"/>
      <c r="Z196" s="228" t="str">
        <f>IF(T196&gt;0,"STAR","")</f>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IF(I197&gt;0,(TEXT(I197,"yyyymmdd")&amp;$S$2&amp;A197&amp;$S$2&amp;B197&amp;$Q$2),"")</f>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Q197&amp;IF(R197&lt;&gt;"",$P$2,"")&amp;R197</f>
        <v/>
      </c>
      <c r="N197" s="314" t="str">
        <f t="array" ref="N197">IF(AND(
    SUMPRODUCT(
        (IM!$F$2:$F$1181=A197) *
        ISNUMBER(SEARCH("HUB", IM!$AC$2:$AC$1181)) *
        (IM!$X$2:$X$1181&gt;=$A$1) *
        (IM!$X$2:$X$1181&lt;=$B$1)*(W197="HUB")
    ) &gt; 0
), "HUB", "")</f>
        <v/>
      </c>
      <c r="O197" s="335"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2" t="str">
        <f>(TEXT(I197,"yyyymmdd"))&amp;$S$2&amp;A197&amp;$S$2&amp;B197&amp;$Q$2</f>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IF(AND(X197&lt;&gt;"", Y197&lt;&gt;""), 2, IF(OR(X197&lt;&gt;"", Y197&lt;&gt;""), 1, 0))</f>
        <v>2</v>
      </c>
      <c r="U197" s="325"/>
      <c r="V197" s="336">
        <f>IF(OR(R197="STAR", T197="", U197=""), T197,
"總數：" &amp; T197 &amp; CHAR(10) &amp;
"已維修：" &amp; U197 &amp; CHAR(10) &amp;
"未更換：" &amp; (T197 - U197))</f>
        <v>2</v>
      </c>
      <c r="W197" s="328" t="str">
        <f>IF(VLOOKUP(A197,'0919門市清單主檔'!B:E,4,FALSE)=0,"",VLOOKUP(A197,'0919門市清單主檔'!B:E,4,FALSE))</f>
        <v/>
      </c>
      <c r="X197" s="227" t="s">
        <v>319</v>
      </c>
      <c r="Y197" s="228" t="s">
        <v>320</v>
      </c>
      <c r="Z197" s="228" t="str">
        <f>IF(T197&gt;0,"STAR","")</f>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IF(I198&gt;0,(TEXT(I198,"yyyymmdd")&amp;$S$2&amp;A198&amp;$S$2&amp;B198&amp;$Q$2),"")</f>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Q198&amp;IF(R198&lt;&gt;"",$P$2,"")&amp;R198</f>
        <v/>
      </c>
      <c r="N198" s="314" t="str">
        <f t="array" ref="N198">IF(AND(
    SUMPRODUCT(
        (IM!$F$2:$F$1181=A198) *
        ISNUMBER(SEARCH("HUB", IM!$AC$2:$AC$1181)) *
        (IM!$X$2:$X$1181&gt;=$A$1) *
        (IM!$X$2:$X$1181&lt;=$B$1)*(W198="HUB")
    ) &gt; 0
), "HUB", "")</f>
        <v/>
      </c>
      <c r="O198" s="335"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2" t="str">
        <f>(TEXT(I198,"yyyymmdd"))&amp;$S$2&amp;A198&amp;$S$2&amp;B198&amp;$Q$2</f>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IF(AND(X198&lt;&gt;"", Y198&lt;&gt;""), 2, IF(OR(X198&lt;&gt;"", Y198&lt;&gt;""), 1, 0))</f>
        <v>2</v>
      </c>
      <c r="U198" s="325"/>
      <c r="V198" s="336">
        <f>IF(OR(R198="STAR", T198="", U198=""), T198,
"總數：" &amp; T198 &amp; CHAR(10) &amp;
"已維修：" &amp; U198 &amp; CHAR(10) &amp;
"未更換：" &amp; (T198 - U198))</f>
        <v>2</v>
      </c>
      <c r="W198" s="328" t="str">
        <f>IF(VLOOKUP(A198,'0919門市清單主檔'!B:E,4,FALSE)=0,"",VLOOKUP(A198,'0919門市清單主檔'!B:E,4,FALSE))</f>
        <v/>
      </c>
      <c r="X198" s="227" t="s">
        <v>322</v>
      </c>
      <c r="Y198" s="228" t="s">
        <v>323</v>
      </c>
      <c r="Z198" s="228" t="str">
        <f>IF(T198&gt;0,"STAR","")</f>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IF(I199&gt;0,(TEXT(I199,"yyyymmdd")&amp;$S$2&amp;A199&amp;$S$2&amp;B199&amp;$Q$2),"")</f>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Q199&amp;IF(R199&lt;&gt;"",$P$2,"")&amp;R199</f>
        <v/>
      </c>
      <c r="N199" s="314" t="str">
        <f t="array" ref="N199">IF(AND(
    SUMPRODUCT(
        (IM!$F$2:$F$1181=A199) *
        ISNUMBER(SEARCH("HUB", IM!$AC$2:$AC$1181)) *
        (IM!$X$2:$X$1181&gt;=$A$1) *
        (IM!$X$2:$X$1181&lt;=$B$1)*(W199="HUB")
    ) &gt; 0
), "HUB", "")</f>
        <v/>
      </c>
      <c r="O199" s="335"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2" t="str">
        <f>(TEXT(I199,"yyyymmdd"))&amp;$S$2&amp;A199&amp;$S$2&amp;B199&amp;$Q$2</f>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IF(AND(X199&lt;&gt;"", Y199&lt;&gt;""), 2, IF(OR(X199&lt;&gt;"", Y199&lt;&gt;""), 1, 0))</f>
        <v>0</v>
      </c>
      <c r="U199" s="325"/>
      <c r="V199" s="336">
        <f>IF(OR(R199="STAR", T199="", U199=""), T199,
"總數：" &amp; T199 &amp; CHAR(10) &amp;
"已維修：" &amp; U199 &amp; CHAR(10) &amp;
"未更換：" &amp; (T199 - U199))</f>
        <v>0</v>
      </c>
      <c r="W199" s="328" t="str">
        <f>IF(VLOOKUP(A199,'0919門市清單主檔'!B:E,4,FALSE)=0,"",VLOOKUP(A199,'0919門市清單主檔'!B:E,4,FALSE))</f>
        <v/>
      </c>
      <c r="Y199" s="228"/>
      <c r="Z199" s="228" t="str">
        <f>IF(T199&gt;0,"STAR","")</f>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IF(I200&gt;0,(TEXT(I200,"yyyymmdd")&amp;$S$2&amp;A200&amp;$S$2&amp;B200&amp;$Q$2),"")</f>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Q200&amp;IF(R200&lt;&gt;"",$P$2,"")&amp;R200</f>
        <v/>
      </c>
      <c r="N200" s="314" t="str">
        <f t="array" ref="N200">IF(AND(
    SUMPRODUCT(
        (IM!$F$2:$F$1181=A200) *
        ISNUMBER(SEARCH("HUB", IM!$AC$2:$AC$1181)) *
        (IM!$X$2:$X$1181&gt;=$A$1) *
        (IM!$X$2:$X$1181&lt;=$B$1)*(W200="HUB")
    ) &gt; 0
), "HUB", "")</f>
        <v/>
      </c>
      <c r="O200" s="335"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2" t="str">
        <f>(TEXT(I200,"yyyymmdd"))&amp;$S$2&amp;A200&amp;$S$2&amp;B200&amp;$Q$2</f>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IF(AND(X200&lt;&gt;"", Y200&lt;&gt;""), 2, IF(OR(X200&lt;&gt;"", Y200&lt;&gt;""), 1, 0))</f>
        <v>2</v>
      </c>
      <c r="U200" s="325"/>
      <c r="V200" s="336">
        <f>IF(OR(R200="STAR", T200="", U200=""), T200,
"總數：" &amp; T200 &amp; CHAR(10) &amp;
"已維修：" &amp; U200 &amp; CHAR(10) &amp;
"未更換：" &amp; (T200 - U200))</f>
        <v>2</v>
      </c>
      <c r="W200" s="328" t="str">
        <f>IF(VLOOKUP(A200,'0919門市清單主檔'!B:E,4,FALSE)=0,"",VLOOKUP(A200,'0919門市清單主檔'!B:E,4,FALSE))</f>
        <v/>
      </c>
      <c r="X200" s="227" t="s">
        <v>326</v>
      </c>
      <c r="Y200" s="228" t="s">
        <v>327</v>
      </c>
      <c r="Z200" s="228" t="str">
        <f>IF(T200&gt;0,"STAR","")</f>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IF(I201&gt;0,(TEXT(I201,"yyyymmdd")&amp;$S$2&amp;A201&amp;$S$2&amp;B201&amp;$Q$2),"")</f>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Q201&amp;IF(R201&lt;&gt;"",$P$2,"")&amp;R201</f>
        <v/>
      </c>
      <c r="N201" s="314" t="str">
        <f t="array" ref="N201">IF(AND(
    SUMPRODUCT(
        (IM!$F$2:$F$1181=A201) *
        ISNUMBER(SEARCH("HUB", IM!$AC$2:$AC$1181)) *
        (IM!$X$2:$X$1181&gt;=$A$1) *
        (IM!$X$2:$X$1181&lt;=$B$1)*(W201="HUB")
    ) &gt; 0
), "HUB", "")</f>
        <v/>
      </c>
      <c r="O201" s="335"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2" t="str">
        <f>(TEXT(I201,"yyyymmdd"))&amp;$S$2&amp;A201&amp;$S$2&amp;B201&amp;$Q$2</f>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IF(AND(X201&lt;&gt;"", Y201&lt;&gt;""), 2, IF(OR(X201&lt;&gt;"", Y201&lt;&gt;""), 1, 0))</f>
        <v>1</v>
      </c>
      <c r="U201" s="325"/>
      <c r="V201" s="336">
        <f>IF(OR(R201="STAR", T201="", U201=""), T201,
"總數：" &amp; T201 &amp; CHAR(10) &amp;
"已維修：" &amp; U201 &amp; CHAR(10) &amp;
"未更換：" &amp; (T201 - U201))</f>
        <v>1</v>
      </c>
      <c r="W201" s="328" t="str">
        <f>IF(VLOOKUP(A201,'0919門市清單主檔'!B:E,4,FALSE)=0,"",VLOOKUP(A201,'0919門市清單主檔'!B:E,4,FALSE))</f>
        <v/>
      </c>
      <c r="X201" s="227">
        <v>8155002442</v>
      </c>
      <c r="Y201" s="228"/>
      <c r="Z201" s="228" t="str">
        <f>IF(T201&gt;0,"STAR","")</f>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Q202&amp;IF(R202&lt;&gt;"",$P$2,"")&amp;R202</f>
        <v/>
      </c>
      <c r="N202" s="314" t="str">
        <f t="array" ref="N202">IF(AND(
    SUMPRODUCT(
        (IM!$F$2:$F$1181=A202) *
        ISNUMBER(SEARCH("HUB", IM!$AC$2:$AC$1181)) *
        (IM!$X$2:$X$1181&gt;=$A$1) *
        (IM!$X$2:$X$1181&lt;=$B$1)*(W202="HUB")
    ) &gt; 0
), "HUB", "")</f>
        <v/>
      </c>
      <c r="O202" s="335"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2" t="str">
        <f>(TEXT(I202,"yyyymmdd"))&amp;$S$2&amp;A202&amp;$S$2&amp;B202&amp;$Q$2</f>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IF(AND(X202&lt;&gt;"", Y202&lt;&gt;""), 2, IF(OR(X202&lt;&gt;"", Y202&lt;&gt;""), 1, 0))</f>
        <v>2</v>
      </c>
      <c r="U202" s="325"/>
      <c r="V202" s="336">
        <f>IF(OR(R202="STAR", T202="", U202=""), T202,
"總數：" &amp; T202 &amp; CHAR(10) &amp;
"已維修：" &amp; U202 &amp; CHAR(10) &amp;
"未更換：" &amp; (T202 - U202))</f>
        <v>2</v>
      </c>
      <c r="W202" s="328" t="str">
        <f>IF(VLOOKUP(A202,'0919門市清單主檔'!B:E,4,FALSE)=0,"",VLOOKUP(A202,'0919門市清單主檔'!B:E,4,FALSE))</f>
        <v/>
      </c>
      <c r="X202" s="227" t="s">
        <v>329</v>
      </c>
      <c r="Y202" s="228" t="s">
        <v>330</v>
      </c>
      <c r="Z202" s="228"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Q203&amp;IF(R203&lt;&gt;"",$P$2,"")&amp;R203</f>
        <v/>
      </c>
      <c r="N203" s="314" t="str">
        <f t="array" ref="N203">IF(AND(
    SUMPRODUCT(
        (IM!$F$2:$F$1181=A203) *
        ISNUMBER(SEARCH("HUB", IM!$AC$2:$AC$1181)) *
        (IM!$X$2:$X$1181&gt;=$A$1) *
        (IM!$X$2:$X$1181&lt;=$B$1)*(W203="HUB")
    ) &gt; 0
), "HUB", "")</f>
        <v/>
      </c>
      <c r="O203" s="335"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2" t="str">
        <f>(TEXT(I203,"yyyymmdd"))&amp;$S$2&amp;A203&amp;$S$2&amp;B203&amp;$Q$2</f>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IF(AND(X203&lt;&gt;"", Y203&lt;&gt;""), 2, IF(OR(X203&lt;&gt;"", Y203&lt;&gt;""), 1, 0))</f>
        <v>2</v>
      </c>
      <c r="U203" s="325"/>
      <c r="V203" s="336">
        <f>IF(OR(R203="STAR", T203="", U203=""), T203,
"總數：" &amp; T203 &amp; CHAR(10) &amp;
"已維修：" &amp; U203 &amp; CHAR(10) &amp;
"未更換：" &amp; (T203 - U203))</f>
        <v>2</v>
      </c>
      <c r="W203" s="328" t="str">
        <f>IF(VLOOKUP(A203,'0919門市清單主檔'!B:E,4,FALSE)=0,"",VLOOKUP(A203,'0919門市清單主檔'!B:E,4,FALSE))</f>
        <v/>
      </c>
      <c r="X203" s="227" t="s">
        <v>331</v>
      </c>
      <c r="Y203" s="228" t="s">
        <v>332</v>
      </c>
      <c r="Z203" s="228"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Q204&amp;IF(R204&lt;&gt;"",$P$2,"")&amp;R204</f>
        <v/>
      </c>
      <c r="N204" s="314" t="str">
        <f t="array" ref="N204">IF(AND(
    SUMPRODUCT(
        (IM!$F$2:$F$1181=A204) *
        ISNUMBER(SEARCH("HUB", IM!$AC$2:$AC$1181)) *
        (IM!$X$2:$X$1181&gt;=$A$1) *
        (IM!$X$2:$X$1181&lt;=$B$1)*(W204="HUB")
    ) &gt; 0
), "HUB", "")</f>
        <v/>
      </c>
      <c r="O204" s="335"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2" t="str">
        <f>(TEXT(I204,"yyyymmdd"))&amp;$S$2&amp;A204&amp;$S$2&amp;B204&amp;$Q$2</f>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IF(AND(X204&lt;&gt;"", Y204&lt;&gt;""), 2, IF(OR(X204&lt;&gt;"", Y204&lt;&gt;""), 1, 0))</f>
        <v>2</v>
      </c>
      <c r="U204" s="325"/>
      <c r="V204" s="336">
        <f>IF(OR(R204="STAR", T204="", U204=""), T204,
"總數：" &amp; T204 &amp; CHAR(10) &amp;
"已維修：" &amp; U204 &amp; CHAR(10) &amp;
"未更換：" &amp; (T204 - U204))</f>
        <v>2</v>
      </c>
      <c r="W204" s="328" t="str">
        <f>IF(VLOOKUP(A204,'0919門市清單主檔'!B:E,4,FALSE)=0,"",VLOOKUP(A204,'0919門市清單主檔'!B:E,4,FALSE))</f>
        <v/>
      </c>
      <c r="X204" s="227" t="s">
        <v>333</v>
      </c>
      <c r="Y204" s="228" t="s">
        <v>334</v>
      </c>
      <c r="Z204" s="228"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Q205&amp;IF(R205&lt;&gt;"",$P$2,"")&amp;R205</f>
        <v/>
      </c>
      <c r="N205" s="314" t="str">
        <f t="array" ref="N205">IF(AND(
    SUMPRODUCT(
        (IM!$F$2:$F$1181=A205) *
        ISNUMBER(SEARCH("HUB", IM!$AC$2:$AC$1181)) *
        (IM!$X$2:$X$1181&gt;=$A$1) *
        (IM!$X$2:$X$1181&lt;=$B$1)*(W205="HUB")
    ) &gt; 0
), "HUB", "")</f>
        <v/>
      </c>
      <c r="O205" s="335"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2" t="str">
        <f>(TEXT(I205,"yyyymmdd"))&amp;$S$2&amp;A205&amp;$S$2&amp;B205&amp;$Q$2</f>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IF(AND(X205&lt;&gt;"", Y205&lt;&gt;""), 2, IF(OR(X205&lt;&gt;"", Y205&lt;&gt;""), 1, 0))</f>
        <v>1</v>
      </c>
      <c r="U205" s="325"/>
      <c r="V205" s="336">
        <f>IF(OR(R205="STAR", T205="", U205=""), T205,
"總數：" &amp; T205 &amp; CHAR(10) &amp;
"已維修：" &amp; U205 &amp; CHAR(10) &amp;
"未更換：" &amp; (T205 - U205))</f>
        <v>1</v>
      </c>
      <c r="W205" s="328" t="str">
        <f>IF(VLOOKUP(A205,'0919門市清單主檔'!B:E,4,FALSE)=0,"",VLOOKUP(A205,'0919門市清單主檔'!B:E,4,FALSE))</f>
        <v/>
      </c>
      <c r="Y205" s="228" t="s">
        <v>336</v>
      </c>
      <c r="Z205" s="228"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Q206&amp;IF(R206&lt;&gt;"",$P$2,"")&amp;R206</f>
        <v/>
      </c>
      <c r="N206" s="314" t="str">
        <f t="array" ref="N206">IF(AND(
    SUMPRODUCT(
        (IM!$F$2:$F$1181=A206) *
        ISNUMBER(SEARCH("HUB", IM!$AC$2:$AC$1181)) *
        (IM!$X$2:$X$1181&gt;=$A$1) *
        (IM!$X$2:$X$1181&lt;=$B$1)*(W206="HUB")
    ) &gt; 0
), "HUB", "")</f>
        <v/>
      </c>
      <c r="O206" s="335"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2" t="str">
        <f>(TEXT(I206,"yyyymmdd"))&amp;$S$2&amp;A206&amp;$S$2&amp;B206&amp;$Q$2</f>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IF(AND(X206&lt;&gt;"", Y206&lt;&gt;""), 2, IF(OR(X206&lt;&gt;"", Y206&lt;&gt;""), 1, 0))</f>
        <v>2</v>
      </c>
      <c r="U206" s="325"/>
      <c r="V206" s="336">
        <f>IF(OR(R206="STAR", T206="", U206=""), T206,
"總數：" &amp; T206 &amp; CHAR(10) &amp;
"已維修：" &amp; U206 &amp; CHAR(10) &amp;
"未更換：" &amp; (T206 - U206))</f>
        <v>2</v>
      </c>
      <c r="W206" s="328" t="str">
        <f>IF(VLOOKUP(A206,'0919門市清單主檔'!B:E,4,FALSE)=0,"",VLOOKUP(A206,'0919門市清單主檔'!B:E,4,FALSE))</f>
        <v/>
      </c>
      <c r="X206" s="227" t="s">
        <v>337</v>
      </c>
      <c r="Y206" s="228" t="s">
        <v>338</v>
      </c>
      <c r="Z206" s="228"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Q207&amp;IF(R207&lt;&gt;"",$P$2,"")&amp;R207</f>
        <v/>
      </c>
      <c r="N207" s="314" t="str">
        <f t="array" ref="N207">IF(AND(
    SUMPRODUCT(
        (IM!$F$2:$F$1181=A207) *
        ISNUMBER(SEARCH("HUB", IM!$AC$2:$AC$1181)) *
        (IM!$X$2:$X$1181&gt;=$A$1) *
        (IM!$X$2:$X$1181&lt;=$B$1)*(W207="HUB")
    ) &gt; 0
), "HUB", "")</f>
        <v/>
      </c>
      <c r="O207" s="335"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IF(AND(X207&lt;&gt;"", Y207&lt;&gt;""), 2, IF(OR(X207&lt;&gt;"", Y207&lt;&gt;""), 1, 0))</f>
        <v>2</v>
      </c>
      <c r="U207" s="325"/>
      <c r="V207" s="336">
        <f>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Q208&amp;IF(R208&lt;&gt;"",$P$2,"")&amp;R208</f>
        <v/>
      </c>
      <c r="N208" s="314" t="str">
        <f t="array" ref="N208">IF(AND(
    SUMPRODUCT(
        (IM!$F$2:$F$1181=A208) *
        ISNUMBER(SEARCH("HUB", IM!$AC$2:$AC$1181)) *
        (IM!$X$2:$X$1181&gt;=$A$1) *
        (IM!$X$2:$X$1181&lt;=$B$1)*(W208="HUB")
    ) &gt; 0
), "HUB", "")</f>
        <v/>
      </c>
      <c r="O208" s="335"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2" t="str">
        <f>(TEXT(I208,"yyyymmdd"))&amp;$S$2&amp;A208&amp;$S$2&amp;B208&amp;$Q$2</f>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IF(AND(X208&lt;&gt;"", Y208&lt;&gt;""), 2, IF(OR(X208&lt;&gt;"", Y208&lt;&gt;""), 1, 0))</f>
        <v>2</v>
      </c>
      <c r="U208" s="325"/>
      <c r="V208" s="336">
        <f>IF(OR(R208="STAR", T208="", U208=""), T208,
"總數：" &amp; T208 &amp; CHAR(10) &amp;
"已維修：" &amp; U208 &amp; CHAR(10) &amp;
"未更換：" &amp; (T208 - U208))</f>
        <v>2</v>
      </c>
      <c r="W208" s="328" t="str">
        <f>IF(VLOOKUP(A208,'0919門市清單主檔'!B:E,4,FALSE)=0,"",VLOOKUP(A208,'0919門市清單主檔'!B:E,4,FALSE))</f>
        <v/>
      </c>
      <c r="X208" s="227" t="s">
        <v>342</v>
      </c>
      <c r="Y208" s="228" t="s">
        <v>343</v>
      </c>
      <c r="Z208" s="228"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Q209&amp;IF(R209&lt;&gt;"",$P$2,"")&amp;R209</f>
        <v/>
      </c>
      <c r="N209" s="314" t="str">
        <f t="array" ref="N209">IF(AND(
    SUMPRODUCT(
        (IM!$F$2:$F$1181=A209) *
        ISNUMBER(SEARCH("HUB", IM!$AC$2:$AC$1181)) *
        (IM!$X$2:$X$1181&gt;=$A$1) *
        (IM!$X$2:$X$1181&lt;=$B$1)*(W209="HUB")
    ) &gt; 0
), "HUB", "")</f>
        <v/>
      </c>
      <c r="O209" s="335"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2" t="str">
        <f>(TEXT(I209,"yyyymmdd"))&amp;$S$2&amp;A209&amp;$S$2&amp;B209&amp;$Q$2</f>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IF(AND(X209&lt;&gt;"", Y209&lt;&gt;""), 2, IF(OR(X209&lt;&gt;"", Y209&lt;&gt;""), 1, 0))</f>
        <v>0</v>
      </c>
      <c r="U209" s="325"/>
      <c r="V209" s="336">
        <f>IF(OR(R209="STAR", T209="", U209=""), T209,
"總數：" &amp; T209 &amp; CHAR(10) &amp;
"已維修：" &amp; U209 &amp; CHAR(10) &amp;
"未更換：" &amp; (T209 - U209))</f>
        <v>0</v>
      </c>
      <c r="W209" s="328" t="str">
        <f>IF(VLOOKUP(A209,'0919門市清單主檔'!B:E,4,FALSE)=0,"",VLOOKUP(A209,'0919門市清單主檔'!B:E,4,FALSE))</f>
        <v/>
      </c>
      <c r="Y209" s="228"/>
      <c r="Z209" s="228"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Q210&amp;IF(R210&lt;&gt;"",$P$2,"")&amp;R210</f>
        <v/>
      </c>
      <c r="N210" s="314" t="str">
        <f t="array" ref="N210">IF(AND(
    SUMPRODUCT(
        (IM!$F$2:$F$1181=A210) *
        ISNUMBER(SEARCH("HUB", IM!$AC$2:$AC$1181)) *
        (IM!$X$2:$X$1181&gt;=$A$1) *
        (IM!$X$2:$X$1181&lt;=$B$1)*(W210="HUB")
    ) &gt; 0
), "HUB", "")</f>
        <v/>
      </c>
      <c r="O210" s="335"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2" t="str">
        <f>(TEXT(I210,"yyyymmdd"))&amp;$S$2&amp;A210&amp;$S$2&amp;B210&amp;$Q$2</f>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IF(AND(X210&lt;&gt;"", Y210&lt;&gt;""), 2, IF(OR(X210&lt;&gt;"", Y210&lt;&gt;""), 1, 0))</f>
        <v>2</v>
      </c>
      <c r="U210" s="325"/>
      <c r="V210" s="336">
        <f>IF(OR(R210="STAR", T210="", U210=""), T210,
"總數：" &amp; T210 &amp; CHAR(10) &amp;
"已維修：" &amp; U210 &amp; CHAR(10) &amp;
"未更換：" &amp; (T210 - U210))</f>
        <v>2</v>
      </c>
      <c r="W210" s="328" t="str">
        <f>IF(VLOOKUP(A210,'0919門市清單主檔'!B:E,4,FALSE)=0,"",VLOOKUP(A210,'0919門市清單主檔'!B:E,4,FALSE))</f>
        <v/>
      </c>
      <c r="X210" s="227" t="s">
        <v>344</v>
      </c>
      <c r="Y210" s="228" t="s">
        <v>345</v>
      </c>
      <c r="Z210" s="228"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Q211&amp;IF(R211&lt;&gt;"",$P$2,"")&amp;R211</f>
        <v/>
      </c>
      <c r="N211" s="314" t="str">
        <f t="array" ref="N211">IF(AND(
    SUMPRODUCT(
        (IM!$F$2:$F$1181=A211) *
        ISNUMBER(SEARCH("HUB", IM!$AC$2:$AC$1181)) *
        (IM!$X$2:$X$1181&gt;=$A$1) *
        (IM!$X$2:$X$1181&lt;=$B$1)*(W211="HUB")
    ) &gt; 0
), "HUB", "")</f>
        <v/>
      </c>
      <c r="O211" s="335"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2" t="str">
        <f>(TEXT(I211,"yyyymmdd"))&amp;$S$2&amp;A211&amp;$S$2&amp;B211&amp;$Q$2</f>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IF(AND(X211&lt;&gt;"", Y211&lt;&gt;""), 2, IF(OR(X211&lt;&gt;"", Y211&lt;&gt;""), 1, 0))</f>
        <v>2</v>
      </c>
      <c r="U211" s="325"/>
      <c r="V211" s="336">
        <f>IF(OR(R211="STAR", T211="", U211=""), T211,
"總數：" &amp; T211 &amp; CHAR(10) &amp;
"已維修：" &amp; U211 &amp; CHAR(10) &amp;
"未更換：" &amp; (T211 - U211))</f>
        <v>2</v>
      </c>
      <c r="W211" s="328" t="str">
        <f>IF(VLOOKUP(A211,'0919門市清單主檔'!B:E,4,FALSE)=0,"",VLOOKUP(A211,'0919門市清單主檔'!B:E,4,FALSE))</f>
        <v/>
      </c>
      <c r="X211" s="227" t="s">
        <v>346</v>
      </c>
      <c r="Y211" s="228" t="s">
        <v>347</v>
      </c>
      <c r="Z211" s="228"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Q212&amp;IF(R212&lt;&gt;"",$P$2,"")&amp;R212</f>
        <v/>
      </c>
      <c r="N212" s="314" t="str">
        <f t="array" ref="N212">IF(AND(
    SUMPRODUCT(
        (IM!$F$2:$F$1181=A212) *
        ISNUMBER(SEARCH("HUB", IM!$AC$2:$AC$1181)) *
        (IM!$X$2:$X$1181&gt;=$A$1) *
        (IM!$X$2:$X$1181&lt;=$B$1)*(W212="HUB")
    ) &gt; 0
), "HUB", "")</f>
        <v/>
      </c>
      <c r="O212" s="335"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2" t="str">
        <f>(TEXT(I212,"yyyymmdd"))&amp;$S$2&amp;A212&amp;$S$2&amp;B212&amp;$Q$2</f>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IF(AND(X212&lt;&gt;"", Y212&lt;&gt;""), 2, IF(OR(X212&lt;&gt;"", Y212&lt;&gt;""), 1, 0))</f>
        <v>2</v>
      </c>
      <c r="U212" s="325"/>
      <c r="V212" s="336">
        <f>IF(OR(R212="STAR", T212="", U212=""), T212,
"總數：" &amp; T212 &amp; CHAR(10) &amp;
"已維修：" &amp; U212 &amp; CHAR(10) &amp;
"未更換：" &amp; (T212 - U212))</f>
        <v>2</v>
      </c>
      <c r="W212" s="328" t="str">
        <f>IF(VLOOKUP(A212,'0919門市清單主檔'!B:E,4,FALSE)=0,"",VLOOKUP(A212,'0919門市清單主檔'!B:E,4,FALSE))</f>
        <v/>
      </c>
      <c r="X212" s="227" t="s">
        <v>348</v>
      </c>
      <c r="Y212" s="228" t="s">
        <v>349</v>
      </c>
      <c r="Z212" s="228"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Q213&amp;IF(R213&lt;&gt;"",$P$2,"")&amp;R213</f>
        <v/>
      </c>
      <c r="N213" s="314" t="str">
        <f t="array" ref="N213">IF(AND(
    SUMPRODUCT(
        (IM!$F$2:$F$1181=A213) *
        ISNUMBER(SEARCH("HUB", IM!$AC$2:$AC$1181)) *
        (IM!$X$2:$X$1181&gt;=$A$1) *
        (IM!$X$2:$X$1181&lt;=$B$1)*(W213="HUB")
    ) &gt; 0
), "HUB", "")</f>
        <v/>
      </c>
      <c r="O213" s="335"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2" t="str">
        <f>(TEXT(I213,"yyyymmdd"))&amp;$S$2&amp;A213&amp;$S$2&amp;B213&amp;$Q$2</f>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IF(AND(X213&lt;&gt;"", Y213&lt;&gt;""), 2, IF(OR(X213&lt;&gt;"", Y213&lt;&gt;""), 1, 0))</f>
        <v>2</v>
      </c>
      <c r="U213" s="325"/>
      <c r="V213" s="336">
        <f>IF(OR(R213="STAR", T213="", U213=""), T213,
"總數：" &amp; T213 &amp; CHAR(10) &amp;
"已維修：" &amp; U213 &amp; CHAR(10) &amp;
"未更換：" &amp; (T213 - U213))</f>
        <v>2</v>
      </c>
      <c r="W213" s="328" t="str">
        <f>IF(VLOOKUP(A213,'0919門市清單主檔'!B:E,4,FALSE)=0,"",VLOOKUP(A213,'0919門市清單主檔'!B:E,4,FALSE))</f>
        <v/>
      </c>
      <c r="X213" s="227" t="s">
        <v>351</v>
      </c>
      <c r="Y213" s="228" t="s">
        <v>352</v>
      </c>
      <c r="Z213" s="228"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Q214&amp;IF(R214&lt;&gt;"",$P$2,"")&amp;R214</f>
        <v/>
      </c>
      <c r="N214" s="314" t="str">
        <f t="array" ref="N214">IF(AND(
    SUMPRODUCT(
        (IM!$F$2:$F$1181=A214) *
        ISNUMBER(SEARCH("HUB", IM!$AC$2:$AC$1181)) *
        (IM!$X$2:$X$1181&gt;=$A$1) *
        (IM!$X$2:$X$1181&lt;=$B$1)*(W214="HUB")
    ) &gt; 0
), "HUB", "")</f>
        <v/>
      </c>
      <c r="O214" s="335"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2" t="str">
        <f>(TEXT(I214,"yyyymmdd"))&amp;$S$2&amp;A214&amp;$S$2&amp;B214&amp;$Q$2</f>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IF(AND(X214&lt;&gt;"", Y214&lt;&gt;""), 2, IF(OR(X214&lt;&gt;"", Y214&lt;&gt;""), 1, 0))</f>
        <v>2</v>
      </c>
      <c r="U214" s="325"/>
      <c r="V214" s="336">
        <f>IF(OR(R214="STAR", T214="", U214=""), T214,
"總數：" &amp; T214 &amp; CHAR(10) &amp;
"已維修：" &amp; U214 &amp; CHAR(10) &amp;
"未更換：" &amp; (T214 - U214))</f>
        <v>2</v>
      </c>
      <c r="W214" s="328" t="str">
        <f>IF(VLOOKUP(A214,'0919門市清單主檔'!B:E,4,FALSE)=0,"",VLOOKUP(A214,'0919門市清單主檔'!B:E,4,FALSE))</f>
        <v/>
      </c>
      <c r="X214" s="227" t="s">
        <v>354</v>
      </c>
      <c r="Y214" s="228" t="s">
        <v>355</v>
      </c>
      <c r="Z214" s="228"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Q215&amp;IF(R215&lt;&gt;"",$P$2,"")&amp;R215</f>
        <v/>
      </c>
      <c r="N215" s="314" t="str">
        <f t="array" ref="N215">IF(AND(
    SUMPRODUCT(
        (IM!$F$2:$F$1181=A215) *
        ISNUMBER(SEARCH("HUB", IM!$AC$2:$AC$1181)) *
        (IM!$X$2:$X$1181&gt;=$A$1) *
        (IM!$X$2:$X$1181&lt;=$B$1)*(W215="HUB")
    ) &gt; 0
), "HUB", "")</f>
        <v/>
      </c>
      <c r="O215" s="335"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2" t="str">
        <f>(TEXT(I215,"yyyymmdd"))&amp;$S$2&amp;A215&amp;$S$2&amp;B215&amp;$Q$2</f>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IF(AND(X215&lt;&gt;"", Y215&lt;&gt;""), 2, IF(OR(X215&lt;&gt;"", Y215&lt;&gt;""), 1, 0))</f>
        <v>0</v>
      </c>
      <c r="U215" s="325"/>
      <c r="V215" s="336">
        <f>IF(OR(R215="STAR", T215="", U215=""), T215,
"總數：" &amp; T215 &amp; CHAR(10) &amp;
"已維修：" &amp; U215 &amp; CHAR(10) &amp;
"未更換：" &amp; (T215 - U215))</f>
        <v>0</v>
      </c>
      <c r="W215" s="328" t="str">
        <f>IF(VLOOKUP(A215,'0919門市清單主檔'!B:E,4,FALSE)=0,"",VLOOKUP(A215,'0919門市清單主檔'!B:E,4,FALSE))</f>
        <v/>
      </c>
      <c r="Y215" s="228"/>
      <c r="Z215" s="228"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Q216&amp;IF(R216&lt;&gt;"",$P$2,"")&amp;R216</f>
        <v/>
      </c>
      <c r="N216" s="314" t="str">
        <f t="array" ref="N216">IF(AND(
    SUMPRODUCT(
        (IM!$F$2:$F$1181=A216) *
        ISNUMBER(SEARCH("HUB", IM!$AC$2:$AC$1181)) *
        (IM!$X$2:$X$1181&gt;=$A$1) *
        (IM!$X$2:$X$1181&lt;=$B$1)*(W216="HUB")
    ) &gt; 0
), "HUB", "")</f>
        <v/>
      </c>
      <c r="O216" s="335"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2" t="str">
        <f>(TEXT(I216,"yyyymmdd"))&amp;$S$2&amp;A216&amp;$S$2&amp;B216&amp;$Q$2</f>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IF(AND(X216&lt;&gt;"", Y216&lt;&gt;""), 2, IF(OR(X216&lt;&gt;"", Y216&lt;&gt;""), 1, 0))</f>
        <v>0</v>
      </c>
      <c r="U216" s="325"/>
      <c r="V216" s="336">
        <f>IF(OR(R216="STAR", T216="", U216=""), T216,
"總數：" &amp; T216 &amp; CHAR(10) &amp;
"已維修：" &amp; U216 &amp; CHAR(10) &amp;
"未更換：" &amp; (T216 - U216))</f>
        <v>0</v>
      </c>
      <c r="W216" s="328" t="str">
        <f>IF(VLOOKUP(A216,'0919門市清單主檔'!B:E,4,FALSE)=0,"",VLOOKUP(A216,'0919門市清單主檔'!B:E,4,FALSE))</f>
        <v/>
      </c>
      <c r="Y216" s="228"/>
      <c r="Z216" s="228"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Q217&amp;IF(R217&lt;&gt;"",$P$2,"")&amp;R217</f>
        <v/>
      </c>
      <c r="N217" s="314" t="str">
        <f t="array" ref="N217">IF(AND(
    SUMPRODUCT(
        (IM!$F$2:$F$1181=A217) *
        ISNUMBER(SEARCH("HUB", IM!$AC$2:$AC$1181)) *
        (IM!$X$2:$X$1181&gt;=$A$1) *
        (IM!$X$2:$X$1181&lt;=$B$1)*(W217="HUB")
    ) &gt; 0
), "HUB", "")</f>
        <v/>
      </c>
      <c r="O217" s="335"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2" t="str">
        <f>(TEXT(I217,"yyyymmdd"))&amp;$S$2&amp;A217&amp;$S$2&amp;B217&amp;$Q$2</f>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IF(AND(X217&lt;&gt;"", Y217&lt;&gt;""), 2, IF(OR(X217&lt;&gt;"", Y217&lt;&gt;""), 1, 0))</f>
        <v>2</v>
      </c>
      <c r="U217" s="325"/>
      <c r="V217" s="336">
        <f>IF(OR(R217="STAR", T217="", U217=""), T217,
"總數：" &amp; T217 &amp; CHAR(10) &amp;
"已維修：" &amp; U217 &amp; CHAR(10) &amp;
"未更換：" &amp; (T217 - U217))</f>
        <v>2</v>
      </c>
      <c r="W217" s="328" t="str">
        <f>IF(VLOOKUP(A217,'0919門市清單主檔'!B:E,4,FALSE)=0,"",VLOOKUP(A217,'0919門市清單主檔'!B:E,4,FALSE))</f>
        <v/>
      </c>
      <c r="X217" s="227" t="s">
        <v>357</v>
      </c>
      <c r="Y217" s="228" t="s">
        <v>358</v>
      </c>
      <c r="Z217" s="228"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Q218&amp;IF(R218&lt;&gt;"",$P$2,"")&amp;R218</f>
        <v/>
      </c>
      <c r="N218" s="314" t="str">
        <f t="array" ref="N218">IF(AND(
    SUMPRODUCT(
        (IM!$F$2:$F$1181=A218) *
        ISNUMBER(SEARCH("HUB", IM!$AC$2:$AC$1181)) *
        (IM!$X$2:$X$1181&gt;=$A$1) *
        (IM!$X$2:$X$1181&lt;=$B$1)*(W218="HUB")
    ) &gt; 0
), "HUB", "")</f>
        <v/>
      </c>
      <c r="O218" s="335"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2" t="str">
        <f>(TEXT(I218,"yyyymmdd"))&amp;$S$2&amp;A218&amp;$S$2&amp;B218&amp;$Q$2</f>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IF(AND(X218&lt;&gt;"", Y218&lt;&gt;""), 2, IF(OR(X218&lt;&gt;"", Y218&lt;&gt;""), 1, 0))</f>
        <v>2</v>
      </c>
      <c r="U218" s="325"/>
      <c r="V218" s="336">
        <f>IF(OR(R218="STAR", T218="", U218=""), T218,
"總數：" &amp; T218 &amp; CHAR(10) &amp;
"已維修：" &amp; U218 &amp; CHAR(10) &amp;
"未更換：" &amp; (T218 - U218))</f>
        <v>2</v>
      </c>
      <c r="W218" s="328" t="str">
        <f>IF(VLOOKUP(A218,'0919門市清單主檔'!B:E,4,FALSE)=0,"",VLOOKUP(A218,'0919門市清單主檔'!B:E,4,FALSE))</f>
        <v/>
      </c>
      <c r="X218" s="227" t="s">
        <v>359</v>
      </c>
      <c r="Y218" s="228" t="s">
        <v>360</v>
      </c>
      <c r="Z218" s="228"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Q219&amp;IF(R219&lt;&gt;"",$P$2,"")&amp;R219</f>
        <v/>
      </c>
      <c r="N219" s="314" t="str">
        <f t="array" ref="N219">IF(AND(
    SUMPRODUCT(
        (IM!$F$2:$F$1181=A219) *
        ISNUMBER(SEARCH("HUB", IM!$AC$2:$AC$1181)) *
        (IM!$X$2:$X$1181&gt;=$A$1) *
        (IM!$X$2:$X$1181&lt;=$B$1)*(W219="HUB")
    ) &gt; 0
), "HUB", "")</f>
        <v/>
      </c>
      <c r="O219" s="335"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2" t="str">
        <f>(TEXT(I219,"yyyymmdd"))&amp;$S$2&amp;A219&amp;$S$2&amp;B219&amp;$Q$2</f>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IF(AND(X219&lt;&gt;"", Y219&lt;&gt;""), 2, IF(OR(X219&lt;&gt;"", Y219&lt;&gt;""), 1, 0))</f>
        <v>2</v>
      </c>
      <c r="U219" s="325"/>
      <c r="V219" s="336">
        <f>IF(OR(R219="STAR", T219="", U219=""), T219,
"總數：" &amp; T219 &amp; CHAR(10) &amp;
"已維修：" &amp; U219 &amp; CHAR(10) &amp;
"未更換：" &amp; (T219 - U219))</f>
        <v>2</v>
      </c>
      <c r="W219" s="328" t="str">
        <f>IF(VLOOKUP(A219,'0919門市清單主檔'!B:E,4,FALSE)=0,"",VLOOKUP(A219,'0919門市清單主檔'!B:E,4,FALSE))</f>
        <v/>
      </c>
      <c r="X219" s="227" t="s">
        <v>361</v>
      </c>
      <c r="Y219" s="228" t="s">
        <v>362</v>
      </c>
      <c r="Z219" s="228"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Q220&amp;IF(R220&lt;&gt;"",$P$2,"")&amp;R220</f>
        <v/>
      </c>
      <c r="N220" s="314" t="str">
        <f t="array" ref="N220">IF(AND(
    SUMPRODUCT(
        (IM!$F$2:$F$1181=A220) *
        ISNUMBER(SEARCH("HUB", IM!$AC$2:$AC$1181)) *
        (IM!$X$2:$X$1181&gt;=$A$1) *
        (IM!$X$2:$X$1181&lt;=$B$1)*(W220="HUB")
    ) &gt; 0
), "HUB", "")</f>
        <v/>
      </c>
      <c r="O220" s="335"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2" t="str">
        <f>(TEXT(I220,"yyyymmdd"))&amp;$S$2&amp;A220&amp;$S$2&amp;B220&amp;$Q$2</f>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IF(AND(X220&lt;&gt;"", Y220&lt;&gt;""), 2, IF(OR(X220&lt;&gt;"", Y220&lt;&gt;""), 1, 0))</f>
        <v>2</v>
      </c>
      <c r="U220" s="325"/>
      <c r="V220" s="336">
        <f>IF(OR(R220="STAR", T220="", U220=""), T220,
"總數：" &amp; T220 &amp; CHAR(10) &amp;
"已維修：" &amp; U220 &amp; CHAR(10) &amp;
"未更換：" &amp; (T220 - U220))</f>
        <v>2</v>
      </c>
      <c r="W220" s="328" t="str">
        <f>IF(VLOOKUP(A220,'0919門市清單主檔'!B:E,4,FALSE)=0,"",VLOOKUP(A220,'0919門市清單主檔'!B:E,4,FALSE))</f>
        <v/>
      </c>
      <c r="X220" s="227" t="s">
        <v>364</v>
      </c>
      <c r="Y220" s="228" t="s">
        <v>365</v>
      </c>
      <c r="Z220" s="228" t="str">
        <f>IF(T220&gt;0,"STAR","")</f>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IF(I221&gt;0,(TEXT(I221,"yyyymmdd")&amp;$S$2&amp;A221&amp;$S$2&amp;B221&amp;$Q$2),"")</f>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Q221&amp;IF(R221&lt;&gt;"",$P$2,"")&amp;R221</f>
        <v/>
      </c>
      <c r="N221" s="314" t="str">
        <f t="array" ref="N221">IF(AND(
    SUMPRODUCT(
        (IM!$F$2:$F$1181=A221) *
        ISNUMBER(SEARCH("HUB", IM!$AC$2:$AC$1181)) *
        (IM!$X$2:$X$1181&gt;=$A$1) *
        (IM!$X$2:$X$1181&lt;=$B$1)*(W221="HUB")
    ) &gt; 0
), "HUB", "")</f>
        <v/>
      </c>
      <c r="O221" s="335"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2" t="str">
        <f>(TEXT(I221,"yyyymmdd"))&amp;$S$2&amp;A221&amp;$S$2&amp;B221&amp;$Q$2</f>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IF(AND(X221&lt;&gt;"", Y221&lt;&gt;""), 2, IF(OR(X221&lt;&gt;"", Y221&lt;&gt;""), 1, 0))</f>
        <v>0</v>
      </c>
      <c r="U221" s="325"/>
      <c r="V221" s="336">
        <f>IF(OR(R221="STAR", T221="", U221=""), T221,
"總數：" &amp; T221 &amp; CHAR(10) &amp;
"已維修：" &amp; U221 &amp; CHAR(10) &amp;
"未更換：" &amp; (T221 - U221))</f>
        <v>0</v>
      </c>
      <c r="W221" s="328" t="str">
        <f>IF(VLOOKUP(A221,'0919門市清單主檔'!B:E,4,FALSE)=0,"",VLOOKUP(A221,'0919門市清單主檔'!B:E,4,FALSE))</f>
        <v/>
      </c>
      <c r="Y221" s="228"/>
      <c r="Z221" s="228" t="str">
        <f>IF(T221&gt;0,"STAR","")</f>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IF(I222&gt;0,(TEXT(I222,"yyyymmdd")&amp;$S$2&amp;A222&amp;$S$2&amp;B222&amp;$Q$2),"")</f>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Q222&amp;IF(R222&lt;&gt;"",$P$2,"")&amp;R222</f>
        <v/>
      </c>
      <c r="N222" s="314" t="str">
        <f t="array" ref="N222">IF(AND(
    SUMPRODUCT(
        (IM!$F$2:$F$1181=A222) *
        ISNUMBER(SEARCH("HUB", IM!$AC$2:$AC$1181)) *
        (IM!$X$2:$X$1181&gt;=$A$1) *
        (IM!$X$2:$X$1181&lt;=$B$1)*(W222="HUB")
    ) &gt; 0
), "HUB", "")</f>
        <v/>
      </c>
      <c r="O222" s="335"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2" t="str">
        <f>(TEXT(I222,"yyyymmdd"))&amp;$S$2&amp;A222&amp;$S$2&amp;B222&amp;$Q$2</f>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IF(AND(X222&lt;&gt;"", Y222&lt;&gt;""), 2, IF(OR(X222&lt;&gt;"", Y222&lt;&gt;""), 1, 0))</f>
        <v>0</v>
      </c>
      <c r="U222" s="325"/>
      <c r="V222" s="336">
        <f>IF(OR(R222="STAR", T222="", U222=""), T222,
"總數：" &amp; T222 &amp; CHAR(10) &amp;
"已維修：" &amp; U222 &amp; CHAR(10) &amp;
"未更換：" &amp; (T222 - U222))</f>
        <v>0</v>
      </c>
      <c r="W222" s="328" t="str">
        <f>IF(VLOOKUP(A222,'0919門市清單主檔'!B:E,4,FALSE)=0,"",VLOOKUP(A222,'0919門市清單主檔'!B:E,4,FALSE))</f>
        <v/>
      </c>
      <c r="X222" s="227"/>
      <c r="Z222" s="228" t="str">
        <f>IF(T222&gt;0,"STAR","")</f>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IF(I223&gt;0,(TEXT(I223,"yyyymmdd")&amp;$S$2&amp;A223&amp;$S$2&amp;B223&amp;$Q$2),"")</f>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Q223&amp;IF(R223&lt;&gt;"",$P$2,"")&amp;R223</f>
        <v/>
      </c>
      <c r="N223" s="314" t="str">
        <f t="array" ref="N223">IF(AND(
    SUMPRODUCT(
        (IM!$F$2:$F$1181=A223) *
        ISNUMBER(SEARCH("HUB", IM!$AC$2:$AC$1181)) *
        (IM!$X$2:$X$1181&gt;=$A$1) *
        (IM!$X$2:$X$1181&lt;=$B$1)*(W223="HUB")
    ) &gt; 0
), "HUB", "")</f>
        <v/>
      </c>
      <c r="O223" s="335"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2" t="str">
        <f>(TEXT(I223,"yyyymmdd"))&amp;$S$2&amp;A223&amp;$S$2&amp;B223&amp;$Q$2</f>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IF(AND(X223&lt;&gt;"", Y223&lt;&gt;""), 2, IF(OR(X223&lt;&gt;"", Y223&lt;&gt;""), 1, 0))</f>
        <v>1</v>
      </c>
      <c r="U223" s="325"/>
      <c r="V223" s="336">
        <f>IF(OR(R223="STAR", T223="", U223=""), T223,
"總數：" &amp; T223 &amp; CHAR(10) &amp;
"已維修：" &amp; U223 &amp; CHAR(10) &amp;
"未更換：" &amp; (T223 - U223))</f>
        <v>1</v>
      </c>
      <c r="W223" s="328" t="str">
        <f>IF(VLOOKUP(A223,'0919門市清單主檔'!B:E,4,FALSE)=0,"",VLOOKUP(A223,'0919門市清單主檔'!B:E,4,FALSE))</f>
        <v/>
      </c>
      <c r="X223" s="227" t="s">
        <v>367</v>
      </c>
      <c r="Z223" s="228" t="str">
        <f>IF(T223&gt;0,"STAR","")</f>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IF(I224&gt;0,(TEXT(I224,"yyyymmdd")&amp;$S$2&amp;A224&amp;$S$2&amp;B224&amp;$Q$2),"")</f>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Q224&amp;IF(R224&lt;&gt;"",$P$2,"")&amp;R224</f>
        <v/>
      </c>
      <c r="N224" s="314" t="str">
        <f t="array" ref="N224">IF(AND(
    SUMPRODUCT(
        (IM!$F$2:$F$1181=A224) *
        ISNUMBER(SEARCH("HUB", IM!$AC$2:$AC$1181)) *
        (IM!$X$2:$X$1181&gt;=$A$1) *
        (IM!$X$2:$X$1181&lt;=$B$1)*(W224="HUB")
    ) &gt; 0
), "HUB", "")</f>
        <v/>
      </c>
      <c r="O224" s="335"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2" t="str">
        <f>(TEXT(I224,"yyyymmdd"))&amp;$S$2&amp;A224&amp;$S$2&amp;B224&amp;$Q$2</f>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IF(AND(X224&lt;&gt;"", Y224&lt;&gt;""), 2, IF(OR(X224&lt;&gt;"", Y224&lt;&gt;""), 1, 0))</f>
        <v>1</v>
      </c>
      <c r="U224" s="325"/>
      <c r="V224" s="336">
        <f>IF(OR(R224="STAR", T224="", U224=""), T224,
"總數：" &amp; T224 &amp; CHAR(10) &amp;
"已維修：" &amp; U224 &amp; CHAR(10) &amp;
"未更換：" &amp; (T224 - U224))</f>
        <v>1</v>
      </c>
      <c r="W224" s="328" t="str">
        <f>IF(VLOOKUP(A224,'0919門市清單主檔'!B:E,4,FALSE)=0,"",VLOOKUP(A224,'0919門市清單主檔'!B:E,4,FALSE))</f>
        <v/>
      </c>
      <c r="X224" s="356" t="s">
        <v>370</v>
      </c>
      <c r="Y224" s="357"/>
      <c r="Z224" s="357" t="str">
        <f>IF(T224&gt;0,"STAR","")</f>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IF(I225&gt;0,(TEXT(I225,"yyyymmdd")&amp;$S$2&amp;A225&amp;$S$2&amp;B225&amp;$Q$2),"")</f>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Q225&amp;IF(R225&lt;&gt;"",$P$2,"")&amp;R225</f>
        <v/>
      </c>
      <c r="N225" s="314" t="str">
        <f t="array" ref="N225">IF(AND(
    SUMPRODUCT(
        (IM!$F$2:$F$1181=A225) *
        ISNUMBER(SEARCH("HUB", IM!$AC$2:$AC$1181)) *
        (IM!$X$2:$X$1181&gt;=$A$1) *
        (IM!$X$2:$X$1181&lt;=$B$1)*(W225="HUB")
    ) &gt; 0
), "HUB", "")</f>
        <v/>
      </c>
      <c r="O225" s="335"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2" t="str">
        <f>(TEXT(I225,"yyyymmdd"))&amp;$S$2&amp;A225&amp;$S$2&amp;B225&amp;$Q$2</f>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IF(AND(X225&lt;&gt;"", Y225&lt;&gt;""), 2, IF(OR(X225&lt;&gt;"", Y225&lt;&gt;""), 1, 0))</f>
        <v>0</v>
      </c>
      <c r="U225" s="355"/>
      <c r="V225" s="336">
        <f>IF(OR(R225="STAR", T225="", U225=""), T225,
"總數：" &amp; T225 &amp; CHAR(10) &amp;
"已維修：" &amp; U225 &amp; CHAR(10) &amp;
"未更換：" &amp; (T225 - U225))</f>
        <v>0</v>
      </c>
      <c r="W225" s="328" t="str">
        <f>IF(VLOOKUP(A225,'0919門市清單主檔'!B:E,4,FALSE)=0,"",VLOOKUP(A225,'0919門市清單主檔'!B:E,4,FALSE))</f>
        <v/>
      </c>
      <c r="X225" s="356"/>
      <c r="Y225" s="357"/>
      <c r="Z225" s="357" t="str">
        <f>IF(T225&gt;0,"STAR","")</f>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IF(I226&gt;0,(TEXT(I226,"yyyymmdd")&amp;$S$2&amp;A226&amp;$S$2&amp;B226&amp;$Q$2),"")</f>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Q226&amp;IF(R226&lt;&gt;"",$P$2,"")&amp;R226</f>
        <v/>
      </c>
      <c r="N226" s="315" t="str">
        <f t="array" ref="N226">IF(AND(
    SUMPRODUCT(
        (IM!$F$2:$F$1181=A226) *
        ISNUMBER(SEARCH("HUB", IM!$AC$2:$AC$1181)) *
        (IM!$X$2:$X$1181&gt;=$A$1) *
        (IM!$X$2:$X$1181&lt;=$B$1)*(W226="HUB")
    ) &gt; 0
), "HUB", "")</f>
        <v/>
      </c>
      <c r="O226" s="335"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3" t="str">
        <f>(TEXT(I226,"yyyymmdd"))&amp;$S$2&amp;A226&amp;$S$2&amp;B226&amp;$Q$2</f>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IF(AND(X226&lt;&gt;"", Y226&lt;&gt;""), 2, IF(OR(X226&lt;&gt;"", Y226&lt;&gt;""), 1, 0))</f>
        <v>0</v>
      </c>
      <c r="U226" s="330"/>
      <c r="V226" s="336">
        <f>IF(OR(R226="STAR", T226="", U226=""), T226,
"總數：" &amp; T226 &amp; CHAR(10) &amp;
"已維修：" &amp; U226 &amp; CHAR(10) &amp;
"未更換：" &amp; (T226 - U226))</f>
        <v>0</v>
      </c>
      <c r="W226" s="331" t="str">
        <f>IF(VLOOKUP(A226,'0919門市清單主檔'!B:E,4,FALSE)=0,"",VLOOKUP(A226,'0919門市清單主檔'!B:E,4,FALSE))</f>
        <v/>
      </c>
      <c r="X226" s="356"/>
      <c r="Y226" s="357"/>
      <c r="Z226" s="357" t="str">
        <f>IF(T226&gt;0,"STAR","")</f>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IF(I227&gt;0,(TEXT(I227,"yyyymmdd")&amp;$S$2&amp;A227&amp;$S$2&amp;B227&amp;$Q$2),"")</f>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Q227&amp;IF(R227&lt;&gt;"",$P$2,"")&amp;R227</f>
        <v/>
      </c>
      <c r="N227" s="315" t="str">
        <f t="array" ref="N227">IF(AND(
    SUMPRODUCT(
        (IM!$F$2:$F$1181=A227) *
        ISNUMBER(SEARCH("HUB", IM!$AC$2:$AC$1181)) *
        (IM!$X$2:$X$1181&gt;=$A$1) *
        (IM!$X$2:$X$1181&lt;=$B$1)*(W227="HUB")
    ) &gt; 0
), "HUB", "")</f>
        <v/>
      </c>
      <c r="O227" s="335" t="str">
        <f>IF(I227="","未到店",
IF(AND(S227&gt;J227, R227="STAR", NOT(AND(G227&lt;&gt;"萊到店 WebPOS", Q227&lt;&gt;"EDC"))), "完工已補裝",
IF(AND(G227&lt;&gt;"萊到店 WebPOS", Q227&lt;&gt;"EDC"), "EDC異常",
IF(AND(W227="HUB", N227=""), "HUB異常",
IF(OR(AND(Z227="STAR", R227="STAR"), AND(Z227&lt;&gt;"STAR", R227="")), "已完工", "STAR異常")
))))</f>
        <v>未到店</v>
      </c>
      <c r="P227" s="223" t="str">
        <f>(TEXT(I227,"yyyymmdd"))&amp;$S$2&amp;A227&amp;$S$2&amp;B227&amp;$Q$2</f>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IF(AND(X227&lt;&gt;"", Y227&lt;&gt;""), 2, IF(OR(X227&lt;&gt;"", Y227&lt;&gt;""), 1, 0))</f>
        <v>0</v>
      </c>
      <c r="U227" s="330"/>
      <c r="V227" s="336">
        <f>IF(OR(R227="STAR", T227="", U227=""), T227,
"總數：" &amp; T227 &amp; CHAR(10) &amp;
"已維修：" &amp; U227 &amp; CHAR(10) &amp;
"未更換：" &amp; (T227 - U227))</f>
        <v>0</v>
      </c>
      <c r="W227" s="331" t="str">
        <f>IF(VLOOKUP(A227,'0919門市清單主檔'!B:E,4,FALSE)=0,"",VLOOKUP(A227,'0919門市清單主檔'!B:E,4,FALSE))</f>
        <v/>
      </c>
      <c r="X227" s="356"/>
      <c r="Y227" s="357"/>
      <c r="Z227" s="357" t="str">
        <f>IF(T227&gt;0,"STAR","")</f>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45814</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IF(COUNTBLANK(C8:E8)=3,"未保養","")</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IF(COUNTBLANK(C9:E9)=3,"未保養","")</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IF(COUNTBLANK(C10:E10)=3,"未保養","")</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IF(COUNTBLANK(C11:E11)=3,"未保養","")</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IF(COUNTBLANK(C12:E12)=3,"未保養","")</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IF(COUNTBLANK(C13:E13)=3,"未保養","")</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IF(COUNTBLANK(C14:E14)=3,"未保養","")</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IF(COUNTBLANK(C15:E15)=3,"未保養","")</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IF(COUNTBLANK(C16:E16)=3,"未保養","")</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IF(COUNTBLANK(C17:E17)=3,"未保養","")</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IF(COUNTBLANK(C18:E18)=3,"未保養","")</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IF(COUNTBLANK(C19:E19)=3,"未保養","")</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IF(COUNTBLANK(C20:E20)=3,"未保養","")</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IF(COUNTBLANK(C21:E21)=3,"未保養","")</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IF(COUNTBLANK(C22:E22)=3,"未保養","")</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IF(COUNTBLANK(C23:E23)=3,"未保養","")</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IF(COUNTBLANK(C24:E24)=3,"未保養","")</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IF(COUNTBLANK(C25:E25)=3,"未保養","")</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IF(COUNTBLANK(C26:E26)=3,"未保養","")</f>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IF(COUNTBLANK(C27:E27)=3,"未保養","")</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IF(COUNTBLANK(C28:E28)=3,"未保養","")</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IF(COUNTBLANK(C29:E29)=3,"未保養","")</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IF(COUNTBLANK(C30:E30)=3,"未保養","")</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IF(COUNTBLANK(C31:E31)=3,"未保養","")</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IF(COUNTBLANK(C32:E32)=3,"未保養","")</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IF(COUNTBLANK(C33:E33)=3,"未保養","")</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IF(COUNTBLANK(C34:E34)=3,"未保養","")</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IF(COUNTBLANK(C35:E35)=3,"未保養","")</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IF(COUNTBLANK(C36:E36)=3,"未保養","")</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IF(COUNTBLANK(C37:E37)=3,"未保養","")</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IF(COUNTBLANK(C38:E38)=3,"未保養","")</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IF(COUNTBLANK(C40:E40)=3,"未保養","")</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IF(COUNTBLANK(C41:E41)=3,"未保養","")</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IF(COUNTBLANK(C42:E42)=3,"未保養","")</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IF(COUNTBLANK(C43:E43)=3,"未保養","")</f>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IF(COUNTBLANK(C44:E44)=3,"未保養","")</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IF(COUNTBLANK(C45:E45)=3,"未保養","")</f>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IF(COUNTBLANK(C46:E46)=3,"未保養","")</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IF(COUNTBLANK(C47:E47)=3,"未保養","")</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IF(COUNTBLANK(C48:E48)=3,"未保養","")</f>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IF(COUNTBLANK(C49:E49)=3,"未保養","")</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IF(COUNTBLANK(C50:E50)=3,"未保養","")</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IF(COUNTBLANK(C51:E51)=3,"未保養","")</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IF(COUNTBLANK(C52:E52)=3,"未保養","")</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IF(COUNTBLANK(C53:E53)=3,"未保養","")</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IF(COUNTBLANK(C54:E54)=3,"未保養","")</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IF(COUNTBLANK(C55:E55)=3,"未保養","")</f>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IF(COUNTBLANK(C56:E56)=3,"未保養","")</f>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IF(COUNTBLANK(C57:E57)=3,"未保養","")</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IF(COUNTBLANK(C58:E58)=3,"未保養","")</f>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IF(COUNTBLANK(C59:E59)=3,"未保養","")</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IF(COUNTBLANK(C60:E60)=3,"未保養","")</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IF(COUNTBLANK(C61:E61)=3,"未保養","")</f>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IF(COUNTBLANK(C62:E62)=3,"未保養","")</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IF(COUNTBLANK(C63:E63)=3,"未保養","")</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IF(COUNTBLANK(C64:E64)=3,"未保養","")</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IF(COUNTBLANK(C65:E65)=3,"未保養","")</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IF(COUNTBLANK(C66:E66)=3,"未保養","")</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IF(COUNTBLANK(C67:E67)=3,"未保養","")</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IF(COUNTBLANK(C68:E68)=3,"未保養","")</f>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IF(COUNTBLANK(C69:E69)=3,"未保養","")</f>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IF(COUNTBLANK(C70:E70)=3,"未保養","")</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IF(COUNTBLANK(C72:E72)=3,"未保養","")</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IF(COUNTBLANK(C73:E73)=3,"未保養","")</f>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IF(COUNTBLANK(C74:E74)=3,"未保養","")</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IF(COUNTBLANK(C75:E75)=3,"未保養","")</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IF(COUNTBLANK(C76:E76)=3,"未保養","")</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IF(COUNTBLANK(C77:E77)=3,"未保養","")</f>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IF(COUNTBLANK(C78:E78)=3,"未保養","")</f>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IF(COUNTBLANK(C79:E79)=3,"未保養","")</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IF(COUNTBLANK(C80:E80)=3,"未保養","")</f>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IF(COUNTBLANK(C81:E81)=3,"未保養","")</f>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IF(COUNTBLANK(C82:E82)=3,"未保養","")</f>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IF(COUNTBLANK(C83:E83)=3,"未保養","")</f>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IF(COUNTBLANK(C84:E84)=3,"未保養","")</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IF(COUNTBLANK(C85:E85)=3,"未保養","")</f>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IF(COUNTBLANK(C86:E86)=3,"未保養","")</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IF(COUNTBLANK(C87:E87)=3,"未保養","")</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IF(COUNTBLANK(C88:E88)=3,"未保養","")</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IF(COUNTBLANK(C89:E89)=3,"未保養","")</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IF(COUNTBLANK(C90:E90)=3,"未保養","")</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IF(COUNTBLANK(C91:E91)=3,"未保養","")</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IF(COUNTBLANK(C92:E92)=3,"未保養","")</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IF(COUNTBLANK(C93:E93)=3,"未保養","")</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IF(COUNTBLANK(C94:E94)=3,"未保養","")</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IF(COUNTBLANK(C95:E95)=3,"未保養","")</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IF(COUNTBLANK(C96:E96)=3,"未保養","")</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IF(COUNTBLANK(C97:E97)=3,"未保養","")</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IF(COUNTBLANK(C98:E98)=3,"未保養","")</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IF(COUNTBLANK(C99:E99)=3,"未保養","")</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IF(COUNTBLANK(C100:E100)=3,"未保養","")</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IF(COUNTBLANK(C101:E101)=3,"未保養","")</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IF(COUNTBLANK(C102:E102)=3,"未保養","")</f>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IF(COUNTBLANK(C104:E104)=3,"未保養","")</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IF(COUNTBLANK(C105:E105)=3,"未保養","")</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IF(COUNTBLANK(C106:E106)=3,"未保養","")</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IF(COUNTBLANK(C107:E107)=3,"未保養","")</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IF(COUNTBLANK(C108:E108)=3,"未保養","")</f>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IF(COUNTBLANK(C109:E109)=3,"未保養","")</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IF(COUNTBLANK(C110:E110)=3,"未保養","")</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IF(COUNTBLANK(C111:E111)=3,"未保養","")</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IF(COUNTBLANK(C112:E112)=3,"未保養","")</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IF(COUNTBLANK(C113:E113)=3,"未保養","")</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IF(COUNTBLANK(C114:E114)=3,"未保養","")</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IF(COUNTBLANK(C115:E115)=3,"未保養","")</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IF(COUNTBLANK(C116:E116)=3,"未保養","")</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IF(COUNTBLANK(C117:E117)=3,"未保養","")</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IF(COUNTBLANK(C118:E118)=3,"未保養","")</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IF(COUNTBLANK(C119:E119)=3,"未保養","")</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IF(COUNTBLANK(C120:E120)=3,"未保養","")</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IF(COUNTBLANK(C121:E121)=3,"未保養","")</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IF(COUNTBLANK(C122:E122)=3,"未保養","")</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IF(COUNTBLANK(C123:E123)=3,"未保養","")</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45814</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IF(COUNTBLANK(C8:E8)=3,"未保養","")</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IF(COUNTBLANK(C9:E9)=3,"未保養","")</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IF(COUNTBLANK(C10:E10)=3,"未保養","")</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IF(COUNTBLANK(C11:E11)=3,"未保養","")</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IF(COUNTBLANK(C12:E12)=3,"未保養","")</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IF(COUNTBLANK(C13:E13)=3,"未保養","")</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IF(COUNTBLANK(C14:E14)=3,"未保養","")</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IF(COUNTBLANK(C15:E15)=3,"未保養","")</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IF(COUNTBLANK(C16:E16)=3,"未保養","")</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IF(COUNTBLANK(C17:E17)=3,"未保養","")</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IF(COUNTBLANK(C18:E18)=3,"未保養","")</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IF(COUNTBLANK(C19:E19)=3,"未保養","")</f>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IF(COUNTBLANK(C20:E20)=3,"未保養","")</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IF(COUNTBLANK(C21:E21)=3,"未保養","")</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IF(COUNTBLANK(C22:E22)=3,"未保養","")</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IF(COUNTBLANK(C23:E23)=3,"未保養","")</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IF(COUNTBLANK(C24:E24)=3,"未保養","")</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IF(COUNTBLANK(C25:E25)=3,"未保養","")</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IF(COUNTBLANK(C26:E26)=3,"未保養","")</f>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IF(COUNTBLANK(C27:E27)=3,"未保養","")</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IF(COUNTBLANK(C28:E28)=3,"未保養","")</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IF(COUNTBLANK(C29:E29)=3,"未保養","")</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IF(COUNTBLANK(C30:E30)=3,"未保養","")</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IF(COUNTBLANK(C31:E31)=3,"未保養","")</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IF(COUNTBLANK(C32:E32)=3,"未保養","")</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IF(COUNTBLANK(C33:E33)=3,"未保養","")</f>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IF(COUNTBLANK(C34:E34)=3,"未保養","")</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IF(COUNTBLANK(C35:E35)=3,"未保養","")</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IF(COUNTBLANK(C36:E36)=3,"未保養","")</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IF(COUNTBLANK(C37:E37)=3,"未保養","")</f>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IF(COUNTBLANK(C38:E38)=3,"未保養","")</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IF(COUNTBLANK(C40:E40)=3,"未保養","")</f>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IF(COUNTBLANK(C41:E41)=3,"未保養","")</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IF(COUNTBLANK(C42:E42)=3,"未保養","")</f>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IF(COUNTBLANK(C43:E43)=3,"未保養","")</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IF(COUNTBLANK(C44:E44)=3,"未保養","")</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IF(COUNTBLANK(C45:E45)=3,"未保養","")</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IF(COUNTBLANK(C46:E46)=3,"未保養","")</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IF(COUNTBLANK(C47:E47)=3,"未保養","")</f>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IF(COUNTBLANK(C48:E48)=3,"未保養","")</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IF(COUNTBLANK(C49:E49)=3,"未保養","")</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IF(COUNTBLANK(C50:E50)=3,"未保養","")</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IF(COUNTBLANK(C51:E51)=3,"未保養","")</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IF(COUNTBLANK(C52:E52)=3,"未保養","")</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IF(COUNTBLANK(C53:E53)=3,"未保養","")</f>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IF(COUNTBLANK(C54:E54)=3,"未保養","")</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IF(COUNTBLANK(C55:E55)=3,"未保養","")</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IF(COUNTBLANK(C56:E56)=3,"未保養","")</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IF(COUNTBLANK(C57:E57)=3,"未保養","")</f>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IF(COUNTBLANK(C58:E58)=3,"未保養","")</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IF(COUNTBLANK(C59:E59)=3,"未保養","")</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IF(COUNTBLANK(C60:E60)=3,"未保養","")</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IF(COUNTBLANK(C61:E61)=3,"未保養","")</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IF(COUNTBLANK(C62:E62)=3,"未保養","")</f>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IF(COUNTBLANK(C63:E63)=3,"未保養","")</f>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IF(COUNTBLANK(C64:E64)=3,"未保養","")</f>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45814</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IF(COUNTBLANK(C8:E8)=3,"未保養","")</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IF(COUNTBLANK(C9:E9)=3,"未保養","")</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IF(COUNTBLANK(C10:E10)=3,"未保養","")</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IF(COUNTBLANK(C11:E11)=3,"未保養","")</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IF(COUNTBLANK(C12:E12)=3,"未保養","")</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IF(COUNTBLANK(C13:E13)=3,"未保養","")</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IF(COUNTBLANK(C14:E14)=3,"未保養","")</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IF(COUNTBLANK(C15:E15)=3,"未保養","")</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IF(COUNTBLANK(C16:E16)=3,"未保養","")</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IF(COUNTBLANK(C17:E17)=3,"未保養","")</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IF(COUNTBLANK(C18:E18)=3,"未保養","")</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IF(COUNTBLANK(C19:E19)=3,"未保養","")</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IF(COUNTBLANK(C20:E20)=3,"未保養","")</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IF(COUNTBLANK(C21:E21)=3,"未保養","")</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IF(COUNTBLANK(C22:E22)=3,"未保養","")</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IF(COUNTBLANK(C23:E23)=3,"未保養","")</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IF(COUNTBLANK(C24:E24)=3,"未保養","")</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IF(COUNTBLANK(C25:E25)=3,"未保養","")</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IF(COUNTBLANK(C26:E26)=3,"未保養","")</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IF(COUNTBLANK(C27:E27)=3,"未保養","")</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IF(COUNTBLANK(C28:E28)=3,"未保養","")</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IF(COUNTBLANK(C29:E29)=3,"未保養","")</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IF(COUNTBLANK(C30:E30)=3,"未保養","")</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IF(COUNTBLANK(C31:E31)=3,"未保養","")</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IF(COUNTBLANK(C32:E32)=3,"未保養","")</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IF(COUNTBLANK(C33:E33)=3,"未保養","")</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IF(COUNTBLANK(C34:E34)=3,"未保養","")</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IF(COUNTBLANK(C35:E35)=3,"未保養","")</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IF(COUNTBLANK(C36:E36)=3,"未保養","")</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IF(COUNTBLANK(C37:E37)=3,"未保養","")</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IF(COUNTBLANK(C38:E38)=3,"未保養","")</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IF(COUNTBLANK(C40:E40)=3,"未保養","")</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IF(COUNTBLANK(C41:E41)=3,"未保養","")</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2025-06-06T09:40:58Z</dcterms:modified>
</cp:coreProperties>
</file>