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8c636c3c359fad/Рабочий стол/"/>
    </mc:Choice>
  </mc:AlternateContent>
  <xr:revisionPtr revIDLastSave="3" documentId="8_{A24BE1AE-8CC7-46EE-A814-4F77C1C8A13A}" xr6:coauthVersionLast="47" xr6:coauthVersionMax="47" xr10:uidLastSave="{5F1FA849-C2C3-4BFD-861B-D0C44482C306}"/>
  <bookViews>
    <workbookView xWindow="-108" yWindow="-108" windowWidth="23256" windowHeight="12456" xr2:uid="{98A9B48D-EF67-453D-B304-E6E99961D0B7}"/>
  </bookViews>
  <sheets>
    <sheet name="OrderDetail" sheetId="1" r:id="rId1"/>
    <sheet name="Produ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5" i="1" l="1"/>
  <c r="T5" i="1"/>
  <c r="S4" i="1"/>
  <c r="T4" i="1"/>
  <c r="T3" i="1"/>
  <c r="S3" i="1" s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3" i="1"/>
  <c r="J3" i="1" a="1"/>
  <c r="J3" i="1" s="1"/>
  <c r="G3" i="1" a="1"/>
  <c r="G3" i="1" s="1"/>
  <c r="I265" i="1" s="1"/>
  <c r="H3" i="1" a="1"/>
  <c r="H3" i="1" s="1"/>
  <c r="I508" i="1" l="1"/>
  <c r="I343" i="1"/>
  <c r="I385" i="1"/>
  <c r="I384" i="1"/>
  <c r="I220" i="1"/>
  <c r="I195" i="1"/>
  <c r="I169" i="1"/>
  <c r="I136" i="1"/>
  <c r="I403" i="1"/>
  <c r="I487" i="1"/>
  <c r="I364" i="1"/>
  <c r="I363" i="1"/>
  <c r="I137" i="1"/>
  <c r="I362" i="1"/>
  <c r="I461" i="1"/>
  <c r="I316" i="1"/>
  <c r="I421" i="1"/>
  <c r="I447" i="1"/>
  <c r="I507" i="1"/>
  <c r="I484" i="1"/>
  <c r="I340" i="1"/>
  <c r="I422" i="1"/>
  <c r="I194" i="1"/>
  <c r="I355" i="1"/>
  <c r="I386" i="1"/>
  <c r="I506" i="1"/>
  <c r="I401" i="1"/>
  <c r="I483" i="1"/>
  <c r="I219" i="1"/>
  <c r="I90" i="1"/>
  <c r="I102" i="1"/>
  <c r="I114" i="1"/>
  <c r="I126" i="1"/>
  <c r="I138" i="1"/>
  <c r="I150" i="1"/>
  <c r="I162" i="1"/>
  <c r="I174" i="1"/>
  <c r="I186" i="1"/>
  <c r="I198" i="1"/>
  <c r="I210" i="1"/>
  <c r="I222" i="1"/>
  <c r="I234" i="1"/>
  <c r="I246" i="1"/>
  <c r="I258" i="1"/>
  <c r="I270" i="1"/>
  <c r="I282" i="1"/>
  <c r="I294" i="1"/>
  <c r="I306" i="1"/>
  <c r="I318" i="1"/>
  <c r="I330" i="1"/>
  <c r="I342" i="1"/>
  <c r="I354" i="1"/>
  <c r="I366" i="1"/>
  <c r="I378" i="1"/>
  <c r="I390" i="1"/>
  <c r="I402" i="1"/>
  <c r="I414" i="1"/>
  <c r="I426" i="1"/>
  <c r="I438" i="1"/>
  <c r="I450" i="1"/>
  <c r="I462" i="1"/>
  <c r="I474" i="1"/>
  <c r="I486" i="1"/>
  <c r="I498" i="1"/>
  <c r="I510" i="1"/>
  <c r="M3" i="1" a="1"/>
  <c r="I7" i="1" s="1"/>
  <c r="I91" i="1"/>
  <c r="I103" i="1"/>
  <c r="I115" i="1"/>
  <c r="I127" i="1"/>
  <c r="I151" i="1"/>
  <c r="I163" i="1"/>
  <c r="I187" i="1"/>
  <c r="I199" i="1"/>
  <c r="I211" i="1"/>
  <c r="I235" i="1"/>
  <c r="I247" i="1"/>
  <c r="I259" i="1"/>
  <c r="I283" i="1"/>
  <c r="I295" i="1"/>
  <c r="I319" i="1"/>
  <c r="I139" i="1"/>
  <c r="I175" i="1"/>
  <c r="I223" i="1"/>
  <c r="I271" i="1"/>
  <c r="I307" i="1"/>
  <c r="I80" i="1"/>
  <c r="I92" i="1"/>
  <c r="I104" i="1"/>
  <c r="I116" i="1"/>
  <c r="I128" i="1"/>
  <c r="I140" i="1"/>
  <c r="I152" i="1"/>
  <c r="I164" i="1"/>
  <c r="I176" i="1"/>
  <c r="I188" i="1"/>
  <c r="I200" i="1"/>
  <c r="I212" i="1"/>
  <c r="I224" i="1"/>
  <c r="I236" i="1"/>
  <c r="I248" i="1"/>
  <c r="I260" i="1"/>
  <c r="I272" i="1"/>
  <c r="I284" i="1"/>
  <c r="I296" i="1"/>
  <c r="I308" i="1"/>
  <c r="I320" i="1"/>
  <c r="I332" i="1"/>
  <c r="I344" i="1"/>
  <c r="I356" i="1"/>
  <c r="I368" i="1"/>
  <c r="I380" i="1"/>
  <c r="I392" i="1"/>
  <c r="I404" i="1"/>
  <c r="I416" i="1"/>
  <c r="I428" i="1"/>
  <c r="I440" i="1"/>
  <c r="I452" i="1"/>
  <c r="I464" i="1"/>
  <c r="I476" i="1"/>
  <c r="I488" i="1"/>
  <c r="I500" i="1"/>
  <c r="I512" i="1"/>
  <c r="I81" i="1"/>
  <c r="I93" i="1"/>
  <c r="I105" i="1"/>
  <c r="I117" i="1"/>
  <c r="I129" i="1"/>
  <c r="I141" i="1"/>
  <c r="I153" i="1"/>
  <c r="I165" i="1"/>
  <c r="I177" i="1"/>
  <c r="I189" i="1"/>
  <c r="I201" i="1"/>
  <c r="I213" i="1"/>
  <c r="I225" i="1"/>
  <c r="I237" i="1"/>
  <c r="I249" i="1"/>
  <c r="I261" i="1"/>
  <c r="I273" i="1"/>
  <c r="I285" i="1"/>
  <c r="I297" i="1"/>
  <c r="I309" i="1"/>
  <c r="I321" i="1"/>
  <c r="I333" i="1"/>
  <c r="I345" i="1"/>
  <c r="I357" i="1"/>
  <c r="I369" i="1"/>
  <c r="I381" i="1"/>
  <c r="I393" i="1"/>
  <c r="I405" i="1"/>
  <c r="I417" i="1"/>
  <c r="I429" i="1"/>
  <c r="I441" i="1"/>
  <c r="I453" i="1"/>
  <c r="I465" i="1"/>
  <c r="I477" i="1"/>
  <c r="I489" i="1"/>
  <c r="I501" i="1"/>
  <c r="I513" i="1"/>
  <c r="I95" i="1"/>
  <c r="I131" i="1"/>
  <c r="I155" i="1"/>
  <c r="I179" i="1"/>
  <c r="I203" i="1"/>
  <c r="I227" i="1"/>
  <c r="I251" i="1"/>
  <c r="I287" i="1"/>
  <c r="I311" i="1"/>
  <c r="I335" i="1"/>
  <c r="I371" i="1"/>
  <c r="I395" i="1"/>
  <c r="I431" i="1"/>
  <c r="I455" i="1"/>
  <c r="I479" i="1"/>
  <c r="I503" i="1"/>
  <c r="I96" i="1"/>
  <c r="I156" i="1"/>
  <c r="I204" i="1"/>
  <c r="I228" i="1"/>
  <c r="I82" i="1"/>
  <c r="I94" i="1"/>
  <c r="I106" i="1"/>
  <c r="I118" i="1"/>
  <c r="I130" i="1"/>
  <c r="I142" i="1"/>
  <c r="I154" i="1"/>
  <c r="I166" i="1"/>
  <c r="I178" i="1"/>
  <c r="I190" i="1"/>
  <c r="I202" i="1"/>
  <c r="I214" i="1"/>
  <c r="I226" i="1"/>
  <c r="I238" i="1"/>
  <c r="I250" i="1"/>
  <c r="I262" i="1"/>
  <c r="I274" i="1"/>
  <c r="I286" i="1"/>
  <c r="I298" i="1"/>
  <c r="I310" i="1"/>
  <c r="I322" i="1"/>
  <c r="I334" i="1"/>
  <c r="I346" i="1"/>
  <c r="I358" i="1"/>
  <c r="I370" i="1"/>
  <c r="I382" i="1"/>
  <c r="I394" i="1"/>
  <c r="I406" i="1"/>
  <c r="I418" i="1"/>
  <c r="I430" i="1"/>
  <c r="I442" i="1"/>
  <c r="I454" i="1"/>
  <c r="I466" i="1"/>
  <c r="I478" i="1"/>
  <c r="I490" i="1"/>
  <c r="I502" i="1"/>
  <c r="I514" i="1"/>
  <c r="I23" i="1"/>
  <c r="I83" i="1"/>
  <c r="I107" i="1"/>
  <c r="I143" i="1"/>
  <c r="I167" i="1"/>
  <c r="I191" i="1"/>
  <c r="I215" i="1"/>
  <c r="I239" i="1"/>
  <c r="I263" i="1"/>
  <c r="I275" i="1"/>
  <c r="I299" i="1"/>
  <c r="I323" i="1"/>
  <c r="I347" i="1"/>
  <c r="I359" i="1"/>
  <c r="I383" i="1"/>
  <c r="I407" i="1"/>
  <c r="I443" i="1"/>
  <c r="I467" i="1"/>
  <c r="I491" i="1"/>
  <c r="I515" i="1"/>
  <c r="I84" i="1"/>
  <c r="I168" i="1"/>
  <c r="I192" i="1"/>
  <c r="I119" i="1"/>
  <c r="I419" i="1"/>
  <c r="I60" i="1"/>
  <c r="I108" i="1"/>
  <c r="I120" i="1"/>
  <c r="I132" i="1"/>
  <c r="I180" i="1"/>
  <c r="I85" i="1"/>
  <c r="I97" i="1"/>
  <c r="I109" i="1"/>
  <c r="I121" i="1"/>
  <c r="I133" i="1"/>
  <c r="I26" i="1"/>
  <c r="I86" i="1"/>
  <c r="I98" i="1"/>
  <c r="I110" i="1"/>
  <c r="I122" i="1"/>
  <c r="I134" i="1"/>
  <c r="I15" i="1"/>
  <c r="I63" i="1"/>
  <c r="I87" i="1"/>
  <c r="I99" i="1"/>
  <c r="I111" i="1"/>
  <c r="I123" i="1"/>
  <c r="I135" i="1"/>
  <c r="I147" i="1"/>
  <c r="I339" i="1"/>
  <c r="I460" i="1"/>
  <c r="I360" i="1"/>
  <c r="I243" i="1"/>
  <c r="I160" i="1"/>
  <c r="I499" i="1"/>
  <c r="I398" i="1"/>
  <c r="I314" i="1"/>
  <c r="I217" i="1"/>
  <c r="I458" i="1"/>
  <c r="I375" i="1"/>
  <c r="I336" i="1"/>
  <c r="I241" i="1"/>
  <c r="I158" i="1"/>
  <c r="I496" i="1"/>
  <c r="I475" i="1"/>
  <c r="I457" i="1"/>
  <c r="I435" i="1"/>
  <c r="I413" i="1"/>
  <c r="I396" i="1"/>
  <c r="I374" i="1"/>
  <c r="I352" i="1"/>
  <c r="I331" i="1"/>
  <c r="I312" i="1"/>
  <c r="I288" i="1"/>
  <c r="I264" i="1"/>
  <c r="I240" i="1"/>
  <c r="I209" i="1"/>
  <c r="I183" i="1"/>
  <c r="I157" i="1"/>
  <c r="I101" i="1"/>
  <c r="I425" i="1"/>
  <c r="I253" i="1"/>
  <c r="I485" i="1"/>
  <c r="I341" i="1"/>
  <c r="I170" i="1"/>
  <c r="I293" i="1"/>
  <c r="I505" i="1"/>
  <c r="I361" i="1"/>
  <c r="I292" i="1"/>
  <c r="I125" i="1"/>
  <c r="I439" i="1"/>
  <c r="I338" i="1"/>
  <c r="I291" i="1"/>
  <c r="I218" i="1"/>
  <c r="I520" i="1"/>
  <c r="I437" i="1"/>
  <c r="I337" i="1"/>
  <c r="I242" i="1"/>
  <c r="I113" i="1"/>
  <c r="I480" i="1"/>
  <c r="I397" i="1"/>
  <c r="I289" i="1"/>
  <c r="I184" i="1"/>
  <c r="I112" i="1"/>
  <c r="I518" i="1"/>
  <c r="I517" i="1"/>
  <c r="I495" i="1"/>
  <c r="I473" i="1"/>
  <c r="I456" i="1"/>
  <c r="I434" i="1"/>
  <c r="I412" i="1"/>
  <c r="I391" i="1"/>
  <c r="I373" i="1"/>
  <c r="I351" i="1"/>
  <c r="I329" i="1"/>
  <c r="I305" i="1"/>
  <c r="I281" i="1"/>
  <c r="I257" i="1"/>
  <c r="I233" i="1"/>
  <c r="I208" i="1"/>
  <c r="I182" i="1"/>
  <c r="I149" i="1"/>
  <c r="I100" i="1"/>
  <c r="I28" i="1"/>
  <c r="I325" i="1"/>
  <c r="I424" i="1"/>
  <c r="I276" i="1"/>
  <c r="I221" i="1"/>
  <c r="I463" i="1"/>
  <c r="I317" i="1"/>
  <c r="I444" i="1"/>
  <c r="I244" i="1"/>
  <c r="I411" i="1"/>
  <c r="I408" i="1"/>
  <c r="I446" i="1"/>
  <c r="I300" i="1"/>
  <c r="I196" i="1"/>
  <c r="I423" i="1"/>
  <c r="I269" i="1"/>
  <c r="I400" i="1"/>
  <c r="I268" i="1"/>
  <c r="I482" i="1"/>
  <c r="I377" i="1"/>
  <c r="I267" i="1"/>
  <c r="I193" i="1"/>
  <c r="I481" i="1"/>
  <c r="I420" i="1"/>
  <c r="I266" i="1"/>
  <c r="I497" i="1"/>
  <c r="I415" i="1"/>
  <c r="I313" i="1"/>
  <c r="I516" i="1"/>
  <c r="I472" i="1"/>
  <c r="I433" i="1"/>
  <c r="I372" i="1"/>
  <c r="I328" i="1"/>
  <c r="I280" i="1"/>
  <c r="I207" i="1"/>
  <c r="I148" i="1"/>
  <c r="I17" i="1"/>
  <c r="I493" i="1"/>
  <c r="I449" i="1"/>
  <c r="I410" i="1"/>
  <c r="I367" i="1"/>
  <c r="I327" i="1"/>
  <c r="I279" i="1"/>
  <c r="I255" i="1"/>
  <c r="I206" i="1"/>
  <c r="I173" i="1"/>
  <c r="I146" i="1"/>
  <c r="I88" i="1"/>
  <c r="I16" i="1"/>
  <c r="I469" i="1"/>
  <c r="I277" i="1"/>
  <c r="I468" i="1"/>
  <c r="I324" i="1"/>
  <c r="I252" i="1"/>
  <c r="I445" i="1"/>
  <c r="I245" i="1"/>
  <c r="I379" i="1"/>
  <c r="I161" i="1"/>
  <c r="I53" i="1"/>
  <c r="I504" i="1"/>
  <c r="I399" i="1"/>
  <c r="I315" i="1"/>
  <c r="I124" i="1"/>
  <c r="I459" i="1"/>
  <c r="I376" i="1"/>
  <c r="I290" i="1"/>
  <c r="I185" i="1"/>
  <c r="I159" i="1"/>
  <c r="I519" i="1"/>
  <c r="I436" i="1"/>
  <c r="I353" i="1"/>
  <c r="I216" i="1"/>
  <c r="I494" i="1"/>
  <c r="I451" i="1"/>
  <c r="I389" i="1"/>
  <c r="I350" i="1"/>
  <c r="I304" i="1"/>
  <c r="I256" i="1"/>
  <c r="I232" i="1"/>
  <c r="I181" i="1"/>
  <c r="I89" i="1"/>
  <c r="I511" i="1"/>
  <c r="I471" i="1"/>
  <c r="I432" i="1"/>
  <c r="I388" i="1"/>
  <c r="I349" i="1"/>
  <c r="I303" i="1"/>
  <c r="I231" i="1"/>
  <c r="I509" i="1"/>
  <c r="I492" i="1"/>
  <c r="I470" i="1"/>
  <c r="I448" i="1"/>
  <c r="I427" i="1"/>
  <c r="I409" i="1"/>
  <c r="I387" i="1"/>
  <c r="I365" i="1"/>
  <c r="I348" i="1"/>
  <c r="I326" i="1"/>
  <c r="I302" i="1"/>
  <c r="I278" i="1"/>
  <c r="I254" i="1"/>
  <c r="I230" i="1"/>
  <c r="I205" i="1"/>
  <c r="I172" i="1"/>
  <c r="I145" i="1"/>
  <c r="I77" i="1"/>
  <c r="I5" i="1"/>
  <c r="I301" i="1"/>
  <c r="I229" i="1"/>
  <c r="I197" i="1"/>
  <c r="I171" i="1"/>
  <c r="I144" i="1"/>
  <c r="I76" i="1"/>
  <c r="I4" i="1"/>
  <c r="I14" i="1" l="1"/>
  <c r="I72" i="1"/>
  <c r="I39" i="1"/>
  <c r="I12" i="1"/>
  <c r="I27" i="1"/>
  <c r="I35" i="1"/>
  <c r="I71" i="1"/>
  <c r="I21" i="1"/>
  <c r="I42" i="1"/>
  <c r="I37" i="1"/>
  <c r="I46" i="1"/>
  <c r="I13" i="1"/>
  <c r="I56" i="1"/>
  <c r="I41" i="1"/>
  <c r="I29" i="1"/>
  <c r="I50" i="1"/>
  <c r="I34" i="1"/>
  <c r="I47" i="1"/>
  <c r="I44" i="1"/>
  <c r="I30" i="1"/>
  <c r="I73" i="1"/>
  <c r="I48" i="1"/>
  <c r="I22" i="1"/>
  <c r="I11" i="1"/>
  <c r="I32" i="1"/>
  <c r="I79" i="1"/>
  <c r="I18" i="1"/>
  <c r="I64" i="1"/>
  <c r="I74" i="1"/>
  <c r="I61" i="1"/>
  <c r="I36" i="1"/>
  <c r="I10" i="1"/>
  <c r="I20" i="1"/>
  <c r="I67" i="1"/>
  <c r="I6" i="1"/>
  <c r="I75" i="1"/>
  <c r="I62" i="1"/>
  <c r="I49" i="1"/>
  <c r="I24" i="1"/>
  <c r="I69" i="1"/>
  <c r="I8" i="1"/>
  <c r="I55" i="1"/>
  <c r="I52" i="1"/>
  <c r="I57" i="1"/>
  <c r="I43" i="1"/>
  <c r="I40" i="1"/>
  <c r="I51" i="1"/>
  <c r="I38" i="1"/>
  <c r="I25" i="1"/>
  <c r="I59" i="1"/>
  <c r="I45" i="1"/>
  <c r="I19" i="1"/>
  <c r="I33" i="1"/>
  <c r="M3" i="1"/>
  <c r="I65" i="1"/>
  <c r="I9" i="1"/>
  <c r="I78" i="1"/>
  <c r="I70" i="1"/>
  <c r="I31" i="1"/>
  <c r="I66" i="1"/>
  <c r="I58" i="1"/>
  <c r="I68" i="1"/>
  <c r="I54" i="1"/>
  <c r="I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<sst xmlns="http://schemas.openxmlformats.org/spreadsheetml/2006/main" count="178" uniqueCount="168">
  <si>
    <t>OrderDetailID</t>
  </si>
  <si>
    <t>OrderID</t>
  </si>
  <si>
    <t>ProductID</t>
  </si>
  <si>
    <t>Quantity</t>
  </si>
  <si>
    <t>ProductName</t>
  </si>
  <si>
    <t>SupplierID</t>
  </si>
  <si>
    <t>CategoryID</t>
  </si>
  <si>
    <t>Unit</t>
  </si>
  <si>
    <t>Price</t>
  </si>
  <si>
    <t>Chais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</si>
  <si>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</si>
  <si>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</si>
  <si>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</si>
  <si>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</si>
  <si>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</si>
  <si>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</si>
  <si>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</si>
  <si>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</si>
  <si>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</si>
  <si>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</si>
  <si>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</si>
  <si>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</si>
  <si>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Northwoods Cranberry Sauce</t>
  </si>
  <si>
    <t>12 - 12 oz jars</t>
  </si>
  <si>
    <t>Mishi Kobe Niku</t>
  </si>
  <si>
    <t>Ikura</t>
  </si>
  <si>
    <t>12 - 200 ml jars</t>
  </si>
  <si>
    <t>Queso Cabrales</t>
  </si>
  <si>
    <t>Queso Manchego La Pastora</t>
  </si>
  <si>
    <t>Konbu</t>
  </si>
  <si>
    <t>2 kg box</t>
  </si>
  <si>
    <t>Tofu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</si>
  <si>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</si>
  <si>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</si>
  <si>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</si>
  <si>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</si>
  <si>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</si>
  <si>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</si>
  <si>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</si>
  <si>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Teatime Chocolate Biscuits</t>
  </si>
  <si>
    <t>10 boxes x 12 pieces</t>
  </si>
  <si>
    <t>Sir Rodney's Marmalade</t>
  </si>
  <si>
    <t>30 gift boxes</t>
  </si>
  <si>
    <t>Sir Rodney's Scones</t>
  </si>
  <si>
    <t>Gustaf's Knäckebröd</t>
  </si>
  <si>
    <t>Tunnbröd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</si>
  <si>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</si>
  <si>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</si>
  <si>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</si>
  <si>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</si>
  <si>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</si>
  <si>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</si>
  <si>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</si>
  <si>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</si>
  <si>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</si>
  <si>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</si>
  <si>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</si>
  <si>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Nord-Ost Matjeshering</t>
  </si>
  <si>
    <t>10 - 200 g glasses</t>
  </si>
  <si>
    <t>Gorgonzola Telino</t>
  </si>
  <si>
    <t>12 - 100 g pkgs</t>
  </si>
  <si>
    <t>Mascarpone Fabioli</t>
  </si>
  <si>
    <t>Geitost</t>
  </si>
  <si>
    <t>500 g</t>
  </si>
  <si>
    <t>Sasquatch Ale</t>
  </si>
  <si>
    <t>Steeleye Stout</t>
  </si>
  <si>
    <t>Inlagd Sill</t>
  </si>
  <si>
    <t>24 - 250 g jars</t>
  </si>
  <si>
    <t>Gravad lax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</si>
  <si>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</si>
  <si>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</si>
  <si>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</si>
  <si>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</si>
  <si>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</si>
  <si>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</si>
  <si>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</si>
  <si>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</si>
  <si>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</si>
  <si>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Ipoh Coffee</t>
  </si>
  <si>
    <t>16 - 500 g tins</t>
  </si>
  <si>
    <t>Gula Malacca</t>
  </si>
  <si>
    <t>20 - 2 kg bags</t>
  </si>
  <si>
    <t>Røgede sild</t>
  </si>
  <si>
    <t>Spegesild</t>
  </si>
  <si>
    <t>4 - 450 g glasses</t>
  </si>
  <si>
    <t>Zaanse koeken</t>
  </si>
  <si>
    <t>10 - 4 oz boxes</t>
  </si>
  <si>
    <t>Chocolade</t>
  </si>
  <si>
    <t>Maxilaku</t>
  </si>
  <si>
    <t>Valkoinen suklaa</t>
  </si>
  <si>
    <t>12 - 100 g bars</t>
  </si>
  <si>
    <t>Manjimup Dried Apples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</si>
  <si>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</si>
  <si>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</si>
  <si>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</si>
  <si>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</si>
  <si>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</si>
  <si>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</si>
  <si>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</si>
  <si>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</si>
  <si>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</si>
  <si>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Ravioli Angelo</t>
  </si>
  <si>
    <t>Escargots de Bourgogne</t>
  </si>
  <si>
    <t>24 pieces</t>
  </si>
  <si>
    <t>Raclette Courdavault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</si>
  <si>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</si>
  <si>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</si>
  <si>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</si>
  <si>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</si>
  <si>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</si>
  <si>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</si>
  <si>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</si>
  <si>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</si>
  <si>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</si>
  <si>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</si>
  <si>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</si>
  <si>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</si>
  <si>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</si>
  <si>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</si>
  <si>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</si>
  <si>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</si>
  <si>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</si>
  <si>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</si>
  <si>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Outback Lager</t>
  </si>
  <si>
    <t>24 - 355 ml bottles</t>
  </si>
  <si>
    <t>Fløtemysost</t>
  </si>
  <si>
    <t>Mozzarella di Giovanni</t>
  </si>
  <si>
    <t>Röd Kaviar</t>
  </si>
  <si>
    <t>24 - 150 g jars</t>
  </si>
  <si>
    <t>Longlife Tofu</t>
  </si>
  <si>
    <t>Rhönbräu Klosterbier</t>
  </si>
  <si>
    <t>Lakkalikööri</t>
  </si>
  <si>
    <t xml:space="preserve">500 ml </t>
  </si>
  <si>
    <t>Original Frankfurter grüne Soße</t>
  </si>
  <si>
    <t>12 boxes</t>
  </si>
  <si>
    <t>12 - 1 lb pkgs,</t>
  </si>
  <si>
    <t>18 - 500 g pkgs,</t>
  </si>
  <si>
    <t>1 kg pkg,</t>
  </si>
  <si>
    <t>10 - 500 g pkgs,</t>
  </si>
  <si>
    <t>40 - 100 g pkgs,</t>
  </si>
  <si>
    <t>16 kg pkg,</t>
  </si>
  <si>
    <t>24 pkgs, x 4 pieces</t>
  </si>
  <si>
    <t>24 - 500 g pkgs,</t>
  </si>
  <si>
    <t>12 - 250 g pkgs,</t>
  </si>
  <si>
    <t>50 bags x 30 sausgs,</t>
  </si>
  <si>
    <t>24 - 200 g pkgs,</t>
  </si>
  <si>
    <t>12 - 500 g pkgs,</t>
  </si>
  <si>
    <t>32 - 1 kg pkgs,</t>
  </si>
  <si>
    <t>1k pkg,</t>
  </si>
  <si>
    <t>10 pkgs,</t>
  </si>
  <si>
    <t>24 - 50 g pkgs,</t>
  </si>
  <si>
    <t>50 - 300 g pkgs,</t>
  </si>
  <si>
    <t>24 - 250 g pkgs,</t>
  </si>
  <si>
    <t>5 kg pkg,</t>
  </si>
  <si>
    <t>10 kg pkg,</t>
  </si>
  <si>
    <t>24 - 0,5 l bottles</t>
  </si>
  <si>
    <t>Product Name Ordered</t>
  </si>
  <si>
    <t>Product Price</t>
  </si>
  <si>
    <t>Product Name</t>
  </si>
  <si>
    <t>Total Revenue</t>
  </si>
  <si>
    <t>Total Quantity</t>
  </si>
  <si>
    <t>Sum of Product Price of Each Product</t>
  </si>
  <si>
    <t>Unique Product ID</t>
  </si>
  <si>
    <t>Finding Total Revenue and Total Quantity</t>
  </si>
  <si>
    <t>Top 5 Total revenue Product Name and Total Revenue</t>
  </si>
  <si>
    <t>Finding Top 5 Total revenue Product Name and Total Revenue</t>
  </si>
  <si>
    <t>Preparing data for Analyzing and Filtering</t>
  </si>
  <si>
    <t>you can change top numbers to get 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</si>
</sst>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0" fontId="1" fillId="3" borderId="0" xfId="0" applyFont="1" applyFill="1"/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1" fillId="5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BF8D8A14-EDFA-4CB4-990F-D5A4F1508B4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ABE46E-519E-440F-B039-E7F8AA84C78B}" name="Table2" displayName="Table2" ref="A2:D520" totalsRowShown="0" headerRowDxfId="0">
  <autoFilter ref="A2:D520" xr:uid="{FBABE46E-519E-440F-B039-E7F8AA84C78B}"/>
  <tableColumns count="4">
    <tableColumn id="1" xr3:uid="{BB8A4EB2-664A-44EE-89C8-AB0718B46B21}" name="OrderDetailID"/>
    <tableColumn id="2" xr3:uid="{AFD6CA93-AA06-429B-B7AE-B90B925FE7B1}" name="OrderID"/>
    <tableColumn id="3" xr3:uid="{E2810C1C-1F58-4E3B-B3C3-68866F6C36DE}" name="ProductID"/>
    <tableColumn id="4" xr3:uid="{E85E9543-4D47-43C7-8517-FDCE200CB89B}" name="Quantit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2530C-8D29-4A2C-B12F-4AF59A2FA0C3}">
  <dimension ref="A1:T520"/>
  <sheetViews>
    <sheetView tabSelected="1" topLeftCell="A128" workbookViewId="0">
      <selection activeCell="P14" sqref="P14"/>
    </sheetView>
  </sheetViews>
  <sheetFormatPr defaultRowHeight="14.4" x14ac:dyDescent="0.3"/>
  <cols>
    <col min="1" max="1" width="15" customWidth="1"/>
    <col min="2" max="2" width="11.88671875" customWidth="1"/>
    <col min="3" max="3" width="11.33203125" customWidth="1"/>
    <col min="4" max="4" width="11" customWidth="1"/>
    <col min="7" max="7" width="29.5546875" bestFit="1" customWidth="1"/>
    <col min="8" max="8" width="12.21875" bestFit="1" customWidth="1"/>
    <col min="9" max="9" width="33" bestFit="1" customWidth="1"/>
    <col min="10" max="10" width="16.5546875" bestFit="1" customWidth="1"/>
    <col min="13" max="13" width="29.5546875" bestFit="1" customWidth="1"/>
    <col min="14" max="14" width="13.21875" bestFit="1" customWidth="1"/>
    <col min="15" max="16" width="13.109375" bestFit="1" customWidth="1"/>
    <col min="18" max="18" width="47.33203125" bestFit="1" customWidth="1"/>
    <col min="19" max="19" width="13.21875" bestFit="1" customWidth="1"/>
    <col min="20" max="20" width="13.109375" bestFit="1" customWidth="1"/>
  </cols>
  <sheetData>
    <row r="1" spans="1:20" ht="15.6" x14ac:dyDescent="0.3">
      <c r="G1" s="8" t="s">
        <v>166</v>
      </c>
      <c r="H1" s="5"/>
      <c r="I1" s="5"/>
      <c r="J1" s="5"/>
      <c r="M1" s="6" t="s">
        <v>163</v>
      </c>
      <c r="N1" s="5"/>
      <c r="O1" s="5"/>
      <c r="R1" s="6" t="s">
        <v>165</v>
      </c>
      <c r="S1" s="5"/>
      <c r="T1" s="5"/>
    </row>
    <row r="2" spans="1:20" x14ac:dyDescent="0.3">
      <c r="A2" s="1" t="s">
        <v>0</v>
      </c>
      <c r="B2" s="1" t="s">
        <v>1</v>
      </c>
      <c r="C2" s="1" t="s">
        <v>2</v>
      </c>
      <c r="D2" s="1" t="s">
        <v>3</v>
      </c>
      <c r="G2" s="2" t="s">
        <v>156</v>
      </c>
      <c r="H2" s="4" t="s">
        <v>157</v>
      </c>
      <c r="I2" s="4" t="s">
        <v>161</v>
      </c>
      <c r="J2" s="4" t="s">
        <v>162</v>
      </c>
      <c r="M2" s="4" t="s">
        <v>158</v>
      </c>
      <c r="N2" s="4" t="s">
        <v>159</v>
      </c>
      <c r="O2" s="4" t="s">
        <v>160</v>
      </c>
      <c r="R2" s="4" t="s">
        <v>164</v>
      </c>
      <c r="S2" s="4" t="s">
        <v>158</v>
      </c>
      <c r="T2" s="4" t="s">
        <v>159</v>
      </c>
    </row>
    <row r="3" spans="1:20" x14ac:dyDescent="0.3">
      <c r="A3">
        <v>1</v>
      </c>
      <c r="B3">
        <v>10248</v>
      </c>
      <c r="C3">
        <v>11</v>
      </c>
      <c r="D3">
        <v>12</v>
      </c>
      <c r="G3" s="3" t="str" cm="1">
        <f t="array" ref="G3:G520">VLOOKUP(C3:C520,Product!B3:C79, 2)</f>
        <v>Queso Cabrales</v>
      </c>
      <c r="H3" s="3" cm="1">
        <f t="array" ref="H3:H520">VLOOKUP(C3:C520,Product!B3:G79, 6)</f>
        <v>21</v>
      </c>
      <c r="I3" s="3">
        <f>IF(SUMIF(_xlfn.ANCHORARRAY($G$3), M3,_xlfn.ANCHORARRAY( $H$3))=0, "",SUMIF(_xlfn.ANCHORARRAY($G$3), M3,_xlfn.ANCHORARRAY( $H$3)) )</f>
        <v>189</v>
      </c>
      <c r="J3" s="3" cm="1">
        <f t="array" ref="J3:J79">_xlfn.UNIQUE(Table2[ProductID])</f>
        <v>11</v>
      </c>
      <c r="M3" s="3" t="str" cm="1">
        <f t="array" ref="M3:M79">_xlfn.UNIQUE(_xlfn.ANCHORARRAY(G3))</f>
        <v>Queso Cabrales</v>
      </c>
      <c r="N3" s="3">
        <f>O3*I3</f>
        <v>34398</v>
      </c>
      <c r="O3" s="3">
        <f>SUMIF(Table2[ProductID],J3, Table2[Quantity])</f>
        <v>182</v>
      </c>
      <c r="R3" s="7">
        <v>1</v>
      </c>
      <c r="S3" s="3" t="str">
        <f>INDEX(M3:N79, MATCH(T3, N3:N79,0), 1)</f>
        <v>Côte de Blaye</v>
      </c>
      <c r="T3" s="3">
        <f>LARGE(N3:N79,R3)</f>
        <v>440835.5</v>
      </c>
    </row>
    <row r="4" spans="1:20" x14ac:dyDescent="0.3">
      <c r="A4">
        <v>2</v>
      </c>
      <c r="B4">
        <v>10248</v>
      </c>
      <c r="C4">
        <v>42</v>
      </c>
      <c r="D4">
        <v>10</v>
      </c>
      <c r="G4" s="3" t="str">
        <v>Singaporean Hokkien Fried Mee</v>
      </c>
      <c r="H4" s="3">
        <v>14</v>
      </c>
      <c r="I4" s="3">
        <f t="shared" ref="I4:I67" si="0">IF(SUMIF(_xlfn.ANCHORARRAY($G$3), M4,_xlfn.ANCHORARRAY( $H$3))=0, "",SUMIF(_xlfn.ANCHORARRAY($G$3), M4,_xlfn.ANCHORARRAY( $H$3)) )</f>
        <v>84</v>
      </c>
      <c r="J4" s="3">
        <v>42</v>
      </c>
      <c r="M4" s="3" t="str">
        <v>Singaporean Hokkien Fried Mee</v>
      </c>
      <c r="N4" s="3">
        <f t="shared" ref="N4:N67" si="1">O4*I4</f>
        <v>6468</v>
      </c>
      <c r="O4" s="3">
        <f>SUMIF(Table2[ProductID],J4, Table2[Quantity])</f>
        <v>77</v>
      </c>
      <c r="R4" s="7">
        <v>2</v>
      </c>
      <c r="S4" s="3" t="str">
        <f>INDEX(M3:N79,MATCH(T4,N3:N79,0),1)</f>
        <v>Raclette Courdavault</v>
      </c>
      <c r="T4" s="3">
        <f>LARGE(N3:N79, 2)</f>
        <v>266420</v>
      </c>
    </row>
    <row r="5" spans="1:20" x14ac:dyDescent="0.3">
      <c r="A5">
        <v>3</v>
      </c>
      <c r="B5">
        <v>10248</v>
      </c>
      <c r="C5">
        <v>72</v>
      </c>
      <c r="D5">
        <v>5</v>
      </c>
      <c r="G5" s="3" t="str">
        <v>Mozzarella di Giovanni</v>
      </c>
      <c r="H5" s="3">
        <v>34.799999999999997</v>
      </c>
      <c r="I5" s="3">
        <f t="shared" si="0"/>
        <v>487.2000000000001</v>
      </c>
      <c r="J5" s="3">
        <v>72</v>
      </c>
      <c r="M5" s="3" t="str">
        <v>Mozzarella di Giovanni</v>
      </c>
      <c r="N5" s="3">
        <f t="shared" si="1"/>
        <v>131544.00000000003</v>
      </c>
      <c r="O5" s="3">
        <f>SUMIF(Table2[ProductID],J5, Table2[Quantity])</f>
        <v>270</v>
      </c>
      <c r="R5" s="7">
        <v>3</v>
      </c>
      <c r="S5" s="3" t="str">
        <f>INDEX(M3:N79,MATCH(T5,N3:N79,0),1)</f>
        <v>Tarte au sucre</v>
      </c>
      <c r="T5" s="3">
        <f>LARGE(N3:N79, R5)</f>
        <v>208292.5</v>
      </c>
    </row>
    <row r="6" spans="1:20" x14ac:dyDescent="0.3">
      <c r="A6">
        <v>4</v>
      </c>
      <c r="B6">
        <v>10249</v>
      </c>
      <c r="C6">
        <v>14</v>
      </c>
      <c r="D6">
        <v>9</v>
      </c>
      <c r="G6" s="3" t="str">
        <v>Tofu</v>
      </c>
      <c r="H6" s="3">
        <v>23.25</v>
      </c>
      <c r="I6" s="3">
        <f t="shared" si="0"/>
        <v>186</v>
      </c>
      <c r="J6" s="3">
        <v>14</v>
      </c>
      <c r="M6" s="3" t="str">
        <v>Tofu</v>
      </c>
      <c r="N6" s="3">
        <f t="shared" si="1"/>
        <v>28272</v>
      </c>
      <c r="O6" s="3">
        <f>SUMIF(Table2[ProductID],J6, Table2[Quantity])</f>
        <v>152</v>
      </c>
    </row>
    <row r="7" spans="1:20" x14ac:dyDescent="0.3">
      <c r="A7">
        <v>5</v>
      </c>
      <c r="B7">
        <v>10249</v>
      </c>
      <c r="C7">
        <v>51</v>
      </c>
      <c r="D7">
        <v>40</v>
      </c>
      <c r="G7" s="3" t="str">
        <v>Manjimup Dried Apples</v>
      </c>
      <c r="H7" s="3">
        <v>53</v>
      </c>
      <c r="I7" s="3">
        <f t="shared" si="0"/>
        <v>318</v>
      </c>
      <c r="J7" s="3">
        <v>51</v>
      </c>
      <c r="M7" s="3" t="str">
        <v>Manjimup Dried Apples</v>
      </c>
      <c r="N7" s="3">
        <f t="shared" si="1"/>
        <v>51834</v>
      </c>
      <c r="O7" s="3">
        <f>SUMIF(Table2[ProductID],J7, Table2[Quantity])</f>
        <v>163</v>
      </c>
      <c r="R7" s="9" t="s">
        <v>167</v>
      </c>
    </row>
    <row r="8" spans="1:20" x14ac:dyDescent="0.3">
      <c r="A8">
        <v>6</v>
      </c>
      <c r="B8">
        <v>10250</v>
      </c>
      <c r="C8">
        <v>41</v>
      </c>
      <c r="D8">
        <v>10</v>
      </c>
      <c r="G8" s="3" t="str">
        <v>Jack's New England Clam Chowder</v>
      </c>
      <c r="H8" s="3">
        <v>9.65</v>
      </c>
      <c r="I8" s="3">
        <f t="shared" si="0"/>
        <v>86.850000000000009</v>
      </c>
      <c r="J8" s="3">
        <v>41</v>
      </c>
      <c r="M8" s="3" t="str">
        <v>Jack's New England Clam Chowder</v>
      </c>
      <c r="N8" s="3">
        <f t="shared" si="1"/>
        <v>12072.150000000001</v>
      </c>
      <c r="O8" s="3">
        <f>SUMIF(Table2[ProductID],J8, Table2[Quantity])</f>
        <v>139</v>
      </c>
    </row>
    <row r="9" spans="1:20" x14ac:dyDescent="0.3">
      <c r="A9">
        <v>7</v>
      </c>
      <c r="B9">
        <v>10250</v>
      </c>
      <c r="C9">
        <v>51</v>
      </c>
      <c r="D9">
        <v>35</v>
      </c>
      <c r="G9" s="3" t="str">
        <v>Manjimup Dried Apples</v>
      </c>
      <c r="H9" s="3">
        <v>53</v>
      </c>
      <c r="I9" s="3">
        <f t="shared" si="0"/>
        <v>189.45000000000002</v>
      </c>
      <c r="J9" s="3">
        <v>65</v>
      </c>
      <c r="M9" s="3" t="str">
        <v>Louisiana Fiery Hot Pepper Sauce</v>
      </c>
      <c r="N9" s="3">
        <f t="shared" si="1"/>
        <v>33153.75</v>
      </c>
      <c r="O9" s="3">
        <f>SUMIF(Table2[ProductID],J9, Table2[Quantity])</f>
        <v>175</v>
      </c>
    </row>
    <row r="10" spans="1:20" x14ac:dyDescent="0.3">
      <c r="A10">
        <v>8</v>
      </c>
      <c r="B10">
        <v>10250</v>
      </c>
      <c r="C10">
        <v>65</v>
      </c>
      <c r="D10">
        <v>15</v>
      </c>
      <c r="G10" s="3" t="str">
        <v>Louisiana Fiery Hot Pepper Sauce</v>
      </c>
      <c r="H10" s="3">
        <v>21.05</v>
      </c>
      <c r="I10" s="3">
        <f t="shared" si="0"/>
        <v>42</v>
      </c>
      <c r="J10" s="3">
        <v>22</v>
      </c>
      <c r="M10" s="3" t="str">
        <v>Gustaf's Knäckebröd</v>
      </c>
      <c r="N10" s="3">
        <f t="shared" si="1"/>
        <v>756</v>
      </c>
      <c r="O10" s="3">
        <f>SUMIF(Table2[ProductID],J10, Table2[Quantity])</f>
        <v>18</v>
      </c>
    </row>
    <row r="11" spans="1:20" x14ac:dyDescent="0.3">
      <c r="A11">
        <v>9</v>
      </c>
      <c r="B11">
        <v>10251</v>
      </c>
      <c r="C11">
        <v>22</v>
      </c>
      <c r="D11">
        <v>6</v>
      </c>
      <c r="G11" s="3" t="str">
        <v>Gustaf's Knäckebröd</v>
      </c>
      <c r="H11" s="3">
        <v>21</v>
      </c>
      <c r="I11" s="3">
        <f t="shared" si="0"/>
        <v>156</v>
      </c>
      <c r="J11" s="3">
        <v>57</v>
      </c>
      <c r="M11" s="3" t="str">
        <v>Ravioli Angelo</v>
      </c>
      <c r="N11" s="3">
        <f t="shared" si="1"/>
        <v>26208</v>
      </c>
      <c r="O11" s="3">
        <f>SUMIF(Table2[ProductID],J11, Table2[Quantity])</f>
        <v>168</v>
      </c>
    </row>
    <row r="12" spans="1:20" x14ac:dyDescent="0.3">
      <c r="A12">
        <v>10</v>
      </c>
      <c r="B12">
        <v>10251</v>
      </c>
      <c r="C12">
        <v>57</v>
      </c>
      <c r="D12">
        <v>15</v>
      </c>
      <c r="G12" s="3" t="str">
        <v>Ravioli Angelo</v>
      </c>
      <c r="H12" s="3">
        <v>19.5</v>
      </c>
      <c r="I12" s="3">
        <f t="shared" si="0"/>
        <v>405</v>
      </c>
      <c r="J12" s="3">
        <v>20</v>
      </c>
      <c r="M12" s="3" t="str">
        <v>Sir Rodney's Marmalade</v>
      </c>
      <c r="N12" s="3">
        <f t="shared" si="1"/>
        <v>42930</v>
      </c>
      <c r="O12" s="3">
        <f>SUMIF(Table2[ProductID],J12, Table2[Quantity])</f>
        <v>106</v>
      </c>
    </row>
    <row r="13" spans="1:20" x14ac:dyDescent="0.3">
      <c r="A13">
        <v>11</v>
      </c>
      <c r="B13">
        <v>10251</v>
      </c>
      <c r="C13">
        <v>65</v>
      </c>
      <c r="D13">
        <v>20</v>
      </c>
      <c r="G13" s="3" t="str">
        <v>Louisiana Fiery Hot Pepper Sauce</v>
      </c>
      <c r="H13" s="3">
        <v>21.05</v>
      </c>
      <c r="I13" s="3">
        <f t="shared" si="0"/>
        <v>22.5</v>
      </c>
      <c r="J13" s="3">
        <v>33</v>
      </c>
      <c r="M13" s="3" t="str">
        <v>Geitost</v>
      </c>
      <c r="N13" s="3">
        <f t="shared" si="1"/>
        <v>7110</v>
      </c>
      <c r="O13" s="3">
        <f>SUMIF(Table2[ProductID],J13, Table2[Quantity])</f>
        <v>316</v>
      </c>
    </row>
    <row r="14" spans="1:20" x14ac:dyDescent="0.3">
      <c r="A14">
        <v>12</v>
      </c>
      <c r="B14">
        <v>10252</v>
      </c>
      <c r="C14">
        <v>20</v>
      </c>
      <c r="D14">
        <v>40</v>
      </c>
      <c r="G14" s="3" t="str">
        <v>Sir Rodney's Marmalade</v>
      </c>
      <c r="H14" s="3">
        <v>81</v>
      </c>
      <c r="I14" s="3">
        <f t="shared" si="0"/>
        <v>408</v>
      </c>
      <c r="J14" s="3">
        <v>60</v>
      </c>
      <c r="M14" s="3" t="str">
        <v>Camembert Pierrot</v>
      </c>
      <c r="N14" s="3">
        <f t="shared" si="1"/>
        <v>175440</v>
      </c>
      <c r="O14" s="3">
        <f>SUMIF(Table2[ProductID],J14, Table2[Quantity])</f>
        <v>430</v>
      </c>
    </row>
    <row r="15" spans="1:20" x14ac:dyDescent="0.3">
      <c r="A15">
        <v>13</v>
      </c>
      <c r="B15">
        <v>10252</v>
      </c>
      <c r="C15">
        <v>33</v>
      </c>
      <c r="D15">
        <v>25</v>
      </c>
      <c r="G15" s="3" t="str">
        <v>Geitost</v>
      </c>
      <c r="H15" s="3">
        <v>2.5</v>
      </c>
      <c r="I15" s="3">
        <f t="shared" si="0"/>
        <v>175</v>
      </c>
      <c r="J15" s="3">
        <v>31</v>
      </c>
      <c r="M15" s="3" t="str">
        <v>Gorgonzola Telino</v>
      </c>
      <c r="N15" s="3">
        <f t="shared" si="1"/>
        <v>80150</v>
      </c>
      <c r="O15" s="3">
        <f>SUMIF(Table2[ProductID],J15, Table2[Quantity])</f>
        <v>458</v>
      </c>
    </row>
    <row r="16" spans="1:20" x14ac:dyDescent="0.3">
      <c r="A16">
        <v>14</v>
      </c>
      <c r="B16">
        <v>10252</v>
      </c>
      <c r="C16">
        <v>60</v>
      </c>
      <c r="D16">
        <v>40</v>
      </c>
      <c r="G16" s="3" t="str">
        <v>Camembert Pierrot</v>
      </c>
      <c r="H16" s="3">
        <v>34</v>
      </c>
      <c r="I16" s="3">
        <f t="shared" si="0"/>
        <v>144</v>
      </c>
      <c r="J16" s="3">
        <v>39</v>
      </c>
      <c r="M16" s="3" t="str">
        <v>Chartreuse verte</v>
      </c>
      <c r="N16" s="3">
        <f t="shared" si="1"/>
        <v>38304</v>
      </c>
      <c r="O16" s="3">
        <f>SUMIF(Table2[ProductID],J16, Table2[Quantity])</f>
        <v>266</v>
      </c>
    </row>
    <row r="17" spans="1:15" x14ac:dyDescent="0.3">
      <c r="A17">
        <v>15</v>
      </c>
      <c r="B17">
        <v>10253</v>
      </c>
      <c r="C17">
        <v>31</v>
      </c>
      <c r="D17">
        <v>20</v>
      </c>
      <c r="G17" s="3" t="str">
        <v>Gorgonzola Telino</v>
      </c>
      <c r="H17" s="3">
        <v>12.5</v>
      </c>
      <c r="I17" s="3">
        <f t="shared" si="0"/>
        <v>120</v>
      </c>
      <c r="J17" s="3">
        <v>49</v>
      </c>
      <c r="M17" s="3" t="str">
        <v>Maxilaku</v>
      </c>
      <c r="N17" s="3">
        <f t="shared" si="1"/>
        <v>21600</v>
      </c>
      <c r="O17" s="3">
        <f>SUMIF(Table2[ProductID],J17, Table2[Quantity])</f>
        <v>180</v>
      </c>
    </row>
    <row r="18" spans="1:15" x14ac:dyDescent="0.3">
      <c r="A18">
        <v>16</v>
      </c>
      <c r="B18">
        <v>10253</v>
      </c>
      <c r="C18">
        <v>39</v>
      </c>
      <c r="D18">
        <v>42</v>
      </c>
      <c r="G18" s="3" t="str">
        <v>Chartreuse verte</v>
      </c>
      <c r="H18" s="3">
        <v>18</v>
      </c>
      <c r="I18" s="3">
        <f t="shared" si="0"/>
        <v>49.5</v>
      </c>
      <c r="J18" s="3">
        <v>24</v>
      </c>
      <c r="M18" s="3" t="str">
        <v>Guaraná Fantástica</v>
      </c>
      <c r="N18" s="3">
        <f t="shared" si="1"/>
        <v>7821</v>
      </c>
      <c r="O18" s="3">
        <f>SUMIF(Table2[ProductID],J18, Table2[Quantity])</f>
        <v>158</v>
      </c>
    </row>
    <row r="19" spans="1:15" x14ac:dyDescent="0.3">
      <c r="A19">
        <v>17</v>
      </c>
      <c r="B19">
        <v>10253</v>
      </c>
      <c r="C19">
        <v>49</v>
      </c>
      <c r="D19">
        <v>40</v>
      </c>
      <c r="G19" s="3" t="str">
        <v>Maxilaku</v>
      </c>
      <c r="H19" s="3">
        <v>20</v>
      </c>
      <c r="I19" s="3">
        <f t="shared" si="0"/>
        <v>168</v>
      </c>
      <c r="J19" s="3">
        <v>55</v>
      </c>
      <c r="M19" s="3" t="str">
        <v>Pâté chinois</v>
      </c>
      <c r="N19" s="3">
        <f t="shared" si="1"/>
        <v>39984</v>
      </c>
      <c r="O19" s="3">
        <f>SUMIF(Table2[ProductID],J19, Table2[Quantity])</f>
        <v>238</v>
      </c>
    </row>
    <row r="20" spans="1:15" x14ac:dyDescent="0.3">
      <c r="A20">
        <v>18</v>
      </c>
      <c r="B20">
        <v>10254</v>
      </c>
      <c r="C20">
        <v>24</v>
      </c>
      <c r="D20">
        <v>15</v>
      </c>
      <c r="G20" s="3" t="str">
        <v>Guaraná Fantástica</v>
      </c>
      <c r="H20" s="3">
        <v>4.5</v>
      </c>
      <c r="I20" s="3">
        <f t="shared" si="0"/>
        <v>70</v>
      </c>
      <c r="J20" s="3">
        <v>74</v>
      </c>
      <c r="M20" s="3" t="str">
        <v>Longlife Tofu</v>
      </c>
      <c r="N20" s="3">
        <f t="shared" si="1"/>
        <v>13020</v>
      </c>
      <c r="O20" s="3">
        <f>SUMIF(Table2[ProductID],J20, Table2[Quantity])</f>
        <v>186</v>
      </c>
    </row>
    <row r="21" spans="1:15" x14ac:dyDescent="0.3">
      <c r="A21">
        <v>19</v>
      </c>
      <c r="B21">
        <v>10254</v>
      </c>
      <c r="C21">
        <v>55</v>
      </c>
      <c r="D21">
        <v>21</v>
      </c>
      <c r="G21" s="3" t="str">
        <v>Pâté chinois</v>
      </c>
      <c r="H21" s="3">
        <v>24</v>
      </c>
      <c r="I21" s="3">
        <f t="shared" si="0"/>
        <v>209</v>
      </c>
      <c r="J21" s="3">
        <v>2</v>
      </c>
      <c r="M21" s="3" t="str">
        <v>Chang</v>
      </c>
      <c r="N21" s="3">
        <f t="shared" si="1"/>
        <v>71269</v>
      </c>
      <c r="O21" s="3">
        <f>SUMIF(Table2[ProductID],J21, Table2[Quantity])</f>
        <v>341</v>
      </c>
    </row>
    <row r="22" spans="1:15" x14ac:dyDescent="0.3">
      <c r="A22">
        <v>20</v>
      </c>
      <c r="B22">
        <v>10254</v>
      </c>
      <c r="C22">
        <v>74</v>
      </c>
      <c r="D22">
        <v>21</v>
      </c>
      <c r="G22" s="3" t="str">
        <v>Longlife Tofu</v>
      </c>
      <c r="H22" s="3">
        <v>10</v>
      </c>
      <c r="I22" s="3">
        <f t="shared" si="0"/>
        <v>174.49999999999997</v>
      </c>
      <c r="J22" s="3">
        <v>16</v>
      </c>
      <c r="M22" s="3" t="str">
        <v>Pavlova</v>
      </c>
      <c r="N22" s="3">
        <f t="shared" si="1"/>
        <v>58980.999999999993</v>
      </c>
      <c r="O22" s="3">
        <f>SUMIF(Table2[ProductID],J22, Table2[Quantity])</f>
        <v>338</v>
      </c>
    </row>
    <row r="23" spans="1:15" x14ac:dyDescent="0.3">
      <c r="A23">
        <v>21</v>
      </c>
      <c r="B23">
        <v>10255</v>
      </c>
      <c r="C23">
        <v>2</v>
      </c>
      <c r="D23">
        <v>20</v>
      </c>
      <c r="G23" s="3" t="str">
        <v>Chang</v>
      </c>
      <c r="H23" s="3">
        <v>19</v>
      </c>
      <c r="I23" s="3">
        <f t="shared" si="0"/>
        <v>171</v>
      </c>
      <c r="J23" s="3">
        <v>36</v>
      </c>
      <c r="M23" s="3" t="str">
        <v>Inlagd Sill</v>
      </c>
      <c r="N23" s="3">
        <f t="shared" si="1"/>
        <v>33858</v>
      </c>
      <c r="O23" s="3">
        <f>SUMIF(Table2[ProductID],J23, Table2[Quantity])</f>
        <v>198</v>
      </c>
    </row>
    <row r="24" spans="1:15" x14ac:dyDescent="0.3">
      <c r="A24">
        <v>22</v>
      </c>
      <c r="B24">
        <v>10255</v>
      </c>
      <c r="C24">
        <v>16</v>
      </c>
      <c r="D24">
        <v>35</v>
      </c>
      <c r="G24" s="3" t="str">
        <v>Pavlova</v>
      </c>
      <c r="H24" s="3">
        <v>17.45</v>
      </c>
      <c r="I24" s="3">
        <f t="shared" si="0"/>
        <v>770</v>
      </c>
      <c r="J24" s="3">
        <v>59</v>
      </c>
      <c r="M24" s="3" t="str">
        <v>Raclette Courdavault</v>
      </c>
      <c r="N24" s="3">
        <f t="shared" si="1"/>
        <v>266420</v>
      </c>
      <c r="O24" s="3">
        <f>SUMIF(Table2[ProductID],J24, Table2[Quantity])</f>
        <v>346</v>
      </c>
    </row>
    <row r="25" spans="1:15" x14ac:dyDescent="0.3">
      <c r="A25">
        <v>23</v>
      </c>
      <c r="B25">
        <v>10255</v>
      </c>
      <c r="C25">
        <v>36</v>
      </c>
      <c r="D25">
        <v>25</v>
      </c>
      <c r="G25" s="3" t="str">
        <v>Inlagd Sill</v>
      </c>
      <c r="H25" s="3">
        <v>19</v>
      </c>
      <c r="I25" s="3">
        <f t="shared" si="0"/>
        <v>328.00000000000006</v>
      </c>
      <c r="J25" s="3">
        <v>53</v>
      </c>
      <c r="M25" s="3" t="str">
        <v>Perth Pasties</v>
      </c>
      <c r="N25" s="3">
        <f t="shared" si="1"/>
        <v>82328.000000000015</v>
      </c>
      <c r="O25" s="3">
        <f>SUMIF(Table2[ProductID],J25, Table2[Quantity])</f>
        <v>251</v>
      </c>
    </row>
    <row r="26" spans="1:15" x14ac:dyDescent="0.3">
      <c r="A26">
        <v>24</v>
      </c>
      <c r="B26">
        <v>10255</v>
      </c>
      <c r="C26">
        <v>59</v>
      </c>
      <c r="D26">
        <v>30</v>
      </c>
      <c r="G26" s="3" t="str">
        <v>Raclette Courdavault</v>
      </c>
      <c r="H26" s="3">
        <v>55</v>
      </c>
      <c r="I26" s="3">
        <f t="shared" si="0"/>
        <v>104</v>
      </c>
      <c r="J26" s="3">
        <v>77</v>
      </c>
      <c r="M26" s="3" t="str">
        <v>Original Frankfurter grüne Soße</v>
      </c>
      <c r="N26" s="3">
        <f t="shared" si="1"/>
        <v>11232</v>
      </c>
      <c r="O26" s="3">
        <f>SUMIF(Table2[ProductID],J26, Table2[Quantity])</f>
        <v>108</v>
      </c>
    </row>
    <row r="27" spans="1:15" x14ac:dyDescent="0.3">
      <c r="A27">
        <v>25</v>
      </c>
      <c r="B27">
        <v>10256</v>
      </c>
      <c r="C27">
        <v>53</v>
      </c>
      <c r="D27">
        <v>15</v>
      </c>
      <c r="G27" s="3" t="str">
        <v>Perth Pasties</v>
      </c>
      <c r="H27" s="3">
        <v>32.799999999999997</v>
      </c>
      <c r="I27" s="3">
        <f t="shared" si="0"/>
        <v>131.69999999999999</v>
      </c>
      <c r="J27" s="3">
        <v>27</v>
      </c>
      <c r="M27" s="3" t="str">
        <v>Schoggi Schokolade</v>
      </c>
      <c r="N27" s="3">
        <f t="shared" si="1"/>
        <v>11852.999999999998</v>
      </c>
      <c r="O27" s="3">
        <f>SUMIF(Table2[ProductID],J27, Table2[Quantity])</f>
        <v>90</v>
      </c>
    </row>
    <row r="28" spans="1:15" x14ac:dyDescent="0.3">
      <c r="A28">
        <v>26</v>
      </c>
      <c r="B28">
        <v>10256</v>
      </c>
      <c r="C28">
        <v>77</v>
      </c>
      <c r="D28">
        <v>12</v>
      </c>
      <c r="G28" s="3" t="str">
        <v>Original Frankfurter grüne Soße</v>
      </c>
      <c r="H28" s="3">
        <v>13</v>
      </c>
      <c r="I28" s="3">
        <f t="shared" si="0"/>
        <v>85.4</v>
      </c>
      <c r="J28" s="3">
        <v>5</v>
      </c>
      <c r="M28" s="3" t="str">
        <v>Chef Anton's Gumbo Mix</v>
      </c>
      <c r="N28" s="3">
        <f t="shared" si="1"/>
        <v>11016.6</v>
      </c>
      <c r="O28" s="3">
        <f>SUMIF(Table2[ProductID],J28, Table2[Quantity])</f>
        <v>129</v>
      </c>
    </row>
    <row r="29" spans="1:15" x14ac:dyDescent="0.3">
      <c r="A29">
        <v>27</v>
      </c>
      <c r="B29">
        <v>10257</v>
      </c>
      <c r="C29">
        <v>27</v>
      </c>
      <c r="D29">
        <v>25</v>
      </c>
      <c r="G29" s="3" t="str">
        <v>Schoggi Schokolade</v>
      </c>
      <c r="H29" s="3">
        <v>43.9</v>
      </c>
      <c r="I29" s="3">
        <f t="shared" si="0"/>
        <v>96</v>
      </c>
      <c r="J29" s="3">
        <v>32</v>
      </c>
      <c r="M29" s="3" t="str">
        <v>Mascarpone Fabioli</v>
      </c>
      <c r="N29" s="3">
        <f t="shared" si="1"/>
        <v>4992</v>
      </c>
      <c r="O29" s="3">
        <f>SUMIF(Table2[ProductID],J29, Table2[Quantity])</f>
        <v>52</v>
      </c>
    </row>
    <row r="30" spans="1:15" x14ac:dyDescent="0.3">
      <c r="A30">
        <v>28</v>
      </c>
      <c r="B30">
        <v>10257</v>
      </c>
      <c r="C30">
        <v>39</v>
      </c>
      <c r="D30">
        <v>6</v>
      </c>
      <c r="G30" s="3" t="str">
        <v>Chartreuse verte</v>
      </c>
      <c r="H30" s="3">
        <v>18</v>
      </c>
      <c r="I30" s="3">
        <f t="shared" si="0"/>
        <v>80</v>
      </c>
      <c r="J30" s="3">
        <v>21</v>
      </c>
      <c r="M30" s="3" t="str">
        <v>Sir Rodney's Scones</v>
      </c>
      <c r="N30" s="3">
        <f t="shared" si="1"/>
        <v>11760</v>
      </c>
      <c r="O30" s="3">
        <f>SUMIF(Table2[ProductID],J30, Table2[Quantity])</f>
        <v>147</v>
      </c>
    </row>
    <row r="31" spans="1:15" x14ac:dyDescent="0.3">
      <c r="A31">
        <v>29</v>
      </c>
      <c r="B31">
        <v>10257</v>
      </c>
      <c r="C31">
        <v>77</v>
      </c>
      <c r="D31">
        <v>15</v>
      </c>
      <c r="G31" s="3" t="str">
        <v>Original Frankfurter grüne Soße</v>
      </c>
      <c r="H31" s="3">
        <v>13</v>
      </c>
      <c r="I31" s="3">
        <f t="shared" si="0"/>
        <v>78</v>
      </c>
      <c r="J31" s="3">
        <v>37</v>
      </c>
      <c r="M31" s="3" t="str">
        <v>Gravad lax</v>
      </c>
      <c r="N31" s="3">
        <f t="shared" si="1"/>
        <v>3042</v>
      </c>
      <c r="O31" s="3">
        <f>SUMIF(Table2[ProductID],J31, Table2[Quantity])</f>
        <v>39</v>
      </c>
    </row>
    <row r="32" spans="1:15" x14ac:dyDescent="0.3">
      <c r="A32">
        <v>30</v>
      </c>
      <c r="B32">
        <v>10258</v>
      </c>
      <c r="C32">
        <v>2</v>
      </c>
      <c r="D32">
        <v>50</v>
      </c>
      <c r="G32" s="3" t="str">
        <v>Chang</v>
      </c>
      <c r="H32" s="3">
        <v>19</v>
      </c>
      <c r="I32" s="3">
        <f t="shared" si="0"/>
        <v>640.9</v>
      </c>
      <c r="J32" s="3">
        <v>62</v>
      </c>
      <c r="M32" s="3" t="str">
        <v>Tarte au sucre</v>
      </c>
      <c r="N32" s="3">
        <f t="shared" si="1"/>
        <v>208292.5</v>
      </c>
      <c r="O32" s="3">
        <f>SUMIF(Table2[ProductID],J32, Table2[Quantity])</f>
        <v>325</v>
      </c>
    </row>
    <row r="33" spans="1:15" x14ac:dyDescent="0.3">
      <c r="A33">
        <v>31</v>
      </c>
      <c r="B33">
        <v>10258</v>
      </c>
      <c r="C33">
        <v>5</v>
      </c>
      <c r="D33">
        <v>65</v>
      </c>
      <c r="G33" s="3" t="str">
        <v>Chef Anton's Gumbo Mix</v>
      </c>
      <c r="H33" s="3">
        <v>21.35</v>
      </c>
      <c r="I33" s="3">
        <f t="shared" si="0"/>
        <v>120</v>
      </c>
      <c r="J33" s="3">
        <v>70</v>
      </c>
      <c r="M33" s="3" t="str">
        <v>Outback Lager</v>
      </c>
      <c r="N33" s="3">
        <f t="shared" si="1"/>
        <v>19680</v>
      </c>
      <c r="O33" s="3">
        <f>SUMIF(Table2[ProductID],J33, Table2[Quantity])</f>
        <v>164</v>
      </c>
    </row>
    <row r="34" spans="1:15" x14ac:dyDescent="0.3">
      <c r="A34">
        <v>32</v>
      </c>
      <c r="B34">
        <v>10258</v>
      </c>
      <c r="C34">
        <v>32</v>
      </c>
      <c r="D34">
        <v>6</v>
      </c>
      <c r="G34" s="3" t="str">
        <v>Mascarpone Fabioli</v>
      </c>
      <c r="H34" s="3">
        <v>32</v>
      </c>
      <c r="I34" s="3">
        <f t="shared" si="0"/>
        <v>162</v>
      </c>
      <c r="J34" s="3">
        <v>35</v>
      </c>
      <c r="M34" s="3" t="str">
        <v>Steeleye Stout</v>
      </c>
      <c r="N34" s="3">
        <f t="shared" si="1"/>
        <v>59778</v>
      </c>
      <c r="O34" s="3">
        <f>SUMIF(Table2[ProductID],J34, Table2[Quantity])</f>
        <v>369</v>
      </c>
    </row>
    <row r="35" spans="1:15" x14ac:dyDescent="0.3">
      <c r="A35">
        <v>33</v>
      </c>
      <c r="B35">
        <v>10259</v>
      </c>
      <c r="C35">
        <v>21</v>
      </c>
      <c r="D35">
        <v>10</v>
      </c>
      <c r="G35" s="3" t="str">
        <v>Sir Rodney's Scones</v>
      </c>
      <c r="H35" s="3">
        <v>10</v>
      </c>
      <c r="I35" s="3">
        <f t="shared" si="0"/>
        <v>60</v>
      </c>
      <c r="J35" s="3">
        <v>7</v>
      </c>
      <c r="M35" s="3" t="str">
        <v>Uncle Bob's Organic Dried Pears</v>
      </c>
      <c r="N35" s="3">
        <f t="shared" si="1"/>
        <v>1500</v>
      </c>
      <c r="O35" s="3">
        <f>SUMIF(Table2[ProductID],J35, Table2[Quantity])</f>
        <v>25</v>
      </c>
    </row>
    <row r="36" spans="1:15" x14ac:dyDescent="0.3">
      <c r="A36">
        <v>34</v>
      </c>
      <c r="B36">
        <v>10259</v>
      </c>
      <c r="C36">
        <v>37</v>
      </c>
      <c r="D36">
        <v>1</v>
      </c>
      <c r="G36" s="3" t="str">
        <v>Gravad lax</v>
      </c>
      <c r="H36" s="3">
        <v>26</v>
      </c>
      <c r="I36" s="3">
        <f t="shared" si="0"/>
        <v>456</v>
      </c>
      <c r="J36" s="3">
        <v>56</v>
      </c>
      <c r="M36" s="3" t="str">
        <v>Gnocchi di nonna Alice</v>
      </c>
      <c r="N36" s="3">
        <f t="shared" si="1"/>
        <v>122664</v>
      </c>
      <c r="O36" s="3">
        <f>SUMIF(Table2[ProductID],J36, Table2[Quantity])</f>
        <v>269</v>
      </c>
    </row>
    <row r="37" spans="1:15" x14ac:dyDescent="0.3">
      <c r="A37">
        <v>35</v>
      </c>
      <c r="B37">
        <v>10260</v>
      </c>
      <c r="C37">
        <v>41</v>
      </c>
      <c r="D37">
        <v>16</v>
      </c>
      <c r="G37" s="3" t="str">
        <v>Jack's New England Clam Chowder</v>
      </c>
      <c r="H37" s="3">
        <v>9.65</v>
      </c>
      <c r="I37" s="3">
        <f t="shared" si="0"/>
        <v>207.11999999999995</v>
      </c>
      <c r="J37" s="3">
        <v>30</v>
      </c>
      <c r="M37" s="3" t="str">
        <v>Nord-Ost Matjeshering</v>
      </c>
      <c r="N37" s="3">
        <f t="shared" si="1"/>
        <v>35210.399999999994</v>
      </c>
      <c r="O37" s="3">
        <f>SUMIF(Table2[ProductID],J37, Table2[Quantity])</f>
        <v>170</v>
      </c>
    </row>
    <row r="38" spans="1:15" x14ac:dyDescent="0.3">
      <c r="A38">
        <v>36</v>
      </c>
      <c r="B38">
        <v>10260</v>
      </c>
      <c r="C38">
        <v>57</v>
      </c>
      <c r="D38">
        <v>50</v>
      </c>
      <c r="G38" s="3" t="str">
        <v>Ravioli Angelo</v>
      </c>
      <c r="H38" s="3">
        <v>19.5</v>
      </c>
      <c r="I38" s="3">
        <f t="shared" si="0"/>
        <v>429</v>
      </c>
      <c r="J38" s="3">
        <v>17</v>
      </c>
      <c r="M38" s="3" t="str">
        <v>Alice Mutton</v>
      </c>
      <c r="N38" s="3">
        <f t="shared" si="1"/>
        <v>141999</v>
      </c>
      <c r="O38" s="3">
        <f>SUMIF(Table2[ProductID],J38, Table2[Quantity])</f>
        <v>331</v>
      </c>
    </row>
    <row r="39" spans="1:15" x14ac:dyDescent="0.3">
      <c r="A39">
        <v>37</v>
      </c>
      <c r="B39">
        <v>10260</v>
      </c>
      <c r="C39">
        <v>62</v>
      </c>
      <c r="D39">
        <v>15</v>
      </c>
      <c r="G39" s="3" t="str">
        <v>Tarte au sucre</v>
      </c>
      <c r="H39" s="3">
        <v>49.3</v>
      </c>
      <c r="I39" s="3">
        <f t="shared" si="0"/>
        <v>76</v>
      </c>
      <c r="J39" s="3">
        <v>12</v>
      </c>
      <c r="M39" s="3" t="str">
        <v>Queso Manchego La Pastora</v>
      </c>
      <c r="N39" s="3">
        <f t="shared" si="1"/>
        <v>2052</v>
      </c>
      <c r="O39" s="3">
        <f>SUMIF(Table2[ProductID],J39, Table2[Quantity])</f>
        <v>27</v>
      </c>
    </row>
    <row r="40" spans="1:15" x14ac:dyDescent="0.3">
      <c r="A40">
        <v>38</v>
      </c>
      <c r="B40">
        <v>10260</v>
      </c>
      <c r="C40">
        <v>70</v>
      </c>
      <c r="D40">
        <v>21</v>
      </c>
      <c r="G40" s="3" t="str">
        <v>Outback Lager</v>
      </c>
      <c r="H40" s="3">
        <v>15</v>
      </c>
      <c r="I40" s="3">
        <f t="shared" si="0"/>
        <v>147.20000000000002</v>
      </c>
      <c r="J40" s="3">
        <v>40</v>
      </c>
      <c r="M40" s="3" t="str">
        <v>Boston Crab Meat</v>
      </c>
      <c r="N40" s="3">
        <f t="shared" si="1"/>
        <v>37683.200000000004</v>
      </c>
      <c r="O40" s="3">
        <f>SUMIF(Table2[ProductID],J40, Table2[Quantity])</f>
        <v>256</v>
      </c>
    </row>
    <row r="41" spans="1:15" x14ac:dyDescent="0.3">
      <c r="A41">
        <v>39</v>
      </c>
      <c r="B41">
        <v>10261</v>
      </c>
      <c r="C41">
        <v>21</v>
      </c>
      <c r="D41">
        <v>20</v>
      </c>
      <c r="G41" s="3" t="str">
        <v>Sir Rodney's Scones</v>
      </c>
      <c r="H41" s="3">
        <v>10</v>
      </c>
      <c r="I41" s="3">
        <f t="shared" si="0"/>
        <v>180</v>
      </c>
      <c r="J41" s="3">
        <v>76</v>
      </c>
      <c r="M41" s="3" t="str">
        <v>Lakkalikööri</v>
      </c>
      <c r="N41" s="3">
        <f t="shared" si="1"/>
        <v>35640</v>
      </c>
      <c r="O41" s="3">
        <f>SUMIF(Table2[ProductID],J41, Table2[Quantity])</f>
        <v>198</v>
      </c>
    </row>
    <row r="42" spans="1:15" x14ac:dyDescent="0.3">
      <c r="A42">
        <v>40</v>
      </c>
      <c r="B42">
        <v>10261</v>
      </c>
      <c r="C42">
        <v>35</v>
      </c>
      <c r="D42">
        <v>20</v>
      </c>
      <c r="G42" s="3" t="str">
        <v>Steeleye Stout</v>
      </c>
      <c r="H42" s="3">
        <v>18</v>
      </c>
      <c r="I42" s="3">
        <f t="shared" si="0"/>
        <v>1114.1099999999999</v>
      </c>
      <c r="J42" s="3">
        <v>29</v>
      </c>
      <c r="M42" s="3" t="str">
        <v>Thüringer Rostbratwurst</v>
      </c>
      <c r="N42" s="3">
        <f t="shared" si="1"/>
        <v>187170.47999999998</v>
      </c>
      <c r="O42" s="3">
        <f>SUMIF(Table2[ProductID],J42, Table2[Quantity])</f>
        <v>168</v>
      </c>
    </row>
    <row r="43" spans="1:15" x14ac:dyDescent="0.3">
      <c r="A43">
        <v>41</v>
      </c>
      <c r="B43">
        <v>10262</v>
      </c>
      <c r="C43">
        <v>5</v>
      </c>
      <c r="D43">
        <v>12</v>
      </c>
      <c r="G43" s="3" t="str">
        <v>Chef Anton's Gumbo Mix</v>
      </c>
      <c r="H43" s="3">
        <v>21.35</v>
      </c>
      <c r="I43" s="3">
        <f t="shared" si="0"/>
        <v>276</v>
      </c>
      <c r="J43" s="3">
        <v>43</v>
      </c>
      <c r="M43" s="3" t="str">
        <v>Ipoh Coffee</v>
      </c>
      <c r="N43" s="3">
        <f t="shared" si="1"/>
        <v>37536</v>
      </c>
      <c r="O43" s="3">
        <f>SUMIF(Table2[ProductID],J43, Table2[Quantity])</f>
        <v>136</v>
      </c>
    </row>
    <row r="44" spans="1:15" x14ac:dyDescent="0.3">
      <c r="A44">
        <v>42</v>
      </c>
      <c r="B44">
        <v>10262</v>
      </c>
      <c r="C44">
        <v>7</v>
      </c>
      <c r="D44">
        <v>15</v>
      </c>
      <c r="G44" s="3" t="str">
        <v>Uncle Bob's Organic Dried Pears</v>
      </c>
      <c r="H44" s="3">
        <v>30</v>
      </c>
      <c r="I44" s="3">
        <f t="shared" si="0"/>
        <v>124</v>
      </c>
      <c r="J44" s="3">
        <v>10</v>
      </c>
      <c r="M44" s="3" t="str">
        <v>Ikura</v>
      </c>
      <c r="N44" s="3">
        <f t="shared" si="1"/>
        <v>10540</v>
      </c>
      <c r="O44" s="3">
        <f>SUMIF(Table2[ProductID],J44, Table2[Quantity])</f>
        <v>85</v>
      </c>
    </row>
    <row r="45" spans="1:15" x14ac:dyDescent="0.3">
      <c r="A45">
        <v>43</v>
      </c>
      <c r="B45">
        <v>10262</v>
      </c>
      <c r="C45">
        <v>56</v>
      </c>
      <c r="D45">
        <v>2</v>
      </c>
      <c r="G45" s="3" t="str">
        <v>Gnocchi di nonna Alice</v>
      </c>
      <c r="H45" s="3">
        <v>38</v>
      </c>
      <c r="I45" s="3">
        <f t="shared" si="0"/>
        <v>279.5</v>
      </c>
      <c r="J45" s="3">
        <v>71</v>
      </c>
      <c r="M45" s="3" t="str">
        <v>Fløtemysost</v>
      </c>
      <c r="N45" s="3">
        <f t="shared" si="1"/>
        <v>93912</v>
      </c>
      <c r="O45" s="3">
        <f>SUMIF(Table2[ProductID],J45, Table2[Quantity])</f>
        <v>336</v>
      </c>
    </row>
    <row r="46" spans="1:15" x14ac:dyDescent="0.3">
      <c r="A46">
        <v>44</v>
      </c>
      <c r="B46">
        <v>10263</v>
      </c>
      <c r="C46">
        <v>16</v>
      </c>
      <c r="D46">
        <v>60</v>
      </c>
      <c r="G46" s="3" t="str">
        <v>Pavlova</v>
      </c>
      <c r="H46" s="3">
        <v>17.45</v>
      </c>
      <c r="I46" s="3">
        <f t="shared" si="0"/>
        <v>42</v>
      </c>
      <c r="J46" s="3">
        <v>13</v>
      </c>
      <c r="M46" s="3" t="str">
        <v>Konbu</v>
      </c>
      <c r="N46" s="3">
        <f t="shared" si="1"/>
        <v>3864</v>
      </c>
      <c r="O46" s="3">
        <f>SUMIF(Table2[ProductID],J46, Table2[Quantity])</f>
        <v>92</v>
      </c>
    </row>
    <row r="47" spans="1:15" x14ac:dyDescent="0.3">
      <c r="A47">
        <v>45</v>
      </c>
      <c r="B47">
        <v>10263</v>
      </c>
      <c r="C47">
        <v>24</v>
      </c>
      <c r="D47">
        <v>28</v>
      </c>
      <c r="G47" s="3" t="str">
        <v>Guaraná Fantástica</v>
      </c>
      <c r="H47" s="3">
        <v>4.5</v>
      </c>
      <c r="I47" s="3">
        <f t="shared" si="0"/>
        <v>456.00000000000011</v>
      </c>
      <c r="J47" s="3">
        <v>28</v>
      </c>
      <c r="M47" s="3" t="str">
        <v>Rössle Sauerkraut</v>
      </c>
      <c r="N47" s="3">
        <f t="shared" si="1"/>
        <v>86184.000000000015</v>
      </c>
      <c r="O47" s="3">
        <f>SUMIF(Table2[ProductID],J47, Table2[Quantity])</f>
        <v>189</v>
      </c>
    </row>
    <row r="48" spans="1:15" x14ac:dyDescent="0.3">
      <c r="A48">
        <v>46</v>
      </c>
      <c r="B48">
        <v>10263</v>
      </c>
      <c r="C48">
        <v>30</v>
      </c>
      <c r="D48">
        <v>60</v>
      </c>
      <c r="G48" s="3" t="str">
        <v>Nord-Ost Matjeshering</v>
      </c>
      <c r="H48" s="3">
        <v>25.89</v>
      </c>
      <c r="I48" s="3">
        <f t="shared" si="0"/>
        <v>97.25</v>
      </c>
      <c r="J48" s="3">
        <v>44</v>
      </c>
      <c r="M48" s="3" t="str">
        <v>Gula Malacca</v>
      </c>
      <c r="N48" s="3">
        <f t="shared" si="1"/>
        <v>17310.5</v>
      </c>
      <c r="O48" s="3">
        <f>SUMIF(Table2[ProductID],J48, Table2[Quantity])</f>
        <v>178</v>
      </c>
    </row>
    <row r="49" spans="1:15" x14ac:dyDescent="0.3">
      <c r="A49">
        <v>47</v>
      </c>
      <c r="B49">
        <v>10263</v>
      </c>
      <c r="C49">
        <v>74</v>
      </c>
      <c r="D49">
        <v>36</v>
      </c>
      <c r="G49" s="3" t="str">
        <v>Longlife Tofu</v>
      </c>
      <c r="H49" s="3">
        <v>10</v>
      </c>
      <c r="I49" s="3">
        <f t="shared" si="0"/>
        <v>263.39999999999998</v>
      </c>
      <c r="J49" s="3">
        <v>63</v>
      </c>
      <c r="M49" s="3" t="str">
        <v>Vegie-spread</v>
      </c>
      <c r="N49" s="3">
        <f t="shared" si="1"/>
        <v>55050.6</v>
      </c>
      <c r="O49" s="3">
        <f>SUMIF(Table2[ProductID],J49, Table2[Quantity])</f>
        <v>209</v>
      </c>
    </row>
    <row r="50" spans="1:15" x14ac:dyDescent="0.3">
      <c r="A50">
        <v>48</v>
      </c>
      <c r="B50">
        <v>10264</v>
      </c>
      <c r="C50">
        <v>2</v>
      </c>
      <c r="D50">
        <v>35</v>
      </c>
      <c r="G50" s="3" t="str">
        <v>Chang</v>
      </c>
      <c r="H50" s="3">
        <v>19</v>
      </c>
      <c r="I50" s="3">
        <f t="shared" si="0"/>
        <v>30</v>
      </c>
      <c r="J50" s="3">
        <v>73</v>
      </c>
      <c r="M50" s="3" t="str">
        <v>Röd Kaviar</v>
      </c>
      <c r="N50" s="3">
        <f t="shared" si="1"/>
        <v>1350</v>
      </c>
      <c r="O50" s="3">
        <f>SUMIF(Table2[ProductID],J50, Table2[Quantity])</f>
        <v>45</v>
      </c>
    </row>
    <row r="51" spans="1:15" x14ac:dyDescent="0.3">
      <c r="A51">
        <v>49</v>
      </c>
      <c r="B51">
        <v>10264</v>
      </c>
      <c r="C51">
        <v>41</v>
      </c>
      <c r="D51">
        <v>25</v>
      </c>
      <c r="G51" s="3" t="str">
        <v>Jack's New England Clam Chowder</v>
      </c>
      <c r="H51" s="3">
        <v>9.65</v>
      </c>
      <c r="I51" s="3">
        <f t="shared" si="0"/>
        <v>62</v>
      </c>
      <c r="J51" s="3">
        <v>75</v>
      </c>
      <c r="M51" s="3" t="str">
        <v>Rhönbräu Klosterbier</v>
      </c>
      <c r="N51" s="3">
        <f t="shared" si="1"/>
        <v>8928</v>
      </c>
      <c r="O51" s="3">
        <f>SUMIF(Table2[ProductID],J51, Table2[Quantity])</f>
        <v>144</v>
      </c>
    </row>
    <row r="52" spans="1:15" x14ac:dyDescent="0.3">
      <c r="A52">
        <v>50</v>
      </c>
      <c r="B52">
        <v>10265</v>
      </c>
      <c r="C52">
        <v>17</v>
      </c>
      <c r="D52">
        <v>30</v>
      </c>
      <c r="G52" s="3" t="str">
        <v>Alice Mutton</v>
      </c>
      <c r="H52" s="3">
        <v>39</v>
      </c>
      <c r="I52" s="3">
        <f t="shared" si="0"/>
        <v>82.800000000000011</v>
      </c>
      <c r="J52" s="3">
        <v>19</v>
      </c>
      <c r="M52" s="3" t="str">
        <v>Teatime Chocolate Biscuits</v>
      </c>
      <c r="N52" s="3">
        <f t="shared" si="1"/>
        <v>14986.800000000003</v>
      </c>
      <c r="O52" s="3">
        <f>SUMIF(Table2[ProductID],J52, Table2[Quantity])</f>
        <v>181</v>
      </c>
    </row>
    <row r="53" spans="1:15" x14ac:dyDescent="0.3">
      <c r="A53">
        <v>51</v>
      </c>
      <c r="B53">
        <v>10265</v>
      </c>
      <c r="C53">
        <v>70</v>
      </c>
      <c r="D53">
        <v>20</v>
      </c>
      <c r="G53" s="3" t="str">
        <v>Outback Lager</v>
      </c>
      <c r="H53" s="3">
        <v>15</v>
      </c>
      <c r="I53" s="3">
        <f t="shared" si="0"/>
        <v>31</v>
      </c>
      <c r="J53" s="3">
        <v>15</v>
      </c>
      <c r="M53" s="3" t="str">
        <v>Genen Shouyu</v>
      </c>
      <c r="N53" s="3">
        <f t="shared" si="1"/>
        <v>775</v>
      </c>
      <c r="O53" s="3">
        <f>SUMIF(Table2[ProductID],J53, Table2[Quantity])</f>
        <v>25</v>
      </c>
    </row>
    <row r="54" spans="1:15" x14ac:dyDescent="0.3">
      <c r="A54">
        <v>52</v>
      </c>
      <c r="B54">
        <v>10266</v>
      </c>
      <c r="C54">
        <v>12</v>
      </c>
      <c r="D54">
        <v>12</v>
      </c>
      <c r="G54" s="3" t="str">
        <v>Queso Manchego La Pastora</v>
      </c>
      <c r="H54" s="3">
        <v>38</v>
      </c>
      <c r="I54" s="3">
        <f t="shared" si="0"/>
        <v>14</v>
      </c>
      <c r="J54" s="3">
        <v>67</v>
      </c>
      <c r="M54" s="3" t="str">
        <v>Laughing Lumberjack Lager</v>
      </c>
      <c r="N54" s="3">
        <f t="shared" si="1"/>
        <v>70</v>
      </c>
      <c r="O54" s="3">
        <f>SUMIF(Table2[ProductID],J54, Table2[Quantity])</f>
        <v>5</v>
      </c>
    </row>
    <row r="55" spans="1:15" x14ac:dyDescent="0.3">
      <c r="A55">
        <v>53</v>
      </c>
      <c r="B55">
        <v>10267</v>
      </c>
      <c r="C55">
        <v>40</v>
      </c>
      <c r="D55">
        <v>50</v>
      </c>
      <c r="G55" s="3" t="str">
        <v>Boston Crab Meat</v>
      </c>
      <c r="H55" s="3">
        <v>18.399999999999999</v>
      </c>
      <c r="I55" s="3">
        <f t="shared" si="0"/>
        <v>144</v>
      </c>
      <c r="J55" s="3">
        <v>1</v>
      </c>
      <c r="M55" s="3" t="str">
        <v>Chais</v>
      </c>
      <c r="N55" s="3">
        <f t="shared" si="1"/>
        <v>22896</v>
      </c>
      <c r="O55" s="3">
        <f>SUMIF(Table2[ProductID],J55, Table2[Quantity])</f>
        <v>159</v>
      </c>
    </row>
    <row r="56" spans="1:15" x14ac:dyDescent="0.3">
      <c r="A56">
        <v>54</v>
      </c>
      <c r="B56">
        <v>10267</v>
      </c>
      <c r="C56">
        <v>59</v>
      </c>
      <c r="D56">
        <v>70</v>
      </c>
      <c r="G56" s="3" t="str">
        <v>Raclette Courdavault</v>
      </c>
      <c r="H56" s="3">
        <v>55</v>
      </c>
      <c r="I56" s="3">
        <f t="shared" si="0"/>
        <v>84</v>
      </c>
      <c r="J56" s="3">
        <v>34</v>
      </c>
      <c r="M56" s="3" t="str">
        <v>Sasquatch Ale</v>
      </c>
      <c r="N56" s="3">
        <f t="shared" si="1"/>
        <v>9240</v>
      </c>
      <c r="O56" s="3">
        <f>SUMIF(Table2[ProductID],J56, Table2[Quantity])</f>
        <v>110</v>
      </c>
    </row>
    <row r="57" spans="1:15" x14ac:dyDescent="0.3">
      <c r="A57">
        <v>55</v>
      </c>
      <c r="B57">
        <v>10267</v>
      </c>
      <c r="C57">
        <v>76</v>
      </c>
      <c r="D57">
        <v>15</v>
      </c>
      <c r="G57" s="3" t="str">
        <v>Lakkalikööri</v>
      </c>
      <c r="H57" s="3">
        <v>18</v>
      </c>
      <c r="I57" s="3">
        <f t="shared" si="0"/>
        <v>84</v>
      </c>
      <c r="J57" s="3">
        <v>46</v>
      </c>
      <c r="M57" s="3" t="str">
        <v>Spegesild</v>
      </c>
      <c r="N57" s="3">
        <f t="shared" si="1"/>
        <v>12180</v>
      </c>
      <c r="O57" s="3">
        <f>SUMIF(Table2[ProductID],J57, Table2[Quantity])</f>
        <v>145</v>
      </c>
    </row>
    <row r="58" spans="1:15" x14ac:dyDescent="0.3">
      <c r="A58">
        <v>56</v>
      </c>
      <c r="B58">
        <v>10268</v>
      </c>
      <c r="C58">
        <v>29</v>
      </c>
      <c r="D58">
        <v>10</v>
      </c>
      <c r="G58" s="3" t="str">
        <v>Thüringer Rostbratwurst</v>
      </c>
      <c r="H58" s="3">
        <v>123.79</v>
      </c>
      <c r="I58" s="3">
        <f t="shared" si="0"/>
        <v>89.40000000000002</v>
      </c>
      <c r="J58" s="3">
        <v>54</v>
      </c>
      <c r="M58" s="3" t="str">
        <v>Tourtière</v>
      </c>
      <c r="N58" s="3">
        <f t="shared" si="1"/>
        <v>25032.000000000007</v>
      </c>
      <c r="O58" s="3">
        <f>SUMIF(Table2[ProductID],J58, Table2[Quantity])</f>
        <v>280</v>
      </c>
    </row>
    <row r="59" spans="1:15" x14ac:dyDescent="0.3">
      <c r="A59">
        <v>57</v>
      </c>
      <c r="B59">
        <v>10268</v>
      </c>
      <c r="C59">
        <v>72</v>
      </c>
      <c r="D59">
        <v>4</v>
      </c>
      <c r="G59" s="3" t="str">
        <v>Mozzarella di Giovanni</v>
      </c>
      <c r="H59" s="3">
        <v>34.799999999999997</v>
      </c>
      <c r="I59" s="3">
        <f t="shared" si="0"/>
        <v>137.5</v>
      </c>
      <c r="J59" s="3">
        <v>68</v>
      </c>
      <c r="M59" s="3" t="str">
        <v>Scottish Longbreads</v>
      </c>
      <c r="N59" s="3">
        <f t="shared" si="1"/>
        <v>27362.5</v>
      </c>
      <c r="O59" s="3">
        <f>SUMIF(Table2[ProductID],J59, Table2[Quantity])</f>
        <v>199</v>
      </c>
    </row>
    <row r="60" spans="1:15" x14ac:dyDescent="0.3">
      <c r="A60">
        <v>58</v>
      </c>
      <c r="B60">
        <v>10269</v>
      </c>
      <c r="C60">
        <v>33</v>
      </c>
      <c r="D60">
        <v>60</v>
      </c>
      <c r="G60" s="3" t="str">
        <v>Geitost</v>
      </c>
      <c r="H60" s="3">
        <v>2.5</v>
      </c>
      <c r="I60" s="3">
        <f t="shared" si="0"/>
        <v>20</v>
      </c>
      <c r="J60" s="3">
        <v>3</v>
      </c>
      <c r="M60" s="3" t="str">
        <v>Aniseed Syrup</v>
      </c>
      <c r="N60" s="3">
        <f t="shared" si="1"/>
        <v>1600</v>
      </c>
      <c r="O60" s="3">
        <f>SUMIF(Table2[ProductID],J60, Table2[Quantity])</f>
        <v>80</v>
      </c>
    </row>
    <row r="61" spans="1:15" x14ac:dyDescent="0.3">
      <c r="A61">
        <v>59</v>
      </c>
      <c r="B61">
        <v>10269</v>
      </c>
      <c r="C61">
        <v>72</v>
      </c>
      <c r="D61">
        <v>20</v>
      </c>
      <c r="G61" s="3" t="str">
        <v>Mozzarella di Giovanni</v>
      </c>
      <c r="H61" s="3">
        <v>34.799999999999997</v>
      </c>
      <c r="I61" s="3">
        <f t="shared" si="0"/>
        <v>232.75</v>
      </c>
      <c r="J61" s="3">
        <v>64</v>
      </c>
      <c r="M61" s="3" t="str">
        <v>Wimmers gute Semmelknödel</v>
      </c>
      <c r="N61" s="3">
        <f t="shared" si="1"/>
        <v>38869.25</v>
      </c>
      <c r="O61" s="3">
        <f>SUMIF(Table2[ProductID],J61, Table2[Quantity])</f>
        <v>167</v>
      </c>
    </row>
    <row r="62" spans="1:15" x14ac:dyDescent="0.3">
      <c r="A62">
        <v>60</v>
      </c>
      <c r="B62">
        <v>10270</v>
      </c>
      <c r="C62">
        <v>36</v>
      </c>
      <c r="D62">
        <v>30</v>
      </c>
      <c r="G62" s="3" t="str">
        <v>Inlagd Sill</v>
      </c>
      <c r="H62" s="3">
        <v>19</v>
      </c>
      <c r="I62" s="3">
        <f t="shared" si="0"/>
        <v>312.5</v>
      </c>
      <c r="J62" s="3">
        <v>18</v>
      </c>
      <c r="M62" s="3" t="str">
        <v>Carnarvon Tigers</v>
      </c>
      <c r="N62" s="3">
        <f t="shared" si="1"/>
        <v>33125</v>
      </c>
      <c r="O62" s="3">
        <f>SUMIF(Table2[ProductID],J62, Table2[Quantity])</f>
        <v>106</v>
      </c>
    </row>
    <row r="63" spans="1:15" x14ac:dyDescent="0.3">
      <c r="A63">
        <v>61</v>
      </c>
      <c r="B63">
        <v>10270</v>
      </c>
      <c r="C63">
        <v>43</v>
      </c>
      <c r="D63">
        <v>25</v>
      </c>
      <c r="G63" s="3" t="str">
        <v>Ipoh Coffee</v>
      </c>
      <c r="H63" s="3">
        <v>46</v>
      </c>
      <c r="I63" s="3">
        <f t="shared" si="0"/>
        <v>360</v>
      </c>
      <c r="J63" s="3">
        <v>69</v>
      </c>
      <c r="M63" s="3" t="str">
        <v>Gudbrandsdalsost</v>
      </c>
      <c r="N63" s="3">
        <f t="shared" si="1"/>
        <v>66240</v>
      </c>
      <c r="O63" s="3">
        <f>SUMIF(Table2[ProductID],J63, Table2[Quantity])</f>
        <v>184</v>
      </c>
    </row>
    <row r="64" spans="1:15" x14ac:dyDescent="0.3">
      <c r="A64">
        <v>62</v>
      </c>
      <c r="B64">
        <v>10271</v>
      </c>
      <c r="C64">
        <v>33</v>
      </c>
      <c r="D64">
        <v>24</v>
      </c>
      <c r="G64" s="3" t="str">
        <v>Geitost</v>
      </c>
      <c r="H64" s="3">
        <v>2.5</v>
      </c>
      <c r="I64" s="3">
        <f t="shared" si="0"/>
        <v>34</v>
      </c>
      <c r="J64" s="3">
        <v>66</v>
      </c>
      <c r="M64" s="3" t="str">
        <v>Louisiana Hot Spiced Okra</v>
      </c>
      <c r="N64" s="3">
        <f t="shared" si="1"/>
        <v>3060</v>
      </c>
      <c r="O64" s="3">
        <f>SUMIF(Table2[ProductID],J64, Table2[Quantity])</f>
        <v>90</v>
      </c>
    </row>
    <row r="65" spans="1:15" x14ac:dyDescent="0.3">
      <c r="A65">
        <v>63</v>
      </c>
      <c r="B65">
        <v>10272</v>
      </c>
      <c r="C65">
        <v>20</v>
      </c>
      <c r="D65">
        <v>6</v>
      </c>
      <c r="G65" s="3" t="str">
        <v>Sir Rodney's Marmalade</v>
      </c>
      <c r="H65" s="3">
        <v>81</v>
      </c>
      <c r="I65" s="3">
        <f t="shared" si="0"/>
        <v>110</v>
      </c>
      <c r="J65" s="3">
        <v>4</v>
      </c>
      <c r="M65" s="3" t="str">
        <v>Chef Anton's Cajun Seasoning</v>
      </c>
      <c r="N65" s="3">
        <f t="shared" si="1"/>
        <v>11770</v>
      </c>
      <c r="O65" s="3">
        <f>SUMIF(Table2[ProductID],J65, Table2[Quantity])</f>
        <v>107</v>
      </c>
    </row>
    <row r="66" spans="1:15" x14ac:dyDescent="0.3">
      <c r="A66">
        <v>64</v>
      </c>
      <c r="B66">
        <v>10272</v>
      </c>
      <c r="C66">
        <v>31</v>
      </c>
      <c r="D66">
        <v>40</v>
      </c>
      <c r="G66" s="3" t="str">
        <v>Gorgonzola Telino</v>
      </c>
      <c r="H66" s="3">
        <v>12.5</v>
      </c>
      <c r="I66" s="3">
        <f t="shared" si="0"/>
        <v>50</v>
      </c>
      <c r="J66" s="3">
        <v>6</v>
      </c>
      <c r="M66" s="3" t="str">
        <v>Grandma's Boysenberry Spread</v>
      </c>
      <c r="N66" s="3">
        <f t="shared" si="1"/>
        <v>1800</v>
      </c>
      <c r="O66" s="3">
        <f>SUMIF(Table2[ProductID],J66, Table2[Quantity])</f>
        <v>36</v>
      </c>
    </row>
    <row r="67" spans="1:15" x14ac:dyDescent="0.3">
      <c r="A67">
        <v>65</v>
      </c>
      <c r="B67">
        <v>10272</v>
      </c>
      <c r="C67">
        <v>72</v>
      </c>
      <c r="D67">
        <v>24</v>
      </c>
      <c r="G67" s="3" t="str">
        <v>Mozzarella di Giovanni</v>
      </c>
      <c r="H67" s="3">
        <v>34.799999999999997</v>
      </c>
      <c r="I67" s="3">
        <f t="shared" si="0"/>
        <v>53</v>
      </c>
      <c r="J67" s="3">
        <v>58</v>
      </c>
      <c r="M67" s="3" t="str">
        <v>Escargots de Bourgogne</v>
      </c>
      <c r="N67" s="3">
        <f t="shared" si="1"/>
        <v>8215</v>
      </c>
      <c r="O67" s="3">
        <f>SUMIF(Table2[ProductID],J67, Table2[Quantity])</f>
        <v>155</v>
      </c>
    </row>
    <row r="68" spans="1:15" x14ac:dyDescent="0.3">
      <c r="A68">
        <v>66</v>
      </c>
      <c r="B68">
        <v>10273</v>
      </c>
      <c r="C68">
        <v>10</v>
      </c>
      <c r="D68">
        <v>24</v>
      </c>
      <c r="G68" s="3" t="str">
        <v>Ikura</v>
      </c>
      <c r="H68" s="3">
        <v>31</v>
      </c>
      <c r="I68" s="3">
        <f t="shared" ref="I68:I131" si="2">IF(SUMIF(_xlfn.ANCHORARRAY($G$3), M68,_xlfn.ANCHORARRAY( $H$3))=0, "",SUMIF(_xlfn.ANCHORARRAY($G$3), M68,_xlfn.ANCHORARRAY( $H$3)) )</f>
        <v>21</v>
      </c>
      <c r="J68" s="3">
        <v>52</v>
      </c>
      <c r="M68" s="3" t="str">
        <v>Filo Mix</v>
      </c>
      <c r="N68" s="3">
        <f t="shared" ref="N68:N79" si="3">O68*I68</f>
        <v>1008</v>
      </c>
      <c r="O68" s="3">
        <f>SUMIF(Table2[ProductID],J68, Table2[Quantity])</f>
        <v>48</v>
      </c>
    </row>
    <row r="69" spans="1:15" x14ac:dyDescent="0.3">
      <c r="A69">
        <v>67</v>
      </c>
      <c r="B69">
        <v>10273</v>
      </c>
      <c r="C69">
        <v>31</v>
      </c>
      <c r="D69">
        <v>15</v>
      </c>
      <c r="G69" s="3" t="str">
        <v>Gorgonzola Telino</v>
      </c>
      <c r="H69" s="3">
        <v>12.5</v>
      </c>
      <c r="I69" s="3">
        <f t="shared" si="2"/>
        <v>56</v>
      </c>
      <c r="J69" s="3">
        <v>25</v>
      </c>
      <c r="M69" s="3" t="str">
        <v>NuNuCa Nuß-Nougat-Creme</v>
      </c>
      <c r="N69" s="3">
        <f t="shared" si="3"/>
        <v>3976</v>
      </c>
      <c r="O69" s="3">
        <f>SUMIF(Table2[ProductID],J69, Table2[Quantity])</f>
        <v>71</v>
      </c>
    </row>
    <row r="70" spans="1:15" x14ac:dyDescent="0.3">
      <c r="A70">
        <v>68</v>
      </c>
      <c r="B70">
        <v>10273</v>
      </c>
      <c r="C70">
        <v>33</v>
      </c>
      <c r="D70">
        <v>20</v>
      </c>
      <c r="G70" s="3" t="str">
        <v>Geitost</v>
      </c>
      <c r="H70" s="3">
        <v>2.5</v>
      </c>
      <c r="I70" s="3">
        <f t="shared" si="2"/>
        <v>1844.5</v>
      </c>
      <c r="J70" s="3">
        <v>38</v>
      </c>
      <c r="M70" s="3" t="str">
        <v>Côte de Blaye</v>
      </c>
      <c r="N70" s="3">
        <f t="shared" si="3"/>
        <v>440835.5</v>
      </c>
      <c r="O70" s="3">
        <f>SUMIF(Table2[ProductID],J70, Table2[Quantity])</f>
        <v>239</v>
      </c>
    </row>
    <row r="71" spans="1:15" x14ac:dyDescent="0.3">
      <c r="A71">
        <v>69</v>
      </c>
      <c r="B71">
        <v>10273</v>
      </c>
      <c r="C71">
        <v>40</v>
      </c>
      <c r="D71">
        <v>60</v>
      </c>
      <c r="G71" s="3" t="str">
        <v>Boston Crab Meat</v>
      </c>
      <c r="H71" s="3">
        <v>18.399999999999999</v>
      </c>
      <c r="I71" s="3">
        <f t="shared" si="2"/>
        <v>249.83999999999997</v>
      </c>
      <c r="J71" s="3">
        <v>26</v>
      </c>
      <c r="M71" s="3" t="str">
        <v>Gumbär Gummibärchen</v>
      </c>
      <c r="N71" s="3">
        <f t="shared" si="3"/>
        <v>57962.879999999997</v>
      </c>
      <c r="O71" s="3">
        <f>SUMIF(Table2[ProductID],J71, Table2[Quantity])</f>
        <v>232</v>
      </c>
    </row>
    <row r="72" spans="1:15" x14ac:dyDescent="0.3">
      <c r="A72">
        <v>70</v>
      </c>
      <c r="B72">
        <v>10273</v>
      </c>
      <c r="C72">
        <v>76</v>
      </c>
      <c r="D72">
        <v>33</v>
      </c>
      <c r="G72" s="3" t="str">
        <v>Lakkalikööri</v>
      </c>
      <c r="H72" s="3">
        <v>18</v>
      </c>
      <c r="I72" s="3">
        <f t="shared" si="2"/>
        <v>28.5</v>
      </c>
      <c r="J72" s="3">
        <v>47</v>
      </c>
      <c r="M72" s="3" t="str">
        <v>Zaanse koeken</v>
      </c>
      <c r="N72" s="3">
        <f t="shared" si="3"/>
        <v>2878.5</v>
      </c>
      <c r="O72" s="3">
        <f>SUMIF(Table2[ProductID],J72, Table2[Quantity])</f>
        <v>101</v>
      </c>
    </row>
    <row r="73" spans="1:15" x14ac:dyDescent="0.3">
      <c r="A73">
        <v>71</v>
      </c>
      <c r="B73">
        <v>10274</v>
      </c>
      <c r="C73">
        <v>71</v>
      </c>
      <c r="D73">
        <v>20</v>
      </c>
      <c r="G73" s="3" t="str">
        <v>Fløtemysost</v>
      </c>
      <c r="H73" s="3">
        <v>21.5</v>
      </c>
      <c r="I73" s="3">
        <f t="shared" si="2"/>
        <v>36</v>
      </c>
      <c r="J73" s="3">
        <v>23</v>
      </c>
      <c r="M73" s="3" t="str">
        <v>Tunnbröd</v>
      </c>
      <c r="N73" s="3">
        <f t="shared" si="3"/>
        <v>5940</v>
      </c>
      <c r="O73" s="3">
        <f>SUMIF(Table2[ProductID],J73, Table2[Quantity])</f>
        <v>165</v>
      </c>
    </row>
    <row r="74" spans="1:15" x14ac:dyDescent="0.3">
      <c r="A74">
        <v>72</v>
      </c>
      <c r="B74">
        <v>10274</v>
      </c>
      <c r="C74">
        <v>72</v>
      </c>
      <c r="D74">
        <v>7</v>
      </c>
      <c r="G74" s="3" t="str">
        <v>Mozzarella di Giovanni</v>
      </c>
      <c r="H74" s="3">
        <v>34.799999999999997</v>
      </c>
      <c r="I74" s="3">
        <f t="shared" si="2"/>
        <v>80</v>
      </c>
      <c r="J74" s="3">
        <v>8</v>
      </c>
      <c r="M74" s="3" t="str">
        <v>Northwoods Cranberry Sauce</v>
      </c>
      <c r="N74" s="3">
        <f t="shared" si="3"/>
        <v>11200</v>
      </c>
      <c r="O74" s="3">
        <f>SUMIF(Table2[ProductID],J74, Table2[Quantity])</f>
        <v>140</v>
      </c>
    </row>
    <row r="75" spans="1:15" x14ac:dyDescent="0.3">
      <c r="A75">
        <v>73</v>
      </c>
      <c r="B75">
        <v>10275</v>
      </c>
      <c r="C75">
        <v>24</v>
      </c>
      <c r="D75">
        <v>12</v>
      </c>
      <c r="G75" s="3" t="str">
        <v>Guaraná Fantástica</v>
      </c>
      <c r="H75" s="3">
        <v>4.5</v>
      </c>
      <c r="I75" s="3">
        <f t="shared" si="2"/>
        <v>48.75</v>
      </c>
      <c r="J75" s="3">
        <v>50</v>
      </c>
      <c r="M75" s="3" t="str">
        <v>Valkoinen suklaa</v>
      </c>
      <c r="N75" s="3">
        <f t="shared" si="3"/>
        <v>3412.5</v>
      </c>
      <c r="O75" s="3">
        <f>SUMIF(Table2[ProductID],J75, Table2[Quantity])</f>
        <v>70</v>
      </c>
    </row>
    <row r="76" spans="1:15" x14ac:dyDescent="0.3">
      <c r="A76">
        <v>74</v>
      </c>
      <c r="B76">
        <v>10275</v>
      </c>
      <c r="C76">
        <v>59</v>
      </c>
      <c r="D76">
        <v>6</v>
      </c>
      <c r="G76" s="3" t="str">
        <v>Raclette Courdavault</v>
      </c>
      <c r="H76" s="3">
        <v>55</v>
      </c>
      <c r="I76" s="3">
        <f t="shared" si="2"/>
        <v>9.5</v>
      </c>
      <c r="J76" s="3">
        <v>45</v>
      </c>
      <c r="M76" s="3" t="str">
        <v>Røgede sild</v>
      </c>
      <c r="N76" s="3">
        <f t="shared" si="3"/>
        <v>142.5</v>
      </c>
      <c r="O76" s="3">
        <f>SUMIF(Table2[ProductID],J76, Table2[Quantity])</f>
        <v>15</v>
      </c>
    </row>
    <row r="77" spans="1:15" x14ac:dyDescent="0.3">
      <c r="A77">
        <v>75</v>
      </c>
      <c r="B77">
        <v>10276</v>
      </c>
      <c r="C77">
        <v>10</v>
      </c>
      <c r="D77">
        <v>15</v>
      </c>
      <c r="G77" s="3" t="str">
        <v>Ikura</v>
      </c>
      <c r="H77" s="3">
        <v>31</v>
      </c>
      <c r="I77" s="3">
        <f t="shared" si="2"/>
        <v>12.75</v>
      </c>
      <c r="J77" s="3">
        <v>48</v>
      </c>
      <c r="M77" s="3" t="str">
        <v>Chocolade</v>
      </c>
      <c r="N77" s="3">
        <f t="shared" si="3"/>
        <v>892.5</v>
      </c>
      <c r="O77" s="3">
        <f>SUMIF(Table2[ProductID],J77, Table2[Quantity])</f>
        <v>70</v>
      </c>
    </row>
    <row r="78" spans="1:15" x14ac:dyDescent="0.3">
      <c r="A78">
        <v>76</v>
      </c>
      <c r="B78">
        <v>10276</v>
      </c>
      <c r="C78">
        <v>13</v>
      </c>
      <c r="D78">
        <v>10</v>
      </c>
      <c r="G78" s="3" t="str">
        <v>Konbu</v>
      </c>
      <c r="H78" s="3">
        <v>6</v>
      </c>
      <c r="I78" s="3">
        <f t="shared" si="2"/>
        <v>57</v>
      </c>
      <c r="J78" s="3">
        <v>61</v>
      </c>
      <c r="M78" s="3" t="str">
        <v>Sirop d'érable</v>
      </c>
      <c r="N78" s="3">
        <f t="shared" si="3"/>
        <v>6042</v>
      </c>
      <c r="O78" s="3">
        <f>SUMIF(Table2[ProductID],J78, Table2[Quantity])</f>
        <v>106</v>
      </c>
    </row>
    <row r="79" spans="1:15" x14ac:dyDescent="0.3">
      <c r="A79">
        <v>77</v>
      </c>
      <c r="B79">
        <v>10277</v>
      </c>
      <c r="C79">
        <v>28</v>
      </c>
      <c r="D79">
        <v>20</v>
      </c>
      <c r="G79" s="3" t="str">
        <v>Rössle Sauerkraut</v>
      </c>
      <c r="H79" s="3">
        <v>45.6</v>
      </c>
      <c r="I79" s="3">
        <f t="shared" si="2"/>
        <v>97</v>
      </c>
      <c r="J79" s="3">
        <v>9</v>
      </c>
      <c r="M79" s="3" t="str">
        <v>Mishi Kobe Niku</v>
      </c>
      <c r="N79" s="3">
        <f t="shared" si="3"/>
        <v>1940</v>
      </c>
      <c r="O79" s="3">
        <f>SUMIF(Table2[ProductID],J79, Table2[Quantity])</f>
        <v>20</v>
      </c>
    </row>
    <row r="80" spans="1:15" x14ac:dyDescent="0.3">
      <c r="A80">
        <v>78</v>
      </c>
      <c r="B80">
        <v>10277</v>
      </c>
      <c r="C80">
        <v>62</v>
      </c>
      <c r="D80">
        <v>12</v>
      </c>
      <c r="G80" s="3" t="str">
        <v>Tarte au sucre</v>
      </c>
      <c r="H80" s="3">
        <v>49.3</v>
      </c>
      <c r="I80" t="str">
        <f t="shared" si="2"/>
        <v/>
      </c>
      <c r="O80" s="3">
        <f>SUMIF(Table2[ProductID],J80, Table2[Quantity])</f>
        <v>0</v>
      </c>
    </row>
    <row r="81" spans="1:15" x14ac:dyDescent="0.3">
      <c r="A81">
        <v>79</v>
      </c>
      <c r="B81">
        <v>10278</v>
      </c>
      <c r="C81">
        <v>44</v>
      </c>
      <c r="D81">
        <v>16</v>
      </c>
      <c r="G81" s="3" t="str">
        <v>Gula Malacca</v>
      </c>
      <c r="H81" s="3">
        <v>19.45</v>
      </c>
      <c r="I81" t="str">
        <f t="shared" si="2"/>
        <v/>
      </c>
      <c r="O81" s="3">
        <f>SUMIF(Table2[ProductID],J81, Table2[Quantity])</f>
        <v>0</v>
      </c>
    </row>
    <row r="82" spans="1:15" x14ac:dyDescent="0.3">
      <c r="A82">
        <v>80</v>
      </c>
      <c r="B82">
        <v>10278</v>
      </c>
      <c r="C82">
        <v>59</v>
      </c>
      <c r="D82">
        <v>15</v>
      </c>
      <c r="G82" s="3" t="str">
        <v>Raclette Courdavault</v>
      </c>
      <c r="H82" s="3">
        <v>55</v>
      </c>
      <c r="I82" t="str">
        <f t="shared" si="2"/>
        <v/>
      </c>
      <c r="O82" s="3">
        <f>SUMIF(Table2[ProductID],J82, Table2[Quantity])</f>
        <v>0</v>
      </c>
    </row>
    <row r="83" spans="1:15" x14ac:dyDescent="0.3">
      <c r="A83">
        <v>81</v>
      </c>
      <c r="B83">
        <v>10278</v>
      </c>
      <c r="C83">
        <v>63</v>
      </c>
      <c r="D83">
        <v>8</v>
      </c>
      <c r="G83" s="3" t="str">
        <v>Vegie-spread</v>
      </c>
      <c r="H83" s="3">
        <v>43.9</v>
      </c>
      <c r="I83" t="str">
        <f t="shared" si="2"/>
        <v/>
      </c>
      <c r="O83" s="3">
        <f>SUMIF(Table2[ProductID],J83, Table2[Quantity])</f>
        <v>0</v>
      </c>
    </row>
    <row r="84" spans="1:15" x14ac:dyDescent="0.3">
      <c r="A84">
        <v>82</v>
      </c>
      <c r="B84">
        <v>10278</v>
      </c>
      <c r="C84">
        <v>73</v>
      </c>
      <c r="D84">
        <v>25</v>
      </c>
      <c r="G84" s="3" t="str">
        <v>Röd Kaviar</v>
      </c>
      <c r="H84" s="3">
        <v>15</v>
      </c>
      <c r="I84" t="str">
        <f t="shared" si="2"/>
        <v/>
      </c>
      <c r="O84" s="3">
        <f>SUMIF(Table2[ProductID],J84, Table2[Quantity])</f>
        <v>0</v>
      </c>
    </row>
    <row r="85" spans="1:15" x14ac:dyDescent="0.3">
      <c r="A85">
        <v>83</v>
      </c>
      <c r="B85">
        <v>10279</v>
      </c>
      <c r="C85">
        <v>17</v>
      </c>
      <c r="D85">
        <v>15</v>
      </c>
      <c r="G85" s="3" t="str">
        <v>Alice Mutton</v>
      </c>
      <c r="H85" s="3">
        <v>39</v>
      </c>
      <c r="I85" t="str">
        <f t="shared" si="2"/>
        <v/>
      </c>
      <c r="O85" s="3">
        <f>SUMIF(Table2[ProductID],J85, Table2[Quantity])</f>
        <v>0</v>
      </c>
    </row>
    <row r="86" spans="1:15" x14ac:dyDescent="0.3">
      <c r="A86">
        <v>84</v>
      </c>
      <c r="B86">
        <v>10280</v>
      </c>
      <c r="C86">
        <v>24</v>
      </c>
      <c r="D86">
        <v>12</v>
      </c>
      <c r="G86" s="3" t="str">
        <v>Guaraná Fantástica</v>
      </c>
      <c r="H86" s="3">
        <v>4.5</v>
      </c>
      <c r="I86" t="str">
        <f t="shared" si="2"/>
        <v/>
      </c>
      <c r="O86" s="3">
        <f>SUMIF(Table2[ProductID],J86, Table2[Quantity])</f>
        <v>0</v>
      </c>
    </row>
    <row r="87" spans="1:15" x14ac:dyDescent="0.3">
      <c r="A87">
        <v>85</v>
      </c>
      <c r="B87">
        <v>10280</v>
      </c>
      <c r="C87">
        <v>55</v>
      </c>
      <c r="D87">
        <v>20</v>
      </c>
      <c r="G87" s="3" t="str">
        <v>Pâté chinois</v>
      </c>
      <c r="H87" s="3">
        <v>24</v>
      </c>
      <c r="I87" t="str">
        <f t="shared" si="2"/>
        <v/>
      </c>
      <c r="O87" s="3">
        <f>SUMIF(Table2[ProductID],J87, Table2[Quantity])</f>
        <v>0</v>
      </c>
    </row>
    <row r="88" spans="1:15" x14ac:dyDescent="0.3">
      <c r="A88">
        <v>86</v>
      </c>
      <c r="B88">
        <v>10280</v>
      </c>
      <c r="C88">
        <v>75</v>
      </c>
      <c r="D88">
        <v>30</v>
      </c>
      <c r="G88" s="3" t="str">
        <v>Rhönbräu Klosterbier</v>
      </c>
      <c r="H88" s="3">
        <v>7.75</v>
      </c>
      <c r="I88" t="str">
        <f t="shared" si="2"/>
        <v/>
      </c>
      <c r="O88" s="3">
        <f>SUMIF(Table2[ProductID],J88, Table2[Quantity])</f>
        <v>0</v>
      </c>
    </row>
    <row r="89" spans="1:15" x14ac:dyDescent="0.3">
      <c r="A89">
        <v>87</v>
      </c>
      <c r="B89">
        <v>10281</v>
      </c>
      <c r="C89">
        <v>19</v>
      </c>
      <c r="D89">
        <v>1</v>
      </c>
      <c r="G89" s="3" t="str">
        <v>Teatime Chocolate Biscuits</v>
      </c>
      <c r="H89" s="3">
        <v>9.1999999999999993</v>
      </c>
      <c r="I89" t="str">
        <f t="shared" si="2"/>
        <v/>
      </c>
      <c r="O89" s="3">
        <f>SUMIF(Table2[ProductID],J89, Table2[Quantity])</f>
        <v>0</v>
      </c>
    </row>
    <row r="90" spans="1:15" x14ac:dyDescent="0.3">
      <c r="A90">
        <v>88</v>
      </c>
      <c r="B90">
        <v>10281</v>
      </c>
      <c r="C90">
        <v>24</v>
      </c>
      <c r="D90">
        <v>6</v>
      </c>
      <c r="G90" s="3" t="str">
        <v>Guaraná Fantástica</v>
      </c>
      <c r="H90" s="3">
        <v>4.5</v>
      </c>
      <c r="I90" t="str">
        <f t="shared" si="2"/>
        <v/>
      </c>
      <c r="O90" s="3">
        <f>SUMIF(Table2[ProductID],J90, Table2[Quantity])</f>
        <v>0</v>
      </c>
    </row>
    <row r="91" spans="1:15" x14ac:dyDescent="0.3">
      <c r="A91">
        <v>89</v>
      </c>
      <c r="B91">
        <v>10281</v>
      </c>
      <c r="C91">
        <v>35</v>
      </c>
      <c r="D91">
        <v>4</v>
      </c>
      <c r="G91" s="3" t="str">
        <v>Steeleye Stout</v>
      </c>
      <c r="H91" s="3">
        <v>18</v>
      </c>
      <c r="I91" t="str">
        <f t="shared" si="2"/>
        <v/>
      </c>
      <c r="O91" s="3">
        <f>SUMIF(Table2[ProductID],J91, Table2[Quantity])</f>
        <v>0</v>
      </c>
    </row>
    <row r="92" spans="1:15" x14ac:dyDescent="0.3">
      <c r="A92">
        <v>90</v>
      </c>
      <c r="B92">
        <v>10282</v>
      </c>
      <c r="C92">
        <v>30</v>
      </c>
      <c r="D92">
        <v>6</v>
      </c>
      <c r="G92" s="3" t="str">
        <v>Nord-Ost Matjeshering</v>
      </c>
      <c r="H92" s="3">
        <v>25.89</v>
      </c>
      <c r="I92" t="str">
        <f t="shared" si="2"/>
        <v/>
      </c>
      <c r="O92" s="3">
        <f>SUMIF(Table2[ProductID],J92, Table2[Quantity])</f>
        <v>0</v>
      </c>
    </row>
    <row r="93" spans="1:15" x14ac:dyDescent="0.3">
      <c r="A93">
        <v>91</v>
      </c>
      <c r="B93">
        <v>10282</v>
      </c>
      <c r="C93">
        <v>57</v>
      </c>
      <c r="D93">
        <v>2</v>
      </c>
      <c r="G93" s="3" t="str">
        <v>Ravioli Angelo</v>
      </c>
      <c r="H93" s="3">
        <v>19.5</v>
      </c>
      <c r="I93" t="str">
        <f t="shared" si="2"/>
        <v/>
      </c>
      <c r="O93" s="3">
        <f>SUMIF(Table2[ProductID],J93, Table2[Quantity])</f>
        <v>0</v>
      </c>
    </row>
    <row r="94" spans="1:15" x14ac:dyDescent="0.3">
      <c r="A94">
        <v>92</v>
      </c>
      <c r="B94">
        <v>10283</v>
      </c>
      <c r="C94">
        <v>15</v>
      </c>
      <c r="D94">
        <v>20</v>
      </c>
      <c r="G94" s="3" t="str">
        <v>Genen Shouyu</v>
      </c>
      <c r="H94" s="3">
        <v>15.5</v>
      </c>
      <c r="I94" t="str">
        <f t="shared" si="2"/>
        <v/>
      </c>
      <c r="O94" s="3">
        <f>SUMIF(Table2[ProductID],J94, Table2[Quantity])</f>
        <v>0</v>
      </c>
    </row>
    <row r="95" spans="1:15" x14ac:dyDescent="0.3">
      <c r="A95">
        <v>93</v>
      </c>
      <c r="B95">
        <v>10283</v>
      </c>
      <c r="C95">
        <v>19</v>
      </c>
      <c r="D95">
        <v>18</v>
      </c>
      <c r="G95" s="3" t="str">
        <v>Teatime Chocolate Biscuits</v>
      </c>
      <c r="H95" s="3">
        <v>9.1999999999999993</v>
      </c>
      <c r="I95" t="str">
        <f t="shared" si="2"/>
        <v/>
      </c>
      <c r="O95" s="3">
        <f>SUMIF(Table2[ProductID],J95, Table2[Quantity])</f>
        <v>0</v>
      </c>
    </row>
    <row r="96" spans="1:15" x14ac:dyDescent="0.3">
      <c r="A96">
        <v>94</v>
      </c>
      <c r="B96">
        <v>10283</v>
      </c>
      <c r="C96">
        <v>60</v>
      </c>
      <c r="D96">
        <v>35</v>
      </c>
      <c r="G96" s="3" t="str">
        <v>Camembert Pierrot</v>
      </c>
      <c r="H96" s="3">
        <v>34</v>
      </c>
      <c r="I96" t="str">
        <f t="shared" si="2"/>
        <v/>
      </c>
      <c r="O96" s="3">
        <f>SUMIF(Table2[ProductID],J96, Table2[Quantity])</f>
        <v>0</v>
      </c>
    </row>
    <row r="97" spans="1:15" x14ac:dyDescent="0.3">
      <c r="A97">
        <v>95</v>
      </c>
      <c r="B97">
        <v>10283</v>
      </c>
      <c r="C97">
        <v>72</v>
      </c>
      <c r="D97">
        <v>3</v>
      </c>
      <c r="G97" s="3" t="str">
        <v>Mozzarella di Giovanni</v>
      </c>
      <c r="H97" s="3">
        <v>34.799999999999997</v>
      </c>
      <c r="I97" t="str">
        <f t="shared" si="2"/>
        <v/>
      </c>
      <c r="O97" s="3">
        <f>SUMIF(Table2[ProductID],J97, Table2[Quantity])</f>
        <v>0</v>
      </c>
    </row>
    <row r="98" spans="1:15" x14ac:dyDescent="0.3">
      <c r="A98">
        <v>96</v>
      </c>
      <c r="B98">
        <v>10284</v>
      </c>
      <c r="C98">
        <v>27</v>
      </c>
      <c r="D98">
        <v>15</v>
      </c>
      <c r="G98" s="3" t="str">
        <v>Schoggi Schokolade</v>
      </c>
      <c r="H98" s="3">
        <v>43.9</v>
      </c>
      <c r="I98" t="str">
        <f t="shared" si="2"/>
        <v/>
      </c>
      <c r="O98" s="3">
        <f>SUMIF(Table2[ProductID],J98, Table2[Quantity])</f>
        <v>0</v>
      </c>
    </row>
    <row r="99" spans="1:15" x14ac:dyDescent="0.3">
      <c r="A99">
        <v>97</v>
      </c>
      <c r="B99">
        <v>10284</v>
      </c>
      <c r="C99">
        <v>44</v>
      </c>
      <c r="D99">
        <v>21</v>
      </c>
      <c r="G99" s="3" t="str">
        <v>Gula Malacca</v>
      </c>
      <c r="H99" s="3">
        <v>19.45</v>
      </c>
      <c r="I99" t="str">
        <f t="shared" si="2"/>
        <v/>
      </c>
      <c r="O99" s="3">
        <f>SUMIF(Table2[ProductID],J99, Table2[Quantity])</f>
        <v>0</v>
      </c>
    </row>
    <row r="100" spans="1:15" x14ac:dyDescent="0.3">
      <c r="A100">
        <v>98</v>
      </c>
      <c r="B100">
        <v>10284</v>
      </c>
      <c r="C100">
        <v>60</v>
      </c>
      <c r="D100">
        <v>20</v>
      </c>
      <c r="G100" s="3" t="str">
        <v>Camembert Pierrot</v>
      </c>
      <c r="H100" s="3">
        <v>34</v>
      </c>
      <c r="I100" t="str">
        <f t="shared" si="2"/>
        <v/>
      </c>
      <c r="O100" s="3">
        <f>SUMIF(Table2[ProductID],J100, Table2[Quantity])</f>
        <v>0</v>
      </c>
    </row>
    <row r="101" spans="1:15" x14ac:dyDescent="0.3">
      <c r="A101">
        <v>99</v>
      </c>
      <c r="B101">
        <v>10284</v>
      </c>
      <c r="C101">
        <v>67</v>
      </c>
      <c r="D101">
        <v>5</v>
      </c>
      <c r="G101" s="3" t="str">
        <v>Laughing Lumberjack Lager</v>
      </c>
      <c r="H101" s="3">
        <v>14</v>
      </c>
      <c r="I101" t="str">
        <f t="shared" si="2"/>
        <v/>
      </c>
      <c r="O101" s="3">
        <f>SUMIF(Table2[ProductID],J101, Table2[Quantity])</f>
        <v>0</v>
      </c>
    </row>
    <row r="102" spans="1:15" x14ac:dyDescent="0.3">
      <c r="A102">
        <v>100</v>
      </c>
      <c r="B102">
        <v>10285</v>
      </c>
      <c r="C102">
        <v>1</v>
      </c>
      <c r="D102">
        <v>45</v>
      </c>
      <c r="G102" s="3" t="str">
        <v>Chais</v>
      </c>
      <c r="H102" s="3">
        <v>18</v>
      </c>
      <c r="I102" t="str">
        <f t="shared" si="2"/>
        <v/>
      </c>
      <c r="O102" s="3">
        <f>SUMIF(Table2[ProductID],J102, Table2[Quantity])</f>
        <v>0</v>
      </c>
    </row>
    <row r="103" spans="1:15" x14ac:dyDescent="0.3">
      <c r="A103">
        <v>101</v>
      </c>
      <c r="B103">
        <v>10285</v>
      </c>
      <c r="C103">
        <v>40</v>
      </c>
      <c r="D103">
        <v>40</v>
      </c>
      <c r="G103" s="3" t="str">
        <v>Boston Crab Meat</v>
      </c>
      <c r="H103" s="3">
        <v>18.399999999999999</v>
      </c>
      <c r="I103" t="str">
        <f t="shared" si="2"/>
        <v/>
      </c>
      <c r="O103" s="3">
        <f>SUMIF(Table2[ProductID],J103, Table2[Quantity])</f>
        <v>0</v>
      </c>
    </row>
    <row r="104" spans="1:15" x14ac:dyDescent="0.3">
      <c r="A104">
        <v>102</v>
      </c>
      <c r="B104">
        <v>10285</v>
      </c>
      <c r="C104">
        <v>53</v>
      </c>
      <c r="D104">
        <v>36</v>
      </c>
      <c r="G104" s="3" t="str">
        <v>Perth Pasties</v>
      </c>
      <c r="H104" s="3">
        <v>32.799999999999997</v>
      </c>
      <c r="I104" t="str">
        <f t="shared" si="2"/>
        <v/>
      </c>
      <c r="O104" s="3">
        <f>SUMIF(Table2[ProductID],J104, Table2[Quantity])</f>
        <v>0</v>
      </c>
    </row>
    <row r="105" spans="1:15" x14ac:dyDescent="0.3">
      <c r="A105">
        <v>103</v>
      </c>
      <c r="B105">
        <v>10286</v>
      </c>
      <c r="C105">
        <v>35</v>
      </c>
      <c r="D105">
        <v>100</v>
      </c>
      <c r="G105" s="3" t="str">
        <v>Steeleye Stout</v>
      </c>
      <c r="H105" s="3">
        <v>18</v>
      </c>
      <c r="I105" t="str">
        <f t="shared" si="2"/>
        <v/>
      </c>
      <c r="O105" s="3">
        <f>SUMIF(Table2[ProductID],J105, Table2[Quantity])</f>
        <v>0</v>
      </c>
    </row>
    <row r="106" spans="1:15" x14ac:dyDescent="0.3">
      <c r="A106">
        <v>104</v>
      </c>
      <c r="B106">
        <v>10286</v>
      </c>
      <c r="C106">
        <v>62</v>
      </c>
      <c r="D106">
        <v>40</v>
      </c>
      <c r="G106" s="3" t="str">
        <v>Tarte au sucre</v>
      </c>
      <c r="H106" s="3">
        <v>49.3</v>
      </c>
      <c r="I106" t="str">
        <f t="shared" si="2"/>
        <v/>
      </c>
      <c r="O106" s="3">
        <f>SUMIF(Table2[ProductID],J106, Table2[Quantity])</f>
        <v>0</v>
      </c>
    </row>
    <row r="107" spans="1:15" x14ac:dyDescent="0.3">
      <c r="A107">
        <v>105</v>
      </c>
      <c r="B107">
        <v>10287</v>
      </c>
      <c r="C107">
        <v>16</v>
      </c>
      <c r="D107">
        <v>40</v>
      </c>
      <c r="G107" s="3" t="str">
        <v>Pavlova</v>
      </c>
      <c r="H107" s="3">
        <v>17.45</v>
      </c>
      <c r="I107" t="str">
        <f t="shared" si="2"/>
        <v/>
      </c>
      <c r="O107" s="3">
        <f>SUMIF(Table2[ProductID],J107, Table2[Quantity])</f>
        <v>0</v>
      </c>
    </row>
    <row r="108" spans="1:15" x14ac:dyDescent="0.3">
      <c r="A108">
        <v>106</v>
      </c>
      <c r="B108">
        <v>10287</v>
      </c>
      <c r="C108">
        <v>34</v>
      </c>
      <c r="D108">
        <v>20</v>
      </c>
      <c r="G108" s="3" t="str">
        <v>Sasquatch Ale</v>
      </c>
      <c r="H108" s="3">
        <v>14</v>
      </c>
      <c r="I108" t="str">
        <f t="shared" si="2"/>
        <v/>
      </c>
      <c r="O108" s="3">
        <f>SUMIF(Table2[ProductID],J108, Table2[Quantity])</f>
        <v>0</v>
      </c>
    </row>
    <row r="109" spans="1:15" x14ac:dyDescent="0.3">
      <c r="A109">
        <v>107</v>
      </c>
      <c r="B109">
        <v>10287</v>
      </c>
      <c r="C109">
        <v>46</v>
      </c>
      <c r="D109">
        <v>15</v>
      </c>
      <c r="G109" s="3" t="str">
        <v>Spegesild</v>
      </c>
      <c r="H109" s="3">
        <v>12</v>
      </c>
      <c r="I109" t="str">
        <f t="shared" si="2"/>
        <v/>
      </c>
      <c r="O109" s="3">
        <f>SUMIF(Table2[ProductID],J109, Table2[Quantity])</f>
        <v>0</v>
      </c>
    </row>
    <row r="110" spans="1:15" x14ac:dyDescent="0.3">
      <c r="A110">
        <v>108</v>
      </c>
      <c r="B110">
        <v>10288</v>
      </c>
      <c r="C110">
        <v>54</v>
      </c>
      <c r="D110">
        <v>10</v>
      </c>
      <c r="G110" s="3" t="str">
        <v>Tourtière</v>
      </c>
      <c r="H110" s="3">
        <v>7.45</v>
      </c>
      <c r="I110" t="str">
        <f t="shared" si="2"/>
        <v/>
      </c>
      <c r="O110" s="3">
        <f>SUMIF(Table2[ProductID],J110, Table2[Quantity])</f>
        <v>0</v>
      </c>
    </row>
    <row r="111" spans="1:15" x14ac:dyDescent="0.3">
      <c r="A111">
        <v>109</v>
      </c>
      <c r="B111">
        <v>10288</v>
      </c>
      <c r="C111">
        <v>68</v>
      </c>
      <c r="D111">
        <v>3</v>
      </c>
      <c r="G111" s="3" t="str">
        <v>Scottish Longbreads</v>
      </c>
      <c r="H111" s="3">
        <v>12.5</v>
      </c>
      <c r="I111" t="str">
        <f t="shared" si="2"/>
        <v/>
      </c>
      <c r="O111" s="3">
        <f>SUMIF(Table2[ProductID],J111, Table2[Quantity])</f>
        <v>0</v>
      </c>
    </row>
    <row r="112" spans="1:15" x14ac:dyDescent="0.3">
      <c r="A112">
        <v>110</v>
      </c>
      <c r="B112">
        <v>10289</v>
      </c>
      <c r="C112">
        <v>3</v>
      </c>
      <c r="D112">
        <v>30</v>
      </c>
      <c r="G112" s="3" t="str">
        <v>Aniseed Syrup</v>
      </c>
      <c r="H112" s="3">
        <v>10</v>
      </c>
      <c r="I112" t="str">
        <f t="shared" si="2"/>
        <v/>
      </c>
      <c r="O112" s="3">
        <f>SUMIF(Table2[ProductID],J112, Table2[Quantity])</f>
        <v>0</v>
      </c>
    </row>
    <row r="113" spans="1:15" x14ac:dyDescent="0.3">
      <c r="A113">
        <v>111</v>
      </c>
      <c r="B113">
        <v>10289</v>
      </c>
      <c r="C113">
        <v>64</v>
      </c>
      <c r="D113">
        <v>9</v>
      </c>
      <c r="G113" s="3" t="str">
        <v>Wimmers gute Semmelknödel</v>
      </c>
      <c r="H113" s="3">
        <v>33.25</v>
      </c>
      <c r="I113" t="str">
        <f t="shared" si="2"/>
        <v/>
      </c>
      <c r="O113" s="3">
        <f>SUMIF(Table2[ProductID],J113, Table2[Quantity])</f>
        <v>0</v>
      </c>
    </row>
    <row r="114" spans="1:15" x14ac:dyDescent="0.3">
      <c r="A114">
        <v>112</v>
      </c>
      <c r="B114">
        <v>10290</v>
      </c>
      <c r="C114">
        <v>5</v>
      </c>
      <c r="D114">
        <v>20</v>
      </c>
      <c r="G114" s="3" t="str">
        <v>Chef Anton's Gumbo Mix</v>
      </c>
      <c r="H114" s="3">
        <v>21.35</v>
      </c>
      <c r="I114" t="str">
        <f t="shared" si="2"/>
        <v/>
      </c>
      <c r="O114" s="3">
        <f>SUMIF(Table2[ProductID],J114, Table2[Quantity])</f>
        <v>0</v>
      </c>
    </row>
    <row r="115" spans="1:15" x14ac:dyDescent="0.3">
      <c r="A115">
        <v>113</v>
      </c>
      <c r="B115">
        <v>10290</v>
      </c>
      <c r="C115">
        <v>29</v>
      </c>
      <c r="D115">
        <v>15</v>
      </c>
      <c r="G115" s="3" t="str">
        <v>Thüringer Rostbratwurst</v>
      </c>
      <c r="H115" s="3">
        <v>123.79</v>
      </c>
      <c r="I115" t="str">
        <f t="shared" si="2"/>
        <v/>
      </c>
      <c r="O115" s="3">
        <f>SUMIF(Table2[ProductID],J115, Table2[Quantity])</f>
        <v>0</v>
      </c>
    </row>
    <row r="116" spans="1:15" x14ac:dyDescent="0.3">
      <c r="A116">
        <v>114</v>
      </c>
      <c r="B116">
        <v>10290</v>
      </c>
      <c r="C116">
        <v>49</v>
      </c>
      <c r="D116">
        <v>15</v>
      </c>
      <c r="G116" s="3" t="str">
        <v>Maxilaku</v>
      </c>
      <c r="H116" s="3">
        <v>20</v>
      </c>
      <c r="I116" t="str">
        <f t="shared" si="2"/>
        <v/>
      </c>
      <c r="O116" s="3">
        <f>SUMIF(Table2[ProductID],J116, Table2[Quantity])</f>
        <v>0</v>
      </c>
    </row>
    <row r="117" spans="1:15" x14ac:dyDescent="0.3">
      <c r="A117">
        <v>115</v>
      </c>
      <c r="B117">
        <v>10290</v>
      </c>
      <c r="C117">
        <v>77</v>
      </c>
      <c r="D117">
        <v>10</v>
      </c>
      <c r="G117" s="3" t="str">
        <v>Original Frankfurter grüne Soße</v>
      </c>
      <c r="H117" s="3">
        <v>13</v>
      </c>
      <c r="I117" t="str">
        <f t="shared" si="2"/>
        <v/>
      </c>
      <c r="O117" s="3">
        <f>SUMIF(Table2[ProductID],J117, Table2[Quantity])</f>
        <v>0</v>
      </c>
    </row>
    <row r="118" spans="1:15" x14ac:dyDescent="0.3">
      <c r="A118">
        <v>116</v>
      </c>
      <c r="B118">
        <v>10291</v>
      </c>
      <c r="C118">
        <v>13</v>
      </c>
      <c r="D118">
        <v>20</v>
      </c>
      <c r="G118" s="3" t="str">
        <v>Konbu</v>
      </c>
      <c r="H118" s="3">
        <v>6</v>
      </c>
      <c r="I118" t="str">
        <f t="shared" si="2"/>
        <v/>
      </c>
      <c r="O118" s="3">
        <f>SUMIF(Table2[ProductID],J118, Table2[Quantity])</f>
        <v>0</v>
      </c>
    </row>
    <row r="119" spans="1:15" x14ac:dyDescent="0.3">
      <c r="A119">
        <v>117</v>
      </c>
      <c r="B119">
        <v>10291</v>
      </c>
      <c r="C119">
        <v>44</v>
      </c>
      <c r="D119">
        <v>24</v>
      </c>
      <c r="G119" s="3" t="str">
        <v>Gula Malacca</v>
      </c>
      <c r="H119" s="3">
        <v>19.45</v>
      </c>
      <c r="I119" t="str">
        <f t="shared" si="2"/>
        <v/>
      </c>
      <c r="O119" s="3">
        <f>SUMIF(Table2[ProductID],J119, Table2[Quantity])</f>
        <v>0</v>
      </c>
    </row>
    <row r="120" spans="1:15" x14ac:dyDescent="0.3">
      <c r="A120">
        <v>118</v>
      </c>
      <c r="B120">
        <v>10291</v>
      </c>
      <c r="C120">
        <v>51</v>
      </c>
      <c r="D120">
        <v>2</v>
      </c>
      <c r="G120" s="3" t="str">
        <v>Manjimup Dried Apples</v>
      </c>
      <c r="H120" s="3">
        <v>53</v>
      </c>
      <c r="I120" t="str">
        <f t="shared" si="2"/>
        <v/>
      </c>
      <c r="O120" s="3">
        <f>SUMIF(Table2[ProductID],J120, Table2[Quantity])</f>
        <v>0</v>
      </c>
    </row>
    <row r="121" spans="1:15" x14ac:dyDescent="0.3">
      <c r="A121">
        <v>119</v>
      </c>
      <c r="B121">
        <v>10292</v>
      </c>
      <c r="C121">
        <v>20</v>
      </c>
      <c r="D121">
        <v>20</v>
      </c>
      <c r="G121" s="3" t="str">
        <v>Sir Rodney's Marmalade</v>
      </c>
      <c r="H121" s="3">
        <v>81</v>
      </c>
      <c r="I121" t="str">
        <f t="shared" si="2"/>
        <v/>
      </c>
      <c r="O121" s="3">
        <f>SUMIF(Table2[ProductID],J121, Table2[Quantity])</f>
        <v>0</v>
      </c>
    </row>
    <row r="122" spans="1:15" x14ac:dyDescent="0.3">
      <c r="A122">
        <v>120</v>
      </c>
      <c r="B122">
        <v>10293</v>
      </c>
      <c r="C122">
        <v>18</v>
      </c>
      <c r="D122">
        <v>12</v>
      </c>
      <c r="G122" s="3" t="str">
        <v>Carnarvon Tigers</v>
      </c>
      <c r="H122" s="3">
        <v>62.5</v>
      </c>
      <c r="I122" t="str">
        <f t="shared" si="2"/>
        <v/>
      </c>
      <c r="O122" s="3">
        <f>SUMIF(Table2[ProductID],J122, Table2[Quantity])</f>
        <v>0</v>
      </c>
    </row>
    <row r="123" spans="1:15" x14ac:dyDescent="0.3">
      <c r="A123">
        <v>121</v>
      </c>
      <c r="B123">
        <v>10293</v>
      </c>
      <c r="C123">
        <v>24</v>
      </c>
      <c r="D123">
        <v>10</v>
      </c>
      <c r="G123" s="3" t="str">
        <v>Guaraná Fantástica</v>
      </c>
      <c r="H123" s="3">
        <v>4.5</v>
      </c>
      <c r="I123" t="str">
        <f t="shared" si="2"/>
        <v/>
      </c>
      <c r="O123" s="3">
        <f>SUMIF(Table2[ProductID],J123, Table2[Quantity])</f>
        <v>0</v>
      </c>
    </row>
    <row r="124" spans="1:15" x14ac:dyDescent="0.3">
      <c r="A124">
        <v>122</v>
      </c>
      <c r="B124">
        <v>10293</v>
      </c>
      <c r="C124">
        <v>63</v>
      </c>
      <c r="D124">
        <v>5</v>
      </c>
      <c r="G124" s="3" t="str">
        <v>Vegie-spread</v>
      </c>
      <c r="H124" s="3">
        <v>43.9</v>
      </c>
      <c r="I124" t="str">
        <f t="shared" si="2"/>
        <v/>
      </c>
      <c r="O124" s="3">
        <f>SUMIF(Table2[ProductID],J124, Table2[Quantity])</f>
        <v>0</v>
      </c>
    </row>
    <row r="125" spans="1:15" x14ac:dyDescent="0.3">
      <c r="A125">
        <v>123</v>
      </c>
      <c r="B125">
        <v>10293</v>
      </c>
      <c r="C125">
        <v>75</v>
      </c>
      <c r="D125">
        <v>6</v>
      </c>
      <c r="G125" s="3" t="str">
        <v>Rhönbräu Klosterbier</v>
      </c>
      <c r="H125" s="3">
        <v>7.75</v>
      </c>
      <c r="I125" t="str">
        <f t="shared" si="2"/>
        <v/>
      </c>
      <c r="O125" s="3">
        <f>SUMIF(Table2[ProductID],J125, Table2[Quantity])</f>
        <v>0</v>
      </c>
    </row>
    <row r="126" spans="1:15" x14ac:dyDescent="0.3">
      <c r="A126">
        <v>124</v>
      </c>
      <c r="B126">
        <v>10294</v>
      </c>
      <c r="C126">
        <v>1</v>
      </c>
      <c r="D126">
        <v>18</v>
      </c>
      <c r="G126" s="3" t="str">
        <v>Chais</v>
      </c>
      <c r="H126" s="3">
        <v>18</v>
      </c>
      <c r="I126" t="str">
        <f t="shared" si="2"/>
        <v/>
      </c>
      <c r="O126" s="3">
        <f>SUMIF(Table2[ProductID],J126, Table2[Quantity])</f>
        <v>0</v>
      </c>
    </row>
    <row r="127" spans="1:15" x14ac:dyDescent="0.3">
      <c r="A127">
        <v>125</v>
      </c>
      <c r="B127">
        <v>10294</v>
      </c>
      <c r="C127">
        <v>17</v>
      </c>
      <c r="D127">
        <v>15</v>
      </c>
      <c r="G127" s="3" t="str">
        <v>Alice Mutton</v>
      </c>
      <c r="H127" s="3">
        <v>39</v>
      </c>
      <c r="I127" t="str">
        <f t="shared" si="2"/>
        <v/>
      </c>
      <c r="O127" s="3">
        <f>SUMIF(Table2[ProductID],J127, Table2[Quantity])</f>
        <v>0</v>
      </c>
    </row>
    <row r="128" spans="1:15" x14ac:dyDescent="0.3">
      <c r="A128">
        <v>126</v>
      </c>
      <c r="B128">
        <v>10294</v>
      </c>
      <c r="C128">
        <v>43</v>
      </c>
      <c r="D128">
        <v>15</v>
      </c>
      <c r="G128" s="3" t="str">
        <v>Ipoh Coffee</v>
      </c>
      <c r="H128" s="3">
        <v>46</v>
      </c>
      <c r="I128" t="str">
        <f t="shared" si="2"/>
        <v/>
      </c>
      <c r="O128" s="3">
        <f>SUMIF(Table2[ProductID],J128, Table2[Quantity])</f>
        <v>0</v>
      </c>
    </row>
    <row r="129" spans="1:15" x14ac:dyDescent="0.3">
      <c r="A129">
        <v>127</v>
      </c>
      <c r="B129">
        <v>10294</v>
      </c>
      <c r="C129">
        <v>60</v>
      </c>
      <c r="D129">
        <v>21</v>
      </c>
      <c r="G129" s="3" t="str">
        <v>Camembert Pierrot</v>
      </c>
      <c r="H129" s="3">
        <v>34</v>
      </c>
      <c r="I129" t="str">
        <f t="shared" si="2"/>
        <v/>
      </c>
      <c r="O129" s="3">
        <f>SUMIF(Table2[ProductID],J129, Table2[Quantity])</f>
        <v>0</v>
      </c>
    </row>
    <row r="130" spans="1:15" x14ac:dyDescent="0.3">
      <c r="A130">
        <v>128</v>
      </c>
      <c r="B130">
        <v>10294</v>
      </c>
      <c r="C130">
        <v>75</v>
      </c>
      <c r="D130">
        <v>6</v>
      </c>
      <c r="G130" s="3" t="str">
        <v>Rhönbräu Klosterbier</v>
      </c>
      <c r="H130" s="3">
        <v>7.75</v>
      </c>
      <c r="I130" t="str">
        <f t="shared" si="2"/>
        <v/>
      </c>
      <c r="O130" s="3">
        <f>SUMIF(Table2[ProductID],J130, Table2[Quantity])</f>
        <v>0</v>
      </c>
    </row>
    <row r="131" spans="1:15" x14ac:dyDescent="0.3">
      <c r="A131">
        <v>129</v>
      </c>
      <c r="B131">
        <v>10295</v>
      </c>
      <c r="C131">
        <v>56</v>
      </c>
      <c r="D131">
        <v>4</v>
      </c>
      <c r="G131" s="3" t="str">
        <v>Gnocchi di nonna Alice</v>
      </c>
      <c r="H131" s="3">
        <v>38</v>
      </c>
      <c r="I131" t="str">
        <f t="shared" si="2"/>
        <v/>
      </c>
      <c r="O131" s="3">
        <f>SUMIF(Table2[ProductID],J131, Table2[Quantity])</f>
        <v>0</v>
      </c>
    </row>
    <row r="132" spans="1:15" x14ac:dyDescent="0.3">
      <c r="A132">
        <v>130</v>
      </c>
      <c r="B132">
        <v>10296</v>
      </c>
      <c r="C132">
        <v>11</v>
      </c>
      <c r="D132">
        <v>12</v>
      </c>
      <c r="G132" s="3" t="str">
        <v>Queso Cabrales</v>
      </c>
      <c r="H132" s="3">
        <v>21</v>
      </c>
      <c r="I132" t="str">
        <f t="shared" ref="I132:I195" si="4">IF(SUMIF(_xlfn.ANCHORARRAY($G$3), M132,_xlfn.ANCHORARRAY( $H$3))=0, "",SUMIF(_xlfn.ANCHORARRAY($G$3), M132,_xlfn.ANCHORARRAY( $H$3)) )</f>
        <v/>
      </c>
      <c r="O132" s="3">
        <f>SUMIF(Table2[ProductID],J132, Table2[Quantity])</f>
        <v>0</v>
      </c>
    </row>
    <row r="133" spans="1:15" x14ac:dyDescent="0.3">
      <c r="A133">
        <v>131</v>
      </c>
      <c r="B133">
        <v>10296</v>
      </c>
      <c r="C133">
        <v>16</v>
      </c>
      <c r="D133">
        <v>30</v>
      </c>
      <c r="G133" s="3" t="str">
        <v>Pavlova</v>
      </c>
      <c r="H133" s="3">
        <v>17.45</v>
      </c>
      <c r="I133" t="str">
        <f t="shared" si="4"/>
        <v/>
      </c>
      <c r="O133" s="3">
        <f>SUMIF(Table2[ProductID],J133, Table2[Quantity])</f>
        <v>0</v>
      </c>
    </row>
    <row r="134" spans="1:15" x14ac:dyDescent="0.3">
      <c r="A134">
        <v>132</v>
      </c>
      <c r="B134">
        <v>10296</v>
      </c>
      <c r="C134">
        <v>69</v>
      </c>
      <c r="D134">
        <v>15</v>
      </c>
      <c r="G134" s="3" t="str">
        <v>Gudbrandsdalsost</v>
      </c>
      <c r="H134" s="3">
        <v>36</v>
      </c>
      <c r="I134" t="str">
        <f t="shared" si="4"/>
        <v/>
      </c>
      <c r="O134" s="3">
        <f>SUMIF(Table2[ProductID],J134, Table2[Quantity])</f>
        <v>0</v>
      </c>
    </row>
    <row r="135" spans="1:15" x14ac:dyDescent="0.3">
      <c r="A135">
        <v>133</v>
      </c>
      <c r="B135">
        <v>10297</v>
      </c>
      <c r="C135">
        <v>39</v>
      </c>
      <c r="D135">
        <v>60</v>
      </c>
      <c r="G135" s="3" t="str">
        <v>Chartreuse verte</v>
      </c>
      <c r="H135" s="3">
        <v>18</v>
      </c>
      <c r="I135" t="str">
        <f t="shared" si="4"/>
        <v/>
      </c>
      <c r="O135" s="3">
        <f>SUMIF(Table2[ProductID],J135, Table2[Quantity])</f>
        <v>0</v>
      </c>
    </row>
    <row r="136" spans="1:15" x14ac:dyDescent="0.3">
      <c r="A136">
        <v>134</v>
      </c>
      <c r="B136">
        <v>10297</v>
      </c>
      <c r="C136">
        <v>72</v>
      </c>
      <c r="D136">
        <v>20</v>
      </c>
      <c r="G136" s="3" t="str">
        <v>Mozzarella di Giovanni</v>
      </c>
      <c r="H136" s="3">
        <v>34.799999999999997</v>
      </c>
      <c r="I136" t="str">
        <f t="shared" si="4"/>
        <v/>
      </c>
      <c r="O136" s="3">
        <f>SUMIF(Table2[ProductID],J136, Table2[Quantity])</f>
        <v>0</v>
      </c>
    </row>
    <row r="137" spans="1:15" x14ac:dyDescent="0.3">
      <c r="A137">
        <v>135</v>
      </c>
      <c r="B137">
        <v>10298</v>
      </c>
      <c r="C137">
        <v>2</v>
      </c>
      <c r="D137">
        <v>40</v>
      </c>
      <c r="G137" s="3" t="str">
        <v>Chang</v>
      </c>
      <c r="H137" s="3">
        <v>19</v>
      </c>
      <c r="I137" t="str">
        <f t="shared" si="4"/>
        <v/>
      </c>
      <c r="O137" s="3">
        <f>SUMIF(Table2[ProductID],J137, Table2[Quantity])</f>
        <v>0</v>
      </c>
    </row>
    <row r="138" spans="1:15" x14ac:dyDescent="0.3">
      <c r="A138">
        <v>136</v>
      </c>
      <c r="B138">
        <v>10298</v>
      </c>
      <c r="C138">
        <v>36</v>
      </c>
      <c r="D138">
        <v>40</v>
      </c>
      <c r="G138" s="3" t="str">
        <v>Inlagd Sill</v>
      </c>
      <c r="H138" s="3">
        <v>19</v>
      </c>
      <c r="I138" t="str">
        <f t="shared" si="4"/>
        <v/>
      </c>
      <c r="O138" s="3">
        <f>SUMIF(Table2[ProductID],J138, Table2[Quantity])</f>
        <v>0</v>
      </c>
    </row>
    <row r="139" spans="1:15" x14ac:dyDescent="0.3">
      <c r="A139">
        <v>137</v>
      </c>
      <c r="B139">
        <v>10298</v>
      </c>
      <c r="C139">
        <v>59</v>
      </c>
      <c r="D139">
        <v>30</v>
      </c>
      <c r="G139" s="3" t="str">
        <v>Raclette Courdavault</v>
      </c>
      <c r="H139" s="3">
        <v>55</v>
      </c>
      <c r="I139" t="str">
        <f t="shared" si="4"/>
        <v/>
      </c>
      <c r="O139" s="3">
        <f>SUMIF(Table2[ProductID],J139, Table2[Quantity])</f>
        <v>0</v>
      </c>
    </row>
    <row r="140" spans="1:15" x14ac:dyDescent="0.3">
      <c r="A140">
        <v>138</v>
      </c>
      <c r="B140">
        <v>10298</v>
      </c>
      <c r="C140">
        <v>62</v>
      </c>
      <c r="D140">
        <v>15</v>
      </c>
      <c r="G140" s="3" t="str">
        <v>Tarte au sucre</v>
      </c>
      <c r="H140" s="3">
        <v>49.3</v>
      </c>
      <c r="I140" t="str">
        <f t="shared" si="4"/>
        <v/>
      </c>
      <c r="O140" s="3">
        <f>SUMIF(Table2[ProductID],J140, Table2[Quantity])</f>
        <v>0</v>
      </c>
    </row>
    <row r="141" spans="1:15" x14ac:dyDescent="0.3">
      <c r="A141">
        <v>139</v>
      </c>
      <c r="B141">
        <v>10299</v>
      </c>
      <c r="C141">
        <v>19</v>
      </c>
      <c r="D141">
        <v>15</v>
      </c>
      <c r="G141" s="3" t="str">
        <v>Teatime Chocolate Biscuits</v>
      </c>
      <c r="H141" s="3">
        <v>9.1999999999999993</v>
      </c>
      <c r="I141" t="str">
        <f t="shared" si="4"/>
        <v/>
      </c>
      <c r="O141" s="3">
        <f>SUMIF(Table2[ProductID],J141, Table2[Quantity])</f>
        <v>0</v>
      </c>
    </row>
    <row r="142" spans="1:15" x14ac:dyDescent="0.3">
      <c r="A142">
        <v>140</v>
      </c>
      <c r="B142">
        <v>10299</v>
      </c>
      <c r="C142">
        <v>70</v>
      </c>
      <c r="D142">
        <v>20</v>
      </c>
      <c r="G142" s="3" t="str">
        <v>Outback Lager</v>
      </c>
      <c r="H142" s="3">
        <v>15</v>
      </c>
      <c r="I142" t="str">
        <f t="shared" si="4"/>
        <v/>
      </c>
      <c r="O142" s="3">
        <f>SUMIF(Table2[ProductID],J142, Table2[Quantity])</f>
        <v>0</v>
      </c>
    </row>
    <row r="143" spans="1:15" x14ac:dyDescent="0.3">
      <c r="A143">
        <v>141</v>
      </c>
      <c r="B143">
        <v>10300</v>
      </c>
      <c r="C143">
        <v>66</v>
      </c>
      <c r="D143">
        <v>30</v>
      </c>
      <c r="G143" s="3" t="str">
        <v>Louisiana Hot Spiced Okra</v>
      </c>
      <c r="H143" s="3">
        <v>17</v>
      </c>
      <c r="I143" t="str">
        <f t="shared" si="4"/>
        <v/>
      </c>
      <c r="O143" s="3">
        <f>SUMIF(Table2[ProductID],J143, Table2[Quantity])</f>
        <v>0</v>
      </c>
    </row>
    <row r="144" spans="1:15" x14ac:dyDescent="0.3">
      <c r="A144">
        <v>142</v>
      </c>
      <c r="B144">
        <v>10300</v>
      </c>
      <c r="C144">
        <v>68</v>
      </c>
      <c r="D144">
        <v>20</v>
      </c>
      <c r="G144" s="3" t="str">
        <v>Scottish Longbreads</v>
      </c>
      <c r="H144" s="3">
        <v>12.5</v>
      </c>
      <c r="I144" t="str">
        <f t="shared" si="4"/>
        <v/>
      </c>
      <c r="O144" s="3">
        <f>SUMIF(Table2[ProductID],J144, Table2[Quantity])</f>
        <v>0</v>
      </c>
    </row>
    <row r="145" spans="1:15" x14ac:dyDescent="0.3">
      <c r="A145">
        <v>143</v>
      </c>
      <c r="B145">
        <v>10301</v>
      </c>
      <c r="C145">
        <v>40</v>
      </c>
      <c r="D145">
        <v>10</v>
      </c>
      <c r="G145" s="3" t="str">
        <v>Boston Crab Meat</v>
      </c>
      <c r="H145" s="3">
        <v>18.399999999999999</v>
      </c>
      <c r="I145" t="str">
        <f t="shared" si="4"/>
        <v/>
      </c>
      <c r="O145" s="3">
        <f>SUMIF(Table2[ProductID],J145, Table2[Quantity])</f>
        <v>0</v>
      </c>
    </row>
    <row r="146" spans="1:15" x14ac:dyDescent="0.3">
      <c r="A146">
        <v>144</v>
      </c>
      <c r="B146">
        <v>10301</v>
      </c>
      <c r="C146">
        <v>56</v>
      </c>
      <c r="D146">
        <v>20</v>
      </c>
      <c r="G146" s="3" t="str">
        <v>Gnocchi di nonna Alice</v>
      </c>
      <c r="H146" s="3">
        <v>38</v>
      </c>
      <c r="I146" t="str">
        <f t="shared" si="4"/>
        <v/>
      </c>
      <c r="O146" s="3">
        <f>SUMIF(Table2[ProductID],J146, Table2[Quantity])</f>
        <v>0</v>
      </c>
    </row>
    <row r="147" spans="1:15" x14ac:dyDescent="0.3">
      <c r="A147">
        <v>145</v>
      </c>
      <c r="B147">
        <v>10302</v>
      </c>
      <c r="C147">
        <v>17</v>
      </c>
      <c r="D147">
        <v>40</v>
      </c>
      <c r="G147" s="3" t="str">
        <v>Alice Mutton</v>
      </c>
      <c r="H147" s="3">
        <v>39</v>
      </c>
      <c r="I147" t="str">
        <f t="shared" si="4"/>
        <v/>
      </c>
      <c r="O147" s="3">
        <f>SUMIF(Table2[ProductID],J147, Table2[Quantity])</f>
        <v>0</v>
      </c>
    </row>
    <row r="148" spans="1:15" x14ac:dyDescent="0.3">
      <c r="A148">
        <v>146</v>
      </c>
      <c r="B148">
        <v>10302</v>
      </c>
      <c r="C148">
        <v>28</v>
      </c>
      <c r="D148">
        <v>28</v>
      </c>
      <c r="G148" s="3" t="str">
        <v>Rössle Sauerkraut</v>
      </c>
      <c r="H148" s="3">
        <v>45.6</v>
      </c>
      <c r="I148" t="str">
        <f t="shared" si="4"/>
        <v/>
      </c>
      <c r="O148" s="3">
        <f>SUMIF(Table2[ProductID],J148, Table2[Quantity])</f>
        <v>0</v>
      </c>
    </row>
    <row r="149" spans="1:15" x14ac:dyDescent="0.3">
      <c r="A149">
        <v>147</v>
      </c>
      <c r="B149">
        <v>10302</v>
      </c>
      <c r="C149">
        <v>43</v>
      </c>
      <c r="D149">
        <v>12</v>
      </c>
      <c r="G149" s="3" t="str">
        <v>Ipoh Coffee</v>
      </c>
      <c r="H149" s="3">
        <v>46</v>
      </c>
      <c r="I149" t="str">
        <f t="shared" si="4"/>
        <v/>
      </c>
      <c r="O149" s="3">
        <f>SUMIF(Table2[ProductID],J149, Table2[Quantity])</f>
        <v>0</v>
      </c>
    </row>
    <row r="150" spans="1:15" x14ac:dyDescent="0.3">
      <c r="A150">
        <v>148</v>
      </c>
      <c r="B150">
        <v>10303</v>
      </c>
      <c r="C150">
        <v>40</v>
      </c>
      <c r="D150">
        <v>40</v>
      </c>
      <c r="G150" s="3" t="str">
        <v>Boston Crab Meat</v>
      </c>
      <c r="H150" s="3">
        <v>18.399999999999999</v>
      </c>
      <c r="I150" t="str">
        <f t="shared" si="4"/>
        <v/>
      </c>
      <c r="O150" s="3">
        <f>SUMIF(Table2[ProductID],J150, Table2[Quantity])</f>
        <v>0</v>
      </c>
    </row>
    <row r="151" spans="1:15" x14ac:dyDescent="0.3">
      <c r="A151">
        <v>149</v>
      </c>
      <c r="B151">
        <v>10303</v>
      </c>
      <c r="C151">
        <v>65</v>
      </c>
      <c r="D151">
        <v>30</v>
      </c>
      <c r="G151" s="3" t="str">
        <v>Louisiana Fiery Hot Pepper Sauce</v>
      </c>
      <c r="H151" s="3">
        <v>21.05</v>
      </c>
      <c r="I151" t="str">
        <f t="shared" si="4"/>
        <v/>
      </c>
      <c r="O151" s="3">
        <f>SUMIF(Table2[ProductID],J151, Table2[Quantity])</f>
        <v>0</v>
      </c>
    </row>
    <row r="152" spans="1:15" x14ac:dyDescent="0.3">
      <c r="A152">
        <v>150</v>
      </c>
      <c r="B152">
        <v>10303</v>
      </c>
      <c r="C152">
        <v>68</v>
      </c>
      <c r="D152">
        <v>15</v>
      </c>
      <c r="G152" s="3" t="str">
        <v>Scottish Longbreads</v>
      </c>
      <c r="H152" s="3">
        <v>12.5</v>
      </c>
      <c r="I152" t="str">
        <f t="shared" si="4"/>
        <v/>
      </c>
      <c r="O152" s="3">
        <f>SUMIF(Table2[ProductID],J152, Table2[Quantity])</f>
        <v>0</v>
      </c>
    </row>
    <row r="153" spans="1:15" x14ac:dyDescent="0.3">
      <c r="A153">
        <v>151</v>
      </c>
      <c r="B153">
        <v>10304</v>
      </c>
      <c r="C153">
        <v>49</v>
      </c>
      <c r="D153">
        <v>30</v>
      </c>
      <c r="G153" s="3" t="str">
        <v>Maxilaku</v>
      </c>
      <c r="H153" s="3">
        <v>20</v>
      </c>
      <c r="I153" t="str">
        <f t="shared" si="4"/>
        <v/>
      </c>
      <c r="O153" s="3">
        <f>SUMIF(Table2[ProductID],J153, Table2[Quantity])</f>
        <v>0</v>
      </c>
    </row>
    <row r="154" spans="1:15" x14ac:dyDescent="0.3">
      <c r="A154">
        <v>152</v>
      </c>
      <c r="B154">
        <v>10304</v>
      </c>
      <c r="C154">
        <v>59</v>
      </c>
      <c r="D154">
        <v>10</v>
      </c>
      <c r="G154" s="3" t="str">
        <v>Raclette Courdavault</v>
      </c>
      <c r="H154" s="3">
        <v>55</v>
      </c>
      <c r="I154" t="str">
        <f t="shared" si="4"/>
        <v/>
      </c>
      <c r="O154" s="3">
        <f>SUMIF(Table2[ProductID],J154, Table2[Quantity])</f>
        <v>0</v>
      </c>
    </row>
    <row r="155" spans="1:15" x14ac:dyDescent="0.3">
      <c r="A155">
        <v>153</v>
      </c>
      <c r="B155">
        <v>10304</v>
      </c>
      <c r="C155">
        <v>71</v>
      </c>
      <c r="D155">
        <v>2</v>
      </c>
      <c r="G155" s="3" t="str">
        <v>Fløtemysost</v>
      </c>
      <c r="H155" s="3">
        <v>21.5</v>
      </c>
      <c r="I155" t="str">
        <f t="shared" si="4"/>
        <v/>
      </c>
      <c r="O155" s="3">
        <f>SUMIF(Table2[ProductID],J155, Table2[Quantity])</f>
        <v>0</v>
      </c>
    </row>
    <row r="156" spans="1:15" x14ac:dyDescent="0.3">
      <c r="A156">
        <v>154</v>
      </c>
      <c r="B156">
        <v>10305</v>
      </c>
      <c r="C156">
        <v>18</v>
      </c>
      <c r="D156">
        <v>25</v>
      </c>
      <c r="G156" s="3" t="str">
        <v>Carnarvon Tigers</v>
      </c>
      <c r="H156" s="3">
        <v>62.5</v>
      </c>
      <c r="I156" t="str">
        <f t="shared" si="4"/>
        <v/>
      </c>
      <c r="O156" s="3">
        <f>SUMIF(Table2[ProductID],J156, Table2[Quantity])</f>
        <v>0</v>
      </c>
    </row>
    <row r="157" spans="1:15" x14ac:dyDescent="0.3">
      <c r="A157">
        <v>155</v>
      </c>
      <c r="B157">
        <v>10305</v>
      </c>
      <c r="C157">
        <v>29</v>
      </c>
      <c r="D157">
        <v>25</v>
      </c>
      <c r="G157" s="3" t="str">
        <v>Thüringer Rostbratwurst</v>
      </c>
      <c r="H157" s="3">
        <v>123.79</v>
      </c>
      <c r="I157" t="str">
        <f t="shared" si="4"/>
        <v/>
      </c>
      <c r="O157" s="3">
        <f>SUMIF(Table2[ProductID],J157, Table2[Quantity])</f>
        <v>0</v>
      </c>
    </row>
    <row r="158" spans="1:15" x14ac:dyDescent="0.3">
      <c r="A158">
        <v>156</v>
      </c>
      <c r="B158">
        <v>10305</v>
      </c>
      <c r="C158">
        <v>39</v>
      </c>
      <c r="D158">
        <v>30</v>
      </c>
      <c r="G158" s="3" t="str">
        <v>Chartreuse verte</v>
      </c>
      <c r="H158" s="3">
        <v>18</v>
      </c>
      <c r="I158" t="str">
        <f t="shared" si="4"/>
        <v/>
      </c>
      <c r="O158" s="3">
        <f>SUMIF(Table2[ProductID],J158, Table2[Quantity])</f>
        <v>0</v>
      </c>
    </row>
    <row r="159" spans="1:15" x14ac:dyDescent="0.3">
      <c r="A159">
        <v>157</v>
      </c>
      <c r="B159">
        <v>10306</v>
      </c>
      <c r="C159">
        <v>30</v>
      </c>
      <c r="D159">
        <v>10</v>
      </c>
      <c r="G159" s="3" t="str">
        <v>Nord-Ost Matjeshering</v>
      </c>
      <c r="H159" s="3">
        <v>25.89</v>
      </c>
      <c r="I159" t="str">
        <f t="shared" si="4"/>
        <v/>
      </c>
      <c r="O159" s="3">
        <f>SUMIF(Table2[ProductID],J159, Table2[Quantity])</f>
        <v>0</v>
      </c>
    </row>
    <row r="160" spans="1:15" x14ac:dyDescent="0.3">
      <c r="A160">
        <v>158</v>
      </c>
      <c r="B160">
        <v>10306</v>
      </c>
      <c r="C160">
        <v>53</v>
      </c>
      <c r="D160">
        <v>10</v>
      </c>
      <c r="G160" s="3" t="str">
        <v>Perth Pasties</v>
      </c>
      <c r="H160" s="3">
        <v>32.799999999999997</v>
      </c>
      <c r="I160" t="str">
        <f t="shared" si="4"/>
        <v/>
      </c>
      <c r="O160" s="3">
        <f>SUMIF(Table2[ProductID],J160, Table2[Quantity])</f>
        <v>0</v>
      </c>
    </row>
    <row r="161" spans="1:15" x14ac:dyDescent="0.3">
      <c r="A161">
        <v>159</v>
      </c>
      <c r="B161">
        <v>10306</v>
      </c>
      <c r="C161">
        <v>54</v>
      </c>
      <c r="D161">
        <v>5</v>
      </c>
      <c r="G161" s="3" t="str">
        <v>Tourtière</v>
      </c>
      <c r="H161" s="3">
        <v>7.45</v>
      </c>
      <c r="I161" t="str">
        <f t="shared" si="4"/>
        <v/>
      </c>
      <c r="O161" s="3">
        <f>SUMIF(Table2[ProductID],J161, Table2[Quantity])</f>
        <v>0</v>
      </c>
    </row>
    <row r="162" spans="1:15" x14ac:dyDescent="0.3">
      <c r="A162">
        <v>160</v>
      </c>
      <c r="B162">
        <v>10307</v>
      </c>
      <c r="C162">
        <v>62</v>
      </c>
      <c r="D162">
        <v>10</v>
      </c>
      <c r="G162" s="3" t="str">
        <v>Tarte au sucre</v>
      </c>
      <c r="H162" s="3">
        <v>49.3</v>
      </c>
      <c r="I162" t="str">
        <f t="shared" si="4"/>
        <v/>
      </c>
      <c r="O162" s="3">
        <f>SUMIF(Table2[ProductID],J162, Table2[Quantity])</f>
        <v>0</v>
      </c>
    </row>
    <row r="163" spans="1:15" x14ac:dyDescent="0.3">
      <c r="A163">
        <v>161</v>
      </c>
      <c r="B163">
        <v>10307</v>
      </c>
      <c r="C163">
        <v>68</v>
      </c>
      <c r="D163">
        <v>3</v>
      </c>
      <c r="G163" s="3" t="str">
        <v>Scottish Longbreads</v>
      </c>
      <c r="H163" s="3">
        <v>12.5</v>
      </c>
      <c r="I163" t="str">
        <f t="shared" si="4"/>
        <v/>
      </c>
      <c r="O163" s="3">
        <f>SUMIF(Table2[ProductID],J163, Table2[Quantity])</f>
        <v>0</v>
      </c>
    </row>
    <row r="164" spans="1:15" x14ac:dyDescent="0.3">
      <c r="A164">
        <v>162</v>
      </c>
      <c r="B164">
        <v>10308</v>
      </c>
      <c r="C164">
        <v>69</v>
      </c>
      <c r="D164">
        <v>1</v>
      </c>
      <c r="G164" s="3" t="str">
        <v>Gudbrandsdalsost</v>
      </c>
      <c r="H164" s="3">
        <v>36</v>
      </c>
      <c r="I164" t="str">
        <f t="shared" si="4"/>
        <v/>
      </c>
      <c r="O164" s="3">
        <f>SUMIF(Table2[ProductID],J164, Table2[Quantity])</f>
        <v>0</v>
      </c>
    </row>
    <row r="165" spans="1:15" x14ac:dyDescent="0.3">
      <c r="A165">
        <v>163</v>
      </c>
      <c r="B165">
        <v>10308</v>
      </c>
      <c r="C165">
        <v>70</v>
      </c>
      <c r="D165">
        <v>5</v>
      </c>
      <c r="G165" s="3" t="str">
        <v>Outback Lager</v>
      </c>
      <c r="H165" s="3">
        <v>15</v>
      </c>
      <c r="I165" t="str">
        <f t="shared" si="4"/>
        <v/>
      </c>
      <c r="O165" s="3">
        <f>SUMIF(Table2[ProductID],J165, Table2[Quantity])</f>
        <v>0</v>
      </c>
    </row>
    <row r="166" spans="1:15" x14ac:dyDescent="0.3">
      <c r="A166">
        <v>164</v>
      </c>
      <c r="B166">
        <v>10309</v>
      </c>
      <c r="C166">
        <v>4</v>
      </c>
      <c r="D166">
        <v>20</v>
      </c>
      <c r="G166" s="3" t="str">
        <v>Chef Anton's Cajun Seasoning</v>
      </c>
      <c r="H166" s="3">
        <v>22</v>
      </c>
      <c r="I166" t="str">
        <f t="shared" si="4"/>
        <v/>
      </c>
      <c r="O166" s="3">
        <f>SUMIF(Table2[ProductID],J166, Table2[Quantity])</f>
        <v>0</v>
      </c>
    </row>
    <row r="167" spans="1:15" x14ac:dyDescent="0.3">
      <c r="A167">
        <v>165</v>
      </c>
      <c r="B167">
        <v>10309</v>
      </c>
      <c r="C167">
        <v>6</v>
      </c>
      <c r="D167">
        <v>30</v>
      </c>
      <c r="G167" s="3" t="str">
        <v>Grandma's Boysenberry Spread</v>
      </c>
      <c r="H167" s="3">
        <v>25</v>
      </c>
      <c r="I167" t="str">
        <f t="shared" si="4"/>
        <v/>
      </c>
      <c r="O167" s="3">
        <f>SUMIF(Table2[ProductID],J167, Table2[Quantity])</f>
        <v>0</v>
      </c>
    </row>
    <row r="168" spans="1:15" x14ac:dyDescent="0.3">
      <c r="A168">
        <v>166</v>
      </c>
      <c r="B168">
        <v>10309</v>
      </c>
      <c r="C168">
        <v>42</v>
      </c>
      <c r="D168">
        <v>2</v>
      </c>
      <c r="G168" s="3" t="str">
        <v>Singaporean Hokkien Fried Mee</v>
      </c>
      <c r="H168" s="3">
        <v>14</v>
      </c>
      <c r="I168" t="str">
        <f t="shared" si="4"/>
        <v/>
      </c>
      <c r="O168" s="3">
        <f>SUMIF(Table2[ProductID],J168, Table2[Quantity])</f>
        <v>0</v>
      </c>
    </row>
    <row r="169" spans="1:15" x14ac:dyDescent="0.3">
      <c r="A169">
        <v>167</v>
      </c>
      <c r="B169">
        <v>10309</v>
      </c>
      <c r="C169">
        <v>43</v>
      </c>
      <c r="D169">
        <v>20</v>
      </c>
      <c r="G169" s="3" t="str">
        <v>Ipoh Coffee</v>
      </c>
      <c r="H169" s="3">
        <v>46</v>
      </c>
      <c r="I169" t="str">
        <f t="shared" si="4"/>
        <v/>
      </c>
      <c r="O169" s="3">
        <f>SUMIF(Table2[ProductID],J169, Table2[Quantity])</f>
        <v>0</v>
      </c>
    </row>
    <row r="170" spans="1:15" x14ac:dyDescent="0.3">
      <c r="A170">
        <v>168</v>
      </c>
      <c r="B170">
        <v>10309</v>
      </c>
      <c r="C170">
        <v>71</v>
      </c>
      <c r="D170">
        <v>3</v>
      </c>
      <c r="G170" s="3" t="str">
        <v>Fløtemysost</v>
      </c>
      <c r="H170" s="3">
        <v>21.5</v>
      </c>
      <c r="I170" t="str">
        <f t="shared" si="4"/>
        <v/>
      </c>
      <c r="O170" s="3">
        <f>SUMIF(Table2[ProductID],J170, Table2[Quantity])</f>
        <v>0</v>
      </c>
    </row>
    <row r="171" spans="1:15" x14ac:dyDescent="0.3">
      <c r="A171">
        <v>169</v>
      </c>
      <c r="B171">
        <v>10310</v>
      </c>
      <c r="C171">
        <v>16</v>
      </c>
      <c r="D171">
        <v>10</v>
      </c>
      <c r="G171" s="3" t="str">
        <v>Pavlova</v>
      </c>
      <c r="H171" s="3">
        <v>17.45</v>
      </c>
      <c r="I171" t="str">
        <f t="shared" si="4"/>
        <v/>
      </c>
      <c r="O171" s="3">
        <f>SUMIF(Table2[ProductID],J171, Table2[Quantity])</f>
        <v>0</v>
      </c>
    </row>
    <row r="172" spans="1:15" x14ac:dyDescent="0.3">
      <c r="A172">
        <v>170</v>
      </c>
      <c r="B172">
        <v>10310</v>
      </c>
      <c r="C172">
        <v>62</v>
      </c>
      <c r="D172">
        <v>5</v>
      </c>
      <c r="G172" s="3" t="str">
        <v>Tarte au sucre</v>
      </c>
      <c r="H172" s="3">
        <v>49.3</v>
      </c>
      <c r="I172" t="str">
        <f t="shared" si="4"/>
        <v/>
      </c>
      <c r="O172" s="3">
        <f>SUMIF(Table2[ProductID],J172, Table2[Quantity])</f>
        <v>0</v>
      </c>
    </row>
    <row r="173" spans="1:15" x14ac:dyDescent="0.3">
      <c r="A173">
        <v>171</v>
      </c>
      <c r="B173">
        <v>10311</v>
      </c>
      <c r="C173">
        <v>42</v>
      </c>
      <c r="D173">
        <v>6</v>
      </c>
      <c r="G173" s="3" t="str">
        <v>Singaporean Hokkien Fried Mee</v>
      </c>
      <c r="H173" s="3">
        <v>14</v>
      </c>
      <c r="I173" t="str">
        <f t="shared" si="4"/>
        <v/>
      </c>
      <c r="O173" s="3">
        <f>SUMIF(Table2[ProductID],J173, Table2[Quantity])</f>
        <v>0</v>
      </c>
    </row>
    <row r="174" spans="1:15" x14ac:dyDescent="0.3">
      <c r="A174">
        <v>172</v>
      </c>
      <c r="B174">
        <v>10311</v>
      </c>
      <c r="C174">
        <v>69</v>
      </c>
      <c r="D174">
        <v>7</v>
      </c>
      <c r="G174" s="3" t="str">
        <v>Gudbrandsdalsost</v>
      </c>
      <c r="H174" s="3">
        <v>36</v>
      </c>
      <c r="I174" t="str">
        <f t="shared" si="4"/>
        <v/>
      </c>
      <c r="O174" s="3">
        <f>SUMIF(Table2[ProductID],J174, Table2[Quantity])</f>
        <v>0</v>
      </c>
    </row>
    <row r="175" spans="1:15" x14ac:dyDescent="0.3">
      <c r="A175">
        <v>173</v>
      </c>
      <c r="B175">
        <v>10312</v>
      </c>
      <c r="C175">
        <v>28</v>
      </c>
      <c r="D175">
        <v>4</v>
      </c>
      <c r="G175" s="3" t="str">
        <v>Rössle Sauerkraut</v>
      </c>
      <c r="H175" s="3">
        <v>45.6</v>
      </c>
      <c r="I175" t="str">
        <f t="shared" si="4"/>
        <v/>
      </c>
      <c r="O175" s="3">
        <f>SUMIF(Table2[ProductID],J175, Table2[Quantity])</f>
        <v>0</v>
      </c>
    </row>
    <row r="176" spans="1:15" x14ac:dyDescent="0.3">
      <c r="A176">
        <v>174</v>
      </c>
      <c r="B176">
        <v>10312</v>
      </c>
      <c r="C176">
        <v>43</v>
      </c>
      <c r="D176">
        <v>24</v>
      </c>
      <c r="G176" s="3" t="str">
        <v>Ipoh Coffee</v>
      </c>
      <c r="H176" s="3">
        <v>46</v>
      </c>
      <c r="I176" t="str">
        <f t="shared" si="4"/>
        <v/>
      </c>
      <c r="O176" s="3">
        <f>SUMIF(Table2[ProductID],J176, Table2[Quantity])</f>
        <v>0</v>
      </c>
    </row>
    <row r="177" spans="1:15" x14ac:dyDescent="0.3">
      <c r="A177">
        <v>175</v>
      </c>
      <c r="B177">
        <v>10312</v>
      </c>
      <c r="C177">
        <v>53</v>
      </c>
      <c r="D177">
        <v>20</v>
      </c>
      <c r="G177" s="3" t="str">
        <v>Perth Pasties</v>
      </c>
      <c r="H177" s="3">
        <v>32.799999999999997</v>
      </c>
      <c r="I177" t="str">
        <f t="shared" si="4"/>
        <v/>
      </c>
      <c r="O177" s="3">
        <f>SUMIF(Table2[ProductID],J177, Table2[Quantity])</f>
        <v>0</v>
      </c>
    </row>
    <row r="178" spans="1:15" x14ac:dyDescent="0.3">
      <c r="A178">
        <v>176</v>
      </c>
      <c r="B178">
        <v>10312</v>
      </c>
      <c r="C178">
        <v>75</v>
      </c>
      <c r="D178">
        <v>10</v>
      </c>
      <c r="G178" s="3" t="str">
        <v>Rhönbräu Klosterbier</v>
      </c>
      <c r="H178" s="3">
        <v>7.75</v>
      </c>
      <c r="I178" t="str">
        <f t="shared" si="4"/>
        <v/>
      </c>
      <c r="O178" s="3">
        <f>SUMIF(Table2[ProductID],J178, Table2[Quantity])</f>
        <v>0</v>
      </c>
    </row>
    <row r="179" spans="1:15" x14ac:dyDescent="0.3">
      <c r="A179">
        <v>177</v>
      </c>
      <c r="B179">
        <v>10313</v>
      </c>
      <c r="C179">
        <v>36</v>
      </c>
      <c r="D179">
        <v>12</v>
      </c>
      <c r="G179" s="3" t="str">
        <v>Inlagd Sill</v>
      </c>
      <c r="H179" s="3">
        <v>19</v>
      </c>
      <c r="I179" t="str">
        <f t="shared" si="4"/>
        <v/>
      </c>
      <c r="O179" s="3">
        <f>SUMIF(Table2[ProductID],J179, Table2[Quantity])</f>
        <v>0</v>
      </c>
    </row>
    <row r="180" spans="1:15" x14ac:dyDescent="0.3">
      <c r="A180">
        <v>178</v>
      </c>
      <c r="B180">
        <v>10314</v>
      </c>
      <c r="C180">
        <v>32</v>
      </c>
      <c r="D180">
        <v>40</v>
      </c>
      <c r="G180" s="3" t="str">
        <v>Mascarpone Fabioli</v>
      </c>
      <c r="H180" s="3">
        <v>32</v>
      </c>
      <c r="I180" t="str">
        <f t="shared" si="4"/>
        <v/>
      </c>
      <c r="O180" s="3">
        <f>SUMIF(Table2[ProductID],J180, Table2[Quantity])</f>
        <v>0</v>
      </c>
    </row>
    <row r="181" spans="1:15" x14ac:dyDescent="0.3">
      <c r="A181">
        <v>179</v>
      </c>
      <c r="B181">
        <v>10314</v>
      </c>
      <c r="C181">
        <v>58</v>
      </c>
      <c r="D181">
        <v>30</v>
      </c>
      <c r="G181" s="3" t="str">
        <v>Escargots de Bourgogne</v>
      </c>
      <c r="H181" s="3">
        <v>13.25</v>
      </c>
      <c r="I181" t="str">
        <f t="shared" si="4"/>
        <v/>
      </c>
      <c r="O181" s="3">
        <f>SUMIF(Table2[ProductID],J181, Table2[Quantity])</f>
        <v>0</v>
      </c>
    </row>
    <row r="182" spans="1:15" x14ac:dyDescent="0.3">
      <c r="A182">
        <v>180</v>
      </c>
      <c r="B182">
        <v>10314</v>
      </c>
      <c r="C182">
        <v>62</v>
      </c>
      <c r="D182">
        <v>25</v>
      </c>
      <c r="G182" s="3" t="str">
        <v>Tarte au sucre</v>
      </c>
      <c r="H182" s="3">
        <v>49.3</v>
      </c>
      <c r="I182" t="str">
        <f t="shared" si="4"/>
        <v/>
      </c>
      <c r="O182" s="3">
        <f>SUMIF(Table2[ProductID],J182, Table2[Quantity])</f>
        <v>0</v>
      </c>
    </row>
    <row r="183" spans="1:15" x14ac:dyDescent="0.3">
      <c r="A183">
        <v>181</v>
      </c>
      <c r="B183">
        <v>10315</v>
      </c>
      <c r="C183">
        <v>34</v>
      </c>
      <c r="D183">
        <v>14</v>
      </c>
      <c r="G183" s="3" t="str">
        <v>Sasquatch Ale</v>
      </c>
      <c r="H183" s="3">
        <v>14</v>
      </c>
      <c r="I183" t="str">
        <f t="shared" si="4"/>
        <v/>
      </c>
      <c r="O183" s="3">
        <f>SUMIF(Table2[ProductID],J183, Table2[Quantity])</f>
        <v>0</v>
      </c>
    </row>
    <row r="184" spans="1:15" x14ac:dyDescent="0.3">
      <c r="A184">
        <v>182</v>
      </c>
      <c r="B184">
        <v>10315</v>
      </c>
      <c r="C184">
        <v>70</v>
      </c>
      <c r="D184">
        <v>30</v>
      </c>
      <c r="G184" s="3" t="str">
        <v>Outback Lager</v>
      </c>
      <c r="H184" s="3">
        <v>15</v>
      </c>
      <c r="I184" t="str">
        <f t="shared" si="4"/>
        <v/>
      </c>
      <c r="O184" s="3">
        <f>SUMIF(Table2[ProductID],J184, Table2[Quantity])</f>
        <v>0</v>
      </c>
    </row>
    <row r="185" spans="1:15" x14ac:dyDescent="0.3">
      <c r="A185">
        <v>183</v>
      </c>
      <c r="B185">
        <v>10316</v>
      </c>
      <c r="C185">
        <v>41</v>
      </c>
      <c r="D185">
        <v>10</v>
      </c>
      <c r="G185" s="3" t="str">
        <v>Jack's New England Clam Chowder</v>
      </c>
      <c r="H185" s="3">
        <v>9.65</v>
      </c>
      <c r="I185" t="str">
        <f t="shared" si="4"/>
        <v/>
      </c>
      <c r="O185" s="3">
        <f>SUMIF(Table2[ProductID],J185, Table2[Quantity])</f>
        <v>0</v>
      </c>
    </row>
    <row r="186" spans="1:15" x14ac:dyDescent="0.3">
      <c r="A186">
        <v>184</v>
      </c>
      <c r="B186">
        <v>10316</v>
      </c>
      <c r="C186">
        <v>62</v>
      </c>
      <c r="D186">
        <v>70</v>
      </c>
      <c r="G186" s="3" t="str">
        <v>Tarte au sucre</v>
      </c>
      <c r="H186" s="3">
        <v>49.3</v>
      </c>
      <c r="I186" t="str">
        <f t="shared" si="4"/>
        <v/>
      </c>
      <c r="O186" s="3">
        <f>SUMIF(Table2[ProductID],J186, Table2[Quantity])</f>
        <v>0</v>
      </c>
    </row>
    <row r="187" spans="1:15" x14ac:dyDescent="0.3">
      <c r="A187">
        <v>185</v>
      </c>
      <c r="B187">
        <v>10317</v>
      </c>
      <c r="C187">
        <v>1</v>
      </c>
      <c r="D187">
        <v>20</v>
      </c>
      <c r="G187" s="3" t="str">
        <v>Chais</v>
      </c>
      <c r="H187" s="3">
        <v>18</v>
      </c>
      <c r="I187" t="str">
        <f t="shared" si="4"/>
        <v/>
      </c>
      <c r="O187" s="3">
        <f>SUMIF(Table2[ProductID],J187, Table2[Quantity])</f>
        <v>0</v>
      </c>
    </row>
    <row r="188" spans="1:15" x14ac:dyDescent="0.3">
      <c r="A188">
        <v>186</v>
      </c>
      <c r="B188">
        <v>10318</v>
      </c>
      <c r="C188">
        <v>41</v>
      </c>
      <c r="D188">
        <v>20</v>
      </c>
      <c r="G188" s="3" t="str">
        <v>Jack's New England Clam Chowder</v>
      </c>
      <c r="H188" s="3">
        <v>9.65</v>
      </c>
      <c r="I188" t="str">
        <f t="shared" si="4"/>
        <v/>
      </c>
      <c r="O188" s="3">
        <f>SUMIF(Table2[ProductID],J188, Table2[Quantity])</f>
        <v>0</v>
      </c>
    </row>
    <row r="189" spans="1:15" x14ac:dyDescent="0.3">
      <c r="A189">
        <v>187</v>
      </c>
      <c r="B189">
        <v>10318</v>
      </c>
      <c r="C189">
        <v>76</v>
      </c>
      <c r="D189">
        <v>6</v>
      </c>
      <c r="G189" s="3" t="str">
        <v>Lakkalikööri</v>
      </c>
      <c r="H189" s="3">
        <v>18</v>
      </c>
      <c r="I189" t="str">
        <f t="shared" si="4"/>
        <v/>
      </c>
      <c r="O189" s="3">
        <f>SUMIF(Table2[ProductID],J189, Table2[Quantity])</f>
        <v>0</v>
      </c>
    </row>
    <row r="190" spans="1:15" x14ac:dyDescent="0.3">
      <c r="A190">
        <v>188</v>
      </c>
      <c r="B190">
        <v>10319</v>
      </c>
      <c r="C190">
        <v>17</v>
      </c>
      <c r="D190">
        <v>8</v>
      </c>
      <c r="G190" s="3" t="str">
        <v>Alice Mutton</v>
      </c>
      <c r="H190" s="3">
        <v>39</v>
      </c>
      <c r="I190" t="str">
        <f t="shared" si="4"/>
        <v/>
      </c>
      <c r="O190" s="3">
        <f>SUMIF(Table2[ProductID],J190, Table2[Quantity])</f>
        <v>0</v>
      </c>
    </row>
    <row r="191" spans="1:15" x14ac:dyDescent="0.3">
      <c r="A191">
        <v>189</v>
      </c>
      <c r="B191">
        <v>10319</v>
      </c>
      <c r="C191">
        <v>28</v>
      </c>
      <c r="D191">
        <v>14</v>
      </c>
      <c r="G191" s="3" t="str">
        <v>Rössle Sauerkraut</v>
      </c>
      <c r="H191" s="3">
        <v>45.6</v>
      </c>
      <c r="I191" t="str">
        <f t="shared" si="4"/>
        <v/>
      </c>
      <c r="O191" s="3">
        <f>SUMIF(Table2[ProductID],J191, Table2[Quantity])</f>
        <v>0</v>
      </c>
    </row>
    <row r="192" spans="1:15" x14ac:dyDescent="0.3">
      <c r="A192">
        <v>190</v>
      </c>
      <c r="B192">
        <v>10319</v>
      </c>
      <c r="C192">
        <v>76</v>
      </c>
      <c r="D192">
        <v>30</v>
      </c>
      <c r="G192" s="3" t="str">
        <v>Lakkalikööri</v>
      </c>
      <c r="H192" s="3">
        <v>18</v>
      </c>
      <c r="I192" t="str">
        <f t="shared" si="4"/>
        <v/>
      </c>
      <c r="O192" s="3">
        <f>SUMIF(Table2[ProductID],J192, Table2[Quantity])</f>
        <v>0</v>
      </c>
    </row>
    <row r="193" spans="1:15" x14ac:dyDescent="0.3">
      <c r="A193">
        <v>191</v>
      </c>
      <c r="B193">
        <v>10320</v>
      </c>
      <c r="C193">
        <v>71</v>
      </c>
      <c r="D193">
        <v>30</v>
      </c>
      <c r="G193" s="3" t="str">
        <v>Fløtemysost</v>
      </c>
      <c r="H193" s="3">
        <v>21.5</v>
      </c>
      <c r="I193" t="str">
        <f t="shared" si="4"/>
        <v/>
      </c>
      <c r="O193" s="3">
        <f>SUMIF(Table2[ProductID],J193, Table2[Quantity])</f>
        <v>0</v>
      </c>
    </row>
    <row r="194" spans="1:15" x14ac:dyDescent="0.3">
      <c r="A194">
        <v>192</v>
      </c>
      <c r="B194">
        <v>10321</v>
      </c>
      <c r="C194">
        <v>35</v>
      </c>
      <c r="D194">
        <v>10</v>
      </c>
      <c r="G194" s="3" t="str">
        <v>Steeleye Stout</v>
      </c>
      <c r="H194" s="3">
        <v>18</v>
      </c>
      <c r="I194" t="str">
        <f t="shared" si="4"/>
        <v/>
      </c>
      <c r="O194" s="3">
        <f>SUMIF(Table2[ProductID],J194, Table2[Quantity])</f>
        <v>0</v>
      </c>
    </row>
    <row r="195" spans="1:15" x14ac:dyDescent="0.3">
      <c r="A195">
        <v>193</v>
      </c>
      <c r="B195">
        <v>10322</v>
      </c>
      <c r="C195">
        <v>52</v>
      </c>
      <c r="D195">
        <v>20</v>
      </c>
      <c r="G195" s="3" t="str">
        <v>Filo Mix</v>
      </c>
      <c r="H195" s="3">
        <v>7</v>
      </c>
      <c r="I195" t="str">
        <f t="shared" si="4"/>
        <v/>
      </c>
      <c r="O195" s="3">
        <f>SUMIF(Table2[ProductID],J195, Table2[Quantity])</f>
        <v>0</v>
      </c>
    </row>
    <row r="196" spans="1:15" x14ac:dyDescent="0.3">
      <c r="A196">
        <v>194</v>
      </c>
      <c r="B196">
        <v>10323</v>
      </c>
      <c r="C196">
        <v>15</v>
      </c>
      <c r="D196">
        <v>5</v>
      </c>
      <c r="G196" s="3" t="str">
        <v>Genen Shouyu</v>
      </c>
      <c r="H196" s="3">
        <v>15.5</v>
      </c>
      <c r="I196" t="str">
        <f t="shared" ref="I196:I259" si="5">IF(SUMIF(_xlfn.ANCHORARRAY($G$3), M196,_xlfn.ANCHORARRAY( $H$3))=0, "",SUMIF(_xlfn.ANCHORARRAY($G$3), M196,_xlfn.ANCHORARRAY( $H$3)) )</f>
        <v/>
      </c>
      <c r="O196" s="3">
        <f>SUMIF(Table2[ProductID],J196, Table2[Quantity])</f>
        <v>0</v>
      </c>
    </row>
    <row r="197" spans="1:15" x14ac:dyDescent="0.3">
      <c r="A197">
        <v>195</v>
      </c>
      <c r="B197">
        <v>10323</v>
      </c>
      <c r="C197">
        <v>25</v>
      </c>
      <c r="D197">
        <v>4</v>
      </c>
      <c r="G197" s="3" t="str">
        <v>NuNuCa Nuß-Nougat-Creme</v>
      </c>
      <c r="H197" s="3">
        <v>14</v>
      </c>
      <c r="I197" t="str">
        <f t="shared" si="5"/>
        <v/>
      </c>
      <c r="O197" s="3">
        <f>SUMIF(Table2[ProductID],J197, Table2[Quantity])</f>
        <v>0</v>
      </c>
    </row>
    <row r="198" spans="1:15" x14ac:dyDescent="0.3">
      <c r="A198">
        <v>196</v>
      </c>
      <c r="B198">
        <v>10323</v>
      </c>
      <c r="C198">
        <v>39</v>
      </c>
      <c r="D198">
        <v>4</v>
      </c>
      <c r="G198" s="3" t="str">
        <v>Chartreuse verte</v>
      </c>
      <c r="H198" s="3">
        <v>18</v>
      </c>
      <c r="I198" t="str">
        <f t="shared" si="5"/>
        <v/>
      </c>
      <c r="O198" s="3">
        <f>SUMIF(Table2[ProductID],J198, Table2[Quantity])</f>
        <v>0</v>
      </c>
    </row>
    <row r="199" spans="1:15" x14ac:dyDescent="0.3">
      <c r="A199">
        <v>197</v>
      </c>
      <c r="B199">
        <v>10324</v>
      </c>
      <c r="C199">
        <v>16</v>
      </c>
      <c r="D199">
        <v>21</v>
      </c>
      <c r="G199" s="3" t="str">
        <v>Pavlova</v>
      </c>
      <c r="H199" s="3">
        <v>17.45</v>
      </c>
      <c r="I199" t="str">
        <f t="shared" si="5"/>
        <v/>
      </c>
      <c r="O199" s="3">
        <f>SUMIF(Table2[ProductID],J199, Table2[Quantity])</f>
        <v>0</v>
      </c>
    </row>
    <row r="200" spans="1:15" x14ac:dyDescent="0.3">
      <c r="A200">
        <v>198</v>
      </c>
      <c r="B200">
        <v>10324</v>
      </c>
      <c r="C200">
        <v>35</v>
      </c>
      <c r="D200">
        <v>70</v>
      </c>
      <c r="G200" s="3" t="str">
        <v>Steeleye Stout</v>
      </c>
      <c r="H200" s="3">
        <v>18</v>
      </c>
      <c r="I200" t="str">
        <f t="shared" si="5"/>
        <v/>
      </c>
      <c r="O200" s="3">
        <f>SUMIF(Table2[ProductID],J200, Table2[Quantity])</f>
        <v>0</v>
      </c>
    </row>
    <row r="201" spans="1:15" x14ac:dyDescent="0.3">
      <c r="A201">
        <v>199</v>
      </c>
      <c r="B201">
        <v>10324</v>
      </c>
      <c r="C201">
        <v>46</v>
      </c>
      <c r="D201">
        <v>30</v>
      </c>
      <c r="G201" s="3" t="str">
        <v>Spegesild</v>
      </c>
      <c r="H201" s="3">
        <v>12</v>
      </c>
      <c r="I201" t="str">
        <f t="shared" si="5"/>
        <v/>
      </c>
      <c r="O201" s="3">
        <f>SUMIF(Table2[ProductID],J201, Table2[Quantity])</f>
        <v>0</v>
      </c>
    </row>
    <row r="202" spans="1:15" x14ac:dyDescent="0.3">
      <c r="A202">
        <v>200</v>
      </c>
      <c r="B202">
        <v>10324</v>
      </c>
      <c r="C202">
        <v>59</v>
      </c>
      <c r="D202">
        <v>40</v>
      </c>
      <c r="G202" s="3" t="str">
        <v>Raclette Courdavault</v>
      </c>
      <c r="H202" s="3">
        <v>55</v>
      </c>
      <c r="I202" t="str">
        <f t="shared" si="5"/>
        <v/>
      </c>
      <c r="O202" s="3">
        <f>SUMIF(Table2[ProductID],J202, Table2[Quantity])</f>
        <v>0</v>
      </c>
    </row>
    <row r="203" spans="1:15" x14ac:dyDescent="0.3">
      <c r="A203">
        <v>201</v>
      </c>
      <c r="B203">
        <v>10324</v>
      </c>
      <c r="C203">
        <v>63</v>
      </c>
      <c r="D203">
        <v>80</v>
      </c>
      <c r="G203" s="3" t="str">
        <v>Vegie-spread</v>
      </c>
      <c r="H203" s="3">
        <v>43.9</v>
      </c>
      <c r="I203" t="str">
        <f t="shared" si="5"/>
        <v/>
      </c>
      <c r="O203" s="3">
        <f>SUMIF(Table2[ProductID],J203, Table2[Quantity])</f>
        <v>0</v>
      </c>
    </row>
    <row r="204" spans="1:15" x14ac:dyDescent="0.3">
      <c r="A204">
        <v>202</v>
      </c>
      <c r="B204">
        <v>10325</v>
      </c>
      <c r="C204">
        <v>6</v>
      </c>
      <c r="D204">
        <v>6</v>
      </c>
      <c r="G204" s="3" t="str">
        <v>Grandma's Boysenberry Spread</v>
      </c>
      <c r="H204" s="3">
        <v>25</v>
      </c>
      <c r="I204" t="str">
        <f t="shared" si="5"/>
        <v/>
      </c>
      <c r="O204" s="3">
        <f>SUMIF(Table2[ProductID],J204, Table2[Quantity])</f>
        <v>0</v>
      </c>
    </row>
    <row r="205" spans="1:15" x14ac:dyDescent="0.3">
      <c r="A205">
        <v>203</v>
      </c>
      <c r="B205">
        <v>10325</v>
      </c>
      <c r="C205">
        <v>13</v>
      </c>
      <c r="D205">
        <v>12</v>
      </c>
      <c r="G205" s="3" t="str">
        <v>Konbu</v>
      </c>
      <c r="H205" s="3">
        <v>6</v>
      </c>
      <c r="I205" t="str">
        <f t="shared" si="5"/>
        <v/>
      </c>
      <c r="O205" s="3">
        <f>SUMIF(Table2[ProductID],J205, Table2[Quantity])</f>
        <v>0</v>
      </c>
    </row>
    <row r="206" spans="1:15" x14ac:dyDescent="0.3">
      <c r="A206">
        <v>204</v>
      </c>
      <c r="B206">
        <v>10325</v>
      </c>
      <c r="C206">
        <v>14</v>
      </c>
      <c r="D206">
        <v>9</v>
      </c>
      <c r="G206" s="3" t="str">
        <v>Tofu</v>
      </c>
      <c r="H206" s="3">
        <v>23.25</v>
      </c>
      <c r="I206" t="str">
        <f t="shared" si="5"/>
        <v/>
      </c>
      <c r="O206" s="3">
        <f>SUMIF(Table2[ProductID],J206, Table2[Quantity])</f>
        <v>0</v>
      </c>
    </row>
    <row r="207" spans="1:15" x14ac:dyDescent="0.3">
      <c r="A207">
        <v>205</v>
      </c>
      <c r="B207">
        <v>10325</v>
      </c>
      <c r="C207">
        <v>31</v>
      </c>
      <c r="D207">
        <v>4</v>
      </c>
      <c r="G207" s="3" t="str">
        <v>Gorgonzola Telino</v>
      </c>
      <c r="H207" s="3">
        <v>12.5</v>
      </c>
      <c r="I207" t="str">
        <f t="shared" si="5"/>
        <v/>
      </c>
      <c r="O207" s="3">
        <f>SUMIF(Table2[ProductID],J207, Table2[Quantity])</f>
        <v>0</v>
      </c>
    </row>
    <row r="208" spans="1:15" x14ac:dyDescent="0.3">
      <c r="A208">
        <v>206</v>
      </c>
      <c r="B208">
        <v>10325</v>
      </c>
      <c r="C208">
        <v>72</v>
      </c>
      <c r="D208">
        <v>40</v>
      </c>
      <c r="G208" s="3" t="str">
        <v>Mozzarella di Giovanni</v>
      </c>
      <c r="H208" s="3">
        <v>34.799999999999997</v>
      </c>
      <c r="I208" t="str">
        <f t="shared" si="5"/>
        <v/>
      </c>
      <c r="O208" s="3">
        <f>SUMIF(Table2[ProductID],J208, Table2[Quantity])</f>
        <v>0</v>
      </c>
    </row>
    <row r="209" spans="1:15" x14ac:dyDescent="0.3">
      <c r="A209">
        <v>207</v>
      </c>
      <c r="B209">
        <v>10326</v>
      </c>
      <c r="C209">
        <v>4</v>
      </c>
      <c r="D209">
        <v>24</v>
      </c>
      <c r="G209" s="3" t="str">
        <v>Chef Anton's Cajun Seasoning</v>
      </c>
      <c r="H209" s="3">
        <v>22</v>
      </c>
      <c r="I209" t="str">
        <f t="shared" si="5"/>
        <v/>
      </c>
      <c r="O209" s="3">
        <f>SUMIF(Table2[ProductID],J209, Table2[Quantity])</f>
        <v>0</v>
      </c>
    </row>
    <row r="210" spans="1:15" x14ac:dyDescent="0.3">
      <c r="A210">
        <v>208</v>
      </c>
      <c r="B210">
        <v>10326</v>
      </c>
      <c r="C210">
        <v>57</v>
      </c>
      <c r="D210">
        <v>16</v>
      </c>
      <c r="G210" s="3" t="str">
        <v>Ravioli Angelo</v>
      </c>
      <c r="H210" s="3">
        <v>19.5</v>
      </c>
      <c r="I210" t="str">
        <f t="shared" si="5"/>
        <v/>
      </c>
      <c r="O210" s="3">
        <f>SUMIF(Table2[ProductID],J210, Table2[Quantity])</f>
        <v>0</v>
      </c>
    </row>
    <row r="211" spans="1:15" x14ac:dyDescent="0.3">
      <c r="A211">
        <v>209</v>
      </c>
      <c r="B211">
        <v>10326</v>
      </c>
      <c r="C211">
        <v>75</v>
      </c>
      <c r="D211">
        <v>50</v>
      </c>
      <c r="G211" s="3" t="str">
        <v>Rhönbräu Klosterbier</v>
      </c>
      <c r="H211" s="3">
        <v>7.75</v>
      </c>
      <c r="I211" t="str">
        <f t="shared" si="5"/>
        <v/>
      </c>
      <c r="O211" s="3">
        <f>SUMIF(Table2[ProductID],J211, Table2[Quantity])</f>
        <v>0</v>
      </c>
    </row>
    <row r="212" spans="1:15" x14ac:dyDescent="0.3">
      <c r="A212">
        <v>210</v>
      </c>
      <c r="B212">
        <v>10327</v>
      </c>
      <c r="C212">
        <v>2</v>
      </c>
      <c r="D212">
        <v>25</v>
      </c>
      <c r="G212" s="3" t="str">
        <v>Chang</v>
      </c>
      <c r="H212" s="3">
        <v>19</v>
      </c>
      <c r="I212" t="str">
        <f t="shared" si="5"/>
        <v/>
      </c>
      <c r="O212" s="3">
        <f>SUMIF(Table2[ProductID],J212, Table2[Quantity])</f>
        <v>0</v>
      </c>
    </row>
    <row r="213" spans="1:15" x14ac:dyDescent="0.3">
      <c r="A213">
        <v>211</v>
      </c>
      <c r="B213">
        <v>10327</v>
      </c>
      <c r="C213">
        <v>11</v>
      </c>
      <c r="D213">
        <v>50</v>
      </c>
      <c r="G213" s="3" t="str">
        <v>Queso Cabrales</v>
      </c>
      <c r="H213" s="3">
        <v>21</v>
      </c>
      <c r="I213" t="str">
        <f t="shared" si="5"/>
        <v/>
      </c>
      <c r="O213" s="3">
        <f>SUMIF(Table2[ProductID],J213, Table2[Quantity])</f>
        <v>0</v>
      </c>
    </row>
    <row r="214" spans="1:15" x14ac:dyDescent="0.3">
      <c r="A214">
        <v>212</v>
      </c>
      <c r="B214">
        <v>10327</v>
      </c>
      <c r="C214">
        <v>30</v>
      </c>
      <c r="D214">
        <v>35</v>
      </c>
      <c r="G214" s="3" t="str">
        <v>Nord-Ost Matjeshering</v>
      </c>
      <c r="H214" s="3">
        <v>25.89</v>
      </c>
      <c r="I214" t="str">
        <f t="shared" si="5"/>
        <v/>
      </c>
      <c r="O214" s="3">
        <f>SUMIF(Table2[ProductID],J214, Table2[Quantity])</f>
        <v>0</v>
      </c>
    </row>
    <row r="215" spans="1:15" x14ac:dyDescent="0.3">
      <c r="A215">
        <v>213</v>
      </c>
      <c r="B215">
        <v>10327</v>
      </c>
      <c r="C215">
        <v>58</v>
      </c>
      <c r="D215">
        <v>30</v>
      </c>
      <c r="G215" s="3" t="str">
        <v>Escargots de Bourgogne</v>
      </c>
      <c r="H215" s="3">
        <v>13.25</v>
      </c>
      <c r="I215" t="str">
        <f t="shared" si="5"/>
        <v/>
      </c>
      <c r="O215" s="3">
        <f>SUMIF(Table2[ProductID],J215, Table2[Quantity])</f>
        <v>0</v>
      </c>
    </row>
    <row r="216" spans="1:15" x14ac:dyDescent="0.3">
      <c r="A216">
        <v>214</v>
      </c>
      <c r="B216">
        <v>10328</v>
      </c>
      <c r="C216">
        <v>59</v>
      </c>
      <c r="D216">
        <v>9</v>
      </c>
      <c r="G216" s="3" t="str">
        <v>Raclette Courdavault</v>
      </c>
      <c r="H216" s="3">
        <v>55</v>
      </c>
      <c r="I216" t="str">
        <f t="shared" si="5"/>
        <v/>
      </c>
      <c r="O216" s="3">
        <f>SUMIF(Table2[ProductID],J216, Table2[Quantity])</f>
        <v>0</v>
      </c>
    </row>
    <row r="217" spans="1:15" x14ac:dyDescent="0.3">
      <c r="A217">
        <v>215</v>
      </c>
      <c r="B217">
        <v>10328</v>
      </c>
      <c r="C217">
        <v>65</v>
      </c>
      <c r="D217">
        <v>40</v>
      </c>
      <c r="G217" s="3" t="str">
        <v>Louisiana Fiery Hot Pepper Sauce</v>
      </c>
      <c r="H217" s="3">
        <v>21.05</v>
      </c>
      <c r="I217" t="str">
        <f t="shared" si="5"/>
        <v/>
      </c>
      <c r="O217" s="3">
        <f>SUMIF(Table2[ProductID],J217, Table2[Quantity])</f>
        <v>0</v>
      </c>
    </row>
    <row r="218" spans="1:15" x14ac:dyDescent="0.3">
      <c r="A218">
        <v>216</v>
      </c>
      <c r="B218">
        <v>10328</v>
      </c>
      <c r="C218">
        <v>68</v>
      </c>
      <c r="D218">
        <v>10</v>
      </c>
      <c r="G218" s="3" t="str">
        <v>Scottish Longbreads</v>
      </c>
      <c r="H218" s="3">
        <v>12.5</v>
      </c>
      <c r="I218" t="str">
        <f t="shared" si="5"/>
        <v/>
      </c>
      <c r="O218" s="3">
        <f>SUMIF(Table2[ProductID],J218, Table2[Quantity])</f>
        <v>0</v>
      </c>
    </row>
    <row r="219" spans="1:15" x14ac:dyDescent="0.3">
      <c r="A219">
        <v>217</v>
      </c>
      <c r="B219">
        <v>10329</v>
      </c>
      <c r="C219">
        <v>19</v>
      </c>
      <c r="D219">
        <v>10</v>
      </c>
      <c r="G219" s="3" t="str">
        <v>Teatime Chocolate Biscuits</v>
      </c>
      <c r="H219" s="3">
        <v>9.1999999999999993</v>
      </c>
      <c r="I219" t="str">
        <f t="shared" si="5"/>
        <v/>
      </c>
      <c r="O219" s="3">
        <f>SUMIF(Table2[ProductID],J219, Table2[Quantity])</f>
        <v>0</v>
      </c>
    </row>
    <row r="220" spans="1:15" x14ac:dyDescent="0.3">
      <c r="A220">
        <v>218</v>
      </c>
      <c r="B220">
        <v>10329</v>
      </c>
      <c r="C220">
        <v>30</v>
      </c>
      <c r="D220">
        <v>8</v>
      </c>
      <c r="G220" s="3" t="str">
        <v>Nord-Ost Matjeshering</v>
      </c>
      <c r="H220" s="3">
        <v>25.89</v>
      </c>
      <c r="I220" t="str">
        <f t="shared" si="5"/>
        <v/>
      </c>
      <c r="O220" s="3">
        <f>SUMIF(Table2[ProductID],J220, Table2[Quantity])</f>
        <v>0</v>
      </c>
    </row>
    <row r="221" spans="1:15" x14ac:dyDescent="0.3">
      <c r="A221">
        <v>219</v>
      </c>
      <c r="B221">
        <v>10329</v>
      </c>
      <c r="C221">
        <v>38</v>
      </c>
      <c r="D221">
        <v>20</v>
      </c>
      <c r="G221" s="3" t="str">
        <v>Côte de Blaye</v>
      </c>
      <c r="H221" s="3">
        <v>263.5</v>
      </c>
      <c r="I221" t="str">
        <f t="shared" si="5"/>
        <v/>
      </c>
      <c r="O221" s="3">
        <f>SUMIF(Table2[ProductID],J221, Table2[Quantity])</f>
        <v>0</v>
      </c>
    </row>
    <row r="222" spans="1:15" x14ac:dyDescent="0.3">
      <c r="A222">
        <v>220</v>
      </c>
      <c r="B222">
        <v>10329</v>
      </c>
      <c r="C222">
        <v>56</v>
      </c>
      <c r="D222">
        <v>12</v>
      </c>
      <c r="G222" s="3" t="str">
        <v>Gnocchi di nonna Alice</v>
      </c>
      <c r="H222" s="3">
        <v>38</v>
      </c>
      <c r="I222" t="str">
        <f t="shared" si="5"/>
        <v/>
      </c>
      <c r="O222" s="3">
        <f>SUMIF(Table2[ProductID],J222, Table2[Quantity])</f>
        <v>0</v>
      </c>
    </row>
    <row r="223" spans="1:15" x14ac:dyDescent="0.3">
      <c r="A223">
        <v>221</v>
      </c>
      <c r="B223">
        <v>10330</v>
      </c>
      <c r="C223">
        <v>26</v>
      </c>
      <c r="D223">
        <v>50</v>
      </c>
      <c r="G223" s="3" t="str">
        <v>Gumbär Gummibärchen</v>
      </c>
      <c r="H223" s="3">
        <v>31.23</v>
      </c>
      <c r="I223" t="str">
        <f t="shared" si="5"/>
        <v/>
      </c>
      <c r="O223" s="3">
        <f>SUMIF(Table2[ProductID],J223, Table2[Quantity])</f>
        <v>0</v>
      </c>
    </row>
    <row r="224" spans="1:15" x14ac:dyDescent="0.3">
      <c r="A224">
        <v>222</v>
      </c>
      <c r="B224">
        <v>10330</v>
      </c>
      <c r="C224">
        <v>72</v>
      </c>
      <c r="D224">
        <v>25</v>
      </c>
      <c r="G224" s="3" t="str">
        <v>Mozzarella di Giovanni</v>
      </c>
      <c r="H224" s="3">
        <v>34.799999999999997</v>
      </c>
      <c r="I224" t="str">
        <f t="shared" si="5"/>
        <v/>
      </c>
      <c r="O224" s="3">
        <f>SUMIF(Table2[ProductID],J224, Table2[Quantity])</f>
        <v>0</v>
      </c>
    </row>
    <row r="225" spans="1:15" x14ac:dyDescent="0.3">
      <c r="A225">
        <v>223</v>
      </c>
      <c r="B225">
        <v>10331</v>
      </c>
      <c r="C225">
        <v>54</v>
      </c>
      <c r="D225">
        <v>15</v>
      </c>
      <c r="G225" s="3" t="str">
        <v>Tourtière</v>
      </c>
      <c r="H225" s="3">
        <v>7.45</v>
      </c>
      <c r="I225" t="str">
        <f t="shared" si="5"/>
        <v/>
      </c>
      <c r="O225" s="3">
        <f>SUMIF(Table2[ProductID],J225, Table2[Quantity])</f>
        <v>0</v>
      </c>
    </row>
    <row r="226" spans="1:15" x14ac:dyDescent="0.3">
      <c r="A226">
        <v>224</v>
      </c>
      <c r="B226">
        <v>10332</v>
      </c>
      <c r="C226">
        <v>18</v>
      </c>
      <c r="D226">
        <v>40</v>
      </c>
      <c r="G226" s="3" t="str">
        <v>Carnarvon Tigers</v>
      </c>
      <c r="H226" s="3">
        <v>62.5</v>
      </c>
      <c r="I226" t="str">
        <f t="shared" si="5"/>
        <v/>
      </c>
      <c r="O226" s="3">
        <f>SUMIF(Table2[ProductID],J226, Table2[Quantity])</f>
        <v>0</v>
      </c>
    </row>
    <row r="227" spans="1:15" x14ac:dyDescent="0.3">
      <c r="A227">
        <v>225</v>
      </c>
      <c r="B227">
        <v>10332</v>
      </c>
      <c r="C227">
        <v>42</v>
      </c>
      <c r="D227">
        <v>10</v>
      </c>
      <c r="G227" s="3" t="str">
        <v>Singaporean Hokkien Fried Mee</v>
      </c>
      <c r="H227" s="3">
        <v>14</v>
      </c>
      <c r="I227" t="str">
        <f t="shared" si="5"/>
        <v/>
      </c>
      <c r="O227" s="3">
        <f>SUMIF(Table2[ProductID],J227, Table2[Quantity])</f>
        <v>0</v>
      </c>
    </row>
    <row r="228" spans="1:15" x14ac:dyDescent="0.3">
      <c r="A228">
        <v>226</v>
      </c>
      <c r="B228">
        <v>10332</v>
      </c>
      <c r="C228">
        <v>47</v>
      </c>
      <c r="D228">
        <v>16</v>
      </c>
      <c r="G228" s="3" t="str">
        <v>Zaanse koeken</v>
      </c>
      <c r="H228" s="3">
        <v>9.5</v>
      </c>
      <c r="I228" t="str">
        <f t="shared" si="5"/>
        <v/>
      </c>
      <c r="O228" s="3">
        <f>SUMIF(Table2[ProductID],J228, Table2[Quantity])</f>
        <v>0</v>
      </c>
    </row>
    <row r="229" spans="1:15" x14ac:dyDescent="0.3">
      <c r="A229">
        <v>227</v>
      </c>
      <c r="B229">
        <v>10333</v>
      </c>
      <c r="C229">
        <v>14</v>
      </c>
      <c r="D229">
        <v>10</v>
      </c>
      <c r="G229" s="3" t="str">
        <v>Tofu</v>
      </c>
      <c r="H229" s="3">
        <v>23.25</v>
      </c>
      <c r="I229" t="str">
        <f t="shared" si="5"/>
        <v/>
      </c>
      <c r="O229" s="3">
        <f>SUMIF(Table2[ProductID],J229, Table2[Quantity])</f>
        <v>0</v>
      </c>
    </row>
    <row r="230" spans="1:15" x14ac:dyDescent="0.3">
      <c r="A230">
        <v>228</v>
      </c>
      <c r="B230">
        <v>10333</v>
      </c>
      <c r="C230">
        <v>21</v>
      </c>
      <c r="D230">
        <v>10</v>
      </c>
      <c r="G230" s="3" t="str">
        <v>Sir Rodney's Scones</v>
      </c>
      <c r="H230" s="3">
        <v>10</v>
      </c>
      <c r="I230" t="str">
        <f t="shared" si="5"/>
        <v/>
      </c>
      <c r="O230" s="3">
        <f>SUMIF(Table2[ProductID],J230, Table2[Quantity])</f>
        <v>0</v>
      </c>
    </row>
    <row r="231" spans="1:15" x14ac:dyDescent="0.3">
      <c r="A231">
        <v>229</v>
      </c>
      <c r="B231">
        <v>10333</v>
      </c>
      <c r="C231">
        <v>71</v>
      </c>
      <c r="D231">
        <v>40</v>
      </c>
      <c r="G231" s="3" t="str">
        <v>Fløtemysost</v>
      </c>
      <c r="H231" s="3">
        <v>21.5</v>
      </c>
      <c r="I231" t="str">
        <f t="shared" si="5"/>
        <v/>
      </c>
      <c r="O231" s="3">
        <f>SUMIF(Table2[ProductID],J231, Table2[Quantity])</f>
        <v>0</v>
      </c>
    </row>
    <row r="232" spans="1:15" x14ac:dyDescent="0.3">
      <c r="A232">
        <v>230</v>
      </c>
      <c r="B232">
        <v>10334</v>
      </c>
      <c r="C232">
        <v>52</v>
      </c>
      <c r="D232">
        <v>8</v>
      </c>
      <c r="G232" s="3" t="str">
        <v>Filo Mix</v>
      </c>
      <c r="H232" s="3">
        <v>7</v>
      </c>
      <c r="I232" t="str">
        <f t="shared" si="5"/>
        <v/>
      </c>
      <c r="O232" s="3">
        <f>SUMIF(Table2[ProductID],J232, Table2[Quantity])</f>
        <v>0</v>
      </c>
    </row>
    <row r="233" spans="1:15" x14ac:dyDescent="0.3">
      <c r="A233">
        <v>231</v>
      </c>
      <c r="B233">
        <v>10334</v>
      </c>
      <c r="C233">
        <v>68</v>
      </c>
      <c r="D233">
        <v>10</v>
      </c>
      <c r="G233" s="3" t="str">
        <v>Scottish Longbreads</v>
      </c>
      <c r="H233" s="3">
        <v>12.5</v>
      </c>
      <c r="I233" t="str">
        <f t="shared" si="5"/>
        <v/>
      </c>
      <c r="O233" s="3">
        <f>SUMIF(Table2[ProductID],J233, Table2[Quantity])</f>
        <v>0</v>
      </c>
    </row>
    <row r="234" spans="1:15" x14ac:dyDescent="0.3">
      <c r="A234">
        <v>232</v>
      </c>
      <c r="B234">
        <v>10335</v>
      </c>
      <c r="C234">
        <v>2</v>
      </c>
      <c r="D234">
        <v>7</v>
      </c>
      <c r="G234" s="3" t="str">
        <v>Chang</v>
      </c>
      <c r="H234" s="3">
        <v>19</v>
      </c>
      <c r="I234" t="str">
        <f t="shared" si="5"/>
        <v/>
      </c>
      <c r="O234" s="3">
        <f>SUMIF(Table2[ProductID],J234, Table2[Quantity])</f>
        <v>0</v>
      </c>
    </row>
    <row r="235" spans="1:15" x14ac:dyDescent="0.3">
      <c r="A235">
        <v>233</v>
      </c>
      <c r="B235">
        <v>10335</v>
      </c>
      <c r="C235">
        <v>31</v>
      </c>
      <c r="D235">
        <v>25</v>
      </c>
      <c r="G235" s="3" t="str">
        <v>Gorgonzola Telino</v>
      </c>
      <c r="H235" s="3">
        <v>12.5</v>
      </c>
      <c r="I235" t="str">
        <f t="shared" si="5"/>
        <v/>
      </c>
      <c r="O235" s="3">
        <f>SUMIF(Table2[ProductID],J235, Table2[Quantity])</f>
        <v>0</v>
      </c>
    </row>
    <row r="236" spans="1:15" x14ac:dyDescent="0.3">
      <c r="A236">
        <v>234</v>
      </c>
      <c r="B236">
        <v>10335</v>
      </c>
      <c r="C236">
        <v>32</v>
      </c>
      <c r="D236">
        <v>6</v>
      </c>
      <c r="G236" s="3" t="str">
        <v>Mascarpone Fabioli</v>
      </c>
      <c r="H236" s="3">
        <v>32</v>
      </c>
      <c r="I236" t="str">
        <f t="shared" si="5"/>
        <v/>
      </c>
      <c r="O236" s="3">
        <f>SUMIF(Table2[ProductID],J236, Table2[Quantity])</f>
        <v>0</v>
      </c>
    </row>
    <row r="237" spans="1:15" x14ac:dyDescent="0.3">
      <c r="A237">
        <v>235</v>
      </c>
      <c r="B237">
        <v>10335</v>
      </c>
      <c r="C237">
        <v>51</v>
      </c>
      <c r="D237">
        <v>48</v>
      </c>
      <c r="G237" s="3" t="str">
        <v>Manjimup Dried Apples</v>
      </c>
      <c r="H237" s="3">
        <v>53</v>
      </c>
      <c r="I237" t="str">
        <f t="shared" si="5"/>
        <v/>
      </c>
      <c r="O237" s="3">
        <f>SUMIF(Table2[ProductID],J237, Table2[Quantity])</f>
        <v>0</v>
      </c>
    </row>
    <row r="238" spans="1:15" x14ac:dyDescent="0.3">
      <c r="A238">
        <v>236</v>
      </c>
      <c r="B238">
        <v>10336</v>
      </c>
      <c r="C238">
        <v>4</v>
      </c>
      <c r="D238">
        <v>18</v>
      </c>
      <c r="G238" s="3" t="str">
        <v>Chef Anton's Cajun Seasoning</v>
      </c>
      <c r="H238" s="3">
        <v>22</v>
      </c>
      <c r="I238" t="str">
        <f t="shared" si="5"/>
        <v/>
      </c>
      <c r="O238" s="3">
        <f>SUMIF(Table2[ProductID],J238, Table2[Quantity])</f>
        <v>0</v>
      </c>
    </row>
    <row r="239" spans="1:15" x14ac:dyDescent="0.3">
      <c r="A239">
        <v>237</v>
      </c>
      <c r="B239">
        <v>10337</v>
      </c>
      <c r="C239">
        <v>23</v>
      </c>
      <c r="D239">
        <v>40</v>
      </c>
      <c r="G239" s="3" t="str">
        <v>Tunnbröd</v>
      </c>
      <c r="H239" s="3">
        <v>9</v>
      </c>
      <c r="I239" t="str">
        <f t="shared" si="5"/>
        <v/>
      </c>
      <c r="O239" s="3">
        <f>SUMIF(Table2[ProductID],J239, Table2[Quantity])</f>
        <v>0</v>
      </c>
    </row>
    <row r="240" spans="1:15" x14ac:dyDescent="0.3">
      <c r="A240">
        <v>238</v>
      </c>
      <c r="B240">
        <v>10337</v>
      </c>
      <c r="C240">
        <v>26</v>
      </c>
      <c r="D240">
        <v>24</v>
      </c>
      <c r="G240" s="3" t="str">
        <v>Gumbär Gummibärchen</v>
      </c>
      <c r="H240" s="3">
        <v>31.23</v>
      </c>
      <c r="I240" t="str">
        <f t="shared" si="5"/>
        <v/>
      </c>
      <c r="O240" s="3">
        <f>SUMIF(Table2[ProductID],J240, Table2[Quantity])</f>
        <v>0</v>
      </c>
    </row>
    <row r="241" spans="1:15" x14ac:dyDescent="0.3">
      <c r="A241">
        <v>239</v>
      </c>
      <c r="B241">
        <v>10337</v>
      </c>
      <c r="C241">
        <v>36</v>
      </c>
      <c r="D241">
        <v>20</v>
      </c>
      <c r="G241" s="3" t="str">
        <v>Inlagd Sill</v>
      </c>
      <c r="H241" s="3">
        <v>19</v>
      </c>
      <c r="I241" t="str">
        <f t="shared" si="5"/>
        <v/>
      </c>
      <c r="O241" s="3">
        <f>SUMIF(Table2[ProductID],J241, Table2[Quantity])</f>
        <v>0</v>
      </c>
    </row>
    <row r="242" spans="1:15" x14ac:dyDescent="0.3">
      <c r="A242">
        <v>240</v>
      </c>
      <c r="B242">
        <v>10337</v>
      </c>
      <c r="C242">
        <v>37</v>
      </c>
      <c r="D242">
        <v>28</v>
      </c>
      <c r="G242" s="3" t="str">
        <v>Gravad lax</v>
      </c>
      <c r="H242" s="3">
        <v>26</v>
      </c>
      <c r="I242" t="str">
        <f t="shared" si="5"/>
        <v/>
      </c>
      <c r="O242" s="3">
        <f>SUMIF(Table2[ProductID],J242, Table2[Quantity])</f>
        <v>0</v>
      </c>
    </row>
    <row r="243" spans="1:15" x14ac:dyDescent="0.3">
      <c r="A243">
        <v>241</v>
      </c>
      <c r="B243">
        <v>10337</v>
      </c>
      <c r="C243">
        <v>72</v>
      </c>
      <c r="D243">
        <v>25</v>
      </c>
      <c r="G243" s="3" t="str">
        <v>Mozzarella di Giovanni</v>
      </c>
      <c r="H243" s="3">
        <v>34.799999999999997</v>
      </c>
      <c r="I243" t="str">
        <f t="shared" si="5"/>
        <v/>
      </c>
      <c r="O243" s="3">
        <f>SUMIF(Table2[ProductID],J243, Table2[Quantity])</f>
        <v>0</v>
      </c>
    </row>
    <row r="244" spans="1:15" x14ac:dyDescent="0.3">
      <c r="A244">
        <v>242</v>
      </c>
      <c r="B244">
        <v>10338</v>
      </c>
      <c r="C244">
        <v>17</v>
      </c>
      <c r="D244">
        <v>20</v>
      </c>
      <c r="G244" s="3" t="str">
        <v>Alice Mutton</v>
      </c>
      <c r="H244" s="3">
        <v>39</v>
      </c>
      <c r="I244" t="str">
        <f t="shared" si="5"/>
        <v/>
      </c>
      <c r="O244" s="3">
        <f>SUMIF(Table2[ProductID],J244, Table2[Quantity])</f>
        <v>0</v>
      </c>
    </row>
    <row r="245" spans="1:15" x14ac:dyDescent="0.3">
      <c r="A245">
        <v>243</v>
      </c>
      <c r="B245">
        <v>10338</v>
      </c>
      <c r="C245">
        <v>30</v>
      </c>
      <c r="D245">
        <v>15</v>
      </c>
      <c r="G245" s="3" t="str">
        <v>Nord-Ost Matjeshering</v>
      </c>
      <c r="H245" s="3">
        <v>25.89</v>
      </c>
      <c r="I245" t="str">
        <f t="shared" si="5"/>
        <v/>
      </c>
      <c r="O245" s="3">
        <f>SUMIF(Table2[ProductID],J245, Table2[Quantity])</f>
        <v>0</v>
      </c>
    </row>
    <row r="246" spans="1:15" x14ac:dyDescent="0.3">
      <c r="A246">
        <v>244</v>
      </c>
      <c r="B246">
        <v>10339</v>
      </c>
      <c r="C246">
        <v>4</v>
      </c>
      <c r="D246">
        <v>10</v>
      </c>
      <c r="G246" s="3" t="str">
        <v>Chef Anton's Cajun Seasoning</v>
      </c>
      <c r="H246" s="3">
        <v>22</v>
      </c>
      <c r="I246" t="str">
        <f t="shared" si="5"/>
        <v/>
      </c>
      <c r="O246" s="3">
        <f>SUMIF(Table2[ProductID],J246, Table2[Quantity])</f>
        <v>0</v>
      </c>
    </row>
    <row r="247" spans="1:15" x14ac:dyDescent="0.3">
      <c r="A247">
        <v>245</v>
      </c>
      <c r="B247">
        <v>10339</v>
      </c>
      <c r="C247">
        <v>17</v>
      </c>
      <c r="D247">
        <v>70</v>
      </c>
      <c r="G247" s="3" t="str">
        <v>Alice Mutton</v>
      </c>
      <c r="H247" s="3">
        <v>39</v>
      </c>
      <c r="I247" t="str">
        <f t="shared" si="5"/>
        <v/>
      </c>
      <c r="O247" s="3">
        <f>SUMIF(Table2[ProductID],J247, Table2[Quantity])</f>
        <v>0</v>
      </c>
    </row>
    <row r="248" spans="1:15" x14ac:dyDescent="0.3">
      <c r="A248">
        <v>246</v>
      </c>
      <c r="B248">
        <v>10339</v>
      </c>
      <c r="C248">
        <v>62</v>
      </c>
      <c r="D248">
        <v>28</v>
      </c>
      <c r="G248" s="3" t="str">
        <v>Tarte au sucre</v>
      </c>
      <c r="H248" s="3">
        <v>49.3</v>
      </c>
      <c r="I248" t="str">
        <f t="shared" si="5"/>
        <v/>
      </c>
      <c r="O248" s="3">
        <f>SUMIF(Table2[ProductID],J248, Table2[Quantity])</f>
        <v>0</v>
      </c>
    </row>
    <row r="249" spans="1:15" x14ac:dyDescent="0.3">
      <c r="A249">
        <v>247</v>
      </c>
      <c r="B249">
        <v>10340</v>
      </c>
      <c r="C249">
        <v>18</v>
      </c>
      <c r="D249">
        <v>20</v>
      </c>
      <c r="G249" s="3" t="str">
        <v>Carnarvon Tigers</v>
      </c>
      <c r="H249" s="3">
        <v>62.5</v>
      </c>
      <c r="I249" t="str">
        <f t="shared" si="5"/>
        <v/>
      </c>
      <c r="O249" s="3">
        <f>SUMIF(Table2[ProductID],J249, Table2[Quantity])</f>
        <v>0</v>
      </c>
    </row>
    <row r="250" spans="1:15" x14ac:dyDescent="0.3">
      <c r="A250">
        <v>248</v>
      </c>
      <c r="B250">
        <v>10340</v>
      </c>
      <c r="C250">
        <v>41</v>
      </c>
      <c r="D250">
        <v>12</v>
      </c>
      <c r="G250" s="3" t="str">
        <v>Jack's New England Clam Chowder</v>
      </c>
      <c r="H250" s="3">
        <v>9.65</v>
      </c>
      <c r="I250" t="str">
        <f t="shared" si="5"/>
        <v/>
      </c>
      <c r="O250" s="3">
        <f>SUMIF(Table2[ProductID],J250, Table2[Quantity])</f>
        <v>0</v>
      </c>
    </row>
    <row r="251" spans="1:15" x14ac:dyDescent="0.3">
      <c r="A251">
        <v>249</v>
      </c>
      <c r="B251">
        <v>10340</v>
      </c>
      <c r="C251">
        <v>43</v>
      </c>
      <c r="D251">
        <v>40</v>
      </c>
      <c r="G251" s="3" t="str">
        <v>Ipoh Coffee</v>
      </c>
      <c r="H251" s="3">
        <v>46</v>
      </c>
      <c r="I251" t="str">
        <f t="shared" si="5"/>
        <v/>
      </c>
      <c r="O251" s="3">
        <f>SUMIF(Table2[ProductID],J251, Table2[Quantity])</f>
        <v>0</v>
      </c>
    </row>
    <row r="252" spans="1:15" x14ac:dyDescent="0.3">
      <c r="A252">
        <v>250</v>
      </c>
      <c r="B252">
        <v>10341</v>
      </c>
      <c r="C252">
        <v>33</v>
      </c>
      <c r="D252">
        <v>8</v>
      </c>
      <c r="G252" s="3" t="str">
        <v>Geitost</v>
      </c>
      <c r="H252" s="3">
        <v>2.5</v>
      </c>
      <c r="I252" t="str">
        <f t="shared" si="5"/>
        <v/>
      </c>
      <c r="O252" s="3">
        <f>SUMIF(Table2[ProductID],J252, Table2[Quantity])</f>
        <v>0</v>
      </c>
    </row>
    <row r="253" spans="1:15" x14ac:dyDescent="0.3">
      <c r="A253">
        <v>251</v>
      </c>
      <c r="B253">
        <v>10341</v>
      </c>
      <c r="C253">
        <v>59</v>
      </c>
      <c r="D253">
        <v>9</v>
      </c>
      <c r="G253" s="3" t="str">
        <v>Raclette Courdavault</v>
      </c>
      <c r="H253" s="3">
        <v>55</v>
      </c>
      <c r="I253" t="str">
        <f t="shared" si="5"/>
        <v/>
      </c>
      <c r="O253" s="3">
        <f>SUMIF(Table2[ProductID],J253, Table2[Quantity])</f>
        <v>0</v>
      </c>
    </row>
    <row r="254" spans="1:15" x14ac:dyDescent="0.3">
      <c r="A254">
        <v>252</v>
      </c>
      <c r="B254">
        <v>10342</v>
      </c>
      <c r="C254">
        <v>2</v>
      </c>
      <c r="D254">
        <v>24</v>
      </c>
      <c r="G254" s="3" t="str">
        <v>Chang</v>
      </c>
      <c r="H254" s="3">
        <v>19</v>
      </c>
      <c r="I254" t="str">
        <f t="shared" si="5"/>
        <v/>
      </c>
      <c r="O254" s="3">
        <f>SUMIF(Table2[ProductID],J254, Table2[Quantity])</f>
        <v>0</v>
      </c>
    </row>
    <row r="255" spans="1:15" x14ac:dyDescent="0.3">
      <c r="A255">
        <v>253</v>
      </c>
      <c r="B255">
        <v>10342</v>
      </c>
      <c r="C255">
        <v>31</v>
      </c>
      <c r="D255">
        <v>56</v>
      </c>
      <c r="G255" s="3" t="str">
        <v>Gorgonzola Telino</v>
      </c>
      <c r="H255" s="3">
        <v>12.5</v>
      </c>
      <c r="I255" t="str">
        <f t="shared" si="5"/>
        <v/>
      </c>
      <c r="O255" s="3">
        <f>SUMIF(Table2[ProductID],J255, Table2[Quantity])</f>
        <v>0</v>
      </c>
    </row>
    <row r="256" spans="1:15" x14ac:dyDescent="0.3">
      <c r="A256">
        <v>254</v>
      </c>
      <c r="B256">
        <v>10342</v>
      </c>
      <c r="C256">
        <v>36</v>
      </c>
      <c r="D256">
        <v>40</v>
      </c>
      <c r="G256" s="3" t="str">
        <v>Inlagd Sill</v>
      </c>
      <c r="H256" s="3">
        <v>19</v>
      </c>
      <c r="I256" t="str">
        <f t="shared" si="5"/>
        <v/>
      </c>
      <c r="O256" s="3">
        <f>SUMIF(Table2[ProductID],J256, Table2[Quantity])</f>
        <v>0</v>
      </c>
    </row>
    <row r="257" spans="1:15" x14ac:dyDescent="0.3">
      <c r="A257">
        <v>255</v>
      </c>
      <c r="B257">
        <v>10342</v>
      </c>
      <c r="C257">
        <v>55</v>
      </c>
      <c r="D257">
        <v>40</v>
      </c>
      <c r="G257" s="3" t="str">
        <v>Pâté chinois</v>
      </c>
      <c r="H257" s="3">
        <v>24</v>
      </c>
      <c r="I257" t="str">
        <f t="shared" si="5"/>
        <v/>
      </c>
      <c r="O257" s="3">
        <f>SUMIF(Table2[ProductID],J257, Table2[Quantity])</f>
        <v>0</v>
      </c>
    </row>
    <row r="258" spans="1:15" x14ac:dyDescent="0.3">
      <c r="A258">
        <v>256</v>
      </c>
      <c r="B258">
        <v>10343</v>
      </c>
      <c r="C258">
        <v>64</v>
      </c>
      <c r="D258">
        <v>50</v>
      </c>
      <c r="G258" s="3" t="str">
        <v>Wimmers gute Semmelknödel</v>
      </c>
      <c r="H258" s="3">
        <v>33.25</v>
      </c>
      <c r="I258" t="str">
        <f t="shared" si="5"/>
        <v/>
      </c>
      <c r="O258" s="3">
        <f>SUMIF(Table2[ProductID],J258, Table2[Quantity])</f>
        <v>0</v>
      </c>
    </row>
    <row r="259" spans="1:15" x14ac:dyDescent="0.3">
      <c r="A259">
        <v>257</v>
      </c>
      <c r="B259">
        <v>10343</v>
      </c>
      <c r="C259">
        <v>68</v>
      </c>
      <c r="D259">
        <v>4</v>
      </c>
      <c r="G259" s="3" t="str">
        <v>Scottish Longbreads</v>
      </c>
      <c r="H259" s="3">
        <v>12.5</v>
      </c>
      <c r="I259" t="str">
        <f t="shared" si="5"/>
        <v/>
      </c>
      <c r="O259" s="3">
        <f>SUMIF(Table2[ProductID],J259, Table2[Quantity])</f>
        <v>0</v>
      </c>
    </row>
    <row r="260" spans="1:15" x14ac:dyDescent="0.3">
      <c r="A260">
        <v>258</v>
      </c>
      <c r="B260">
        <v>10343</v>
      </c>
      <c r="C260">
        <v>76</v>
      </c>
      <c r="D260">
        <v>15</v>
      </c>
      <c r="G260" s="3" t="str">
        <v>Lakkalikööri</v>
      </c>
      <c r="H260" s="3">
        <v>18</v>
      </c>
      <c r="I260" t="str">
        <f t="shared" ref="I260:I323" si="6">IF(SUMIF(_xlfn.ANCHORARRAY($G$3), M260,_xlfn.ANCHORARRAY( $H$3))=0, "",SUMIF(_xlfn.ANCHORARRAY($G$3), M260,_xlfn.ANCHORARRAY( $H$3)) )</f>
        <v/>
      </c>
      <c r="O260" s="3">
        <f>SUMIF(Table2[ProductID],J260, Table2[Quantity])</f>
        <v>0</v>
      </c>
    </row>
    <row r="261" spans="1:15" x14ac:dyDescent="0.3">
      <c r="A261">
        <v>259</v>
      </c>
      <c r="B261">
        <v>10344</v>
      </c>
      <c r="C261">
        <v>4</v>
      </c>
      <c r="D261">
        <v>35</v>
      </c>
      <c r="G261" s="3" t="str">
        <v>Chef Anton's Cajun Seasoning</v>
      </c>
      <c r="H261" s="3">
        <v>22</v>
      </c>
      <c r="I261" t="str">
        <f t="shared" si="6"/>
        <v/>
      </c>
      <c r="O261" s="3">
        <f>SUMIF(Table2[ProductID],J261, Table2[Quantity])</f>
        <v>0</v>
      </c>
    </row>
    <row r="262" spans="1:15" x14ac:dyDescent="0.3">
      <c r="A262">
        <v>260</v>
      </c>
      <c r="B262">
        <v>10344</v>
      </c>
      <c r="C262">
        <v>8</v>
      </c>
      <c r="D262">
        <v>70</v>
      </c>
      <c r="G262" s="3" t="str">
        <v>Northwoods Cranberry Sauce</v>
      </c>
      <c r="H262" s="3">
        <v>40</v>
      </c>
      <c r="I262" t="str">
        <f t="shared" si="6"/>
        <v/>
      </c>
      <c r="O262" s="3">
        <f>SUMIF(Table2[ProductID],J262, Table2[Quantity])</f>
        <v>0</v>
      </c>
    </row>
    <row r="263" spans="1:15" x14ac:dyDescent="0.3">
      <c r="A263">
        <v>261</v>
      </c>
      <c r="B263">
        <v>10345</v>
      </c>
      <c r="C263">
        <v>8</v>
      </c>
      <c r="D263">
        <v>70</v>
      </c>
      <c r="G263" s="3" t="str">
        <v>Northwoods Cranberry Sauce</v>
      </c>
      <c r="H263" s="3">
        <v>40</v>
      </c>
      <c r="I263" t="str">
        <f t="shared" si="6"/>
        <v/>
      </c>
      <c r="O263" s="3">
        <f>SUMIF(Table2[ProductID],J263, Table2[Quantity])</f>
        <v>0</v>
      </c>
    </row>
    <row r="264" spans="1:15" x14ac:dyDescent="0.3">
      <c r="A264">
        <v>262</v>
      </c>
      <c r="B264">
        <v>10345</v>
      </c>
      <c r="C264">
        <v>19</v>
      </c>
      <c r="D264">
        <v>80</v>
      </c>
      <c r="G264" s="3" t="str">
        <v>Teatime Chocolate Biscuits</v>
      </c>
      <c r="H264" s="3">
        <v>9.1999999999999993</v>
      </c>
      <c r="I264" t="str">
        <f t="shared" si="6"/>
        <v/>
      </c>
      <c r="O264" s="3">
        <f>SUMIF(Table2[ProductID],J264, Table2[Quantity])</f>
        <v>0</v>
      </c>
    </row>
    <row r="265" spans="1:15" x14ac:dyDescent="0.3">
      <c r="A265">
        <v>263</v>
      </c>
      <c r="B265">
        <v>10345</v>
      </c>
      <c r="C265">
        <v>42</v>
      </c>
      <c r="D265">
        <v>9</v>
      </c>
      <c r="G265" s="3" t="str">
        <v>Singaporean Hokkien Fried Mee</v>
      </c>
      <c r="H265" s="3">
        <v>14</v>
      </c>
      <c r="I265" t="str">
        <f t="shared" si="6"/>
        <v/>
      </c>
      <c r="O265" s="3">
        <f>SUMIF(Table2[ProductID],J265, Table2[Quantity])</f>
        <v>0</v>
      </c>
    </row>
    <row r="266" spans="1:15" x14ac:dyDescent="0.3">
      <c r="A266">
        <v>264</v>
      </c>
      <c r="B266">
        <v>10346</v>
      </c>
      <c r="C266">
        <v>17</v>
      </c>
      <c r="D266">
        <v>36</v>
      </c>
      <c r="G266" s="3" t="str">
        <v>Alice Mutton</v>
      </c>
      <c r="H266" s="3">
        <v>39</v>
      </c>
      <c r="I266" t="str">
        <f t="shared" si="6"/>
        <v/>
      </c>
      <c r="O266" s="3">
        <f>SUMIF(Table2[ProductID],J266, Table2[Quantity])</f>
        <v>0</v>
      </c>
    </row>
    <row r="267" spans="1:15" x14ac:dyDescent="0.3">
      <c r="A267">
        <v>265</v>
      </c>
      <c r="B267">
        <v>10346</v>
      </c>
      <c r="C267">
        <v>56</v>
      </c>
      <c r="D267">
        <v>20</v>
      </c>
      <c r="G267" s="3" t="str">
        <v>Gnocchi di nonna Alice</v>
      </c>
      <c r="H267" s="3">
        <v>38</v>
      </c>
      <c r="I267" t="str">
        <f t="shared" si="6"/>
        <v/>
      </c>
      <c r="O267" s="3">
        <f>SUMIF(Table2[ProductID],J267, Table2[Quantity])</f>
        <v>0</v>
      </c>
    </row>
    <row r="268" spans="1:15" x14ac:dyDescent="0.3">
      <c r="A268">
        <v>266</v>
      </c>
      <c r="B268">
        <v>10347</v>
      </c>
      <c r="C268">
        <v>25</v>
      </c>
      <c r="D268">
        <v>10</v>
      </c>
      <c r="G268" s="3" t="str">
        <v>NuNuCa Nuß-Nougat-Creme</v>
      </c>
      <c r="H268" s="3">
        <v>14</v>
      </c>
      <c r="I268" t="str">
        <f t="shared" si="6"/>
        <v/>
      </c>
      <c r="O268" s="3">
        <f>SUMIF(Table2[ProductID],J268, Table2[Quantity])</f>
        <v>0</v>
      </c>
    </row>
    <row r="269" spans="1:15" x14ac:dyDescent="0.3">
      <c r="A269">
        <v>267</v>
      </c>
      <c r="B269">
        <v>10347</v>
      </c>
      <c r="C269">
        <v>39</v>
      </c>
      <c r="D269">
        <v>50</v>
      </c>
      <c r="G269" s="3" t="str">
        <v>Chartreuse verte</v>
      </c>
      <c r="H269" s="3">
        <v>18</v>
      </c>
      <c r="I269" t="str">
        <f t="shared" si="6"/>
        <v/>
      </c>
      <c r="O269" s="3">
        <f>SUMIF(Table2[ProductID],J269, Table2[Quantity])</f>
        <v>0</v>
      </c>
    </row>
    <row r="270" spans="1:15" x14ac:dyDescent="0.3">
      <c r="A270">
        <v>268</v>
      </c>
      <c r="B270">
        <v>10347</v>
      </c>
      <c r="C270">
        <v>40</v>
      </c>
      <c r="D270">
        <v>4</v>
      </c>
      <c r="G270" s="3" t="str">
        <v>Boston Crab Meat</v>
      </c>
      <c r="H270" s="3">
        <v>18.399999999999999</v>
      </c>
      <c r="I270" t="str">
        <f t="shared" si="6"/>
        <v/>
      </c>
      <c r="O270" s="3">
        <f>SUMIF(Table2[ProductID],J270, Table2[Quantity])</f>
        <v>0</v>
      </c>
    </row>
    <row r="271" spans="1:15" x14ac:dyDescent="0.3">
      <c r="A271">
        <v>269</v>
      </c>
      <c r="B271">
        <v>10347</v>
      </c>
      <c r="C271">
        <v>75</v>
      </c>
      <c r="D271">
        <v>6</v>
      </c>
      <c r="G271" s="3" t="str">
        <v>Rhönbräu Klosterbier</v>
      </c>
      <c r="H271" s="3">
        <v>7.75</v>
      </c>
      <c r="I271" t="str">
        <f t="shared" si="6"/>
        <v/>
      </c>
      <c r="O271" s="3">
        <f>SUMIF(Table2[ProductID],J271, Table2[Quantity])</f>
        <v>0</v>
      </c>
    </row>
    <row r="272" spans="1:15" x14ac:dyDescent="0.3">
      <c r="A272">
        <v>270</v>
      </c>
      <c r="B272">
        <v>10348</v>
      </c>
      <c r="C272">
        <v>1</v>
      </c>
      <c r="D272">
        <v>15</v>
      </c>
      <c r="G272" s="3" t="str">
        <v>Chais</v>
      </c>
      <c r="H272" s="3">
        <v>18</v>
      </c>
      <c r="I272" t="str">
        <f t="shared" si="6"/>
        <v/>
      </c>
      <c r="O272" s="3">
        <f>SUMIF(Table2[ProductID],J272, Table2[Quantity])</f>
        <v>0</v>
      </c>
    </row>
    <row r="273" spans="1:15" x14ac:dyDescent="0.3">
      <c r="A273">
        <v>271</v>
      </c>
      <c r="B273">
        <v>10348</v>
      </c>
      <c r="C273">
        <v>23</v>
      </c>
      <c r="D273">
        <v>25</v>
      </c>
      <c r="G273" s="3" t="str">
        <v>Tunnbröd</v>
      </c>
      <c r="H273" s="3">
        <v>9</v>
      </c>
      <c r="I273" t="str">
        <f t="shared" si="6"/>
        <v/>
      </c>
      <c r="O273" s="3">
        <f>SUMIF(Table2[ProductID],J273, Table2[Quantity])</f>
        <v>0</v>
      </c>
    </row>
    <row r="274" spans="1:15" x14ac:dyDescent="0.3">
      <c r="A274">
        <v>272</v>
      </c>
      <c r="B274">
        <v>10349</v>
      </c>
      <c r="C274">
        <v>54</v>
      </c>
      <c r="D274">
        <v>24</v>
      </c>
      <c r="G274" s="3" t="str">
        <v>Tourtière</v>
      </c>
      <c r="H274" s="3">
        <v>7.45</v>
      </c>
      <c r="I274" t="str">
        <f t="shared" si="6"/>
        <v/>
      </c>
      <c r="O274" s="3">
        <f>SUMIF(Table2[ProductID],J274, Table2[Quantity])</f>
        <v>0</v>
      </c>
    </row>
    <row r="275" spans="1:15" x14ac:dyDescent="0.3">
      <c r="A275">
        <v>273</v>
      </c>
      <c r="B275">
        <v>10350</v>
      </c>
      <c r="C275">
        <v>50</v>
      </c>
      <c r="D275">
        <v>15</v>
      </c>
      <c r="G275" s="3" t="str">
        <v>Valkoinen suklaa</v>
      </c>
      <c r="H275" s="3">
        <v>16.25</v>
      </c>
      <c r="I275" t="str">
        <f t="shared" si="6"/>
        <v/>
      </c>
      <c r="O275" s="3">
        <f>SUMIF(Table2[ProductID],J275, Table2[Quantity])</f>
        <v>0</v>
      </c>
    </row>
    <row r="276" spans="1:15" x14ac:dyDescent="0.3">
      <c r="A276">
        <v>274</v>
      </c>
      <c r="B276">
        <v>10350</v>
      </c>
      <c r="C276">
        <v>69</v>
      </c>
      <c r="D276">
        <v>18</v>
      </c>
      <c r="G276" s="3" t="str">
        <v>Gudbrandsdalsost</v>
      </c>
      <c r="H276" s="3">
        <v>36</v>
      </c>
      <c r="I276" t="str">
        <f t="shared" si="6"/>
        <v/>
      </c>
      <c r="O276" s="3">
        <f>SUMIF(Table2[ProductID],J276, Table2[Quantity])</f>
        <v>0</v>
      </c>
    </row>
    <row r="277" spans="1:15" x14ac:dyDescent="0.3">
      <c r="A277">
        <v>275</v>
      </c>
      <c r="B277">
        <v>10351</v>
      </c>
      <c r="C277">
        <v>38</v>
      </c>
      <c r="D277">
        <v>20</v>
      </c>
      <c r="G277" s="3" t="str">
        <v>Côte de Blaye</v>
      </c>
      <c r="H277" s="3">
        <v>263.5</v>
      </c>
      <c r="I277" t="str">
        <f t="shared" si="6"/>
        <v/>
      </c>
      <c r="O277" s="3">
        <f>SUMIF(Table2[ProductID],J277, Table2[Quantity])</f>
        <v>0</v>
      </c>
    </row>
    <row r="278" spans="1:15" x14ac:dyDescent="0.3">
      <c r="A278">
        <v>276</v>
      </c>
      <c r="B278">
        <v>10351</v>
      </c>
      <c r="C278">
        <v>41</v>
      </c>
      <c r="D278">
        <v>13</v>
      </c>
      <c r="G278" s="3" t="str">
        <v>Jack's New England Clam Chowder</v>
      </c>
      <c r="H278" s="3">
        <v>9.65</v>
      </c>
      <c r="I278" t="str">
        <f t="shared" si="6"/>
        <v/>
      </c>
      <c r="O278" s="3">
        <f>SUMIF(Table2[ProductID],J278, Table2[Quantity])</f>
        <v>0</v>
      </c>
    </row>
    <row r="279" spans="1:15" x14ac:dyDescent="0.3">
      <c r="A279">
        <v>277</v>
      </c>
      <c r="B279">
        <v>10351</v>
      </c>
      <c r="C279">
        <v>44</v>
      </c>
      <c r="D279">
        <v>77</v>
      </c>
      <c r="G279" s="3" t="str">
        <v>Gula Malacca</v>
      </c>
      <c r="H279" s="3">
        <v>19.45</v>
      </c>
      <c r="I279" t="str">
        <f t="shared" si="6"/>
        <v/>
      </c>
      <c r="O279" s="3">
        <f>SUMIF(Table2[ProductID],J279, Table2[Quantity])</f>
        <v>0</v>
      </c>
    </row>
    <row r="280" spans="1:15" x14ac:dyDescent="0.3">
      <c r="A280">
        <v>278</v>
      </c>
      <c r="B280">
        <v>10351</v>
      </c>
      <c r="C280">
        <v>65</v>
      </c>
      <c r="D280">
        <v>10</v>
      </c>
      <c r="G280" s="3" t="str">
        <v>Louisiana Fiery Hot Pepper Sauce</v>
      </c>
      <c r="H280" s="3">
        <v>21.05</v>
      </c>
      <c r="I280" t="str">
        <f t="shared" si="6"/>
        <v/>
      </c>
      <c r="O280" s="3">
        <f>SUMIF(Table2[ProductID],J280, Table2[Quantity])</f>
        <v>0</v>
      </c>
    </row>
    <row r="281" spans="1:15" x14ac:dyDescent="0.3">
      <c r="A281">
        <v>279</v>
      </c>
      <c r="B281">
        <v>10352</v>
      </c>
      <c r="C281">
        <v>24</v>
      </c>
      <c r="D281">
        <v>10</v>
      </c>
      <c r="G281" s="3" t="str">
        <v>Guaraná Fantástica</v>
      </c>
      <c r="H281" s="3">
        <v>4.5</v>
      </c>
      <c r="I281" t="str">
        <f t="shared" si="6"/>
        <v/>
      </c>
      <c r="O281" s="3">
        <f>SUMIF(Table2[ProductID],J281, Table2[Quantity])</f>
        <v>0</v>
      </c>
    </row>
    <row r="282" spans="1:15" x14ac:dyDescent="0.3">
      <c r="A282">
        <v>280</v>
      </c>
      <c r="B282">
        <v>10352</v>
      </c>
      <c r="C282">
        <v>54</v>
      </c>
      <c r="D282">
        <v>20</v>
      </c>
      <c r="G282" s="3" t="str">
        <v>Tourtière</v>
      </c>
      <c r="H282" s="3">
        <v>7.45</v>
      </c>
      <c r="I282" t="str">
        <f t="shared" si="6"/>
        <v/>
      </c>
      <c r="O282" s="3">
        <f>SUMIF(Table2[ProductID],J282, Table2[Quantity])</f>
        <v>0</v>
      </c>
    </row>
    <row r="283" spans="1:15" x14ac:dyDescent="0.3">
      <c r="A283">
        <v>281</v>
      </c>
      <c r="B283">
        <v>10353</v>
      </c>
      <c r="C283">
        <v>11</v>
      </c>
      <c r="D283">
        <v>12</v>
      </c>
      <c r="G283" s="3" t="str">
        <v>Queso Cabrales</v>
      </c>
      <c r="H283" s="3">
        <v>21</v>
      </c>
      <c r="I283" t="str">
        <f t="shared" si="6"/>
        <v/>
      </c>
      <c r="O283" s="3">
        <f>SUMIF(Table2[ProductID],J283, Table2[Quantity])</f>
        <v>0</v>
      </c>
    </row>
    <row r="284" spans="1:15" x14ac:dyDescent="0.3">
      <c r="A284">
        <v>282</v>
      </c>
      <c r="B284">
        <v>10353</v>
      </c>
      <c r="C284">
        <v>38</v>
      </c>
      <c r="D284">
        <v>50</v>
      </c>
      <c r="G284" s="3" t="str">
        <v>Côte de Blaye</v>
      </c>
      <c r="H284" s="3">
        <v>263.5</v>
      </c>
      <c r="I284" t="str">
        <f t="shared" si="6"/>
        <v/>
      </c>
      <c r="O284" s="3">
        <f>SUMIF(Table2[ProductID],J284, Table2[Quantity])</f>
        <v>0</v>
      </c>
    </row>
    <row r="285" spans="1:15" x14ac:dyDescent="0.3">
      <c r="A285">
        <v>283</v>
      </c>
      <c r="B285">
        <v>10354</v>
      </c>
      <c r="C285">
        <v>1</v>
      </c>
      <c r="D285">
        <v>12</v>
      </c>
      <c r="G285" s="3" t="str">
        <v>Chais</v>
      </c>
      <c r="H285" s="3">
        <v>18</v>
      </c>
      <c r="I285" t="str">
        <f t="shared" si="6"/>
        <v/>
      </c>
      <c r="O285" s="3">
        <f>SUMIF(Table2[ProductID],J285, Table2[Quantity])</f>
        <v>0</v>
      </c>
    </row>
    <row r="286" spans="1:15" x14ac:dyDescent="0.3">
      <c r="A286">
        <v>284</v>
      </c>
      <c r="B286">
        <v>10354</v>
      </c>
      <c r="C286">
        <v>29</v>
      </c>
      <c r="D286">
        <v>4</v>
      </c>
      <c r="G286" s="3" t="str">
        <v>Thüringer Rostbratwurst</v>
      </c>
      <c r="H286" s="3">
        <v>123.79</v>
      </c>
      <c r="I286" t="str">
        <f t="shared" si="6"/>
        <v/>
      </c>
      <c r="O286" s="3">
        <f>SUMIF(Table2[ProductID],J286, Table2[Quantity])</f>
        <v>0</v>
      </c>
    </row>
    <row r="287" spans="1:15" x14ac:dyDescent="0.3">
      <c r="A287">
        <v>285</v>
      </c>
      <c r="B287">
        <v>10355</v>
      </c>
      <c r="C287">
        <v>24</v>
      </c>
      <c r="D287">
        <v>25</v>
      </c>
      <c r="G287" s="3" t="str">
        <v>Guaraná Fantástica</v>
      </c>
      <c r="H287" s="3">
        <v>4.5</v>
      </c>
      <c r="I287" t="str">
        <f t="shared" si="6"/>
        <v/>
      </c>
      <c r="O287" s="3">
        <f>SUMIF(Table2[ProductID],J287, Table2[Quantity])</f>
        <v>0</v>
      </c>
    </row>
    <row r="288" spans="1:15" x14ac:dyDescent="0.3">
      <c r="A288">
        <v>286</v>
      </c>
      <c r="B288">
        <v>10355</v>
      </c>
      <c r="C288">
        <v>57</v>
      </c>
      <c r="D288">
        <v>25</v>
      </c>
      <c r="G288" s="3" t="str">
        <v>Ravioli Angelo</v>
      </c>
      <c r="H288" s="3">
        <v>19.5</v>
      </c>
      <c r="I288" t="str">
        <f t="shared" si="6"/>
        <v/>
      </c>
      <c r="O288" s="3">
        <f>SUMIF(Table2[ProductID],J288, Table2[Quantity])</f>
        <v>0</v>
      </c>
    </row>
    <row r="289" spans="1:15" x14ac:dyDescent="0.3">
      <c r="A289">
        <v>287</v>
      </c>
      <c r="B289">
        <v>10356</v>
      </c>
      <c r="C289">
        <v>31</v>
      </c>
      <c r="D289">
        <v>30</v>
      </c>
      <c r="G289" s="3" t="str">
        <v>Gorgonzola Telino</v>
      </c>
      <c r="H289" s="3">
        <v>12.5</v>
      </c>
      <c r="I289" t="str">
        <f t="shared" si="6"/>
        <v/>
      </c>
      <c r="O289" s="3">
        <f>SUMIF(Table2[ProductID],J289, Table2[Quantity])</f>
        <v>0</v>
      </c>
    </row>
    <row r="290" spans="1:15" x14ac:dyDescent="0.3">
      <c r="A290">
        <v>288</v>
      </c>
      <c r="B290">
        <v>10356</v>
      </c>
      <c r="C290">
        <v>55</v>
      </c>
      <c r="D290">
        <v>12</v>
      </c>
      <c r="G290" s="3" t="str">
        <v>Pâté chinois</v>
      </c>
      <c r="H290" s="3">
        <v>24</v>
      </c>
      <c r="I290" t="str">
        <f t="shared" si="6"/>
        <v/>
      </c>
      <c r="O290" s="3">
        <f>SUMIF(Table2[ProductID],J290, Table2[Quantity])</f>
        <v>0</v>
      </c>
    </row>
    <row r="291" spans="1:15" x14ac:dyDescent="0.3">
      <c r="A291">
        <v>289</v>
      </c>
      <c r="B291">
        <v>10356</v>
      </c>
      <c r="C291">
        <v>69</v>
      </c>
      <c r="D291">
        <v>20</v>
      </c>
      <c r="G291" s="3" t="str">
        <v>Gudbrandsdalsost</v>
      </c>
      <c r="H291" s="3">
        <v>36</v>
      </c>
      <c r="I291" t="str">
        <f t="shared" si="6"/>
        <v/>
      </c>
      <c r="O291" s="3">
        <f>SUMIF(Table2[ProductID],J291, Table2[Quantity])</f>
        <v>0</v>
      </c>
    </row>
    <row r="292" spans="1:15" x14ac:dyDescent="0.3">
      <c r="A292">
        <v>290</v>
      </c>
      <c r="B292">
        <v>10357</v>
      </c>
      <c r="C292">
        <v>10</v>
      </c>
      <c r="D292">
        <v>30</v>
      </c>
      <c r="G292" s="3" t="str">
        <v>Ikura</v>
      </c>
      <c r="H292" s="3">
        <v>31</v>
      </c>
      <c r="I292" t="str">
        <f t="shared" si="6"/>
        <v/>
      </c>
      <c r="O292" s="3">
        <f>SUMIF(Table2[ProductID],J292, Table2[Quantity])</f>
        <v>0</v>
      </c>
    </row>
    <row r="293" spans="1:15" x14ac:dyDescent="0.3">
      <c r="A293">
        <v>291</v>
      </c>
      <c r="B293">
        <v>10357</v>
      </c>
      <c r="C293">
        <v>26</v>
      </c>
      <c r="D293">
        <v>16</v>
      </c>
      <c r="G293" s="3" t="str">
        <v>Gumbär Gummibärchen</v>
      </c>
      <c r="H293" s="3">
        <v>31.23</v>
      </c>
      <c r="I293" t="str">
        <f t="shared" si="6"/>
        <v/>
      </c>
      <c r="O293" s="3">
        <f>SUMIF(Table2[ProductID],J293, Table2[Quantity])</f>
        <v>0</v>
      </c>
    </row>
    <row r="294" spans="1:15" x14ac:dyDescent="0.3">
      <c r="A294">
        <v>292</v>
      </c>
      <c r="B294">
        <v>10357</v>
      </c>
      <c r="C294">
        <v>60</v>
      </c>
      <c r="D294">
        <v>8</v>
      </c>
      <c r="G294" s="3" t="str">
        <v>Camembert Pierrot</v>
      </c>
      <c r="H294" s="3">
        <v>34</v>
      </c>
      <c r="I294" t="str">
        <f t="shared" si="6"/>
        <v/>
      </c>
      <c r="O294" s="3">
        <f>SUMIF(Table2[ProductID],J294, Table2[Quantity])</f>
        <v>0</v>
      </c>
    </row>
    <row r="295" spans="1:15" x14ac:dyDescent="0.3">
      <c r="A295">
        <v>293</v>
      </c>
      <c r="B295">
        <v>10358</v>
      </c>
      <c r="C295">
        <v>24</v>
      </c>
      <c r="D295">
        <v>10</v>
      </c>
      <c r="G295" s="3" t="str">
        <v>Guaraná Fantástica</v>
      </c>
      <c r="H295" s="3">
        <v>4.5</v>
      </c>
      <c r="I295" t="str">
        <f t="shared" si="6"/>
        <v/>
      </c>
      <c r="O295" s="3">
        <f>SUMIF(Table2[ProductID],J295, Table2[Quantity])</f>
        <v>0</v>
      </c>
    </row>
    <row r="296" spans="1:15" x14ac:dyDescent="0.3">
      <c r="A296">
        <v>294</v>
      </c>
      <c r="B296">
        <v>10358</v>
      </c>
      <c r="C296">
        <v>34</v>
      </c>
      <c r="D296">
        <v>10</v>
      </c>
      <c r="G296" s="3" t="str">
        <v>Sasquatch Ale</v>
      </c>
      <c r="H296" s="3">
        <v>14</v>
      </c>
      <c r="I296" t="str">
        <f t="shared" si="6"/>
        <v/>
      </c>
      <c r="O296" s="3">
        <f>SUMIF(Table2[ProductID],J296, Table2[Quantity])</f>
        <v>0</v>
      </c>
    </row>
    <row r="297" spans="1:15" x14ac:dyDescent="0.3">
      <c r="A297">
        <v>295</v>
      </c>
      <c r="B297">
        <v>10358</v>
      </c>
      <c r="C297">
        <v>36</v>
      </c>
      <c r="D297">
        <v>20</v>
      </c>
      <c r="G297" s="3" t="str">
        <v>Inlagd Sill</v>
      </c>
      <c r="H297" s="3">
        <v>19</v>
      </c>
      <c r="I297" t="str">
        <f t="shared" si="6"/>
        <v/>
      </c>
      <c r="O297" s="3">
        <f>SUMIF(Table2[ProductID],J297, Table2[Quantity])</f>
        <v>0</v>
      </c>
    </row>
    <row r="298" spans="1:15" x14ac:dyDescent="0.3">
      <c r="A298">
        <v>296</v>
      </c>
      <c r="B298">
        <v>10359</v>
      </c>
      <c r="C298">
        <v>16</v>
      </c>
      <c r="D298">
        <v>56</v>
      </c>
      <c r="G298" s="3" t="str">
        <v>Pavlova</v>
      </c>
      <c r="H298" s="3">
        <v>17.45</v>
      </c>
      <c r="I298" t="str">
        <f t="shared" si="6"/>
        <v/>
      </c>
      <c r="O298" s="3">
        <f>SUMIF(Table2[ProductID],J298, Table2[Quantity])</f>
        <v>0</v>
      </c>
    </row>
    <row r="299" spans="1:15" x14ac:dyDescent="0.3">
      <c r="A299">
        <v>297</v>
      </c>
      <c r="B299">
        <v>10359</v>
      </c>
      <c r="C299">
        <v>31</v>
      </c>
      <c r="D299">
        <v>70</v>
      </c>
      <c r="G299" s="3" t="str">
        <v>Gorgonzola Telino</v>
      </c>
      <c r="H299" s="3">
        <v>12.5</v>
      </c>
      <c r="I299" t="str">
        <f t="shared" si="6"/>
        <v/>
      </c>
      <c r="O299" s="3">
        <f>SUMIF(Table2[ProductID],J299, Table2[Quantity])</f>
        <v>0</v>
      </c>
    </row>
    <row r="300" spans="1:15" x14ac:dyDescent="0.3">
      <c r="A300">
        <v>298</v>
      </c>
      <c r="B300">
        <v>10359</v>
      </c>
      <c r="C300">
        <v>60</v>
      </c>
      <c r="D300">
        <v>80</v>
      </c>
      <c r="G300" s="3" t="str">
        <v>Camembert Pierrot</v>
      </c>
      <c r="H300" s="3">
        <v>34</v>
      </c>
      <c r="I300" t="str">
        <f t="shared" si="6"/>
        <v/>
      </c>
      <c r="O300" s="3">
        <f>SUMIF(Table2[ProductID],J300, Table2[Quantity])</f>
        <v>0</v>
      </c>
    </row>
    <row r="301" spans="1:15" x14ac:dyDescent="0.3">
      <c r="A301">
        <v>299</v>
      </c>
      <c r="B301">
        <v>10360</v>
      </c>
      <c r="C301">
        <v>28</v>
      </c>
      <c r="D301">
        <v>30</v>
      </c>
      <c r="G301" s="3" t="str">
        <v>Rössle Sauerkraut</v>
      </c>
      <c r="H301" s="3">
        <v>45.6</v>
      </c>
      <c r="I301" t="str">
        <f t="shared" si="6"/>
        <v/>
      </c>
      <c r="O301" s="3">
        <f>SUMIF(Table2[ProductID],J301, Table2[Quantity])</f>
        <v>0</v>
      </c>
    </row>
    <row r="302" spans="1:15" x14ac:dyDescent="0.3">
      <c r="A302">
        <v>300</v>
      </c>
      <c r="B302">
        <v>10360</v>
      </c>
      <c r="C302">
        <v>29</v>
      </c>
      <c r="D302">
        <v>35</v>
      </c>
      <c r="G302" s="3" t="str">
        <v>Thüringer Rostbratwurst</v>
      </c>
      <c r="H302" s="3">
        <v>123.79</v>
      </c>
      <c r="I302" t="str">
        <f t="shared" si="6"/>
        <v/>
      </c>
      <c r="O302" s="3">
        <f>SUMIF(Table2[ProductID],J302, Table2[Quantity])</f>
        <v>0</v>
      </c>
    </row>
    <row r="303" spans="1:15" x14ac:dyDescent="0.3">
      <c r="A303">
        <v>301</v>
      </c>
      <c r="B303">
        <v>10360</v>
      </c>
      <c r="C303">
        <v>38</v>
      </c>
      <c r="D303">
        <v>10</v>
      </c>
      <c r="G303" s="3" t="str">
        <v>Côte de Blaye</v>
      </c>
      <c r="H303" s="3">
        <v>263.5</v>
      </c>
      <c r="I303" t="str">
        <f t="shared" si="6"/>
        <v/>
      </c>
      <c r="O303" s="3">
        <f>SUMIF(Table2[ProductID],J303, Table2[Quantity])</f>
        <v>0</v>
      </c>
    </row>
    <row r="304" spans="1:15" x14ac:dyDescent="0.3">
      <c r="A304">
        <v>302</v>
      </c>
      <c r="B304">
        <v>10360</v>
      </c>
      <c r="C304">
        <v>49</v>
      </c>
      <c r="D304">
        <v>35</v>
      </c>
      <c r="G304" s="3" t="str">
        <v>Maxilaku</v>
      </c>
      <c r="H304" s="3">
        <v>20</v>
      </c>
      <c r="I304" t="str">
        <f t="shared" si="6"/>
        <v/>
      </c>
      <c r="O304" s="3">
        <f>SUMIF(Table2[ProductID],J304, Table2[Quantity])</f>
        <v>0</v>
      </c>
    </row>
    <row r="305" spans="1:15" x14ac:dyDescent="0.3">
      <c r="A305">
        <v>303</v>
      </c>
      <c r="B305">
        <v>10360</v>
      </c>
      <c r="C305">
        <v>54</v>
      </c>
      <c r="D305">
        <v>28</v>
      </c>
      <c r="G305" s="3" t="str">
        <v>Tourtière</v>
      </c>
      <c r="H305" s="3">
        <v>7.45</v>
      </c>
      <c r="I305" t="str">
        <f t="shared" si="6"/>
        <v/>
      </c>
      <c r="O305" s="3">
        <f>SUMIF(Table2[ProductID],J305, Table2[Quantity])</f>
        <v>0</v>
      </c>
    </row>
    <row r="306" spans="1:15" x14ac:dyDescent="0.3">
      <c r="A306">
        <v>304</v>
      </c>
      <c r="B306">
        <v>10361</v>
      </c>
      <c r="C306">
        <v>39</v>
      </c>
      <c r="D306">
        <v>54</v>
      </c>
      <c r="G306" s="3" t="str">
        <v>Chartreuse verte</v>
      </c>
      <c r="H306" s="3">
        <v>18</v>
      </c>
      <c r="I306" t="str">
        <f t="shared" si="6"/>
        <v/>
      </c>
      <c r="O306" s="3">
        <f>SUMIF(Table2[ProductID],J306, Table2[Quantity])</f>
        <v>0</v>
      </c>
    </row>
    <row r="307" spans="1:15" x14ac:dyDescent="0.3">
      <c r="A307">
        <v>305</v>
      </c>
      <c r="B307">
        <v>10361</v>
      </c>
      <c r="C307">
        <v>60</v>
      </c>
      <c r="D307">
        <v>55</v>
      </c>
      <c r="G307" s="3" t="str">
        <v>Camembert Pierrot</v>
      </c>
      <c r="H307" s="3">
        <v>34</v>
      </c>
      <c r="I307" t="str">
        <f t="shared" si="6"/>
        <v/>
      </c>
      <c r="O307" s="3">
        <f>SUMIF(Table2[ProductID],J307, Table2[Quantity])</f>
        <v>0</v>
      </c>
    </row>
    <row r="308" spans="1:15" x14ac:dyDescent="0.3">
      <c r="A308">
        <v>306</v>
      </c>
      <c r="B308">
        <v>10362</v>
      </c>
      <c r="C308">
        <v>25</v>
      </c>
      <c r="D308">
        <v>50</v>
      </c>
      <c r="G308" s="3" t="str">
        <v>NuNuCa Nuß-Nougat-Creme</v>
      </c>
      <c r="H308" s="3">
        <v>14</v>
      </c>
      <c r="I308" t="str">
        <f t="shared" si="6"/>
        <v/>
      </c>
      <c r="O308" s="3">
        <f>SUMIF(Table2[ProductID],J308, Table2[Quantity])</f>
        <v>0</v>
      </c>
    </row>
    <row r="309" spans="1:15" x14ac:dyDescent="0.3">
      <c r="A309">
        <v>307</v>
      </c>
      <c r="B309">
        <v>10362</v>
      </c>
      <c r="C309">
        <v>51</v>
      </c>
      <c r="D309">
        <v>20</v>
      </c>
      <c r="G309" s="3" t="str">
        <v>Manjimup Dried Apples</v>
      </c>
      <c r="H309" s="3">
        <v>53</v>
      </c>
      <c r="I309" t="str">
        <f t="shared" si="6"/>
        <v/>
      </c>
      <c r="O309" s="3">
        <f>SUMIF(Table2[ProductID],J309, Table2[Quantity])</f>
        <v>0</v>
      </c>
    </row>
    <row r="310" spans="1:15" x14ac:dyDescent="0.3">
      <c r="A310">
        <v>308</v>
      </c>
      <c r="B310">
        <v>10362</v>
      </c>
      <c r="C310">
        <v>54</v>
      </c>
      <c r="D310">
        <v>24</v>
      </c>
      <c r="G310" s="3" t="str">
        <v>Tourtière</v>
      </c>
      <c r="H310" s="3">
        <v>7.45</v>
      </c>
      <c r="I310" t="str">
        <f t="shared" si="6"/>
        <v/>
      </c>
      <c r="O310" s="3">
        <f>SUMIF(Table2[ProductID],J310, Table2[Quantity])</f>
        <v>0</v>
      </c>
    </row>
    <row r="311" spans="1:15" x14ac:dyDescent="0.3">
      <c r="A311">
        <v>309</v>
      </c>
      <c r="B311">
        <v>10363</v>
      </c>
      <c r="C311">
        <v>31</v>
      </c>
      <c r="D311">
        <v>20</v>
      </c>
      <c r="G311" s="3" t="str">
        <v>Gorgonzola Telino</v>
      </c>
      <c r="H311" s="3">
        <v>12.5</v>
      </c>
      <c r="I311" t="str">
        <f t="shared" si="6"/>
        <v/>
      </c>
      <c r="O311" s="3">
        <f>SUMIF(Table2[ProductID],J311, Table2[Quantity])</f>
        <v>0</v>
      </c>
    </row>
    <row r="312" spans="1:15" x14ac:dyDescent="0.3">
      <c r="A312">
        <v>310</v>
      </c>
      <c r="B312">
        <v>10363</v>
      </c>
      <c r="C312">
        <v>75</v>
      </c>
      <c r="D312">
        <v>12</v>
      </c>
      <c r="G312" s="3" t="str">
        <v>Rhönbräu Klosterbier</v>
      </c>
      <c r="H312" s="3">
        <v>7.75</v>
      </c>
      <c r="I312" t="str">
        <f t="shared" si="6"/>
        <v/>
      </c>
      <c r="O312" s="3">
        <f>SUMIF(Table2[ProductID],J312, Table2[Quantity])</f>
        <v>0</v>
      </c>
    </row>
    <row r="313" spans="1:15" x14ac:dyDescent="0.3">
      <c r="A313">
        <v>311</v>
      </c>
      <c r="B313">
        <v>10363</v>
      </c>
      <c r="C313">
        <v>76</v>
      </c>
      <c r="D313">
        <v>12</v>
      </c>
      <c r="G313" s="3" t="str">
        <v>Lakkalikööri</v>
      </c>
      <c r="H313" s="3">
        <v>18</v>
      </c>
      <c r="I313" t="str">
        <f t="shared" si="6"/>
        <v/>
      </c>
      <c r="O313" s="3">
        <f>SUMIF(Table2[ProductID],J313, Table2[Quantity])</f>
        <v>0</v>
      </c>
    </row>
    <row r="314" spans="1:15" x14ac:dyDescent="0.3">
      <c r="A314">
        <v>312</v>
      </c>
      <c r="B314">
        <v>10364</v>
      </c>
      <c r="C314">
        <v>69</v>
      </c>
      <c r="D314">
        <v>30</v>
      </c>
      <c r="G314" s="3" t="str">
        <v>Gudbrandsdalsost</v>
      </c>
      <c r="H314" s="3">
        <v>36</v>
      </c>
      <c r="I314" t="str">
        <f t="shared" si="6"/>
        <v/>
      </c>
      <c r="O314" s="3">
        <f>SUMIF(Table2[ProductID],J314, Table2[Quantity])</f>
        <v>0</v>
      </c>
    </row>
    <row r="315" spans="1:15" x14ac:dyDescent="0.3">
      <c r="A315">
        <v>313</v>
      </c>
      <c r="B315">
        <v>10364</v>
      </c>
      <c r="C315">
        <v>71</v>
      </c>
      <c r="D315">
        <v>5</v>
      </c>
      <c r="G315" s="3" t="str">
        <v>Fløtemysost</v>
      </c>
      <c r="H315" s="3">
        <v>21.5</v>
      </c>
      <c r="I315" t="str">
        <f t="shared" si="6"/>
        <v/>
      </c>
      <c r="O315" s="3">
        <f>SUMIF(Table2[ProductID],J315, Table2[Quantity])</f>
        <v>0</v>
      </c>
    </row>
    <row r="316" spans="1:15" x14ac:dyDescent="0.3">
      <c r="A316">
        <v>314</v>
      </c>
      <c r="B316">
        <v>10365</v>
      </c>
      <c r="C316">
        <v>11</v>
      </c>
      <c r="D316">
        <v>24</v>
      </c>
      <c r="G316" s="3" t="str">
        <v>Queso Cabrales</v>
      </c>
      <c r="H316" s="3">
        <v>21</v>
      </c>
      <c r="I316" t="str">
        <f t="shared" si="6"/>
        <v/>
      </c>
      <c r="O316" s="3">
        <f>SUMIF(Table2[ProductID],J316, Table2[Quantity])</f>
        <v>0</v>
      </c>
    </row>
    <row r="317" spans="1:15" x14ac:dyDescent="0.3">
      <c r="A317">
        <v>315</v>
      </c>
      <c r="B317">
        <v>10366</v>
      </c>
      <c r="C317">
        <v>65</v>
      </c>
      <c r="D317">
        <v>5</v>
      </c>
      <c r="G317" s="3" t="str">
        <v>Louisiana Fiery Hot Pepper Sauce</v>
      </c>
      <c r="H317" s="3">
        <v>21.05</v>
      </c>
      <c r="I317" t="str">
        <f t="shared" si="6"/>
        <v/>
      </c>
      <c r="O317" s="3">
        <f>SUMIF(Table2[ProductID],J317, Table2[Quantity])</f>
        <v>0</v>
      </c>
    </row>
    <row r="318" spans="1:15" x14ac:dyDescent="0.3">
      <c r="A318">
        <v>316</v>
      </c>
      <c r="B318">
        <v>10366</v>
      </c>
      <c r="C318">
        <v>77</v>
      </c>
      <c r="D318">
        <v>5</v>
      </c>
      <c r="G318" s="3" t="str">
        <v>Original Frankfurter grüne Soße</v>
      </c>
      <c r="H318" s="3">
        <v>13</v>
      </c>
      <c r="I318" t="str">
        <f t="shared" si="6"/>
        <v/>
      </c>
      <c r="O318" s="3">
        <f>SUMIF(Table2[ProductID],J318, Table2[Quantity])</f>
        <v>0</v>
      </c>
    </row>
    <row r="319" spans="1:15" x14ac:dyDescent="0.3">
      <c r="A319">
        <v>317</v>
      </c>
      <c r="B319">
        <v>10367</v>
      </c>
      <c r="C319">
        <v>34</v>
      </c>
      <c r="D319">
        <v>36</v>
      </c>
      <c r="G319" s="3" t="str">
        <v>Sasquatch Ale</v>
      </c>
      <c r="H319" s="3">
        <v>14</v>
      </c>
      <c r="I319" t="str">
        <f t="shared" si="6"/>
        <v/>
      </c>
      <c r="O319" s="3">
        <f>SUMIF(Table2[ProductID],J319, Table2[Quantity])</f>
        <v>0</v>
      </c>
    </row>
    <row r="320" spans="1:15" x14ac:dyDescent="0.3">
      <c r="A320">
        <v>318</v>
      </c>
      <c r="B320">
        <v>10367</v>
      </c>
      <c r="C320">
        <v>54</v>
      </c>
      <c r="D320">
        <v>18</v>
      </c>
      <c r="G320" s="3" t="str">
        <v>Tourtière</v>
      </c>
      <c r="H320" s="3">
        <v>7.45</v>
      </c>
      <c r="I320" t="str">
        <f t="shared" si="6"/>
        <v/>
      </c>
      <c r="O320" s="3">
        <f>SUMIF(Table2[ProductID],J320, Table2[Quantity])</f>
        <v>0</v>
      </c>
    </row>
    <row r="321" spans="1:15" x14ac:dyDescent="0.3">
      <c r="A321">
        <v>319</v>
      </c>
      <c r="B321">
        <v>10367</v>
      </c>
      <c r="C321">
        <v>65</v>
      </c>
      <c r="D321">
        <v>15</v>
      </c>
      <c r="G321" s="3" t="str">
        <v>Louisiana Fiery Hot Pepper Sauce</v>
      </c>
      <c r="H321" s="3">
        <v>21.05</v>
      </c>
      <c r="I321" t="str">
        <f t="shared" si="6"/>
        <v/>
      </c>
      <c r="O321" s="3">
        <f>SUMIF(Table2[ProductID],J321, Table2[Quantity])</f>
        <v>0</v>
      </c>
    </row>
    <row r="322" spans="1:15" x14ac:dyDescent="0.3">
      <c r="A322">
        <v>320</v>
      </c>
      <c r="B322">
        <v>10367</v>
      </c>
      <c r="C322">
        <v>77</v>
      </c>
      <c r="D322">
        <v>7</v>
      </c>
      <c r="G322" s="3" t="str">
        <v>Original Frankfurter grüne Soße</v>
      </c>
      <c r="H322" s="3">
        <v>13</v>
      </c>
      <c r="I322" t="str">
        <f t="shared" si="6"/>
        <v/>
      </c>
      <c r="O322" s="3">
        <f>SUMIF(Table2[ProductID],J322, Table2[Quantity])</f>
        <v>0</v>
      </c>
    </row>
    <row r="323" spans="1:15" x14ac:dyDescent="0.3">
      <c r="A323">
        <v>321</v>
      </c>
      <c r="B323">
        <v>10368</v>
      </c>
      <c r="C323">
        <v>21</v>
      </c>
      <c r="D323">
        <v>5</v>
      </c>
      <c r="G323" s="3" t="str">
        <v>Sir Rodney's Scones</v>
      </c>
      <c r="H323" s="3">
        <v>10</v>
      </c>
      <c r="I323" t="str">
        <f t="shared" si="6"/>
        <v/>
      </c>
      <c r="O323" s="3">
        <f>SUMIF(Table2[ProductID],J323, Table2[Quantity])</f>
        <v>0</v>
      </c>
    </row>
    <row r="324" spans="1:15" x14ac:dyDescent="0.3">
      <c r="A324">
        <v>322</v>
      </c>
      <c r="B324">
        <v>10368</v>
      </c>
      <c r="C324">
        <v>28</v>
      </c>
      <c r="D324">
        <v>13</v>
      </c>
      <c r="G324" s="3" t="str">
        <v>Rössle Sauerkraut</v>
      </c>
      <c r="H324" s="3">
        <v>45.6</v>
      </c>
      <c r="I324" t="str">
        <f t="shared" ref="I324:I387" si="7">IF(SUMIF(_xlfn.ANCHORARRAY($G$3), M324,_xlfn.ANCHORARRAY( $H$3))=0, "",SUMIF(_xlfn.ANCHORARRAY($G$3), M324,_xlfn.ANCHORARRAY( $H$3)) )</f>
        <v/>
      </c>
      <c r="O324" s="3">
        <f>SUMIF(Table2[ProductID],J324, Table2[Quantity])</f>
        <v>0</v>
      </c>
    </row>
    <row r="325" spans="1:15" x14ac:dyDescent="0.3">
      <c r="A325">
        <v>323</v>
      </c>
      <c r="B325">
        <v>10368</v>
      </c>
      <c r="C325">
        <v>57</v>
      </c>
      <c r="D325">
        <v>25</v>
      </c>
      <c r="G325" s="3" t="str">
        <v>Ravioli Angelo</v>
      </c>
      <c r="H325" s="3">
        <v>19.5</v>
      </c>
      <c r="I325" t="str">
        <f t="shared" si="7"/>
        <v/>
      </c>
      <c r="O325" s="3">
        <f>SUMIF(Table2[ProductID],J325, Table2[Quantity])</f>
        <v>0</v>
      </c>
    </row>
    <row r="326" spans="1:15" x14ac:dyDescent="0.3">
      <c r="A326">
        <v>324</v>
      </c>
      <c r="B326">
        <v>10368</v>
      </c>
      <c r="C326">
        <v>64</v>
      </c>
      <c r="D326">
        <v>35</v>
      </c>
      <c r="G326" s="3" t="str">
        <v>Wimmers gute Semmelknödel</v>
      </c>
      <c r="H326" s="3">
        <v>33.25</v>
      </c>
      <c r="I326" t="str">
        <f t="shared" si="7"/>
        <v/>
      </c>
      <c r="O326" s="3">
        <f>SUMIF(Table2[ProductID],J326, Table2[Quantity])</f>
        <v>0</v>
      </c>
    </row>
    <row r="327" spans="1:15" x14ac:dyDescent="0.3">
      <c r="A327">
        <v>325</v>
      </c>
      <c r="B327">
        <v>10369</v>
      </c>
      <c r="C327">
        <v>29</v>
      </c>
      <c r="D327">
        <v>20</v>
      </c>
      <c r="G327" s="3" t="str">
        <v>Thüringer Rostbratwurst</v>
      </c>
      <c r="H327" s="3">
        <v>123.79</v>
      </c>
      <c r="I327" t="str">
        <f t="shared" si="7"/>
        <v/>
      </c>
      <c r="O327" s="3">
        <f>SUMIF(Table2[ProductID],J327, Table2[Quantity])</f>
        <v>0</v>
      </c>
    </row>
    <row r="328" spans="1:15" x14ac:dyDescent="0.3">
      <c r="A328">
        <v>326</v>
      </c>
      <c r="B328">
        <v>10369</v>
      </c>
      <c r="C328">
        <v>56</v>
      </c>
      <c r="D328">
        <v>18</v>
      </c>
      <c r="G328" s="3" t="str">
        <v>Gnocchi di nonna Alice</v>
      </c>
      <c r="H328" s="3">
        <v>38</v>
      </c>
      <c r="I328" t="str">
        <f t="shared" si="7"/>
        <v/>
      </c>
      <c r="O328" s="3">
        <f>SUMIF(Table2[ProductID],J328, Table2[Quantity])</f>
        <v>0</v>
      </c>
    </row>
    <row r="329" spans="1:15" x14ac:dyDescent="0.3">
      <c r="A329">
        <v>327</v>
      </c>
      <c r="B329">
        <v>10370</v>
      </c>
      <c r="C329">
        <v>1</v>
      </c>
      <c r="D329">
        <v>15</v>
      </c>
      <c r="G329" s="3" t="str">
        <v>Chais</v>
      </c>
      <c r="H329" s="3">
        <v>18</v>
      </c>
      <c r="I329" t="str">
        <f t="shared" si="7"/>
        <v/>
      </c>
      <c r="O329" s="3">
        <f>SUMIF(Table2[ProductID],J329, Table2[Quantity])</f>
        <v>0</v>
      </c>
    </row>
    <row r="330" spans="1:15" x14ac:dyDescent="0.3">
      <c r="A330">
        <v>328</v>
      </c>
      <c r="B330">
        <v>10370</v>
      </c>
      <c r="C330">
        <v>64</v>
      </c>
      <c r="D330">
        <v>30</v>
      </c>
      <c r="G330" s="3" t="str">
        <v>Wimmers gute Semmelknödel</v>
      </c>
      <c r="H330" s="3">
        <v>33.25</v>
      </c>
      <c r="I330" t="str">
        <f t="shared" si="7"/>
        <v/>
      </c>
      <c r="O330" s="3">
        <f>SUMIF(Table2[ProductID],J330, Table2[Quantity])</f>
        <v>0</v>
      </c>
    </row>
    <row r="331" spans="1:15" x14ac:dyDescent="0.3">
      <c r="A331">
        <v>329</v>
      </c>
      <c r="B331">
        <v>10370</v>
      </c>
      <c r="C331">
        <v>74</v>
      </c>
      <c r="D331">
        <v>20</v>
      </c>
      <c r="G331" s="3" t="str">
        <v>Longlife Tofu</v>
      </c>
      <c r="H331" s="3">
        <v>10</v>
      </c>
      <c r="I331" t="str">
        <f t="shared" si="7"/>
        <v/>
      </c>
      <c r="O331" s="3">
        <f>SUMIF(Table2[ProductID],J331, Table2[Quantity])</f>
        <v>0</v>
      </c>
    </row>
    <row r="332" spans="1:15" x14ac:dyDescent="0.3">
      <c r="A332">
        <v>330</v>
      </c>
      <c r="B332">
        <v>10371</v>
      </c>
      <c r="C332">
        <v>36</v>
      </c>
      <c r="D332">
        <v>6</v>
      </c>
      <c r="G332" s="3" t="str">
        <v>Inlagd Sill</v>
      </c>
      <c r="H332" s="3">
        <v>19</v>
      </c>
      <c r="I332" t="str">
        <f t="shared" si="7"/>
        <v/>
      </c>
      <c r="O332" s="3">
        <f>SUMIF(Table2[ProductID],J332, Table2[Quantity])</f>
        <v>0</v>
      </c>
    </row>
    <row r="333" spans="1:15" x14ac:dyDescent="0.3">
      <c r="A333">
        <v>331</v>
      </c>
      <c r="B333">
        <v>10372</v>
      </c>
      <c r="C333">
        <v>20</v>
      </c>
      <c r="D333">
        <v>12</v>
      </c>
      <c r="G333" s="3" t="str">
        <v>Sir Rodney's Marmalade</v>
      </c>
      <c r="H333" s="3">
        <v>81</v>
      </c>
      <c r="I333" t="str">
        <f t="shared" si="7"/>
        <v/>
      </c>
      <c r="O333" s="3">
        <f>SUMIF(Table2[ProductID],J333, Table2[Quantity])</f>
        <v>0</v>
      </c>
    </row>
    <row r="334" spans="1:15" x14ac:dyDescent="0.3">
      <c r="A334">
        <v>332</v>
      </c>
      <c r="B334">
        <v>10372</v>
      </c>
      <c r="C334">
        <v>38</v>
      </c>
      <c r="D334">
        <v>40</v>
      </c>
      <c r="G334" s="3" t="str">
        <v>Côte de Blaye</v>
      </c>
      <c r="H334" s="3">
        <v>263.5</v>
      </c>
      <c r="I334" t="str">
        <f t="shared" si="7"/>
        <v/>
      </c>
      <c r="O334" s="3">
        <f>SUMIF(Table2[ProductID],J334, Table2[Quantity])</f>
        <v>0</v>
      </c>
    </row>
    <row r="335" spans="1:15" x14ac:dyDescent="0.3">
      <c r="A335">
        <v>333</v>
      </c>
      <c r="B335">
        <v>10372</v>
      </c>
      <c r="C335">
        <v>60</v>
      </c>
      <c r="D335">
        <v>70</v>
      </c>
      <c r="G335" s="3" t="str">
        <v>Camembert Pierrot</v>
      </c>
      <c r="H335" s="3">
        <v>34</v>
      </c>
      <c r="I335" t="str">
        <f t="shared" si="7"/>
        <v/>
      </c>
      <c r="O335" s="3">
        <f>SUMIF(Table2[ProductID],J335, Table2[Quantity])</f>
        <v>0</v>
      </c>
    </row>
    <row r="336" spans="1:15" x14ac:dyDescent="0.3">
      <c r="A336">
        <v>334</v>
      </c>
      <c r="B336">
        <v>10372</v>
      </c>
      <c r="C336">
        <v>72</v>
      </c>
      <c r="D336">
        <v>42</v>
      </c>
      <c r="G336" s="3" t="str">
        <v>Mozzarella di Giovanni</v>
      </c>
      <c r="H336" s="3">
        <v>34.799999999999997</v>
      </c>
      <c r="I336" t="str">
        <f t="shared" si="7"/>
        <v/>
      </c>
      <c r="O336" s="3">
        <f>SUMIF(Table2[ProductID],J336, Table2[Quantity])</f>
        <v>0</v>
      </c>
    </row>
    <row r="337" spans="1:15" x14ac:dyDescent="0.3">
      <c r="A337">
        <v>335</v>
      </c>
      <c r="B337">
        <v>10373</v>
      </c>
      <c r="C337">
        <v>58</v>
      </c>
      <c r="D337">
        <v>80</v>
      </c>
      <c r="G337" s="3" t="str">
        <v>Escargots de Bourgogne</v>
      </c>
      <c r="H337" s="3">
        <v>13.25</v>
      </c>
      <c r="I337" t="str">
        <f t="shared" si="7"/>
        <v/>
      </c>
      <c r="O337" s="3">
        <f>SUMIF(Table2[ProductID],J337, Table2[Quantity])</f>
        <v>0</v>
      </c>
    </row>
    <row r="338" spans="1:15" x14ac:dyDescent="0.3">
      <c r="A338">
        <v>336</v>
      </c>
      <c r="B338">
        <v>10373</v>
      </c>
      <c r="C338">
        <v>71</v>
      </c>
      <c r="D338">
        <v>50</v>
      </c>
      <c r="G338" s="3" t="str">
        <v>Fløtemysost</v>
      </c>
      <c r="H338" s="3">
        <v>21.5</v>
      </c>
      <c r="I338" t="str">
        <f t="shared" si="7"/>
        <v/>
      </c>
      <c r="O338" s="3">
        <f>SUMIF(Table2[ProductID],J338, Table2[Quantity])</f>
        <v>0</v>
      </c>
    </row>
    <row r="339" spans="1:15" x14ac:dyDescent="0.3">
      <c r="A339">
        <v>337</v>
      </c>
      <c r="B339">
        <v>10374</v>
      </c>
      <c r="C339">
        <v>31</v>
      </c>
      <c r="D339">
        <v>30</v>
      </c>
      <c r="G339" s="3" t="str">
        <v>Gorgonzola Telino</v>
      </c>
      <c r="H339" s="3">
        <v>12.5</v>
      </c>
      <c r="I339" t="str">
        <f t="shared" si="7"/>
        <v/>
      </c>
      <c r="O339" s="3">
        <f>SUMIF(Table2[ProductID],J339, Table2[Quantity])</f>
        <v>0</v>
      </c>
    </row>
    <row r="340" spans="1:15" x14ac:dyDescent="0.3">
      <c r="A340">
        <v>338</v>
      </c>
      <c r="B340">
        <v>10374</v>
      </c>
      <c r="C340">
        <v>58</v>
      </c>
      <c r="D340">
        <v>15</v>
      </c>
      <c r="G340" s="3" t="str">
        <v>Escargots de Bourgogne</v>
      </c>
      <c r="H340" s="3">
        <v>13.25</v>
      </c>
      <c r="I340" t="str">
        <f t="shared" si="7"/>
        <v/>
      </c>
      <c r="O340" s="3">
        <f>SUMIF(Table2[ProductID],J340, Table2[Quantity])</f>
        <v>0</v>
      </c>
    </row>
    <row r="341" spans="1:15" x14ac:dyDescent="0.3">
      <c r="A341">
        <v>339</v>
      </c>
      <c r="B341">
        <v>10375</v>
      </c>
      <c r="C341">
        <v>14</v>
      </c>
      <c r="D341">
        <v>15</v>
      </c>
      <c r="G341" s="3" t="str">
        <v>Tofu</v>
      </c>
      <c r="H341" s="3">
        <v>23.25</v>
      </c>
      <c r="I341" t="str">
        <f t="shared" si="7"/>
        <v/>
      </c>
      <c r="O341" s="3">
        <f>SUMIF(Table2[ProductID],J341, Table2[Quantity])</f>
        <v>0</v>
      </c>
    </row>
    <row r="342" spans="1:15" x14ac:dyDescent="0.3">
      <c r="A342">
        <v>340</v>
      </c>
      <c r="B342">
        <v>10375</v>
      </c>
      <c r="C342">
        <v>54</v>
      </c>
      <c r="D342">
        <v>10</v>
      </c>
      <c r="G342" s="3" t="str">
        <v>Tourtière</v>
      </c>
      <c r="H342" s="3">
        <v>7.45</v>
      </c>
      <c r="I342" t="str">
        <f t="shared" si="7"/>
        <v/>
      </c>
      <c r="O342" s="3">
        <f>SUMIF(Table2[ProductID],J342, Table2[Quantity])</f>
        <v>0</v>
      </c>
    </row>
    <row r="343" spans="1:15" x14ac:dyDescent="0.3">
      <c r="A343">
        <v>341</v>
      </c>
      <c r="B343">
        <v>10376</v>
      </c>
      <c r="C343">
        <v>31</v>
      </c>
      <c r="D343">
        <v>42</v>
      </c>
      <c r="G343" s="3" t="str">
        <v>Gorgonzola Telino</v>
      </c>
      <c r="H343" s="3">
        <v>12.5</v>
      </c>
      <c r="I343" t="str">
        <f t="shared" si="7"/>
        <v/>
      </c>
      <c r="O343" s="3">
        <f>SUMIF(Table2[ProductID],J343, Table2[Quantity])</f>
        <v>0</v>
      </c>
    </row>
    <row r="344" spans="1:15" x14ac:dyDescent="0.3">
      <c r="A344">
        <v>342</v>
      </c>
      <c r="B344">
        <v>10377</v>
      </c>
      <c r="C344">
        <v>28</v>
      </c>
      <c r="D344">
        <v>20</v>
      </c>
      <c r="G344" s="3" t="str">
        <v>Rössle Sauerkraut</v>
      </c>
      <c r="H344" s="3">
        <v>45.6</v>
      </c>
      <c r="I344" t="str">
        <f t="shared" si="7"/>
        <v/>
      </c>
      <c r="O344" s="3">
        <f>SUMIF(Table2[ProductID],J344, Table2[Quantity])</f>
        <v>0</v>
      </c>
    </row>
    <row r="345" spans="1:15" x14ac:dyDescent="0.3">
      <c r="A345">
        <v>343</v>
      </c>
      <c r="B345">
        <v>10377</v>
      </c>
      <c r="C345">
        <v>39</v>
      </c>
      <c r="D345">
        <v>20</v>
      </c>
      <c r="G345" s="3" t="str">
        <v>Chartreuse verte</v>
      </c>
      <c r="H345" s="3">
        <v>18</v>
      </c>
      <c r="I345" t="str">
        <f t="shared" si="7"/>
        <v/>
      </c>
      <c r="O345" s="3">
        <f>SUMIF(Table2[ProductID],J345, Table2[Quantity])</f>
        <v>0</v>
      </c>
    </row>
    <row r="346" spans="1:15" x14ac:dyDescent="0.3">
      <c r="A346">
        <v>344</v>
      </c>
      <c r="B346">
        <v>10378</v>
      </c>
      <c r="C346">
        <v>71</v>
      </c>
      <c r="D346">
        <v>6</v>
      </c>
      <c r="G346" s="3" t="str">
        <v>Fløtemysost</v>
      </c>
      <c r="H346" s="3">
        <v>21.5</v>
      </c>
      <c r="I346" t="str">
        <f t="shared" si="7"/>
        <v/>
      </c>
      <c r="O346" s="3">
        <f>SUMIF(Table2[ProductID],J346, Table2[Quantity])</f>
        <v>0</v>
      </c>
    </row>
    <row r="347" spans="1:15" x14ac:dyDescent="0.3">
      <c r="A347">
        <v>345</v>
      </c>
      <c r="B347">
        <v>10379</v>
      </c>
      <c r="C347">
        <v>41</v>
      </c>
      <c r="D347">
        <v>8</v>
      </c>
      <c r="G347" s="3" t="str">
        <v>Jack's New England Clam Chowder</v>
      </c>
      <c r="H347" s="3">
        <v>9.65</v>
      </c>
      <c r="I347" t="str">
        <f t="shared" si="7"/>
        <v/>
      </c>
      <c r="O347" s="3">
        <f>SUMIF(Table2[ProductID],J347, Table2[Quantity])</f>
        <v>0</v>
      </c>
    </row>
    <row r="348" spans="1:15" x14ac:dyDescent="0.3">
      <c r="A348">
        <v>346</v>
      </c>
      <c r="B348">
        <v>10379</v>
      </c>
      <c r="C348">
        <v>63</v>
      </c>
      <c r="D348">
        <v>16</v>
      </c>
      <c r="G348" s="3" t="str">
        <v>Vegie-spread</v>
      </c>
      <c r="H348" s="3">
        <v>43.9</v>
      </c>
      <c r="I348" t="str">
        <f t="shared" si="7"/>
        <v/>
      </c>
      <c r="O348" s="3">
        <f>SUMIF(Table2[ProductID],J348, Table2[Quantity])</f>
        <v>0</v>
      </c>
    </row>
    <row r="349" spans="1:15" x14ac:dyDescent="0.3">
      <c r="A349">
        <v>347</v>
      </c>
      <c r="B349">
        <v>10379</v>
      </c>
      <c r="C349">
        <v>65</v>
      </c>
      <c r="D349">
        <v>20</v>
      </c>
      <c r="G349" s="3" t="str">
        <v>Louisiana Fiery Hot Pepper Sauce</v>
      </c>
      <c r="H349" s="3">
        <v>21.05</v>
      </c>
      <c r="I349" t="str">
        <f t="shared" si="7"/>
        <v/>
      </c>
      <c r="O349" s="3">
        <f>SUMIF(Table2[ProductID],J349, Table2[Quantity])</f>
        <v>0</v>
      </c>
    </row>
    <row r="350" spans="1:15" x14ac:dyDescent="0.3">
      <c r="A350">
        <v>348</v>
      </c>
      <c r="B350">
        <v>10380</v>
      </c>
      <c r="C350">
        <v>30</v>
      </c>
      <c r="D350">
        <v>18</v>
      </c>
      <c r="G350" s="3" t="str">
        <v>Nord-Ost Matjeshering</v>
      </c>
      <c r="H350" s="3">
        <v>25.89</v>
      </c>
      <c r="I350" t="str">
        <f t="shared" si="7"/>
        <v/>
      </c>
      <c r="O350" s="3">
        <f>SUMIF(Table2[ProductID],J350, Table2[Quantity])</f>
        <v>0</v>
      </c>
    </row>
    <row r="351" spans="1:15" x14ac:dyDescent="0.3">
      <c r="A351">
        <v>349</v>
      </c>
      <c r="B351">
        <v>10380</v>
      </c>
      <c r="C351">
        <v>53</v>
      </c>
      <c r="D351">
        <v>20</v>
      </c>
      <c r="G351" s="3" t="str">
        <v>Perth Pasties</v>
      </c>
      <c r="H351" s="3">
        <v>32.799999999999997</v>
      </c>
      <c r="I351" t="str">
        <f t="shared" si="7"/>
        <v/>
      </c>
      <c r="O351" s="3">
        <f>SUMIF(Table2[ProductID],J351, Table2[Quantity])</f>
        <v>0</v>
      </c>
    </row>
    <row r="352" spans="1:15" x14ac:dyDescent="0.3">
      <c r="A352">
        <v>350</v>
      </c>
      <c r="B352">
        <v>10380</v>
      </c>
      <c r="C352">
        <v>60</v>
      </c>
      <c r="D352">
        <v>6</v>
      </c>
      <c r="G352" s="3" t="str">
        <v>Camembert Pierrot</v>
      </c>
      <c r="H352" s="3">
        <v>34</v>
      </c>
      <c r="I352" t="str">
        <f t="shared" si="7"/>
        <v/>
      </c>
      <c r="O352" s="3">
        <f>SUMIF(Table2[ProductID],J352, Table2[Quantity])</f>
        <v>0</v>
      </c>
    </row>
    <row r="353" spans="1:15" x14ac:dyDescent="0.3">
      <c r="A353">
        <v>351</v>
      </c>
      <c r="B353">
        <v>10380</v>
      </c>
      <c r="C353">
        <v>70</v>
      </c>
      <c r="D353">
        <v>30</v>
      </c>
      <c r="G353" s="3" t="str">
        <v>Outback Lager</v>
      </c>
      <c r="H353" s="3">
        <v>15</v>
      </c>
      <c r="I353" t="str">
        <f t="shared" si="7"/>
        <v/>
      </c>
      <c r="O353" s="3">
        <f>SUMIF(Table2[ProductID],J353, Table2[Quantity])</f>
        <v>0</v>
      </c>
    </row>
    <row r="354" spans="1:15" x14ac:dyDescent="0.3">
      <c r="A354">
        <v>352</v>
      </c>
      <c r="B354">
        <v>10381</v>
      </c>
      <c r="C354">
        <v>74</v>
      </c>
      <c r="D354">
        <v>14</v>
      </c>
      <c r="G354" s="3" t="str">
        <v>Longlife Tofu</v>
      </c>
      <c r="H354" s="3">
        <v>10</v>
      </c>
      <c r="I354" t="str">
        <f t="shared" si="7"/>
        <v/>
      </c>
      <c r="O354" s="3">
        <f>SUMIF(Table2[ProductID],J354, Table2[Quantity])</f>
        <v>0</v>
      </c>
    </row>
    <row r="355" spans="1:15" x14ac:dyDescent="0.3">
      <c r="A355">
        <v>353</v>
      </c>
      <c r="B355">
        <v>10382</v>
      </c>
      <c r="C355">
        <v>5</v>
      </c>
      <c r="D355">
        <v>32</v>
      </c>
      <c r="G355" s="3" t="str">
        <v>Chef Anton's Gumbo Mix</v>
      </c>
      <c r="H355" s="3">
        <v>21.35</v>
      </c>
      <c r="I355" t="str">
        <f t="shared" si="7"/>
        <v/>
      </c>
      <c r="O355" s="3">
        <f>SUMIF(Table2[ProductID],J355, Table2[Quantity])</f>
        <v>0</v>
      </c>
    </row>
    <row r="356" spans="1:15" x14ac:dyDescent="0.3">
      <c r="A356">
        <v>354</v>
      </c>
      <c r="B356">
        <v>10382</v>
      </c>
      <c r="C356">
        <v>18</v>
      </c>
      <c r="D356">
        <v>9</v>
      </c>
      <c r="G356" s="3" t="str">
        <v>Carnarvon Tigers</v>
      </c>
      <c r="H356" s="3">
        <v>62.5</v>
      </c>
      <c r="I356" t="str">
        <f t="shared" si="7"/>
        <v/>
      </c>
      <c r="O356" s="3">
        <f>SUMIF(Table2[ProductID],J356, Table2[Quantity])</f>
        <v>0</v>
      </c>
    </row>
    <row r="357" spans="1:15" x14ac:dyDescent="0.3">
      <c r="A357">
        <v>355</v>
      </c>
      <c r="B357">
        <v>10382</v>
      </c>
      <c r="C357">
        <v>29</v>
      </c>
      <c r="D357">
        <v>14</v>
      </c>
      <c r="G357" s="3" t="str">
        <v>Thüringer Rostbratwurst</v>
      </c>
      <c r="H357" s="3">
        <v>123.79</v>
      </c>
      <c r="I357" t="str">
        <f t="shared" si="7"/>
        <v/>
      </c>
      <c r="O357" s="3">
        <f>SUMIF(Table2[ProductID],J357, Table2[Quantity])</f>
        <v>0</v>
      </c>
    </row>
    <row r="358" spans="1:15" x14ac:dyDescent="0.3">
      <c r="A358">
        <v>356</v>
      </c>
      <c r="B358">
        <v>10382</v>
      </c>
      <c r="C358">
        <v>33</v>
      </c>
      <c r="D358">
        <v>60</v>
      </c>
      <c r="G358" s="3" t="str">
        <v>Geitost</v>
      </c>
      <c r="H358" s="3">
        <v>2.5</v>
      </c>
      <c r="I358" t="str">
        <f t="shared" si="7"/>
        <v/>
      </c>
      <c r="O358" s="3">
        <f>SUMIF(Table2[ProductID],J358, Table2[Quantity])</f>
        <v>0</v>
      </c>
    </row>
    <row r="359" spans="1:15" x14ac:dyDescent="0.3">
      <c r="A359">
        <v>357</v>
      </c>
      <c r="B359">
        <v>10382</v>
      </c>
      <c r="C359">
        <v>74</v>
      </c>
      <c r="D359">
        <v>50</v>
      </c>
      <c r="G359" s="3" t="str">
        <v>Longlife Tofu</v>
      </c>
      <c r="H359" s="3">
        <v>10</v>
      </c>
      <c r="I359" t="str">
        <f t="shared" si="7"/>
        <v/>
      </c>
      <c r="O359" s="3">
        <f>SUMIF(Table2[ProductID],J359, Table2[Quantity])</f>
        <v>0</v>
      </c>
    </row>
    <row r="360" spans="1:15" x14ac:dyDescent="0.3">
      <c r="A360">
        <v>358</v>
      </c>
      <c r="B360">
        <v>10383</v>
      </c>
      <c r="C360">
        <v>13</v>
      </c>
      <c r="D360">
        <v>20</v>
      </c>
      <c r="G360" s="3" t="str">
        <v>Konbu</v>
      </c>
      <c r="H360" s="3">
        <v>6</v>
      </c>
      <c r="I360" t="str">
        <f t="shared" si="7"/>
        <v/>
      </c>
      <c r="O360" s="3">
        <f>SUMIF(Table2[ProductID],J360, Table2[Quantity])</f>
        <v>0</v>
      </c>
    </row>
    <row r="361" spans="1:15" x14ac:dyDescent="0.3">
      <c r="A361">
        <v>359</v>
      </c>
      <c r="B361">
        <v>10383</v>
      </c>
      <c r="C361">
        <v>50</v>
      </c>
      <c r="D361">
        <v>15</v>
      </c>
      <c r="G361" s="3" t="str">
        <v>Valkoinen suklaa</v>
      </c>
      <c r="H361" s="3">
        <v>16.25</v>
      </c>
      <c r="I361" t="str">
        <f t="shared" si="7"/>
        <v/>
      </c>
      <c r="O361" s="3">
        <f>SUMIF(Table2[ProductID],J361, Table2[Quantity])</f>
        <v>0</v>
      </c>
    </row>
    <row r="362" spans="1:15" x14ac:dyDescent="0.3">
      <c r="A362">
        <v>360</v>
      </c>
      <c r="B362">
        <v>10383</v>
      </c>
      <c r="C362">
        <v>56</v>
      </c>
      <c r="D362">
        <v>20</v>
      </c>
      <c r="G362" s="3" t="str">
        <v>Gnocchi di nonna Alice</v>
      </c>
      <c r="H362" s="3">
        <v>38</v>
      </c>
      <c r="I362" t="str">
        <f t="shared" si="7"/>
        <v/>
      </c>
      <c r="O362" s="3">
        <f>SUMIF(Table2[ProductID],J362, Table2[Quantity])</f>
        <v>0</v>
      </c>
    </row>
    <row r="363" spans="1:15" x14ac:dyDescent="0.3">
      <c r="A363">
        <v>361</v>
      </c>
      <c r="B363">
        <v>10384</v>
      </c>
      <c r="C363">
        <v>20</v>
      </c>
      <c r="D363">
        <v>28</v>
      </c>
      <c r="G363" s="3" t="str">
        <v>Sir Rodney's Marmalade</v>
      </c>
      <c r="H363" s="3">
        <v>81</v>
      </c>
      <c r="I363" t="str">
        <f t="shared" si="7"/>
        <v/>
      </c>
      <c r="O363" s="3">
        <f>SUMIF(Table2[ProductID],J363, Table2[Quantity])</f>
        <v>0</v>
      </c>
    </row>
    <row r="364" spans="1:15" x14ac:dyDescent="0.3">
      <c r="A364">
        <v>362</v>
      </c>
      <c r="B364">
        <v>10384</v>
      </c>
      <c r="C364">
        <v>60</v>
      </c>
      <c r="D364">
        <v>15</v>
      </c>
      <c r="G364" s="3" t="str">
        <v>Camembert Pierrot</v>
      </c>
      <c r="H364" s="3">
        <v>34</v>
      </c>
      <c r="I364" t="str">
        <f t="shared" si="7"/>
        <v/>
      </c>
      <c r="O364" s="3">
        <f>SUMIF(Table2[ProductID],J364, Table2[Quantity])</f>
        <v>0</v>
      </c>
    </row>
    <row r="365" spans="1:15" x14ac:dyDescent="0.3">
      <c r="A365">
        <v>363</v>
      </c>
      <c r="B365">
        <v>10385</v>
      </c>
      <c r="C365">
        <v>7</v>
      </c>
      <c r="D365">
        <v>10</v>
      </c>
      <c r="G365" s="3" t="str">
        <v>Uncle Bob's Organic Dried Pears</v>
      </c>
      <c r="H365" s="3">
        <v>30</v>
      </c>
      <c r="I365" t="str">
        <f t="shared" si="7"/>
        <v/>
      </c>
      <c r="O365" s="3">
        <f>SUMIF(Table2[ProductID],J365, Table2[Quantity])</f>
        <v>0</v>
      </c>
    </row>
    <row r="366" spans="1:15" x14ac:dyDescent="0.3">
      <c r="A366">
        <v>364</v>
      </c>
      <c r="B366">
        <v>10385</v>
      </c>
      <c r="C366">
        <v>60</v>
      </c>
      <c r="D366">
        <v>20</v>
      </c>
      <c r="G366" s="3" t="str">
        <v>Camembert Pierrot</v>
      </c>
      <c r="H366" s="3">
        <v>34</v>
      </c>
      <c r="I366" t="str">
        <f t="shared" si="7"/>
        <v/>
      </c>
      <c r="O366" s="3">
        <f>SUMIF(Table2[ProductID],J366, Table2[Quantity])</f>
        <v>0</v>
      </c>
    </row>
    <row r="367" spans="1:15" x14ac:dyDescent="0.3">
      <c r="A367">
        <v>365</v>
      </c>
      <c r="B367">
        <v>10385</v>
      </c>
      <c r="C367">
        <v>68</v>
      </c>
      <c r="D367">
        <v>8</v>
      </c>
      <c r="G367" s="3" t="str">
        <v>Scottish Longbreads</v>
      </c>
      <c r="H367" s="3">
        <v>12.5</v>
      </c>
      <c r="I367" t="str">
        <f t="shared" si="7"/>
        <v/>
      </c>
      <c r="O367" s="3">
        <f>SUMIF(Table2[ProductID],J367, Table2[Quantity])</f>
        <v>0</v>
      </c>
    </row>
    <row r="368" spans="1:15" x14ac:dyDescent="0.3">
      <c r="A368">
        <v>366</v>
      </c>
      <c r="B368">
        <v>10386</v>
      </c>
      <c r="C368">
        <v>24</v>
      </c>
      <c r="D368">
        <v>15</v>
      </c>
      <c r="G368" s="3" t="str">
        <v>Guaraná Fantástica</v>
      </c>
      <c r="H368" s="3">
        <v>4.5</v>
      </c>
      <c r="I368" t="str">
        <f t="shared" si="7"/>
        <v/>
      </c>
      <c r="O368" s="3">
        <f>SUMIF(Table2[ProductID],J368, Table2[Quantity])</f>
        <v>0</v>
      </c>
    </row>
    <row r="369" spans="1:15" x14ac:dyDescent="0.3">
      <c r="A369">
        <v>367</v>
      </c>
      <c r="B369">
        <v>10386</v>
      </c>
      <c r="C369">
        <v>34</v>
      </c>
      <c r="D369">
        <v>10</v>
      </c>
      <c r="G369" s="3" t="str">
        <v>Sasquatch Ale</v>
      </c>
      <c r="H369" s="3">
        <v>14</v>
      </c>
      <c r="I369" t="str">
        <f t="shared" si="7"/>
        <v/>
      </c>
      <c r="O369" s="3">
        <f>SUMIF(Table2[ProductID],J369, Table2[Quantity])</f>
        <v>0</v>
      </c>
    </row>
    <row r="370" spans="1:15" x14ac:dyDescent="0.3">
      <c r="A370">
        <v>368</v>
      </c>
      <c r="B370">
        <v>10387</v>
      </c>
      <c r="C370">
        <v>24</v>
      </c>
      <c r="D370">
        <v>15</v>
      </c>
      <c r="G370" s="3" t="str">
        <v>Guaraná Fantástica</v>
      </c>
      <c r="H370" s="3">
        <v>4.5</v>
      </c>
      <c r="I370" t="str">
        <f t="shared" si="7"/>
        <v/>
      </c>
      <c r="O370" s="3">
        <f>SUMIF(Table2[ProductID],J370, Table2[Quantity])</f>
        <v>0</v>
      </c>
    </row>
    <row r="371" spans="1:15" x14ac:dyDescent="0.3">
      <c r="A371">
        <v>369</v>
      </c>
      <c r="B371">
        <v>10387</v>
      </c>
      <c r="C371">
        <v>28</v>
      </c>
      <c r="D371">
        <v>6</v>
      </c>
      <c r="G371" s="3" t="str">
        <v>Rössle Sauerkraut</v>
      </c>
      <c r="H371" s="3">
        <v>45.6</v>
      </c>
      <c r="I371" t="str">
        <f t="shared" si="7"/>
        <v/>
      </c>
      <c r="O371" s="3">
        <f>SUMIF(Table2[ProductID],J371, Table2[Quantity])</f>
        <v>0</v>
      </c>
    </row>
    <row r="372" spans="1:15" x14ac:dyDescent="0.3">
      <c r="A372">
        <v>370</v>
      </c>
      <c r="B372">
        <v>10387</v>
      </c>
      <c r="C372">
        <v>59</v>
      </c>
      <c r="D372">
        <v>12</v>
      </c>
      <c r="G372" s="3" t="str">
        <v>Raclette Courdavault</v>
      </c>
      <c r="H372" s="3">
        <v>55</v>
      </c>
      <c r="I372" t="str">
        <f t="shared" si="7"/>
        <v/>
      </c>
      <c r="O372" s="3">
        <f>SUMIF(Table2[ProductID],J372, Table2[Quantity])</f>
        <v>0</v>
      </c>
    </row>
    <row r="373" spans="1:15" x14ac:dyDescent="0.3">
      <c r="A373">
        <v>371</v>
      </c>
      <c r="B373">
        <v>10387</v>
      </c>
      <c r="C373">
        <v>71</v>
      </c>
      <c r="D373">
        <v>15</v>
      </c>
      <c r="G373" s="3" t="str">
        <v>Fløtemysost</v>
      </c>
      <c r="H373" s="3">
        <v>21.5</v>
      </c>
      <c r="I373" t="str">
        <f t="shared" si="7"/>
        <v/>
      </c>
      <c r="O373" s="3">
        <f>SUMIF(Table2[ProductID],J373, Table2[Quantity])</f>
        <v>0</v>
      </c>
    </row>
    <row r="374" spans="1:15" x14ac:dyDescent="0.3">
      <c r="A374">
        <v>372</v>
      </c>
      <c r="B374">
        <v>10388</v>
      </c>
      <c r="C374">
        <v>45</v>
      </c>
      <c r="D374">
        <v>15</v>
      </c>
      <c r="G374" s="3" t="str">
        <v>Røgede sild</v>
      </c>
      <c r="H374" s="3">
        <v>9.5</v>
      </c>
      <c r="I374" t="str">
        <f t="shared" si="7"/>
        <v/>
      </c>
      <c r="O374" s="3">
        <f>SUMIF(Table2[ProductID],J374, Table2[Quantity])</f>
        <v>0</v>
      </c>
    </row>
    <row r="375" spans="1:15" x14ac:dyDescent="0.3">
      <c r="A375">
        <v>373</v>
      </c>
      <c r="B375">
        <v>10388</v>
      </c>
      <c r="C375">
        <v>52</v>
      </c>
      <c r="D375">
        <v>20</v>
      </c>
      <c r="G375" s="3" t="str">
        <v>Filo Mix</v>
      </c>
      <c r="H375" s="3">
        <v>7</v>
      </c>
      <c r="I375" t="str">
        <f t="shared" si="7"/>
        <v/>
      </c>
      <c r="O375" s="3">
        <f>SUMIF(Table2[ProductID],J375, Table2[Quantity])</f>
        <v>0</v>
      </c>
    </row>
    <row r="376" spans="1:15" x14ac:dyDescent="0.3">
      <c r="A376">
        <v>374</v>
      </c>
      <c r="B376">
        <v>10388</v>
      </c>
      <c r="C376">
        <v>53</v>
      </c>
      <c r="D376">
        <v>40</v>
      </c>
      <c r="G376" s="3" t="str">
        <v>Perth Pasties</v>
      </c>
      <c r="H376" s="3">
        <v>32.799999999999997</v>
      </c>
      <c r="I376" t="str">
        <f t="shared" si="7"/>
        <v/>
      </c>
      <c r="O376" s="3">
        <f>SUMIF(Table2[ProductID],J376, Table2[Quantity])</f>
        <v>0</v>
      </c>
    </row>
    <row r="377" spans="1:15" x14ac:dyDescent="0.3">
      <c r="A377">
        <v>375</v>
      </c>
      <c r="B377">
        <v>10389</v>
      </c>
      <c r="C377">
        <v>10</v>
      </c>
      <c r="D377">
        <v>16</v>
      </c>
      <c r="G377" s="3" t="str">
        <v>Ikura</v>
      </c>
      <c r="H377" s="3">
        <v>31</v>
      </c>
      <c r="I377" t="str">
        <f t="shared" si="7"/>
        <v/>
      </c>
      <c r="O377" s="3">
        <f>SUMIF(Table2[ProductID],J377, Table2[Quantity])</f>
        <v>0</v>
      </c>
    </row>
    <row r="378" spans="1:15" x14ac:dyDescent="0.3">
      <c r="A378">
        <v>376</v>
      </c>
      <c r="B378">
        <v>10389</v>
      </c>
      <c r="C378">
        <v>55</v>
      </c>
      <c r="D378">
        <v>15</v>
      </c>
      <c r="G378" s="3" t="str">
        <v>Pâté chinois</v>
      </c>
      <c r="H378" s="3">
        <v>24</v>
      </c>
      <c r="I378" t="str">
        <f t="shared" si="7"/>
        <v/>
      </c>
      <c r="O378" s="3">
        <f>SUMIF(Table2[ProductID],J378, Table2[Quantity])</f>
        <v>0</v>
      </c>
    </row>
    <row r="379" spans="1:15" x14ac:dyDescent="0.3">
      <c r="A379">
        <v>377</v>
      </c>
      <c r="B379">
        <v>10389</v>
      </c>
      <c r="C379">
        <v>62</v>
      </c>
      <c r="D379">
        <v>20</v>
      </c>
      <c r="G379" s="3" t="str">
        <v>Tarte au sucre</v>
      </c>
      <c r="H379" s="3">
        <v>49.3</v>
      </c>
      <c r="I379" t="str">
        <f t="shared" si="7"/>
        <v/>
      </c>
      <c r="O379" s="3">
        <f>SUMIF(Table2[ProductID],J379, Table2[Quantity])</f>
        <v>0</v>
      </c>
    </row>
    <row r="380" spans="1:15" x14ac:dyDescent="0.3">
      <c r="A380">
        <v>378</v>
      </c>
      <c r="B380">
        <v>10389</v>
      </c>
      <c r="C380">
        <v>70</v>
      </c>
      <c r="D380">
        <v>30</v>
      </c>
      <c r="G380" s="3" t="str">
        <v>Outback Lager</v>
      </c>
      <c r="H380" s="3">
        <v>15</v>
      </c>
      <c r="I380" t="str">
        <f t="shared" si="7"/>
        <v/>
      </c>
      <c r="O380" s="3">
        <f>SUMIF(Table2[ProductID],J380, Table2[Quantity])</f>
        <v>0</v>
      </c>
    </row>
    <row r="381" spans="1:15" x14ac:dyDescent="0.3">
      <c r="A381">
        <v>379</v>
      </c>
      <c r="B381">
        <v>10390</v>
      </c>
      <c r="C381">
        <v>31</v>
      </c>
      <c r="D381">
        <v>60</v>
      </c>
      <c r="G381" s="3" t="str">
        <v>Gorgonzola Telino</v>
      </c>
      <c r="H381" s="3">
        <v>12.5</v>
      </c>
      <c r="I381" t="str">
        <f t="shared" si="7"/>
        <v/>
      </c>
      <c r="O381" s="3">
        <f>SUMIF(Table2[ProductID],J381, Table2[Quantity])</f>
        <v>0</v>
      </c>
    </row>
    <row r="382" spans="1:15" x14ac:dyDescent="0.3">
      <c r="A382">
        <v>380</v>
      </c>
      <c r="B382">
        <v>10390</v>
      </c>
      <c r="C382">
        <v>35</v>
      </c>
      <c r="D382">
        <v>40</v>
      </c>
      <c r="G382" s="3" t="str">
        <v>Steeleye Stout</v>
      </c>
      <c r="H382" s="3">
        <v>18</v>
      </c>
      <c r="I382" t="str">
        <f t="shared" si="7"/>
        <v/>
      </c>
      <c r="O382" s="3">
        <f>SUMIF(Table2[ProductID],J382, Table2[Quantity])</f>
        <v>0</v>
      </c>
    </row>
    <row r="383" spans="1:15" x14ac:dyDescent="0.3">
      <c r="A383">
        <v>381</v>
      </c>
      <c r="B383">
        <v>10390</v>
      </c>
      <c r="C383">
        <v>46</v>
      </c>
      <c r="D383">
        <v>45</v>
      </c>
      <c r="G383" s="3" t="str">
        <v>Spegesild</v>
      </c>
      <c r="H383" s="3">
        <v>12</v>
      </c>
      <c r="I383" t="str">
        <f t="shared" si="7"/>
        <v/>
      </c>
      <c r="O383" s="3">
        <f>SUMIF(Table2[ProductID],J383, Table2[Quantity])</f>
        <v>0</v>
      </c>
    </row>
    <row r="384" spans="1:15" x14ac:dyDescent="0.3">
      <c r="A384">
        <v>382</v>
      </c>
      <c r="B384">
        <v>10390</v>
      </c>
      <c r="C384">
        <v>72</v>
      </c>
      <c r="D384">
        <v>24</v>
      </c>
      <c r="G384" s="3" t="str">
        <v>Mozzarella di Giovanni</v>
      </c>
      <c r="H384" s="3">
        <v>34.799999999999997</v>
      </c>
      <c r="I384" t="str">
        <f t="shared" si="7"/>
        <v/>
      </c>
      <c r="O384" s="3">
        <f>SUMIF(Table2[ProductID],J384, Table2[Quantity])</f>
        <v>0</v>
      </c>
    </row>
    <row r="385" spans="1:15" x14ac:dyDescent="0.3">
      <c r="A385">
        <v>383</v>
      </c>
      <c r="B385">
        <v>10391</v>
      </c>
      <c r="C385">
        <v>13</v>
      </c>
      <c r="D385">
        <v>18</v>
      </c>
      <c r="G385" s="3" t="str">
        <v>Konbu</v>
      </c>
      <c r="H385" s="3">
        <v>6</v>
      </c>
      <c r="I385" t="str">
        <f t="shared" si="7"/>
        <v/>
      </c>
      <c r="O385" s="3">
        <f>SUMIF(Table2[ProductID],J385, Table2[Quantity])</f>
        <v>0</v>
      </c>
    </row>
    <row r="386" spans="1:15" x14ac:dyDescent="0.3">
      <c r="A386">
        <v>384</v>
      </c>
      <c r="B386">
        <v>10392</v>
      </c>
      <c r="C386">
        <v>69</v>
      </c>
      <c r="D386">
        <v>50</v>
      </c>
      <c r="G386" s="3" t="str">
        <v>Gudbrandsdalsost</v>
      </c>
      <c r="H386" s="3">
        <v>36</v>
      </c>
      <c r="I386" t="str">
        <f t="shared" si="7"/>
        <v/>
      </c>
      <c r="O386" s="3">
        <f>SUMIF(Table2[ProductID],J386, Table2[Quantity])</f>
        <v>0</v>
      </c>
    </row>
    <row r="387" spans="1:15" x14ac:dyDescent="0.3">
      <c r="A387">
        <v>385</v>
      </c>
      <c r="B387">
        <v>10393</v>
      </c>
      <c r="C387">
        <v>2</v>
      </c>
      <c r="D387">
        <v>25</v>
      </c>
      <c r="G387" s="3" t="str">
        <v>Chang</v>
      </c>
      <c r="H387" s="3">
        <v>19</v>
      </c>
      <c r="I387" t="str">
        <f t="shared" si="7"/>
        <v/>
      </c>
      <c r="O387" s="3">
        <f>SUMIF(Table2[ProductID],J387, Table2[Quantity])</f>
        <v>0</v>
      </c>
    </row>
    <row r="388" spans="1:15" x14ac:dyDescent="0.3">
      <c r="A388">
        <v>386</v>
      </c>
      <c r="B388">
        <v>10393</v>
      </c>
      <c r="C388">
        <v>14</v>
      </c>
      <c r="D388">
        <v>42</v>
      </c>
      <c r="G388" s="3" t="str">
        <v>Tofu</v>
      </c>
      <c r="H388" s="3">
        <v>23.25</v>
      </c>
      <c r="I388" t="str">
        <f t="shared" ref="I388:I451" si="8">IF(SUMIF(_xlfn.ANCHORARRAY($G$3), M388,_xlfn.ANCHORARRAY( $H$3))=0, "",SUMIF(_xlfn.ANCHORARRAY($G$3), M388,_xlfn.ANCHORARRAY( $H$3)) )</f>
        <v/>
      </c>
      <c r="O388" s="3">
        <f>SUMIF(Table2[ProductID],J388, Table2[Quantity])</f>
        <v>0</v>
      </c>
    </row>
    <row r="389" spans="1:15" x14ac:dyDescent="0.3">
      <c r="A389">
        <v>387</v>
      </c>
      <c r="B389">
        <v>10393</v>
      </c>
      <c r="C389">
        <v>25</v>
      </c>
      <c r="D389">
        <v>7</v>
      </c>
      <c r="G389" s="3" t="str">
        <v>NuNuCa Nuß-Nougat-Creme</v>
      </c>
      <c r="H389" s="3">
        <v>14</v>
      </c>
      <c r="I389" t="str">
        <f t="shared" si="8"/>
        <v/>
      </c>
      <c r="O389" s="3">
        <f>SUMIF(Table2[ProductID],J389, Table2[Quantity])</f>
        <v>0</v>
      </c>
    </row>
    <row r="390" spans="1:15" x14ac:dyDescent="0.3">
      <c r="A390">
        <v>388</v>
      </c>
      <c r="B390">
        <v>10393</v>
      </c>
      <c r="C390">
        <v>26</v>
      </c>
      <c r="D390">
        <v>70</v>
      </c>
      <c r="G390" s="3" t="str">
        <v>Gumbär Gummibärchen</v>
      </c>
      <c r="H390" s="3">
        <v>31.23</v>
      </c>
      <c r="I390" t="str">
        <f t="shared" si="8"/>
        <v/>
      </c>
      <c r="O390" s="3">
        <f>SUMIF(Table2[ProductID],J390, Table2[Quantity])</f>
        <v>0</v>
      </c>
    </row>
    <row r="391" spans="1:15" x14ac:dyDescent="0.3">
      <c r="A391">
        <v>389</v>
      </c>
      <c r="B391">
        <v>10393</v>
      </c>
      <c r="C391">
        <v>31</v>
      </c>
      <c r="D391">
        <v>32</v>
      </c>
      <c r="G391" s="3" t="str">
        <v>Gorgonzola Telino</v>
      </c>
      <c r="H391" s="3">
        <v>12.5</v>
      </c>
      <c r="I391" t="str">
        <f t="shared" si="8"/>
        <v/>
      </c>
      <c r="O391" s="3">
        <f>SUMIF(Table2[ProductID],J391, Table2[Quantity])</f>
        <v>0</v>
      </c>
    </row>
    <row r="392" spans="1:15" x14ac:dyDescent="0.3">
      <c r="A392">
        <v>390</v>
      </c>
      <c r="B392">
        <v>10394</v>
      </c>
      <c r="C392">
        <v>13</v>
      </c>
      <c r="D392">
        <v>10</v>
      </c>
      <c r="G392" s="3" t="str">
        <v>Konbu</v>
      </c>
      <c r="H392" s="3">
        <v>6</v>
      </c>
      <c r="I392" t="str">
        <f t="shared" si="8"/>
        <v/>
      </c>
      <c r="O392" s="3">
        <f>SUMIF(Table2[ProductID],J392, Table2[Quantity])</f>
        <v>0</v>
      </c>
    </row>
    <row r="393" spans="1:15" x14ac:dyDescent="0.3">
      <c r="A393">
        <v>391</v>
      </c>
      <c r="B393">
        <v>10394</v>
      </c>
      <c r="C393">
        <v>62</v>
      </c>
      <c r="D393">
        <v>10</v>
      </c>
      <c r="G393" s="3" t="str">
        <v>Tarte au sucre</v>
      </c>
      <c r="H393" s="3">
        <v>49.3</v>
      </c>
      <c r="I393" t="str">
        <f t="shared" si="8"/>
        <v/>
      </c>
      <c r="O393" s="3">
        <f>SUMIF(Table2[ProductID],J393, Table2[Quantity])</f>
        <v>0</v>
      </c>
    </row>
    <row r="394" spans="1:15" x14ac:dyDescent="0.3">
      <c r="A394">
        <v>392</v>
      </c>
      <c r="B394">
        <v>10395</v>
      </c>
      <c r="C394">
        <v>46</v>
      </c>
      <c r="D394">
        <v>28</v>
      </c>
      <c r="G394" s="3" t="str">
        <v>Spegesild</v>
      </c>
      <c r="H394" s="3">
        <v>12</v>
      </c>
      <c r="I394" t="str">
        <f t="shared" si="8"/>
        <v/>
      </c>
      <c r="O394" s="3">
        <f>SUMIF(Table2[ProductID],J394, Table2[Quantity])</f>
        <v>0</v>
      </c>
    </row>
    <row r="395" spans="1:15" x14ac:dyDescent="0.3">
      <c r="A395">
        <v>393</v>
      </c>
      <c r="B395">
        <v>10395</v>
      </c>
      <c r="C395">
        <v>53</v>
      </c>
      <c r="D395">
        <v>70</v>
      </c>
      <c r="G395" s="3" t="str">
        <v>Perth Pasties</v>
      </c>
      <c r="H395" s="3">
        <v>32.799999999999997</v>
      </c>
      <c r="I395" t="str">
        <f t="shared" si="8"/>
        <v/>
      </c>
      <c r="O395" s="3">
        <f>SUMIF(Table2[ProductID],J395, Table2[Quantity])</f>
        <v>0</v>
      </c>
    </row>
    <row r="396" spans="1:15" x14ac:dyDescent="0.3">
      <c r="A396">
        <v>394</v>
      </c>
      <c r="B396">
        <v>10395</v>
      </c>
      <c r="C396">
        <v>69</v>
      </c>
      <c r="D396">
        <v>8</v>
      </c>
      <c r="G396" s="3" t="str">
        <v>Gudbrandsdalsost</v>
      </c>
      <c r="H396" s="3">
        <v>36</v>
      </c>
      <c r="I396" t="str">
        <f t="shared" si="8"/>
        <v/>
      </c>
      <c r="O396" s="3">
        <f>SUMIF(Table2[ProductID],J396, Table2[Quantity])</f>
        <v>0</v>
      </c>
    </row>
    <row r="397" spans="1:15" x14ac:dyDescent="0.3">
      <c r="A397">
        <v>395</v>
      </c>
      <c r="B397">
        <v>10396</v>
      </c>
      <c r="C397">
        <v>23</v>
      </c>
      <c r="D397">
        <v>40</v>
      </c>
      <c r="G397" s="3" t="str">
        <v>Tunnbröd</v>
      </c>
      <c r="H397" s="3">
        <v>9</v>
      </c>
      <c r="I397" t="str">
        <f t="shared" si="8"/>
        <v/>
      </c>
      <c r="O397" s="3">
        <f>SUMIF(Table2[ProductID],J397, Table2[Quantity])</f>
        <v>0</v>
      </c>
    </row>
    <row r="398" spans="1:15" x14ac:dyDescent="0.3">
      <c r="A398">
        <v>396</v>
      </c>
      <c r="B398">
        <v>10396</v>
      </c>
      <c r="C398">
        <v>71</v>
      </c>
      <c r="D398">
        <v>60</v>
      </c>
      <c r="G398" s="3" t="str">
        <v>Fløtemysost</v>
      </c>
      <c r="H398" s="3">
        <v>21.5</v>
      </c>
      <c r="I398" t="str">
        <f t="shared" si="8"/>
        <v/>
      </c>
      <c r="O398" s="3">
        <f>SUMIF(Table2[ProductID],J398, Table2[Quantity])</f>
        <v>0</v>
      </c>
    </row>
    <row r="399" spans="1:15" x14ac:dyDescent="0.3">
      <c r="A399">
        <v>397</v>
      </c>
      <c r="B399">
        <v>10396</v>
      </c>
      <c r="C399">
        <v>72</v>
      </c>
      <c r="D399">
        <v>21</v>
      </c>
      <c r="G399" s="3" t="str">
        <v>Mozzarella di Giovanni</v>
      </c>
      <c r="H399" s="3">
        <v>34.799999999999997</v>
      </c>
      <c r="I399" t="str">
        <f t="shared" si="8"/>
        <v/>
      </c>
      <c r="O399" s="3">
        <f>SUMIF(Table2[ProductID],J399, Table2[Quantity])</f>
        <v>0</v>
      </c>
    </row>
    <row r="400" spans="1:15" x14ac:dyDescent="0.3">
      <c r="A400">
        <v>398</v>
      </c>
      <c r="B400">
        <v>10397</v>
      </c>
      <c r="C400">
        <v>21</v>
      </c>
      <c r="D400">
        <v>10</v>
      </c>
      <c r="G400" s="3" t="str">
        <v>Sir Rodney's Scones</v>
      </c>
      <c r="H400" s="3">
        <v>10</v>
      </c>
      <c r="I400" t="str">
        <f t="shared" si="8"/>
        <v/>
      </c>
      <c r="O400" s="3">
        <f>SUMIF(Table2[ProductID],J400, Table2[Quantity])</f>
        <v>0</v>
      </c>
    </row>
    <row r="401" spans="1:15" x14ac:dyDescent="0.3">
      <c r="A401">
        <v>399</v>
      </c>
      <c r="B401">
        <v>10397</v>
      </c>
      <c r="C401">
        <v>51</v>
      </c>
      <c r="D401">
        <v>18</v>
      </c>
      <c r="G401" s="3" t="str">
        <v>Manjimup Dried Apples</v>
      </c>
      <c r="H401" s="3">
        <v>53</v>
      </c>
      <c r="I401" t="str">
        <f t="shared" si="8"/>
        <v/>
      </c>
      <c r="O401" s="3">
        <f>SUMIF(Table2[ProductID],J401, Table2[Quantity])</f>
        <v>0</v>
      </c>
    </row>
    <row r="402" spans="1:15" x14ac:dyDescent="0.3">
      <c r="A402">
        <v>400</v>
      </c>
      <c r="B402">
        <v>10398</v>
      </c>
      <c r="C402">
        <v>35</v>
      </c>
      <c r="D402">
        <v>30</v>
      </c>
      <c r="G402" s="3" t="str">
        <v>Steeleye Stout</v>
      </c>
      <c r="H402" s="3">
        <v>18</v>
      </c>
      <c r="I402" t="str">
        <f t="shared" si="8"/>
        <v/>
      </c>
      <c r="O402" s="3">
        <f>SUMIF(Table2[ProductID],J402, Table2[Quantity])</f>
        <v>0</v>
      </c>
    </row>
    <row r="403" spans="1:15" x14ac:dyDescent="0.3">
      <c r="A403">
        <v>401</v>
      </c>
      <c r="B403">
        <v>10398</v>
      </c>
      <c r="C403">
        <v>55</v>
      </c>
      <c r="D403">
        <v>120</v>
      </c>
      <c r="G403" s="3" t="str">
        <v>Pâté chinois</v>
      </c>
      <c r="H403" s="3">
        <v>24</v>
      </c>
      <c r="I403" t="str">
        <f t="shared" si="8"/>
        <v/>
      </c>
      <c r="O403" s="3">
        <f>SUMIF(Table2[ProductID],J403, Table2[Quantity])</f>
        <v>0</v>
      </c>
    </row>
    <row r="404" spans="1:15" x14ac:dyDescent="0.3">
      <c r="A404">
        <v>402</v>
      </c>
      <c r="B404">
        <v>10399</v>
      </c>
      <c r="C404">
        <v>68</v>
      </c>
      <c r="D404">
        <v>60</v>
      </c>
      <c r="G404" s="3" t="str">
        <v>Scottish Longbreads</v>
      </c>
      <c r="H404" s="3">
        <v>12.5</v>
      </c>
      <c r="I404" t="str">
        <f t="shared" si="8"/>
        <v/>
      </c>
      <c r="O404" s="3">
        <f>SUMIF(Table2[ProductID],J404, Table2[Quantity])</f>
        <v>0</v>
      </c>
    </row>
    <row r="405" spans="1:15" x14ac:dyDescent="0.3">
      <c r="A405">
        <v>403</v>
      </c>
      <c r="B405">
        <v>10399</v>
      </c>
      <c r="C405">
        <v>71</v>
      </c>
      <c r="D405">
        <v>30</v>
      </c>
      <c r="G405" s="3" t="str">
        <v>Fløtemysost</v>
      </c>
      <c r="H405" s="3">
        <v>21.5</v>
      </c>
      <c r="I405" t="str">
        <f t="shared" si="8"/>
        <v/>
      </c>
      <c r="O405" s="3">
        <f>SUMIF(Table2[ProductID],J405, Table2[Quantity])</f>
        <v>0</v>
      </c>
    </row>
    <row r="406" spans="1:15" x14ac:dyDescent="0.3">
      <c r="A406">
        <v>404</v>
      </c>
      <c r="B406">
        <v>10399</v>
      </c>
      <c r="C406">
        <v>76</v>
      </c>
      <c r="D406">
        <v>35</v>
      </c>
      <c r="G406" s="3" t="str">
        <v>Lakkalikööri</v>
      </c>
      <c r="H406" s="3">
        <v>18</v>
      </c>
      <c r="I406" t="str">
        <f t="shared" si="8"/>
        <v/>
      </c>
      <c r="O406" s="3">
        <f>SUMIF(Table2[ProductID],J406, Table2[Quantity])</f>
        <v>0</v>
      </c>
    </row>
    <row r="407" spans="1:15" x14ac:dyDescent="0.3">
      <c r="A407">
        <v>405</v>
      </c>
      <c r="B407">
        <v>10399</v>
      </c>
      <c r="C407">
        <v>77</v>
      </c>
      <c r="D407">
        <v>14</v>
      </c>
      <c r="G407" s="3" t="str">
        <v>Original Frankfurter grüne Soße</v>
      </c>
      <c r="H407" s="3">
        <v>13</v>
      </c>
      <c r="I407" t="str">
        <f t="shared" si="8"/>
        <v/>
      </c>
      <c r="O407" s="3">
        <f>SUMIF(Table2[ProductID],J407, Table2[Quantity])</f>
        <v>0</v>
      </c>
    </row>
    <row r="408" spans="1:15" x14ac:dyDescent="0.3">
      <c r="A408">
        <v>406</v>
      </c>
      <c r="B408">
        <v>10400</v>
      </c>
      <c r="C408">
        <v>29</v>
      </c>
      <c r="D408">
        <v>21</v>
      </c>
      <c r="G408" s="3" t="str">
        <v>Thüringer Rostbratwurst</v>
      </c>
      <c r="H408" s="3">
        <v>123.79</v>
      </c>
      <c r="I408" t="str">
        <f t="shared" si="8"/>
        <v/>
      </c>
      <c r="O408" s="3">
        <f>SUMIF(Table2[ProductID],J408, Table2[Quantity])</f>
        <v>0</v>
      </c>
    </row>
    <row r="409" spans="1:15" x14ac:dyDescent="0.3">
      <c r="A409">
        <v>407</v>
      </c>
      <c r="B409">
        <v>10400</v>
      </c>
      <c r="C409">
        <v>35</v>
      </c>
      <c r="D409">
        <v>35</v>
      </c>
      <c r="G409" s="3" t="str">
        <v>Steeleye Stout</v>
      </c>
      <c r="H409" s="3">
        <v>18</v>
      </c>
      <c r="I409" t="str">
        <f t="shared" si="8"/>
        <v/>
      </c>
      <c r="O409" s="3">
        <f>SUMIF(Table2[ProductID],J409, Table2[Quantity])</f>
        <v>0</v>
      </c>
    </row>
    <row r="410" spans="1:15" x14ac:dyDescent="0.3">
      <c r="A410">
        <v>408</v>
      </c>
      <c r="B410">
        <v>10400</v>
      </c>
      <c r="C410">
        <v>49</v>
      </c>
      <c r="D410">
        <v>30</v>
      </c>
      <c r="G410" s="3" t="str">
        <v>Maxilaku</v>
      </c>
      <c r="H410" s="3">
        <v>20</v>
      </c>
      <c r="I410" t="str">
        <f t="shared" si="8"/>
        <v/>
      </c>
      <c r="O410" s="3">
        <f>SUMIF(Table2[ProductID],J410, Table2[Quantity])</f>
        <v>0</v>
      </c>
    </row>
    <row r="411" spans="1:15" x14ac:dyDescent="0.3">
      <c r="A411">
        <v>409</v>
      </c>
      <c r="B411">
        <v>10401</v>
      </c>
      <c r="C411">
        <v>30</v>
      </c>
      <c r="D411">
        <v>18</v>
      </c>
      <c r="G411" s="3" t="str">
        <v>Nord-Ost Matjeshering</v>
      </c>
      <c r="H411" s="3">
        <v>25.89</v>
      </c>
      <c r="I411" t="str">
        <f t="shared" si="8"/>
        <v/>
      </c>
      <c r="O411" s="3">
        <f>SUMIF(Table2[ProductID],J411, Table2[Quantity])</f>
        <v>0</v>
      </c>
    </row>
    <row r="412" spans="1:15" x14ac:dyDescent="0.3">
      <c r="A412">
        <v>410</v>
      </c>
      <c r="B412">
        <v>10401</v>
      </c>
      <c r="C412">
        <v>56</v>
      </c>
      <c r="D412">
        <v>70</v>
      </c>
      <c r="G412" s="3" t="str">
        <v>Gnocchi di nonna Alice</v>
      </c>
      <c r="H412" s="3">
        <v>38</v>
      </c>
      <c r="I412" t="str">
        <f t="shared" si="8"/>
        <v/>
      </c>
      <c r="O412" s="3">
        <f>SUMIF(Table2[ProductID],J412, Table2[Quantity])</f>
        <v>0</v>
      </c>
    </row>
    <row r="413" spans="1:15" x14ac:dyDescent="0.3">
      <c r="A413">
        <v>411</v>
      </c>
      <c r="B413">
        <v>10401</v>
      </c>
      <c r="C413">
        <v>65</v>
      </c>
      <c r="D413">
        <v>20</v>
      </c>
      <c r="G413" s="3" t="str">
        <v>Louisiana Fiery Hot Pepper Sauce</v>
      </c>
      <c r="H413" s="3">
        <v>21.05</v>
      </c>
      <c r="I413" t="str">
        <f t="shared" si="8"/>
        <v/>
      </c>
      <c r="O413" s="3">
        <f>SUMIF(Table2[ProductID],J413, Table2[Quantity])</f>
        <v>0</v>
      </c>
    </row>
    <row r="414" spans="1:15" x14ac:dyDescent="0.3">
      <c r="A414">
        <v>412</v>
      </c>
      <c r="B414">
        <v>10401</v>
      </c>
      <c r="C414">
        <v>71</v>
      </c>
      <c r="D414">
        <v>60</v>
      </c>
      <c r="G414" s="3" t="str">
        <v>Fløtemysost</v>
      </c>
      <c r="H414" s="3">
        <v>21.5</v>
      </c>
      <c r="I414" t="str">
        <f t="shared" si="8"/>
        <v/>
      </c>
      <c r="O414" s="3">
        <f>SUMIF(Table2[ProductID],J414, Table2[Quantity])</f>
        <v>0</v>
      </c>
    </row>
    <row r="415" spans="1:15" x14ac:dyDescent="0.3">
      <c r="A415">
        <v>413</v>
      </c>
      <c r="B415">
        <v>10402</v>
      </c>
      <c r="C415">
        <v>23</v>
      </c>
      <c r="D415">
        <v>60</v>
      </c>
      <c r="G415" s="3" t="str">
        <v>Tunnbröd</v>
      </c>
      <c r="H415" s="3">
        <v>9</v>
      </c>
      <c r="I415" t="str">
        <f t="shared" si="8"/>
        <v/>
      </c>
      <c r="O415" s="3">
        <f>SUMIF(Table2[ProductID],J415, Table2[Quantity])</f>
        <v>0</v>
      </c>
    </row>
    <row r="416" spans="1:15" x14ac:dyDescent="0.3">
      <c r="A416">
        <v>414</v>
      </c>
      <c r="B416">
        <v>10402</v>
      </c>
      <c r="C416">
        <v>63</v>
      </c>
      <c r="D416">
        <v>65</v>
      </c>
      <c r="G416" s="3" t="str">
        <v>Vegie-spread</v>
      </c>
      <c r="H416" s="3">
        <v>43.9</v>
      </c>
      <c r="I416" t="str">
        <f t="shared" si="8"/>
        <v/>
      </c>
      <c r="O416" s="3">
        <f>SUMIF(Table2[ProductID],J416, Table2[Quantity])</f>
        <v>0</v>
      </c>
    </row>
    <row r="417" spans="1:15" x14ac:dyDescent="0.3">
      <c r="A417">
        <v>415</v>
      </c>
      <c r="B417">
        <v>10403</v>
      </c>
      <c r="C417">
        <v>16</v>
      </c>
      <c r="D417">
        <v>21</v>
      </c>
      <c r="G417" s="3" t="str">
        <v>Pavlova</v>
      </c>
      <c r="H417" s="3">
        <v>17.45</v>
      </c>
      <c r="I417" t="str">
        <f t="shared" si="8"/>
        <v/>
      </c>
      <c r="O417" s="3">
        <f>SUMIF(Table2[ProductID],J417, Table2[Quantity])</f>
        <v>0</v>
      </c>
    </row>
    <row r="418" spans="1:15" x14ac:dyDescent="0.3">
      <c r="A418">
        <v>416</v>
      </c>
      <c r="B418">
        <v>10403</v>
      </c>
      <c r="C418">
        <v>48</v>
      </c>
      <c r="D418">
        <v>70</v>
      </c>
      <c r="G418" s="3" t="str">
        <v>Chocolade</v>
      </c>
      <c r="H418" s="3">
        <v>12.75</v>
      </c>
      <c r="I418" t="str">
        <f t="shared" si="8"/>
        <v/>
      </c>
      <c r="O418" s="3">
        <f>SUMIF(Table2[ProductID],J418, Table2[Quantity])</f>
        <v>0</v>
      </c>
    </row>
    <row r="419" spans="1:15" x14ac:dyDescent="0.3">
      <c r="A419">
        <v>417</v>
      </c>
      <c r="B419">
        <v>10404</v>
      </c>
      <c r="C419">
        <v>26</v>
      </c>
      <c r="D419">
        <v>30</v>
      </c>
      <c r="G419" s="3" t="str">
        <v>Gumbär Gummibärchen</v>
      </c>
      <c r="H419" s="3">
        <v>31.23</v>
      </c>
      <c r="I419" t="str">
        <f t="shared" si="8"/>
        <v/>
      </c>
      <c r="O419" s="3">
        <f>SUMIF(Table2[ProductID],J419, Table2[Quantity])</f>
        <v>0</v>
      </c>
    </row>
    <row r="420" spans="1:15" x14ac:dyDescent="0.3">
      <c r="A420">
        <v>418</v>
      </c>
      <c r="B420">
        <v>10404</v>
      </c>
      <c r="C420">
        <v>42</v>
      </c>
      <c r="D420">
        <v>40</v>
      </c>
      <c r="G420" s="3" t="str">
        <v>Singaporean Hokkien Fried Mee</v>
      </c>
      <c r="H420" s="3">
        <v>14</v>
      </c>
      <c r="I420" t="str">
        <f t="shared" si="8"/>
        <v/>
      </c>
      <c r="O420" s="3">
        <f>SUMIF(Table2[ProductID],J420, Table2[Quantity])</f>
        <v>0</v>
      </c>
    </row>
    <row r="421" spans="1:15" x14ac:dyDescent="0.3">
      <c r="A421">
        <v>419</v>
      </c>
      <c r="B421">
        <v>10404</v>
      </c>
      <c r="C421">
        <v>49</v>
      </c>
      <c r="D421">
        <v>30</v>
      </c>
      <c r="G421" s="3" t="str">
        <v>Maxilaku</v>
      </c>
      <c r="H421" s="3">
        <v>20</v>
      </c>
      <c r="I421" t="str">
        <f t="shared" si="8"/>
        <v/>
      </c>
      <c r="O421" s="3">
        <f>SUMIF(Table2[ProductID],J421, Table2[Quantity])</f>
        <v>0</v>
      </c>
    </row>
    <row r="422" spans="1:15" x14ac:dyDescent="0.3">
      <c r="A422">
        <v>420</v>
      </c>
      <c r="B422">
        <v>10405</v>
      </c>
      <c r="C422">
        <v>3</v>
      </c>
      <c r="D422">
        <v>50</v>
      </c>
      <c r="G422" s="3" t="str">
        <v>Aniseed Syrup</v>
      </c>
      <c r="H422" s="3">
        <v>10</v>
      </c>
      <c r="I422" t="str">
        <f t="shared" si="8"/>
        <v/>
      </c>
      <c r="O422" s="3">
        <f>SUMIF(Table2[ProductID],J422, Table2[Quantity])</f>
        <v>0</v>
      </c>
    </row>
    <row r="423" spans="1:15" x14ac:dyDescent="0.3">
      <c r="A423">
        <v>421</v>
      </c>
      <c r="B423">
        <v>10406</v>
      </c>
      <c r="C423">
        <v>1</v>
      </c>
      <c r="D423">
        <v>10</v>
      </c>
      <c r="G423" s="3" t="str">
        <v>Chais</v>
      </c>
      <c r="H423" s="3">
        <v>18</v>
      </c>
      <c r="I423" t="str">
        <f t="shared" si="8"/>
        <v/>
      </c>
      <c r="O423" s="3">
        <f>SUMIF(Table2[ProductID],J423, Table2[Quantity])</f>
        <v>0</v>
      </c>
    </row>
    <row r="424" spans="1:15" x14ac:dyDescent="0.3">
      <c r="A424">
        <v>422</v>
      </c>
      <c r="B424">
        <v>10406</v>
      </c>
      <c r="C424">
        <v>21</v>
      </c>
      <c r="D424">
        <v>30</v>
      </c>
      <c r="G424" s="3" t="str">
        <v>Sir Rodney's Scones</v>
      </c>
      <c r="H424" s="3">
        <v>10</v>
      </c>
      <c r="I424" t="str">
        <f t="shared" si="8"/>
        <v/>
      </c>
      <c r="O424" s="3">
        <f>SUMIF(Table2[ProductID],J424, Table2[Quantity])</f>
        <v>0</v>
      </c>
    </row>
    <row r="425" spans="1:15" x14ac:dyDescent="0.3">
      <c r="A425">
        <v>423</v>
      </c>
      <c r="B425">
        <v>10406</v>
      </c>
      <c r="C425">
        <v>28</v>
      </c>
      <c r="D425">
        <v>42</v>
      </c>
      <c r="G425" s="3" t="str">
        <v>Rössle Sauerkraut</v>
      </c>
      <c r="H425" s="3">
        <v>45.6</v>
      </c>
      <c r="I425" t="str">
        <f t="shared" si="8"/>
        <v/>
      </c>
      <c r="O425" s="3">
        <f>SUMIF(Table2[ProductID],J425, Table2[Quantity])</f>
        <v>0</v>
      </c>
    </row>
    <row r="426" spans="1:15" x14ac:dyDescent="0.3">
      <c r="A426">
        <v>424</v>
      </c>
      <c r="B426">
        <v>10406</v>
      </c>
      <c r="C426">
        <v>36</v>
      </c>
      <c r="D426">
        <v>5</v>
      </c>
      <c r="G426" s="3" t="str">
        <v>Inlagd Sill</v>
      </c>
      <c r="H426" s="3">
        <v>19</v>
      </c>
      <c r="I426" t="str">
        <f t="shared" si="8"/>
        <v/>
      </c>
      <c r="O426" s="3">
        <f>SUMIF(Table2[ProductID],J426, Table2[Quantity])</f>
        <v>0</v>
      </c>
    </row>
    <row r="427" spans="1:15" x14ac:dyDescent="0.3">
      <c r="A427">
        <v>425</v>
      </c>
      <c r="B427">
        <v>10406</v>
      </c>
      <c r="C427">
        <v>40</v>
      </c>
      <c r="D427">
        <v>2</v>
      </c>
      <c r="G427" s="3" t="str">
        <v>Boston Crab Meat</v>
      </c>
      <c r="H427" s="3">
        <v>18.399999999999999</v>
      </c>
      <c r="I427" t="str">
        <f t="shared" si="8"/>
        <v/>
      </c>
      <c r="O427" s="3">
        <f>SUMIF(Table2[ProductID],J427, Table2[Quantity])</f>
        <v>0</v>
      </c>
    </row>
    <row r="428" spans="1:15" x14ac:dyDescent="0.3">
      <c r="A428">
        <v>426</v>
      </c>
      <c r="B428">
        <v>10407</v>
      </c>
      <c r="C428">
        <v>11</v>
      </c>
      <c r="D428">
        <v>30</v>
      </c>
      <c r="G428" s="3" t="str">
        <v>Queso Cabrales</v>
      </c>
      <c r="H428" s="3">
        <v>21</v>
      </c>
      <c r="I428" t="str">
        <f t="shared" si="8"/>
        <v/>
      </c>
      <c r="O428" s="3">
        <f>SUMIF(Table2[ProductID],J428, Table2[Quantity])</f>
        <v>0</v>
      </c>
    </row>
    <row r="429" spans="1:15" x14ac:dyDescent="0.3">
      <c r="A429">
        <v>427</v>
      </c>
      <c r="B429">
        <v>10407</v>
      </c>
      <c r="C429">
        <v>69</v>
      </c>
      <c r="D429">
        <v>15</v>
      </c>
      <c r="G429" s="3" t="str">
        <v>Gudbrandsdalsost</v>
      </c>
      <c r="H429" s="3">
        <v>36</v>
      </c>
      <c r="I429" t="str">
        <f t="shared" si="8"/>
        <v/>
      </c>
      <c r="O429" s="3">
        <f>SUMIF(Table2[ProductID],J429, Table2[Quantity])</f>
        <v>0</v>
      </c>
    </row>
    <row r="430" spans="1:15" x14ac:dyDescent="0.3">
      <c r="A430">
        <v>428</v>
      </c>
      <c r="B430">
        <v>10407</v>
      </c>
      <c r="C430">
        <v>71</v>
      </c>
      <c r="D430">
        <v>15</v>
      </c>
      <c r="G430" s="3" t="str">
        <v>Fløtemysost</v>
      </c>
      <c r="H430" s="3">
        <v>21.5</v>
      </c>
      <c r="I430" t="str">
        <f t="shared" si="8"/>
        <v/>
      </c>
      <c r="O430" s="3">
        <f>SUMIF(Table2[ProductID],J430, Table2[Quantity])</f>
        <v>0</v>
      </c>
    </row>
    <row r="431" spans="1:15" x14ac:dyDescent="0.3">
      <c r="A431">
        <v>429</v>
      </c>
      <c r="B431">
        <v>10408</v>
      </c>
      <c r="C431">
        <v>37</v>
      </c>
      <c r="D431">
        <v>10</v>
      </c>
      <c r="G431" s="3" t="str">
        <v>Gravad lax</v>
      </c>
      <c r="H431" s="3">
        <v>26</v>
      </c>
      <c r="I431" t="str">
        <f t="shared" si="8"/>
        <v/>
      </c>
      <c r="O431" s="3">
        <f>SUMIF(Table2[ProductID],J431, Table2[Quantity])</f>
        <v>0</v>
      </c>
    </row>
    <row r="432" spans="1:15" x14ac:dyDescent="0.3">
      <c r="A432">
        <v>430</v>
      </c>
      <c r="B432">
        <v>10408</v>
      </c>
      <c r="C432">
        <v>54</v>
      </c>
      <c r="D432">
        <v>6</v>
      </c>
      <c r="G432" s="3" t="str">
        <v>Tourtière</v>
      </c>
      <c r="H432" s="3">
        <v>7.45</v>
      </c>
      <c r="I432" t="str">
        <f t="shared" si="8"/>
        <v/>
      </c>
      <c r="O432" s="3">
        <f>SUMIF(Table2[ProductID],J432, Table2[Quantity])</f>
        <v>0</v>
      </c>
    </row>
    <row r="433" spans="1:15" x14ac:dyDescent="0.3">
      <c r="A433">
        <v>431</v>
      </c>
      <c r="B433">
        <v>10408</v>
      </c>
      <c r="C433">
        <v>62</v>
      </c>
      <c r="D433">
        <v>35</v>
      </c>
      <c r="G433" s="3" t="str">
        <v>Tarte au sucre</v>
      </c>
      <c r="H433" s="3">
        <v>49.3</v>
      </c>
      <c r="I433" t="str">
        <f t="shared" si="8"/>
        <v/>
      </c>
      <c r="O433" s="3">
        <f>SUMIF(Table2[ProductID],J433, Table2[Quantity])</f>
        <v>0</v>
      </c>
    </row>
    <row r="434" spans="1:15" x14ac:dyDescent="0.3">
      <c r="A434">
        <v>432</v>
      </c>
      <c r="B434">
        <v>10409</v>
      </c>
      <c r="C434">
        <v>14</v>
      </c>
      <c r="D434">
        <v>12</v>
      </c>
      <c r="G434" s="3" t="str">
        <v>Tofu</v>
      </c>
      <c r="H434" s="3">
        <v>23.25</v>
      </c>
      <c r="I434" t="str">
        <f t="shared" si="8"/>
        <v/>
      </c>
      <c r="O434" s="3">
        <f>SUMIF(Table2[ProductID],J434, Table2[Quantity])</f>
        <v>0</v>
      </c>
    </row>
    <row r="435" spans="1:15" x14ac:dyDescent="0.3">
      <c r="A435">
        <v>433</v>
      </c>
      <c r="B435">
        <v>10409</v>
      </c>
      <c r="C435">
        <v>21</v>
      </c>
      <c r="D435">
        <v>12</v>
      </c>
      <c r="G435" s="3" t="str">
        <v>Sir Rodney's Scones</v>
      </c>
      <c r="H435" s="3">
        <v>10</v>
      </c>
      <c r="I435" t="str">
        <f t="shared" si="8"/>
        <v/>
      </c>
      <c r="O435" s="3">
        <f>SUMIF(Table2[ProductID],J435, Table2[Quantity])</f>
        <v>0</v>
      </c>
    </row>
    <row r="436" spans="1:15" x14ac:dyDescent="0.3">
      <c r="A436">
        <v>434</v>
      </c>
      <c r="B436">
        <v>10410</v>
      </c>
      <c r="C436">
        <v>33</v>
      </c>
      <c r="D436">
        <v>49</v>
      </c>
      <c r="G436" s="3" t="str">
        <v>Geitost</v>
      </c>
      <c r="H436" s="3">
        <v>2.5</v>
      </c>
      <c r="I436" t="str">
        <f t="shared" si="8"/>
        <v/>
      </c>
      <c r="O436" s="3">
        <f>SUMIF(Table2[ProductID],J436, Table2[Quantity])</f>
        <v>0</v>
      </c>
    </row>
    <row r="437" spans="1:15" x14ac:dyDescent="0.3">
      <c r="A437">
        <v>435</v>
      </c>
      <c r="B437">
        <v>10410</v>
      </c>
      <c r="C437">
        <v>59</v>
      </c>
      <c r="D437">
        <v>16</v>
      </c>
      <c r="G437" s="3" t="str">
        <v>Raclette Courdavault</v>
      </c>
      <c r="H437" s="3">
        <v>55</v>
      </c>
      <c r="I437" t="str">
        <f t="shared" si="8"/>
        <v/>
      </c>
      <c r="O437" s="3">
        <f>SUMIF(Table2[ProductID],J437, Table2[Quantity])</f>
        <v>0</v>
      </c>
    </row>
    <row r="438" spans="1:15" x14ac:dyDescent="0.3">
      <c r="A438">
        <v>436</v>
      </c>
      <c r="B438">
        <v>10411</v>
      </c>
      <c r="C438">
        <v>41</v>
      </c>
      <c r="D438">
        <v>25</v>
      </c>
      <c r="G438" s="3" t="str">
        <v>Jack's New England Clam Chowder</v>
      </c>
      <c r="H438" s="3">
        <v>9.65</v>
      </c>
      <c r="I438" t="str">
        <f t="shared" si="8"/>
        <v/>
      </c>
      <c r="O438" s="3">
        <f>SUMIF(Table2[ProductID],J438, Table2[Quantity])</f>
        <v>0</v>
      </c>
    </row>
    <row r="439" spans="1:15" x14ac:dyDescent="0.3">
      <c r="A439">
        <v>437</v>
      </c>
      <c r="B439">
        <v>10411</v>
      </c>
      <c r="C439">
        <v>44</v>
      </c>
      <c r="D439">
        <v>40</v>
      </c>
      <c r="G439" s="3" t="str">
        <v>Gula Malacca</v>
      </c>
      <c r="H439" s="3">
        <v>19.45</v>
      </c>
      <c r="I439" t="str">
        <f t="shared" si="8"/>
        <v/>
      </c>
      <c r="O439" s="3">
        <f>SUMIF(Table2[ProductID],J439, Table2[Quantity])</f>
        <v>0</v>
      </c>
    </row>
    <row r="440" spans="1:15" x14ac:dyDescent="0.3">
      <c r="A440">
        <v>438</v>
      </c>
      <c r="B440">
        <v>10411</v>
      </c>
      <c r="C440">
        <v>59</v>
      </c>
      <c r="D440">
        <v>9</v>
      </c>
      <c r="G440" s="3" t="str">
        <v>Raclette Courdavault</v>
      </c>
      <c r="H440" s="3">
        <v>55</v>
      </c>
      <c r="I440" t="str">
        <f t="shared" si="8"/>
        <v/>
      </c>
      <c r="O440" s="3">
        <f>SUMIF(Table2[ProductID],J440, Table2[Quantity])</f>
        <v>0</v>
      </c>
    </row>
    <row r="441" spans="1:15" x14ac:dyDescent="0.3">
      <c r="A441">
        <v>439</v>
      </c>
      <c r="B441">
        <v>10412</v>
      </c>
      <c r="C441">
        <v>14</v>
      </c>
      <c r="D441">
        <v>20</v>
      </c>
      <c r="G441" s="3" t="str">
        <v>Tofu</v>
      </c>
      <c r="H441" s="3">
        <v>23.25</v>
      </c>
      <c r="I441" t="str">
        <f t="shared" si="8"/>
        <v/>
      </c>
      <c r="O441" s="3">
        <f>SUMIF(Table2[ProductID],J441, Table2[Quantity])</f>
        <v>0</v>
      </c>
    </row>
    <row r="442" spans="1:15" x14ac:dyDescent="0.3">
      <c r="A442">
        <v>440</v>
      </c>
      <c r="B442">
        <v>10413</v>
      </c>
      <c r="C442">
        <v>1</v>
      </c>
      <c r="D442">
        <v>24</v>
      </c>
      <c r="G442" s="3" t="str">
        <v>Chais</v>
      </c>
      <c r="H442" s="3">
        <v>18</v>
      </c>
      <c r="I442" t="str">
        <f t="shared" si="8"/>
        <v/>
      </c>
      <c r="O442" s="3">
        <f>SUMIF(Table2[ProductID],J442, Table2[Quantity])</f>
        <v>0</v>
      </c>
    </row>
    <row r="443" spans="1:15" x14ac:dyDescent="0.3">
      <c r="A443">
        <v>441</v>
      </c>
      <c r="B443">
        <v>10413</v>
      </c>
      <c r="C443">
        <v>62</v>
      </c>
      <c r="D443">
        <v>40</v>
      </c>
      <c r="G443" s="3" t="str">
        <v>Tarte au sucre</v>
      </c>
      <c r="H443" s="3">
        <v>49.3</v>
      </c>
      <c r="I443" t="str">
        <f t="shared" si="8"/>
        <v/>
      </c>
      <c r="O443" s="3">
        <f>SUMIF(Table2[ProductID],J443, Table2[Quantity])</f>
        <v>0</v>
      </c>
    </row>
    <row r="444" spans="1:15" x14ac:dyDescent="0.3">
      <c r="A444">
        <v>442</v>
      </c>
      <c r="B444">
        <v>10413</v>
      </c>
      <c r="C444">
        <v>76</v>
      </c>
      <c r="D444">
        <v>14</v>
      </c>
      <c r="G444" s="3" t="str">
        <v>Lakkalikööri</v>
      </c>
      <c r="H444" s="3">
        <v>18</v>
      </c>
      <c r="I444" t="str">
        <f t="shared" si="8"/>
        <v/>
      </c>
      <c r="O444" s="3">
        <f>SUMIF(Table2[ProductID],J444, Table2[Quantity])</f>
        <v>0</v>
      </c>
    </row>
    <row r="445" spans="1:15" x14ac:dyDescent="0.3">
      <c r="A445">
        <v>443</v>
      </c>
      <c r="B445">
        <v>10414</v>
      </c>
      <c r="C445">
        <v>19</v>
      </c>
      <c r="D445">
        <v>18</v>
      </c>
      <c r="G445" s="3" t="str">
        <v>Teatime Chocolate Biscuits</v>
      </c>
      <c r="H445" s="3">
        <v>9.1999999999999993</v>
      </c>
      <c r="I445" t="str">
        <f t="shared" si="8"/>
        <v/>
      </c>
      <c r="O445" s="3">
        <f>SUMIF(Table2[ProductID],J445, Table2[Quantity])</f>
        <v>0</v>
      </c>
    </row>
    <row r="446" spans="1:15" x14ac:dyDescent="0.3">
      <c r="A446">
        <v>444</v>
      </c>
      <c r="B446">
        <v>10414</v>
      </c>
      <c r="C446">
        <v>33</v>
      </c>
      <c r="D446">
        <v>50</v>
      </c>
      <c r="G446" s="3" t="str">
        <v>Geitost</v>
      </c>
      <c r="H446" s="3">
        <v>2.5</v>
      </c>
      <c r="I446" t="str">
        <f t="shared" si="8"/>
        <v/>
      </c>
      <c r="O446" s="3">
        <f>SUMIF(Table2[ProductID],J446, Table2[Quantity])</f>
        <v>0</v>
      </c>
    </row>
    <row r="447" spans="1:15" x14ac:dyDescent="0.3">
      <c r="A447">
        <v>445</v>
      </c>
      <c r="B447">
        <v>10415</v>
      </c>
      <c r="C447">
        <v>17</v>
      </c>
      <c r="D447">
        <v>2</v>
      </c>
      <c r="G447" s="3" t="str">
        <v>Alice Mutton</v>
      </c>
      <c r="H447" s="3">
        <v>39</v>
      </c>
      <c r="I447" t="str">
        <f t="shared" si="8"/>
        <v/>
      </c>
      <c r="O447" s="3">
        <f>SUMIF(Table2[ProductID],J447, Table2[Quantity])</f>
        <v>0</v>
      </c>
    </row>
    <row r="448" spans="1:15" x14ac:dyDescent="0.3">
      <c r="A448">
        <v>446</v>
      </c>
      <c r="B448">
        <v>10415</v>
      </c>
      <c r="C448">
        <v>33</v>
      </c>
      <c r="D448">
        <v>20</v>
      </c>
      <c r="G448" s="3" t="str">
        <v>Geitost</v>
      </c>
      <c r="H448" s="3">
        <v>2.5</v>
      </c>
      <c r="I448" t="str">
        <f t="shared" si="8"/>
        <v/>
      </c>
      <c r="O448" s="3">
        <f>SUMIF(Table2[ProductID],J448, Table2[Quantity])</f>
        <v>0</v>
      </c>
    </row>
    <row r="449" spans="1:15" x14ac:dyDescent="0.3">
      <c r="A449">
        <v>447</v>
      </c>
      <c r="B449">
        <v>10416</v>
      </c>
      <c r="C449">
        <v>19</v>
      </c>
      <c r="D449">
        <v>20</v>
      </c>
      <c r="G449" s="3" t="str">
        <v>Teatime Chocolate Biscuits</v>
      </c>
      <c r="H449" s="3">
        <v>9.1999999999999993</v>
      </c>
      <c r="I449" t="str">
        <f t="shared" si="8"/>
        <v/>
      </c>
      <c r="O449" s="3">
        <f>SUMIF(Table2[ProductID],J449, Table2[Quantity])</f>
        <v>0</v>
      </c>
    </row>
    <row r="450" spans="1:15" x14ac:dyDescent="0.3">
      <c r="A450">
        <v>448</v>
      </c>
      <c r="B450">
        <v>10416</v>
      </c>
      <c r="C450">
        <v>53</v>
      </c>
      <c r="D450">
        <v>10</v>
      </c>
      <c r="G450" s="3" t="str">
        <v>Perth Pasties</v>
      </c>
      <c r="H450" s="3">
        <v>32.799999999999997</v>
      </c>
      <c r="I450" t="str">
        <f t="shared" si="8"/>
        <v/>
      </c>
      <c r="O450" s="3">
        <f>SUMIF(Table2[ProductID],J450, Table2[Quantity])</f>
        <v>0</v>
      </c>
    </row>
    <row r="451" spans="1:15" x14ac:dyDescent="0.3">
      <c r="A451">
        <v>449</v>
      </c>
      <c r="B451">
        <v>10416</v>
      </c>
      <c r="C451">
        <v>57</v>
      </c>
      <c r="D451">
        <v>20</v>
      </c>
      <c r="G451" s="3" t="str">
        <v>Ravioli Angelo</v>
      </c>
      <c r="H451" s="3">
        <v>19.5</v>
      </c>
      <c r="I451" t="str">
        <f t="shared" si="8"/>
        <v/>
      </c>
      <c r="O451" s="3">
        <f>SUMIF(Table2[ProductID],J451, Table2[Quantity])</f>
        <v>0</v>
      </c>
    </row>
    <row r="452" spans="1:15" x14ac:dyDescent="0.3">
      <c r="A452">
        <v>450</v>
      </c>
      <c r="B452">
        <v>10417</v>
      </c>
      <c r="C452">
        <v>38</v>
      </c>
      <c r="D452">
        <v>50</v>
      </c>
      <c r="G452" s="3" t="str">
        <v>Côte de Blaye</v>
      </c>
      <c r="H452" s="3">
        <v>263.5</v>
      </c>
      <c r="I452" t="str">
        <f t="shared" ref="I452:I515" si="9">IF(SUMIF(_xlfn.ANCHORARRAY($G$3), M452,_xlfn.ANCHORARRAY( $H$3))=0, "",SUMIF(_xlfn.ANCHORARRAY($G$3), M452,_xlfn.ANCHORARRAY( $H$3)) )</f>
        <v/>
      </c>
      <c r="O452" s="3">
        <f>SUMIF(Table2[ProductID],J452, Table2[Quantity])</f>
        <v>0</v>
      </c>
    </row>
    <row r="453" spans="1:15" x14ac:dyDescent="0.3">
      <c r="A453">
        <v>451</v>
      </c>
      <c r="B453">
        <v>10417</v>
      </c>
      <c r="C453">
        <v>46</v>
      </c>
      <c r="D453">
        <v>2</v>
      </c>
      <c r="G453" s="3" t="str">
        <v>Spegesild</v>
      </c>
      <c r="H453" s="3">
        <v>12</v>
      </c>
      <c r="I453" t="str">
        <f t="shared" si="9"/>
        <v/>
      </c>
      <c r="O453" s="3">
        <f>SUMIF(Table2[ProductID],J453, Table2[Quantity])</f>
        <v>0</v>
      </c>
    </row>
    <row r="454" spans="1:15" x14ac:dyDescent="0.3">
      <c r="A454">
        <v>452</v>
      </c>
      <c r="B454">
        <v>10417</v>
      </c>
      <c r="C454">
        <v>68</v>
      </c>
      <c r="D454">
        <v>36</v>
      </c>
      <c r="G454" s="3" t="str">
        <v>Scottish Longbreads</v>
      </c>
      <c r="H454" s="3">
        <v>12.5</v>
      </c>
      <c r="I454" t="str">
        <f t="shared" si="9"/>
        <v/>
      </c>
      <c r="O454" s="3">
        <f>SUMIF(Table2[ProductID],J454, Table2[Quantity])</f>
        <v>0</v>
      </c>
    </row>
    <row r="455" spans="1:15" x14ac:dyDescent="0.3">
      <c r="A455">
        <v>453</v>
      </c>
      <c r="B455">
        <v>10417</v>
      </c>
      <c r="C455">
        <v>77</v>
      </c>
      <c r="D455">
        <v>35</v>
      </c>
      <c r="G455" s="3" t="str">
        <v>Original Frankfurter grüne Soße</v>
      </c>
      <c r="H455" s="3">
        <v>13</v>
      </c>
      <c r="I455" t="str">
        <f t="shared" si="9"/>
        <v/>
      </c>
      <c r="O455" s="3">
        <f>SUMIF(Table2[ProductID],J455, Table2[Quantity])</f>
        <v>0</v>
      </c>
    </row>
    <row r="456" spans="1:15" x14ac:dyDescent="0.3">
      <c r="A456">
        <v>454</v>
      </c>
      <c r="B456">
        <v>10418</v>
      </c>
      <c r="C456">
        <v>2</v>
      </c>
      <c r="D456">
        <v>60</v>
      </c>
      <c r="G456" s="3" t="str">
        <v>Chang</v>
      </c>
      <c r="H456" s="3">
        <v>19</v>
      </c>
      <c r="I456" t="str">
        <f t="shared" si="9"/>
        <v/>
      </c>
      <c r="O456" s="3">
        <f>SUMIF(Table2[ProductID],J456, Table2[Quantity])</f>
        <v>0</v>
      </c>
    </row>
    <row r="457" spans="1:15" x14ac:dyDescent="0.3">
      <c r="A457">
        <v>455</v>
      </c>
      <c r="B457">
        <v>10418</v>
      </c>
      <c r="C457">
        <v>47</v>
      </c>
      <c r="D457">
        <v>55</v>
      </c>
      <c r="G457" s="3" t="str">
        <v>Zaanse koeken</v>
      </c>
      <c r="H457" s="3">
        <v>9.5</v>
      </c>
      <c r="I457" t="str">
        <f t="shared" si="9"/>
        <v/>
      </c>
      <c r="O457" s="3">
        <f>SUMIF(Table2[ProductID],J457, Table2[Quantity])</f>
        <v>0</v>
      </c>
    </row>
    <row r="458" spans="1:15" x14ac:dyDescent="0.3">
      <c r="A458">
        <v>456</v>
      </c>
      <c r="B458">
        <v>10418</v>
      </c>
      <c r="C458">
        <v>61</v>
      </c>
      <c r="D458">
        <v>16</v>
      </c>
      <c r="G458" s="3" t="str">
        <v>Sirop d'érable</v>
      </c>
      <c r="H458" s="3">
        <v>28.5</v>
      </c>
      <c r="I458" t="str">
        <f t="shared" si="9"/>
        <v/>
      </c>
      <c r="O458" s="3">
        <f>SUMIF(Table2[ProductID],J458, Table2[Quantity])</f>
        <v>0</v>
      </c>
    </row>
    <row r="459" spans="1:15" x14ac:dyDescent="0.3">
      <c r="A459">
        <v>457</v>
      </c>
      <c r="B459">
        <v>10418</v>
      </c>
      <c r="C459">
        <v>74</v>
      </c>
      <c r="D459">
        <v>15</v>
      </c>
      <c r="G459" s="3" t="str">
        <v>Longlife Tofu</v>
      </c>
      <c r="H459" s="3">
        <v>10</v>
      </c>
      <c r="I459" t="str">
        <f t="shared" si="9"/>
        <v/>
      </c>
      <c r="O459" s="3">
        <f>SUMIF(Table2[ProductID],J459, Table2[Quantity])</f>
        <v>0</v>
      </c>
    </row>
    <row r="460" spans="1:15" x14ac:dyDescent="0.3">
      <c r="A460">
        <v>458</v>
      </c>
      <c r="B460">
        <v>10419</v>
      </c>
      <c r="C460">
        <v>60</v>
      </c>
      <c r="D460">
        <v>60</v>
      </c>
      <c r="G460" s="3" t="str">
        <v>Camembert Pierrot</v>
      </c>
      <c r="H460" s="3">
        <v>34</v>
      </c>
      <c r="I460" t="str">
        <f t="shared" si="9"/>
        <v/>
      </c>
      <c r="O460" s="3">
        <f>SUMIF(Table2[ProductID],J460, Table2[Quantity])</f>
        <v>0</v>
      </c>
    </row>
    <row r="461" spans="1:15" x14ac:dyDescent="0.3">
      <c r="A461">
        <v>459</v>
      </c>
      <c r="B461">
        <v>10419</v>
      </c>
      <c r="C461">
        <v>69</v>
      </c>
      <c r="D461">
        <v>20</v>
      </c>
      <c r="G461" s="3" t="str">
        <v>Gudbrandsdalsost</v>
      </c>
      <c r="H461" s="3">
        <v>36</v>
      </c>
      <c r="I461" t="str">
        <f t="shared" si="9"/>
        <v/>
      </c>
      <c r="O461" s="3">
        <f>SUMIF(Table2[ProductID],J461, Table2[Quantity])</f>
        <v>0</v>
      </c>
    </row>
    <row r="462" spans="1:15" x14ac:dyDescent="0.3">
      <c r="A462">
        <v>460</v>
      </c>
      <c r="B462">
        <v>10420</v>
      </c>
      <c r="C462">
        <v>9</v>
      </c>
      <c r="D462">
        <v>20</v>
      </c>
      <c r="G462" s="3" t="str">
        <v>Mishi Kobe Niku</v>
      </c>
      <c r="H462" s="3">
        <v>97</v>
      </c>
      <c r="I462" t="str">
        <f t="shared" si="9"/>
        <v/>
      </c>
      <c r="O462" s="3">
        <f>SUMIF(Table2[ProductID],J462, Table2[Quantity])</f>
        <v>0</v>
      </c>
    </row>
    <row r="463" spans="1:15" x14ac:dyDescent="0.3">
      <c r="A463">
        <v>461</v>
      </c>
      <c r="B463">
        <v>10420</v>
      </c>
      <c r="C463">
        <v>13</v>
      </c>
      <c r="D463">
        <v>2</v>
      </c>
      <c r="G463" s="3" t="str">
        <v>Konbu</v>
      </c>
      <c r="H463" s="3">
        <v>6</v>
      </c>
      <c r="I463" t="str">
        <f t="shared" si="9"/>
        <v/>
      </c>
      <c r="O463" s="3">
        <f>SUMIF(Table2[ProductID],J463, Table2[Quantity])</f>
        <v>0</v>
      </c>
    </row>
    <row r="464" spans="1:15" x14ac:dyDescent="0.3">
      <c r="A464">
        <v>462</v>
      </c>
      <c r="B464">
        <v>10420</v>
      </c>
      <c r="C464">
        <v>70</v>
      </c>
      <c r="D464">
        <v>8</v>
      </c>
      <c r="G464" s="3" t="str">
        <v>Outback Lager</v>
      </c>
      <c r="H464" s="3">
        <v>15</v>
      </c>
      <c r="I464" t="str">
        <f t="shared" si="9"/>
        <v/>
      </c>
      <c r="O464" s="3">
        <f>SUMIF(Table2[ProductID],J464, Table2[Quantity])</f>
        <v>0</v>
      </c>
    </row>
    <row r="465" spans="1:15" x14ac:dyDescent="0.3">
      <c r="A465">
        <v>463</v>
      </c>
      <c r="B465">
        <v>10420</v>
      </c>
      <c r="C465">
        <v>73</v>
      </c>
      <c r="D465">
        <v>20</v>
      </c>
      <c r="G465" s="3" t="str">
        <v>Röd Kaviar</v>
      </c>
      <c r="H465" s="3">
        <v>15</v>
      </c>
      <c r="I465" t="str">
        <f t="shared" si="9"/>
        <v/>
      </c>
      <c r="O465" s="3">
        <f>SUMIF(Table2[ProductID],J465, Table2[Quantity])</f>
        <v>0</v>
      </c>
    </row>
    <row r="466" spans="1:15" x14ac:dyDescent="0.3">
      <c r="A466">
        <v>464</v>
      </c>
      <c r="B466">
        <v>10421</v>
      </c>
      <c r="C466">
        <v>19</v>
      </c>
      <c r="D466">
        <v>4</v>
      </c>
      <c r="G466" s="3" t="str">
        <v>Teatime Chocolate Biscuits</v>
      </c>
      <c r="H466" s="3">
        <v>9.1999999999999993</v>
      </c>
      <c r="I466" t="str">
        <f t="shared" si="9"/>
        <v/>
      </c>
      <c r="O466" s="3">
        <f>SUMIF(Table2[ProductID],J466, Table2[Quantity])</f>
        <v>0</v>
      </c>
    </row>
    <row r="467" spans="1:15" x14ac:dyDescent="0.3">
      <c r="A467">
        <v>465</v>
      </c>
      <c r="B467">
        <v>10421</v>
      </c>
      <c r="C467">
        <v>26</v>
      </c>
      <c r="D467">
        <v>30</v>
      </c>
      <c r="G467" s="3" t="str">
        <v>Gumbär Gummibärchen</v>
      </c>
      <c r="H467" s="3">
        <v>31.23</v>
      </c>
      <c r="I467" t="str">
        <f t="shared" si="9"/>
        <v/>
      </c>
      <c r="O467" s="3">
        <f>SUMIF(Table2[ProductID],J467, Table2[Quantity])</f>
        <v>0</v>
      </c>
    </row>
    <row r="468" spans="1:15" x14ac:dyDescent="0.3">
      <c r="A468">
        <v>466</v>
      </c>
      <c r="B468">
        <v>10421</v>
      </c>
      <c r="C468">
        <v>53</v>
      </c>
      <c r="D468">
        <v>15</v>
      </c>
      <c r="G468" s="3" t="str">
        <v>Perth Pasties</v>
      </c>
      <c r="H468" s="3">
        <v>32.799999999999997</v>
      </c>
      <c r="I468" t="str">
        <f t="shared" si="9"/>
        <v/>
      </c>
      <c r="O468" s="3">
        <f>SUMIF(Table2[ProductID],J468, Table2[Quantity])</f>
        <v>0</v>
      </c>
    </row>
    <row r="469" spans="1:15" x14ac:dyDescent="0.3">
      <c r="A469">
        <v>467</v>
      </c>
      <c r="B469">
        <v>10421</v>
      </c>
      <c r="C469">
        <v>77</v>
      </c>
      <c r="D469">
        <v>10</v>
      </c>
      <c r="G469" s="3" t="str">
        <v>Original Frankfurter grüne Soße</v>
      </c>
      <c r="H469" s="3">
        <v>13</v>
      </c>
      <c r="I469" t="str">
        <f t="shared" si="9"/>
        <v/>
      </c>
      <c r="O469" s="3">
        <f>SUMIF(Table2[ProductID],J469, Table2[Quantity])</f>
        <v>0</v>
      </c>
    </row>
    <row r="470" spans="1:15" x14ac:dyDescent="0.3">
      <c r="A470">
        <v>468</v>
      </c>
      <c r="B470">
        <v>10422</v>
      </c>
      <c r="C470">
        <v>26</v>
      </c>
      <c r="D470">
        <v>2</v>
      </c>
      <c r="G470" s="3" t="str">
        <v>Gumbär Gummibärchen</v>
      </c>
      <c r="H470" s="3">
        <v>31.23</v>
      </c>
      <c r="I470" t="str">
        <f t="shared" si="9"/>
        <v/>
      </c>
      <c r="O470" s="3">
        <f>SUMIF(Table2[ProductID],J470, Table2[Quantity])</f>
        <v>0</v>
      </c>
    </row>
    <row r="471" spans="1:15" x14ac:dyDescent="0.3">
      <c r="A471">
        <v>469</v>
      </c>
      <c r="B471">
        <v>10423</v>
      </c>
      <c r="C471">
        <v>31</v>
      </c>
      <c r="D471">
        <v>14</v>
      </c>
      <c r="G471" s="3" t="str">
        <v>Gorgonzola Telino</v>
      </c>
      <c r="H471" s="3">
        <v>12.5</v>
      </c>
      <c r="I471" t="str">
        <f t="shared" si="9"/>
        <v/>
      </c>
      <c r="O471" s="3">
        <f>SUMIF(Table2[ProductID],J471, Table2[Quantity])</f>
        <v>0</v>
      </c>
    </row>
    <row r="472" spans="1:15" x14ac:dyDescent="0.3">
      <c r="A472">
        <v>470</v>
      </c>
      <c r="B472">
        <v>10423</v>
      </c>
      <c r="C472">
        <v>59</v>
      </c>
      <c r="D472">
        <v>20</v>
      </c>
      <c r="G472" s="3" t="str">
        <v>Raclette Courdavault</v>
      </c>
      <c r="H472" s="3">
        <v>55</v>
      </c>
      <c r="I472" t="str">
        <f t="shared" si="9"/>
        <v/>
      </c>
      <c r="O472" s="3">
        <f>SUMIF(Table2[ProductID],J472, Table2[Quantity])</f>
        <v>0</v>
      </c>
    </row>
    <row r="473" spans="1:15" x14ac:dyDescent="0.3">
      <c r="A473">
        <v>471</v>
      </c>
      <c r="B473">
        <v>10424</v>
      </c>
      <c r="C473">
        <v>35</v>
      </c>
      <c r="D473">
        <v>60</v>
      </c>
      <c r="G473" s="3" t="str">
        <v>Steeleye Stout</v>
      </c>
      <c r="H473" s="3">
        <v>18</v>
      </c>
      <c r="I473" t="str">
        <f t="shared" si="9"/>
        <v/>
      </c>
      <c r="O473" s="3">
        <f>SUMIF(Table2[ProductID],J473, Table2[Quantity])</f>
        <v>0</v>
      </c>
    </row>
    <row r="474" spans="1:15" x14ac:dyDescent="0.3">
      <c r="A474">
        <v>472</v>
      </c>
      <c r="B474">
        <v>10424</v>
      </c>
      <c r="C474">
        <v>38</v>
      </c>
      <c r="D474">
        <v>49</v>
      </c>
      <c r="G474" s="3" t="str">
        <v>Côte de Blaye</v>
      </c>
      <c r="H474" s="3">
        <v>263.5</v>
      </c>
      <c r="I474" t="str">
        <f t="shared" si="9"/>
        <v/>
      </c>
      <c r="O474" s="3">
        <f>SUMIF(Table2[ProductID],J474, Table2[Quantity])</f>
        <v>0</v>
      </c>
    </row>
    <row r="475" spans="1:15" x14ac:dyDescent="0.3">
      <c r="A475">
        <v>473</v>
      </c>
      <c r="B475">
        <v>10424</v>
      </c>
      <c r="C475">
        <v>68</v>
      </c>
      <c r="D475">
        <v>30</v>
      </c>
      <c r="G475" s="3" t="str">
        <v>Scottish Longbreads</v>
      </c>
      <c r="H475" s="3">
        <v>12.5</v>
      </c>
      <c r="I475" t="str">
        <f t="shared" si="9"/>
        <v/>
      </c>
      <c r="O475" s="3">
        <f>SUMIF(Table2[ProductID],J475, Table2[Quantity])</f>
        <v>0</v>
      </c>
    </row>
    <row r="476" spans="1:15" x14ac:dyDescent="0.3">
      <c r="A476">
        <v>474</v>
      </c>
      <c r="B476">
        <v>10425</v>
      </c>
      <c r="C476">
        <v>55</v>
      </c>
      <c r="D476">
        <v>10</v>
      </c>
      <c r="G476" s="3" t="str">
        <v>Pâté chinois</v>
      </c>
      <c r="H476" s="3">
        <v>24</v>
      </c>
      <c r="I476" t="str">
        <f t="shared" si="9"/>
        <v/>
      </c>
      <c r="O476" s="3">
        <f>SUMIF(Table2[ProductID],J476, Table2[Quantity])</f>
        <v>0</v>
      </c>
    </row>
    <row r="477" spans="1:15" x14ac:dyDescent="0.3">
      <c r="A477">
        <v>475</v>
      </c>
      <c r="B477">
        <v>10425</v>
      </c>
      <c r="C477">
        <v>76</v>
      </c>
      <c r="D477">
        <v>20</v>
      </c>
      <c r="G477" s="3" t="str">
        <v>Lakkalikööri</v>
      </c>
      <c r="H477" s="3">
        <v>18</v>
      </c>
      <c r="I477" t="str">
        <f t="shared" si="9"/>
        <v/>
      </c>
      <c r="O477" s="3">
        <f>SUMIF(Table2[ProductID],J477, Table2[Quantity])</f>
        <v>0</v>
      </c>
    </row>
    <row r="478" spans="1:15" x14ac:dyDescent="0.3">
      <c r="A478">
        <v>476</v>
      </c>
      <c r="B478">
        <v>10426</v>
      </c>
      <c r="C478">
        <v>56</v>
      </c>
      <c r="D478">
        <v>5</v>
      </c>
      <c r="G478" s="3" t="str">
        <v>Gnocchi di nonna Alice</v>
      </c>
      <c r="H478" s="3">
        <v>38</v>
      </c>
      <c r="I478" t="str">
        <f t="shared" si="9"/>
        <v/>
      </c>
      <c r="O478" s="3">
        <f>SUMIF(Table2[ProductID],J478, Table2[Quantity])</f>
        <v>0</v>
      </c>
    </row>
    <row r="479" spans="1:15" x14ac:dyDescent="0.3">
      <c r="A479">
        <v>477</v>
      </c>
      <c r="B479">
        <v>10426</v>
      </c>
      <c r="C479">
        <v>64</v>
      </c>
      <c r="D479">
        <v>7</v>
      </c>
      <c r="G479" s="3" t="str">
        <v>Wimmers gute Semmelknödel</v>
      </c>
      <c r="H479" s="3">
        <v>33.25</v>
      </c>
      <c r="I479" t="str">
        <f t="shared" si="9"/>
        <v/>
      </c>
      <c r="O479" s="3">
        <f>SUMIF(Table2[ProductID],J479, Table2[Quantity])</f>
        <v>0</v>
      </c>
    </row>
    <row r="480" spans="1:15" x14ac:dyDescent="0.3">
      <c r="A480">
        <v>478</v>
      </c>
      <c r="B480">
        <v>10427</v>
      </c>
      <c r="C480">
        <v>14</v>
      </c>
      <c r="D480">
        <v>35</v>
      </c>
      <c r="G480" s="3" t="str">
        <v>Tofu</v>
      </c>
      <c r="H480" s="3">
        <v>23.25</v>
      </c>
      <c r="I480" t="str">
        <f t="shared" si="9"/>
        <v/>
      </c>
      <c r="O480" s="3">
        <f>SUMIF(Table2[ProductID],J480, Table2[Quantity])</f>
        <v>0</v>
      </c>
    </row>
    <row r="481" spans="1:15" x14ac:dyDescent="0.3">
      <c r="A481">
        <v>479</v>
      </c>
      <c r="B481">
        <v>10428</v>
      </c>
      <c r="C481">
        <v>46</v>
      </c>
      <c r="D481">
        <v>20</v>
      </c>
      <c r="G481" s="3" t="str">
        <v>Spegesild</v>
      </c>
      <c r="H481" s="3">
        <v>12</v>
      </c>
      <c r="I481" t="str">
        <f t="shared" si="9"/>
        <v/>
      </c>
      <c r="O481" s="3">
        <f>SUMIF(Table2[ProductID],J481, Table2[Quantity])</f>
        <v>0</v>
      </c>
    </row>
    <row r="482" spans="1:15" x14ac:dyDescent="0.3">
      <c r="A482">
        <v>480</v>
      </c>
      <c r="B482">
        <v>10429</v>
      </c>
      <c r="C482">
        <v>50</v>
      </c>
      <c r="D482">
        <v>40</v>
      </c>
      <c r="G482" s="3" t="str">
        <v>Valkoinen suklaa</v>
      </c>
      <c r="H482" s="3">
        <v>16.25</v>
      </c>
      <c r="I482" t="str">
        <f t="shared" si="9"/>
        <v/>
      </c>
      <c r="O482" s="3">
        <f>SUMIF(Table2[ProductID],J482, Table2[Quantity])</f>
        <v>0</v>
      </c>
    </row>
    <row r="483" spans="1:15" x14ac:dyDescent="0.3">
      <c r="A483">
        <v>481</v>
      </c>
      <c r="B483">
        <v>10429</v>
      </c>
      <c r="C483">
        <v>63</v>
      </c>
      <c r="D483">
        <v>35</v>
      </c>
      <c r="G483" s="3" t="str">
        <v>Vegie-spread</v>
      </c>
      <c r="H483" s="3">
        <v>43.9</v>
      </c>
      <c r="I483" t="str">
        <f t="shared" si="9"/>
        <v/>
      </c>
      <c r="O483" s="3">
        <f>SUMIF(Table2[ProductID],J483, Table2[Quantity])</f>
        <v>0</v>
      </c>
    </row>
    <row r="484" spans="1:15" x14ac:dyDescent="0.3">
      <c r="A484">
        <v>482</v>
      </c>
      <c r="B484">
        <v>10430</v>
      </c>
      <c r="C484">
        <v>17</v>
      </c>
      <c r="D484">
        <v>45</v>
      </c>
      <c r="G484" s="3" t="str">
        <v>Alice Mutton</v>
      </c>
      <c r="H484" s="3">
        <v>39</v>
      </c>
      <c r="I484" t="str">
        <f t="shared" si="9"/>
        <v/>
      </c>
      <c r="O484" s="3">
        <f>SUMIF(Table2[ProductID],J484, Table2[Quantity])</f>
        <v>0</v>
      </c>
    </row>
    <row r="485" spans="1:15" x14ac:dyDescent="0.3">
      <c r="A485">
        <v>483</v>
      </c>
      <c r="B485">
        <v>10430</v>
      </c>
      <c r="C485">
        <v>21</v>
      </c>
      <c r="D485">
        <v>50</v>
      </c>
      <c r="G485" s="3" t="str">
        <v>Sir Rodney's Scones</v>
      </c>
      <c r="H485" s="3">
        <v>10</v>
      </c>
      <c r="I485" t="str">
        <f t="shared" si="9"/>
        <v/>
      </c>
      <c r="O485" s="3">
        <f>SUMIF(Table2[ProductID],J485, Table2[Quantity])</f>
        <v>0</v>
      </c>
    </row>
    <row r="486" spans="1:15" x14ac:dyDescent="0.3">
      <c r="A486">
        <v>484</v>
      </c>
      <c r="B486">
        <v>10430</v>
      </c>
      <c r="C486">
        <v>56</v>
      </c>
      <c r="D486">
        <v>30</v>
      </c>
      <c r="G486" s="3" t="str">
        <v>Gnocchi di nonna Alice</v>
      </c>
      <c r="H486" s="3">
        <v>38</v>
      </c>
      <c r="I486" t="str">
        <f t="shared" si="9"/>
        <v/>
      </c>
      <c r="O486" s="3">
        <f>SUMIF(Table2[ProductID],J486, Table2[Quantity])</f>
        <v>0</v>
      </c>
    </row>
    <row r="487" spans="1:15" x14ac:dyDescent="0.3">
      <c r="A487">
        <v>485</v>
      </c>
      <c r="B487">
        <v>10430</v>
      </c>
      <c r="C487">
        <v>59</v>
      </c>
      <c r="D487">
        <v>70</v>
      </c>
      <c r="G487" s="3" t="str">
        <v>Raclette Courdavault</v>
      </c>
      <c r="H487" s="3">
        <v>55</v>
      </c>
      <c r="I487" t="str">
        <f t="shared" si="9"/>
        <v/>
      </c>
      <c r="O487" s="3">
        <f>SUMIF(Table2[ProductID],J487, Table2[Quantity])</f>
        <v>0</v>
      </c>
    </row>
    <row r="488" spans="1:15" x14ac:dyDescent="0.3">
      <c r="A488">
        <v>486</v>
      </c>
      <c r="B488">
        <v>10431</v>
      </c>
      <c r="C488">
        <v>17</v>
      </c>
      <c r="D488">
        <v>50</v>
      </c>
      <c r="G488" s="3" t="str">
        <v>Alice Mutton</v>
      </c>
      <c r="H488" s="3">
        <v>39</v>
      </c>
      <c r="I488" t="str">
        <f t="shared" si="9"/>
        <v/>
      </c>
      <c r="O488" s="3">
        <f>SUMIF(Table2[ProductID],J488, Table2[Quantity])</f>
        <v>0</v>
      </c>
    </row>
    <row r="489" spans="1:15" x14ac:dyDescent="0.3">
      <c r="A489">
        <v>487</v>
      </c>
      <c r="B489">
        <v>10431</v>
      </c>
      <c r="C489">
        <v>40</v>
      </c>
      <c r="D489">
        <v>50</v>
      </c>
      <c r="G489" s="3" t="str">
        <v>Boston Crab Meat</v>
      </c>
      <c r="H489" s="3">
        <v>18.399999999999999</v>
      </c>
      <c r="I489" t="str">
        <f t="shared" si="9"/>
        <v/>
      </c>
      <c r="O489" s="3">
        <f>SUMIF(Table2[ProductID],J489, Table2[Quantity])</f>
        <v>0</v>
      </c>
    </row>
    <row r="490" spans="1:15" x14ac:dyDescent="0.3">
      <c r="A490">
        <v>488</v>
      </c>
      <c r="B490">
        <v>10431</v>
      </c>
      <c r="C490">
        <v>47</v>
      </c>
      <c r="D490">
        <v>30</v>
      </c>
      <c r="G490" s="3" t="str">
        <v>Zaanse koeken</v>
      </c>
      <c r="H490" s="3">
        <v>9.5</v>
      </c>
      <c r="I490" t="str">
        <f t="shared" si="9"/>
        <v/>
      </c>
      <c r="O490" s="3">
        <f>SUMIF(Table2[ProductID],J490, Table2[Quantity])</f>
        <v>0</v>
      </c>
    </row>
    <row r="491" spans="1:15" x14ac:dyDescent="0.3">
      <c r="A491">
        <v>489</v>
      </c>
      <c r="B491">
        <v>10432</v>
      </c>
      <c r="C491">
        <v>26</v>
      </c>
      <c r="D491">
        <v>10</v>
      </c>
      <c r="G491" s="3" t="str">
        <v>Gumbär Gummibärchen</v>
      </c>
      <c r="H491" s="3">
        <v>31.23</v>
      </c>
      <c r="I491" t="str">
        <f t="shared" si="9"/>
        <v/>
      </c>
      <c r="O491" s="3">
        <f>SUMIF(Table2[ProductID],J491, Table2[Quantity])</f>
        <v>0</v>
      </c>
    </row>
    <row r="492" spans="1:15" x14ac:dyDescent="0.3">
      <c r="A492">
        <v>490</v>
      </c>
      <c r="B492">
        <v>10432</v>
      </c>
      <c r="C492">
        <v>54</v>
      </c>
      <c r="D492">
        <v>40</v>
      </c>
      <c r="G492" s="3" t="str">
        <v>Tourtière</v>
      </c>
      <c r="H492" s="3">
        <v>7.45</v>
      </c>
      <c r="I492" t="str">
        <f t="shared" si="9"/>
        <v/>
      </c>
      <c r="O492" s="3">
        <f>SUMIF(Table2[ProductID],J492, Table2[Quantity])</f>
        <v>0</v>
      </c>
    </row>
    <row r="493" spans="1:15" x14ac:dyDescent="0.3">
      <c r="A493">
        <v>491</v>
      </c>
      <c r="B493">
        <v>10433</v>
      </c>
      <c r="C493">
        <v>56</v>
      </c>
      <c r="D493">
        <v>28</v>
      </c>
      <c r="G493" s="3" t="str">
        <v>Gnocchi di nonna Alice</v>
      </c>
      <c r="H493" s="3">
        <v>38</v>
      </c>
      <c r="I493" t="str">
        <f t="shared" si="9"/>
        <v/>
      </c>
      <c r="O493" s="3">
        <f>SUMIF(Table2[ProductID],J493, Table2[Quantity])</f>
        <v>0</v>
      </c>
    </row>
    <row r="494" spans="1:15" x14ac:dyDescent="0.3">
      <c r="A494">
        <v>492</v>
      </c>
      <c r="B494">
        <v>10434</v>
      </c>
      <c r="C494">
        <v>11</v>
      </c>
      <c r="D494">
        <v>6</v>
      </c>
      <c r="G494" s="3" t="str">
        <v>Queso Cabrales</v>
      </c>
      <c r="H494" s="3">
        <v>21</v>
      </c>
      <c r="I494" t="str">
        <f t="shared" si="9"/>
        <v/>
      </c>
      <c r="O494" s="3">
        <f>SUMIF(Table2[ProductID],J494, Table2[Quantity])</f>
        <v>0</v>
      </c>
    </row>
    <row r="495" spans="1:15" x14ac:dyDescent="0.3">
      <c r="A495">
        <v>493</v>
      </c>
      <c r="B495">
        <v>10434</v>
      </c>
      <c r="C495">
        <v>76</v>
      </c>
      <c r="D495">
        <v>18</v>
      </c>
      <c r="G495" s="3" t="str">
        <v>Lakkalikööri</v>
      </c>
      <c r="H495" s="3">
        <v>18</v>
      </c>
      <c r="I495" t="str">
        <f t="shared" si="9"/>
        <v/>
      </c>
      <c r="O495" s="3">
        <f>SUMIF(Table2[ProductID],J495, Table2[Quantity])</f>
        <v>0</v>
      </c>
    </row>
    <row r="496" spans="1:15" x14ac:dyDescent="0.3">
      <c r="A496">
        <v>494</v>
      </c>
      <c r="B496">
        <v>10435</v>
      </c>
      <c r="C496">
        <v>2</v>
      </c>
      <c r="D496">
        <v>10</v>
      </c>
      <c r="G496" s="3" t="str">
        <v>Chang</v>
      </c>
      <c r="H496" s="3">
        <v>19</v>
      </c>
      <c r="I496" t="str">
        <f t="shared" si="9"/>
        <v/>
      </c>
      <c r="O496" s="3">
        <f>SUMIF(Table2[ProductID],J496, Table2[Quantity])</f>
        <v>0</v>
      </c>
    </row>
    <row r="497" spans="1:15" x14ac:dyDescent="0.3">
      <c r="A497">
        <v>495</v>
      </c>
      <c r="B497">
        <v>10435</v>
      </c>
      <c r="C497">
        <v>22</v>
      </c>
      <c r="D497">
        <v>12</v>
      </c>
      <c r="G497" s="3" t="str">
        <v>Gustaf's Knäckebröd</v>
      </c>
      <c r="H497" s="3">
        <v>21</v>
      </c>
      <c r="I497" t="str">
        <f t="shared" si="9"/>
        <v/>
      </c>
      <c r="O497" s="3">
        <f>SUMIF(Table2[ProductID],J497, Table2[Quantity])</f>
        <v>0</v>
      </c>
    </row>
    <row r="498" spans="1:15" x14ac:dyDescent="0.3">
      <c r="A498">
        <v>496</v>
      </c>
      <c r="B498">
        <v>10435</v>
      </c>
      <c r="C498">
        <v>72</v>
      </c>
      <c r="D498">
        <v>10</v>
      </c>
      <c r="G498" s="3" t="str">
        <v>Mozzarella di Giovanni</v>
      </c>
      <c r="H498" s="3">
        <v>34.799999999999997</v>
      </c>
      <c r="I498" t="str">
        <f t="shared" si="9"/>
        <v/>
      </c>
      <c r="O498" s="3">
        <f>SUMIF(Table2[ProductID],J498, Table2[Quantity])</f>
        <v>0</v>
      </c>
    </row>
    <row r="499" spans="1:15" x14ac:dyDescent="0.3">
      <c r="A499">
        <v>497</v>
      </c>
      <c r="B499">
        <v>10436</v>
      </c>
      <c r="C499">
        <v>46</v>
      </c>
      <c r="D499">
        <v>5</v>
      </c>
      <c r="G499" s="3" t="str">
        <v>Spegesild</v>
      </c>
      <c r="H499" s="3">
        <v>12</v>
      </c>
      <c r="I499" t="str">
        <f t="shared" si="9"/>
        <v/>
      </c>
      <c r="O499" s="3">
        <f>SUMIF(Table2[ProductID],J499, Table2[Quantity])</f>
        <v>0</v>
      </c>
    </row>
    <row r="500" spans="1:15" x14ac:dyDescent="0.3">
      <c r="A500">
        <v>498</v>
      </c>
      <c r="B500">
        <v>10436</v>
      </c>
      <c r="C500">
        <v>56</v>
      </c>
      <c r="D500">
        <v>40</v>
      </c>
      <c r="G500" s="3" t="str">
        <v>Gnocchi di nonna Alice</v>
      </c>
      <c r="H500" s="3">
        <v>38</v>
      </c>
      <c r="I500" t="str">
        <f t="shared" si="9"/>
        <v/>
      </c>
      <c r="O500" s="3">
        <f>SUMIF(Table2[ProductID],J500, Table2[Quantity])</f>
        <v>0</v>
      </c>
    </row>
    <row r="501" spans="1:15" x14ac:dyDescent="0.3">
      <c r="A501">
        <v>499</v>
      </c>
      <c r="B501">
        <v>10436</v>
      </c>
      <c r="C501">
        <v>64</v>
      </c>
      <c r="D501">
        <v>30</v>
      </c>
      <c r="G501" s="3" t="str">
        <v>Wimmers gute Semmelknödel</v>
      </c>
      <c r="H501" s="3">
        <v>33.25</v>
      </c>
      <c r="I501" t="str">
        <f t="shared" si="9"/>
        <v/>
      </c>
      <c r="O501" s="3">
        <f>SUMIF(Table2[ProductID],J501, Table2[Quantity])</f>
        <v>0</v>
      </c>
    </row>
    <row r="502" spans="1:15" x14ac:dyDescent="0.3">
      <c r="A502">
        <v>500</v>
      </c>
      <c r="B502">
        <v>10436</v>
      </c>
      <c r="C502">
        <v>75</v>
      </c>
      <c r="D502">
        <v>24</v>
      </c>
      <c r="G502" s="3" t="str">
        <v>Rhönbräu Klosterbier</v>
      </c>
      <c r="H502" s="3">
        <v>7.75</v>
      </c>
      <c r="I502" t="str">
        <f t="shared" si="9"/>
        <v/>
      </c>
      <c r="O502" s="3">
        <f>SUMIF(Table2[ProductID],J502, Table2[Quantity])</f>
        <v>0</v>
      </c>
    </row>
    <row r="503" spans="1:15" x14ac:dyDescent="0.3">
      <c r="A503">
        <v>501</v>
      </c>
      <c r="B503">
        <v>10437</v>
      </c>
      <c r="C503">
        <v>53</v>
      </c>
      <c r="D503">
        <v>15</v>
      </c>
      <c r="G503" s="3" t="str">
        <v>Perth Pasties</v>
      </c>
      <c r="H503" s="3">
        <v>32.799999999999997</v>
      </c>
      <c r="I503" t="str">
        <f t="shared" si="9"/>
        <v/>
      </c>
      <c r="O503" s="3">
        <f>SUMIF(Table2[ProductID],J503, Table2[Quantity])</f>
        <v>0</v>
      </c>
    </row>
    <row r="504" spans="1:15" x14ac:dyDescent="0.3">
      <c r="A504">
        <v>502</v>
      </c>
      <c r="B504">
        <v>10438</v>
      </c>
      <c r="C504">
        <v>19</v>
      </c>
      <c r="D504">
        <v>15</v>
      </c>
      <c r="G504" s="3" t="str">
        <v>Teatime Chocolate Biscuits</v>
      </c>
      <c r="H504" s="3">
        <v>9.1999999999999993</v>
      </c>
      <c r="I504" t="str">
        <f t="shared" si="9"/>
        <v/>
      </c>
      <c r="O504" s="3">
        <f>SUMIF(Table2[ProductID],J504, Table2[Quantity])</f>
        <v>0</v>
      </c>
    </row>
    <row r="505" spans="1:15" x14ac:dyDescent="0.3">
      <c r="A505">
        <v>503</v>
      </c>
      <c r="B505">
        <v>10438</v>
      </c>
      <c r="C505">
        <v>34</v>
      </c>
      <c r="D505">
        <v>20</v>
      </c>
      <c r="G505" s="3" t="str">
        <v>Sasquatch Ale</v>
      </c>
      <c r="H505" s="3">
        <v>14</v>
      </c>
      <c r="I505" t="str">
        <f t="shared" si="9"/>
        <v/>
      </c>
      <c r="O505" s="3">
        <f>SUMIF(Table2[ProductID],J505, Table2[Quantity])</f>
        <v>0</v>
      </c>
    </row>
    <row r="506" spans="1:15" x14ac:dyDescent="0.3">
      <c r="A506">
        <v>504</v>
      </c>
      <c r="B506">
        <v>10438</v>
      </c>
      <c r="C506">
        <v>57</v>
      </c>
      <c r="D506">
        <v>15</v>
      </c>
      <c r="G506" s="3" t="str">
        <v>Ravioli Angelo</v>
      </c>
      <c r="H506" s="3">
        <v>19.5</v>
      </c>
      <c r="I506" t="str">
        <f t="shared" si="9"/>
        <v/>
      </c>
      <c r="O506" s="3">
        <f>SUMIF(Table2[ProductID],J506, Table2[Quantity])</f>
        <v>0</v>
      </c>
    </row>
    <row r="507" spans="1:15" x14ac:dyDescent="0.3">
      <c r="A507">
        <v>505</v>
      </c>
      <c r="B507">
        <v>10439</v>
      </c>
      <c r="C507">
        <v>12</v>
      </c>
      <c r="D507">
        <v>15</v>
      </c>
      <c r="G507" s="3" t="str">
        <v>Queso Manchego La Pastora</v>
      </c>
      <c r="H507" s="3">
        <v>38</v>
      </c>
      <c r="I507" t="str">
        <f t="shared" si="9"/>
        <v/>
      </c>
      <c r="O507" s="3">
        <f>SUMIF(Table2[ProductID],J507, Table2[Quantity])</f>
        <v>0</v>
      </c>
    </row>
    <row r="508" spans="1:15" x14ac:dyDescent="0.3">
      <c r="A508">
        <v>506</v>
      </c>
      <c r="B508">
        <v>10439</v>
      </c>
      <c r="C508">
        <v>16</v>
      </c>
      <c r="D508">
        <v>16</v>
      </c>
      <c r="G508" s="3" t="str">
        <v>Pavlova</v>
      </c>
      <c r="H508" s="3">
        <v>17.45</v>
      </c>
      <c r="I508" t="str">
        <f t="shared" si="9"/>
        <v/>
      </c>
      <c r="O508" s="3">
        <f>SUMIF(Table2[ProductID],J508, Table2[Quantity])</f>
        <v>0</v>
      </c>
    </row>
    <row r="509" spans="1:15" x14ac:dyDescent="0.3">
      <c r="A509">
        <v>507</v>
      </c>
      <c r="B509">
        <v>10439</v>
      </c>
      <c r="C509">
        <v>64</v>
      </c>
      <c r="D509">
        <v>6</v>
      </c>
      <c r="G509" s="3" t="str">
        <v>Wimmers gute Semmelknödel</v>
      </c>
      <c r="H509" s="3">
        <v>33.25</v>
      </c>
      <c r="I509" t="str">
        <f t="shared" si="9"/>
        <v/>
      </c>
      <c r="O509" s="3">
        <f>SUMIF(Table2[ProductID],J509, Table2[Quantity])</f>
        <v>0</v>
      </c>
    </row>
    <row r="510" spans="1:15" x14ac:dyDescent="0.3">
      <c r="A510">
        <v>508</v>
      </c>
      <c r="B510">
        <v>10439</v>
      </c>
      <c r="C510">
        <v>74</v>
      </c>
      <c r="D510">
        <v>30</v>
      </c>
      <c r="G510" s="3" t="str">
        <v>Longlife Tofu</v>
      </c>
      <c r="H510" s="3">
        <v>10</v>
      </c>
      <c r="I510" t="str">
        <f t="shared" si="9"/>
        <v/>
      </c>
      <c r="O510" s="3">
        <f>SUMIF(Table2[ProductID],J510, Table2[Quantity])</f>
        <v>0</v>
      </c>
    </row>
    <row r="511" spans="1:15" x14ac:dyDescent="0.3">
      <c r="A511">
        <v>509</v>
      </c>
      <c r="B511">
        <v>10440</v>
      </c>
      <c r="C511">
        <v>2</v>
      </c>
      <c r="D511">
        <v>45</v>
      </c>
      <c r="G511" s="3" t="str">
        <v>Chang</v>
      </c>
      <c r="H511" s="3">
        <v>19</v>
      </c>
      <c r="I511" t="str">
        <f t="shared" si="9"/>
        <v/>
      </c>
      <c r="O511" s="3">
        <f>SUMIF(Table2[ProductID],J511, Table2[Quantity])</f>
        <v>0</v>
      </c>
    </row>
    <row r="512" spans="1:15" x14ac:dyDescent="0.3">
      <c r="A512">
        <v>510</v>
      </c>
      <c r="B512">
        <v>10440</v>
      </c>
      <c r="C512">
        <v>16</v>
      </c>
      <c r="D512">
        <v>49</v>
      </c>
      <c r="G512" s="3" t="str">
        <v>Pavlova</v>
      </c>
      <c r="H512" s="3">
        <v>17.45</v>
      </c>
      <c r="I512" t="str">
        <f t="shared" si="9"/>
        <v/>
      </c>
      <c r="O512" s="3">
        <f>SUMIF(Table2[ProductID],J512, Table2[Quantity])</f>
        <v>0</v>
      </c>
    </row>
    <row r="513" spans="1:15" x14ac:dyDescent="0.3">
      <c r="A513">
        <v>511</v>
      </c>
      <c r="B513">
        <v>10440</v>
      </c>
      <c r="C513">
        <v>29</v>
      </c>
      <c r="D513">
        <v>24</v>
      </c>
      <c r="G513" s="3" t="str">
        <v>Thüringer Rostbratwurst</v>
      </c>
      <c r="H513" s="3">
        <v>123.79</v>
      </c>
      <c r="I513" t="str">
        <f t="shared" si="9"/>
        <v/>
      </c>
      <c r="O513" s="3">
        <f>SUMIF(Table2[ProductID],J513, Table2[Quantity])</f>
        <v>0</v>
      </c>
    </row>
    <row r="514" spans="1:15" x14ac:dyDescent="0.3">
      <c r="A514">
        <v>512</v>
      </c>
      <c r="B514">
        <v>10440</v>
      </c>
      <c r="C514">
        <v>61</v>
      </c>
      <c r="D514">
        <v>90</v>
      </c>
      <c r="G514" s="3" t="str">
        <v>Sirop d'érable</v>
      </c>
      <c r="H514" s="3">
        <v>28.5</v>
      </c>
      <c r="I514" t="str">
        <f t="shared" si="9"/>
        <v/>
      </c>
      <c r="O514" s="3">
        <f>SUMIF(Table2[ProductID],J514, Table2[Quantity])</f>
        <v>0</v>
      </c>
    </row>
    <row r="515" spans="1:15" x14ac:dyDescent="0.3">
      <c r="A515">
        <v>513</v>
      </c>
      <c r="B515">
        <v>10441</v>
      </c>
      <c r="C515">
        <v>27</v>
      </c>
      <c r="D515">
        <v>50</v>
      </c>
      <c r="G515" s="3" t="str">
        <v>Schoggi Schokolade</v>
      </c>
      <c r="H515" s="3">
        <v>43.9</v>
      </c>
      <c r="I515" t="str">
        <f t="shared" si="9"/>
        <v/>
      </c>
      <c r="O515" s="3">
        <f>SUMIF(Table2[ProductID],J515, Table2[Quantity])</f>
        <v>0</v>
      </c>
    </row>
    <row r="516" spans="1:15" x14ac:dyDescent="0.3">
      <c r="A516">
        <v>514</v>
      </c>
      <c r="B516">
        <v>10442</v>
      </c>
      <c r="C516">
        <v>11</v>
      </c>
      <c r="D516">
        <v>30</v>
      </c>
      <c r="G516" s="3" t="str">
        <v>Queso Cabrales</v>
      </c>
      <c r="H516" s="3">
        <v>21</v>
      </c>
      <c r="I516" t="str">
        <f t="shared" ref="I516:I520" si="10">IF(SUMIF(_xlfn.ANCHORARRAY($G$3), M516,_xlfn.ANCHORARRAY( $H$3))=0, "",SUMIF(_xlfn.ANCHORARRAY($G$3), M516,_xlfn.ANCHORARRAY( $H$3)) )</f>
        <v/>
      </c>
      <c r="O516" s="3">
        <f>SUMIF(Table2[ProductID],J516, Table2[Quantity])</f>
        <v>0</v>
      </c>
    </row>
    <row r="517" spans="1:15" x14ac:dyDescent="0.3">
      <c r="A517">
        <v>515</v>
      </c>
      <c r="B517">
        <v>10442</v>
      </c>
      <c r="C517">
        <v>54</v>
      </c>
      <c r="D517">
        <v>80</v>
      </c>
      <c r="G517" s="3" t="str">
        <v>Tourtière</v>
      </c>
      <c r="H517" s="3">
        <v>7.45</v>
      </c>
      <c r="I517" t="str">
        <f t="shared" si="10"/>
        <v/>
      </c>
      <c r="O517" s="3">
        <f>SUMIF(Table2[ProductID],J517, Table2[Quantity])</f>
        <v>0</v>
      </c>
    </row>
    <row r="518" spans="1:15" x14ac:dyDescent="0.3">
      <c r="A518">
        <v>516</v>
      </c>
      <c r="B518">
        <v>10442</v>
      </c>
      <c r="C518">
        <v>66</v>
      </c>
      <c r="D518">
        <v>60</v>
      </c>
      <c r="G518" s="3" t="str">
        <v>Louisiana Hot Spiced Okra</v>
      </c>
      <c r="H518" s="3">
        <v>17</v>
      </c>
      <c r="I518" t="str">
        <f t="shared" si="10"/>
        <v/>
      </c>
      <c r="O518" s="3">
        <f>SUMIF(Table2[ProductID],J518, Table2[Quantity])</f>
        <v>0</v>
      </c>
    </row>
    <row r="519" spans="1:15" x14ac:dyDescent="0.3">
      <c r="A519">
        <v>517</v>
      </c>
      <c r="B519">
        <v>10443</v>
      </c>
      <c r="C519">
        <v>11</v>
      </c>
      <c r="D519">
        <v>6</v>
      </c>
      <c r="G519" s="3" t="str">
        <v>Queso Cabrales</v>
      </c>
      <c r="H519" s="3">
        <v>21</v>
      </c>
      <c r="I519" t="str">
        <f t="shared" si="10"/>
        <v/>
      </c>
      <c r="O519" s="3">
        <f>SUMIF(Table2[ProductID],J519, Table2[Quantity])</f>
        <v>0</v>
      </c>
    </row>
    <row r="520" spans="1:15" x14ac:dyDescent="0.3">
      <c r="A520">
        <v>518</v>
      </c>
      <c r="B520">
        <v>10443</v>
      </c>
      <c r="C520">
        <v>28</v>
      </c>
      <c r="D520">
        <v>12</v>
      </c>
      <c r="G520" s="3" t="str">
        <v>Rössle Sauerkraut</v>
      </c>
      <c r="H520" s="3">
        <v>45.6</v>
      </c>
      <c r="I520" t="str">
        <f t="shared" si="10"/>
        <v/>
      </c>
      <c r="O520" s="3">
        <f>SUMIF(Table2[ProductID],J520, Table2[Quantity])</f>
        <v>0</v>
      </c>
    </row>
  </sheetData>
  <mergeCells count="3">
    <mergeCell ref="M1:O1"/>
    <mergeCell ref="R1:T1"/>
    <mergeCell ref="G1:J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C98C6-12A8-4A1B-B800-6D12838EA42D}">
  <dimension ref="B2:G79"/>
  <sheetViews>
    <sheetView workbookViewId="0">
      <selection activeCell="G3" sqref="G3"/>
    </sheetView>
  </sheetViews>
  <sheetFormatPr defaultRowHeight="14.4" x14ac:dyDescent="0.3"/>
  <cols>
    <col min="2" max="2" width="9.33203125" customWidth="1"/>
    <col min="3" max="3" width="32.33203125" bestFit="1" customWidth="1"/>
    <col min="5" max="5" width="11.88671875" customWidth="1"/>
    <col min="6" max="6" width="19.88671875" customWidth="1"/>
  </cols>
  <sheetData>
    <row r="2" spans="2:7" x14ac:dyDescent="0.3">
      <c r="B2" s="1" t="s">
        <v>2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2:7" x14ac:dyDescent="0.3">
      <c r="B3">
        <v>1</v>
      </c>
      <c r="C3" t="s">
        <v>9</v>
      </c>
      <c r="D3">
        <v>1</v>
      </c>
      <c r="E3">
        <v>1</v>
      </c>
      <c r="F3" t="s">
        <v>10</v>
      </c>
      <c r="G3">
        <v>18</v>
      </c>
    </row>
    <row r="4" spans="2:7" x14ac:dyDescent="0.3">
      <c r="B4">
        <v>2</v>
      </c>
      <c r="C4" t="s">
        <v>11</v>
      </c>
      <c r="D4">
        <v>1</v>
      </c>
      <c r="E4">
        <v>1</v>
      </c>
      <c r="F4" t="s">
        <v>12</v>
      </c>
      <c r="G4">
        <v>19</v>
      </c>
    </row>
    <row r="5" spans="2:7" x14ac:dyDescent="0.3">
      <c r="B5">
        <v>3</v>
      </c>
      <c r="C5" t="s">
        <v>13</v>
      </c>
      <c r="D5">
        <v>1</v>
      </c>
      <c r="E5">
        <v>2</v>
      </c>
      <c r="F5" t="s">
        <v>14</v>
      </c>
      <c r="G5">
        <v>10</v>
      </c>
    </row>
    <row r="6" spans="2:7" x14ac:dyDescent="0.3">
      <c r="B6">
        <v>4</v>
      </c>
      <c r="C6" t="s">
        <v>15</v>
      </c>
      <c r="D6">
        <v>2</v>
      </c>
      <c r="E6">
        <v>2</v>
      </c>
      <c r="F6" t="s">
        <v>16</v>
      </c>
      <c r="G6">
        <v>22</v>
      </c>
    </row>
    <row r="7" spans="2:7" x14ac:dyDescent="0.3">
      <c r="B7">
        <v>5</v>
      </c>
      <c r="C7" t="s">
        <v>17</v>
      </c>
      <c r="D7">
        <v>2</v>
      </c>
      <c r="E7">
        <v>2</v>
      </c>
      <c r="F7" t="s">
        <v>18</v>
      </c>
      <c r="G7">
        <v>21.35</v>
      </c>
    </row>
    <row r="8" spans="2:7" x14ac:dyDescent="0.3">
      <c r="B8">
        <v>6</v>
      </c>
      <c r="C8" t="s">
        <v>19</v>
      </c>
      <c r="D8">
        <v>3</v>
      </c>
      <c r="E8">
        <v>2</v>
      </c>
      <c r="F8" t="s">
        <v>20</v>
      </c>
      <c r="G8">
        <v>25</v>
      </c>
    </row>
    <row r="9" spans="2:7" x14ac:dyDescent="0.3">
      <c r="B9">
        <v>7</v>
      </c>
      <c r="C9" t="s">
        <v>21</v>
      </c>
      <c r="D9">
        <v>3</v>
      </c>
      <c r="E9">
        <v>7</v>
      </c>
      <c r="F9" t="s">
        <v>135</v>
      </c>
      <c r="G9">
        <v>30</v>
      </c>
    </row>
    <row r="10" spans="2:7" x14ac:dyDescent="0.3">
      <c r="B10">
        <v>8</v>
      </c>
      <c r="C10" t="s">
        <v>22</v>
      </c>
      <c r="D10">
        <v>3</v>
      </c>
      <c r="E10">
        <v>2</v>
      </c>
      <c r="F10" t="s">
        <v>23</v>
      </c>
      <c r="G10">
        <v>40</v>
      </c>
    </row>
    <row r="11" spans="2:7" x14ac:dyDescent="0.3">
      <c r="B11">
        <v>9</v>
      </c>
      <c r="C11" t="s">
        <v>24</v>
      </c>
      <c r="D11">
        <v>4</v>
      </c>
      <c r="E11">
        <v>6</v>
      </c>
      <c r="F11" t="s">
        <v>136</v>
      </c>
      <c r="G11">
        <v>97</v>
      </c>
    </row>
    <row r="12" spans="2:7" x14ac:dyDescent="0.3">
      <c r="B12">
        <v>10</v>
      </c>
      <c r="C12" t="s">
        <v>25</v>
      </c>
      <c r="D12">
        <v>4</v>
      </c>
      <c r="E12">
        <v>8</v>
      </c>
      <c r="F12" t="s">
        <v>26</v>
      </c>
      <c r="G12">
        <v>31</v>
      </c>
    </row>
    <row r="13" spans="2:7" x14ac:dyDescent="0.3">
      <c r="B13">
        <v>11</v>
      </c>
      <c r="C13" t="s">
        <v>27</v>
      </c>
      <c r="D13">
        <v>5</v>
      </c>
      <c r="E13">
        <v>4</v>
      </c>
      <c r="F13" t="s">
        <v>137</v>
      </c>
      <c r="G13">
        <v>21</v>
      </c>
    </row>
    <row r="14" spans="2:7" x14ac:dyDescent="0.3">
      <c r="B14">
        <v>12</v>
      </c>
      <c r="C14" t="s">
        <v>28</v>
      </c>
      <c r="D14">
        <v>5</v>
      </c>
      <c r="E14">
        <v>4</v>
      </c>
      <c r="F14" t="s">
        <v>138</v>
      </c>
      <c r="G14">
        <v>38</v>
      </c>
    </row>
    <row r="15" spans="2:7" x14ac:dyDescent="0.3">
      <c r="B15">
        <v>13</v>
      </c>
      <c r="C15" t="s">
        <v>29</v>
      </c>
      <c r="D15">
        <v>6</v>
      </c>
      <c r="E15">
        <v>8</v>
      </c>
      <c r="F15" t="s">
        <v>30</v>
      </c>
      <c r="G15">
        <v>6</v>
      </c>
    </row>
    <row r="16" spans="2:7" x14ac:dyDescent="0.3">
      <c r="B16">
        <v>14</v>
      </c>
      <c r="C16" t="s">
        <v>31</v>
      </c>
      <c r="D16">
        <v>6</v>
      </c>
      <c r="E16">
        <v>7</v>
      </c>
      <c r="F16" t="s">
        <v>139</v>
      </c>
      <c r="G16">
        <v>23.25</v>
      </c>
    </row>
    <row r="17" spans="2:7" x14ac:dyDescent="0.3">
      <c r="B17">
        <v>15</v>
      </c>
      <c r="C17" t="s">
        <v>32</v>
      </c>
      <c r="D17">
        <v>6</v>
      </c>
      <c r="E17">
        <v>2</v>
      </c>
      <c r="F17" t="s">
        <v>33</v>
      </c>
      <c r="G17">
        <v>15.5</v>
      </c>
    </row>
    <row r="18" spans="2:7" x14ac:dyDescent="0.3">
      <c r="B18">
        <v>16</v>
      </c>
      <c r="C18" t="s">
        <v>34</v>
      </c>
      <c r="D18">
        <v>7</v>
      </c>
      <c r="E18">
        <v>3</v>
      </c>
      <c r="F18" t="s">
        <v>35</v>
      </c>
      <c r="G18">
        <v>17.45</v>
      </c>
    </row>
    <row r="19" spans="2:7" x14ac:dyDescent="0.3">
      <c r="B19">
        <v>17</v>
      </c>
      <c r="C19" t="s">
        <v>36</v>
      </c>
      <c r="D19">
        <v>7</v>
      </c>
      <c r="E19">
        <v>6</v>
      </c>
      <c r="F19" t="s">
        <v>37</v>
      </c>
      <c r="G19">
        <v>39</v>
      </c>
    </row>
    <row r="20" spans="2:7" x14ac:dyDescent="0.3">
      <c r="B20">
        <v>18</v>
      </c>
      <c r="C20" t="s">
        <v>38</v>
      </c>
      <c r="D20">
        <v>7</v>
      </c>
      <c r="E20">
        <v>8</v>
      </c>
      <c r="F20" t="s">
        <v>140</v>
      </c>
      <c r="G20">
        <v>62.5</v>
      </c>
    </row>
    <row r="21" spans="2:7" x14ac:dyDescent="0.3">
      <c r="B21">
        <v>19</v>
      </c>
      <c r="C21" t="s">
        <v>39</v>
      </c>
      <c r="D21">
        <v>8</v>
      </c>
      <c r="E21">
        <v>3</v>
      </c>
      <c r="F21" t="s">
        <v>40</v>
      </c>
      <c r="G21">
        <v>9.1999999999999993</v>
      </c>
    </row>
    <row r="22" spans="2:7" x14ac:dyDescent="0.3">
      <c r="B22">
        <v>20</v>
      </c>
      <c r="C22" t="s">
        <v>41</v>
      </c>
      <c r="D22">
        <v>8</v>
      </c>
      <c r="E22">
        <v>3</v>
      </c>
      <c r="F22" t="s">
        <v>42</v>
      </c>
      <c r="G22">
        <v>81</v>
      </c>
    </row>
    <row r="23" spans="2:7" x14ac:dyDescent="0.3">
      <c r="B23">
        <v>21</v>
      </c>
      <c r="C23" t="s">
        <v>43</v>
      </c>
      <c r="D23">
        <v>8</v>
      </c>
      <c r="E23">
        <v>3</v>
      </c>
      <c r="F23" t="s">
        <v>141</v>
      </c>
      <c r="G23">
        <v>10</v>
      </c>
    </row>
    <row r="24" spans="2:7" x14ac:dyDescent="0.3">
      <c r="B24">
        <v>22</v>
      </c>
      <c r="C24" t="s">
        <v>44</v>
      </c>
      <c r="D24">
        <v>9</v>
      </c>
      <c r="E24">
        <v>5</v>
      </c>
      <c r="F24" t="s">
        <v>142</v>
      </c>
      <c r="G24">
        <v>21</v>
      </c>
    </row>
    <row r="25" spans="2:7" x14ac:dyDescent="0.3">
      <c r="B25">
        <v>23</v>
      </c>
      <c r="C25" t="s">
        <v>45</v>
      </c>
      <c r="D25">
        <v>9</v>
      </c>
      <c r="E25">
        <v>5</v>
      </c>
      <c r="F25" t="s">
        <v>143</v>
      </c>
      <c r="G25">
        <v>9</v>
      </c>
    </row>
    <row r="26" spans="2:7" x14ac:dyDescent="0.3">
      <c r="B26">
        <v>24</v>
      </c>
      <c r="C26" t="s">
        <v>46</v>
      </c>
      <c r="D26">
        <v>10</v>
      </c>
      <c r="E26">
        <v>1</v>
      </c>
      <c r="F26" t="s">
        <v>47</v>
      </c>
      <c r="G26">
        <v>4.5</v>
      </c>
    </row>
    <row r="27" spans="2:7" x14ac:dyDescent="0.3">
      <c r="B27">
        <v>25</v>
      </c>
      <c r="C27" t="s">
        <v>48</v>
      </c>
      <c r="D27">
        <v>11</v>
      </c>
      <c r="E27">
        <v>3</v>
      </c>
      <c r="F27" t="s">
        <v>49</v>
      </c>
      <c r="G27">
        <v>14</v>
      </c>
    </row>
    <row r="28" spans="2:7" x14ac:dyDescent="0.3">
      <c r="B28">
        <v>26</v>
      </c>
      <c r="C28" t="s">
        <v>50</v>
      </c>
      <c r="D28">
        <v>11</v>
      </c>
      <c r="E28">
        <v>3</v>
      </c>
      <c r="F28" t="s">
        <v>51</v>
      </c>
      <c r="G28">
        <v>31.23</v>
      </c>
    </row>
    <row r="29" spans="2:7" x14ac:dyDescent="0.3">
      <c r="B29">
        <v>27</v>
      </c>
      <c r="C29" t="s">
        <v>52</v>
      </c>
      <c r="D29">
        <v>11</v>
      </c>
      <c r="E29">
        <v>3</v>
      </c>
      <c r="F29" t="s">
        <v>53</v>
      </c>
      <c r="G29">
        <v>43.9</v>
      </c>
    </row>
    <row r="30" spans="2:7" x14ac:dyDescent="0.3">
      <c r="B30">
        <v>28</v>
      </c>
      <c r="C30" t="s">
        <v>54</v>
      </c>
      <c r="D30">
        <v>12</v>
      </c>
      <c r="E30">
        <v>7</v>
      </c>
      <c r="F30" t="s">
        <v>55</v>
      </c>
      <c r="G30">
        <v>45.6</v>
      </c>
    </row>
    <row r="31" spans="2:7" x14ac:dyDescent="0.3">
      <c r="B31">
        <v>29</v>
      </c>
      <c r="C31" t="s">
        <v>56</v>
      </c>
      <c r="D31">
        <v>12</v>
      </c>
      <c r="E31">
        <v>6</v>
      </c>
      <c r="F31" t="s">
        <v>144</v>
      </c>
      <c r="G31">
        <v>123.79</v>
      </c>
    </row>
    <row r="32" spans="2:7" x14ac:dyDescent="0.3">
      <c r="B32">
        <v>30</v>
      </c>
      <c r="C32" t="s">
        <v>57</v>
      </c>
      <c r="D32">
        <v>13</v>
      </c>
      <c r="E32">
        <v>8</v>
      </c>
      <c r="F32" t="s">
        <v>58</v>
      </c>
      <c r="G32">
        <v>25.89</v>
      </c>
    </row>
    <row r="33" spans="2:7" x14ac:dyDescent="0.3">
      <c r="B33">
        <v>31</v>
      </c>
      <c r="C33" t="s">
        <v>59</v>
      </c>
      <c r="D33">
        <v>14</v>
      </c>
      <c r="E33">
        <v>4</v>
      </c>
      <c r="F33" t="s">
        <v>60</v>
      </c>
      <c r="G33">
        <v>12.5</v>
      </c>
    </row>
    <row r="34" spans="2:7" x14ac:dyDescent="0.3">
      <c r="B34">
        <v>32</v>
      </c>
      <c r="C34" t="s">
        <v>61</v>
      </c>
      <c r="D34">
        <v>14</v>
      </c>
      <c r="E34">
        <v>4</v>
      </c>
      <c r="F34" t="s">
        <v>145</v>
      </c>
      <c r="G34">
        <v>32</v>
      </c>
    </row>
    <row r="35" spans="2:7" x14ac:dyDescent="0.3">
      <c r="B35">
        <v>33</v>
      </c>
      <c r="C35" t="s">
        <v>62</v>
      </c>
      <c r="D35">
        <v>15</v>
      </c>
      <c r="E35">
        <v>4</v>
      </c>
      <c r="F35" t="s">
        <v>63</v>
      </c>
      <c r="G35">
        <v>2.5</v>
      </c>
    </row>
    <row r="36" spans="2:7" x14ac:dyDescent="0.3">
      <c r="B36">
        <v>34</v>
      </c>
      <c r="C36" t="s">
        <v>64</v>
      </c>
      <c r="D36">
        <v>16</v>
      </c>
      <c r="E36">
        <v>1</v>
      </c>
      <c r="F36" t="s">
        <v>12</v>
      </c>
      <c r="G36">
        <v>14</v>
      </c>
    </row>
    <row r="37" spans="2:7" x14ac:dyDescent="0.3">
      <c r="B37">
        <v>35</v>
      </c>
      <c r="C37" t="s">
        <v>65</v>
      </c>
      <c r="D37">
        <v>16</v>
      </c>
      <c r="E37">
        <v>1</v>
      </c>
      <c r="F37" t="s">
        <v>12</v>
      </c>
      <c r="G37">
        <v>18</v>
      </c>
    </row>
    <row r="38" spans="2:7" x14ac:dyDescent="0.3">
      <c r="B38">
        <v>36</v>
      </c>
      <c r="C38" t="s">
        <v>66</v>
      </c>
      <c r="D38">
        <v>17</v>
      </c>
      <c r="E38">
        <v>8</v>
      </c>
      <c r="F38" t="s">
        <v>67</v>
      </c>
      <c r="G38">
        <v>19</v>
      </c>
    </row>
    <row r="39" spans="2:7" x14ac:dyDescent="0.3">
      <c r="B39">
        <v>37</v>
      </c>
      <c r="C39" t="s">
        <v>68</v>
      </c>
      <c r="D39">
        <v>17</v>
      </c>
      <c r="E39">
        <v>8</v>
      </c>
      <c r="F39" t="s">
        <v>146</v>
      </c>
      <c r="G39">
        <v>26</v>
      </c>
    </row>
    <row r="40" spans="2:7" x14ac:dyDescent="0.3">
      <c r="B40">
        <v>38</v>
      </c>
      <c r="C40" t="s">
        <v>69</v>
      </c>
      <c r="D40">
        <v>18</v>
      </c>
      <c r="E40">
        <v>1</v>
      </c>
      <c r="F40" t="s">
        <v>70</v>
      </c>
      <c r="G40">
        <v>263.5</v>
      </c>
    </row>
    <row r="41" spans="2:7" x14ac:dyDescent="0.3">
      <c r="B41">
        <v>39</v>
      </c>
      <c r="C41" t="s">
        <v>71</v>
      </c>
      <c r="D41">
        <v>18</v>
      </c>
      <c r="E41">
        <v>1</v>
      </c>
      <c r="F41" t="s">
        <v>72</v>
      </c>
      <c r="G41">
        <v>18</v>
      </c>
    </row>
    <row r="42" spans="2:7" x14ac:dyDescent="0.3">
      <c r="B42">
        <v>40</v>
      </c>
      <c r="C42" t="s">
        <v>73</v>
      </c>
      <c r="D42">
        <v>19</v>
      </c>
      <c r="E42">
        <v>8</v>
      </c>
      <c r="F42" t="s">
        <v>74</v>
      </c>
      <c r="G42">
        <v>18.399999999999999</v>
      </c>
    </row>
    <row r="43" spans="2:7" x14ac:dyDescent="0.3">
      <c r="B43">
        <v>41</v>
      </c>
      <c r="C43" t="s">
        <v>75</v>
      </c>
      <c r="D43">
        <v>19</v>
      </c>
      <c r="E43">
        <v>8</v>
      </c>
      <c r="F43" t="s">
        <v>76</v>
      </c>
      <c r="G43">
        <v>9.65</v>
      </c>
    </row>
    <row r="44" spans="2:7" x14ac:dyDescent="0.3">
      <c r="B44">
        <v>42</v>
      </c>
      <c r="C44" t="s">
        <v>77</v>
      </c>
      <c r="D44">
        <v>20</v>
      </c>
      <c r="E44">
        <v>5</v>
      </c>
      <c r="F44" t="s">
        <v>147</v>
      </c>
      <c r="G44">
        <v>14</v>
      </c>
    </row>
    <row r="45" spans="2:7" x14ac:dyDescent="0.3">
      <c r="B45">
        <v>43</v>
      </c>
      <c r="C45" t="s">
        <v>78</v>
      </c>
      <c r="D45">
        <v>20</v>
      </c>
      <c r="E45">
        <v>1</v>
      </c>
      <c r="F45" t="s">
        <v>79</v>
      </c>
      <c r="G45">
        <v>46</v>
      </c>
    </row>
    <row r="46" spans="2:7" x14ac:dyDescent="0.3">
      <c r="B46">
        <v>44</v>
      </c>
      <c r="C46" t="s">
        <v>80</v>
      </c>
      <c r="D46">
        <v>20</v>
      </c>
      <c r="E46">
        <v>2</v>
      </c>
      <c r="F46" t="s">
        <v>81</v>
      </c>
      <c r="G46">
        <v>19.45</v>
      </c>
    </row>
    <row r="47" spans="2:7" x14ac:dyDescent="0.3">
      <c r="B47">
        <v>45</v>
      </c>
      <c r="C47" t="s">
        <v>82</v>
      </c>
      <c r="D47">
        <v>21</v>
      </c>
      <c r="E47">
        <v>8</v>
      </c>
      <c r="F47" t="s">
        <v>148</v>
      </c>
      <c r="G47">
        <v>9.5</v>
      </c>
    </row>
    <row r="48" spans="2:7" x14ac:dyDescent="0.3">
      <c r="B48">
        <v>46</v>
      </c>
      <c r="C48" t="s">
        <v>83</v>
      </c>
      <c r="D48">
        <v>21</v>
      </c>
      <c r="E48">
        <v>8</v>
      </c>
      <c r="F48" t="s">
        <v>84</v>
      </c>
      <c r="G48">
        <v>12</v>
      </c>
    </row>
    <row r="49" spans="2:7" x14ac:dyDescent="0.3">
      <c r="B49">
        <v>47</v>
      </c>
      <c r="C49" t="s">
        <v>85</v>
      </c>
      <c r="D49">
        <v>22</v>
      </c>
      <c r="E49">
        <v>3</v>
      </c>
      <c r="F49" t="s">
        <v>86</v>
      </c>
      <c r="G49">
        <v>9.5</v>
      </c>
    </row>
    <row r="50" spans="2:7" x14ac:dyDescent="0.3">
      <c r="B50">
        <v>48</v>
      </c>
      <c r="C50" t="s">
        <v>87</v>
      </c>
      <c r="D50">
        <v>22</v>
      </c>
      <c r="E50">
        <v>3</v>
      </c>
      <c r="F50" t="s">
        <v>149</v>
      </c>
      <c r="G50">
        <v>12.75</v>
      </c>
    </row>
    <row r="51" spans="2:7" x14ac:dyDescent="0.3">
      <c r="B51">
        <v>49</v>
      </c>
      <c r="C51" t="s">
        <v>88</v>
      </c>
      <c r="D51">
        <v>23</v>
      </c>
      <c r="E51">
        <v>3</v>
      </c>
      <c r="F51" t="s">
        <v>150</v>
      </c>
      <c r="G51">
        <v>20</v>
      </c>
    </row>
    <row r="52" spans="2:7" x14ac:dyDescent="0.3">
      <c r="B52">
        <v>50</v>
      </c>
      <c r="C52" t="s">
        <v>89</v>
      </c>
      <c r="D52">
        <v>23</v>
      </c>
      <c r="E52">
        <v>3</v>
      </c>
      <c r="F52" t="s">
        <v>90</v>
      </c>
      <c r="G52">
        <v>16.25</v>
      </c>
    </row>
    <row r="53" spans="2:7" x14ac:dyDescent="0.3">
      <c r="B53">
        <v>51</v>
      </c>
      <c r="C53" t="s">
        <v>91</v>
      </c>
      <c r="D53">
        <v>24</v>
      </c>
      <c r="E53">
        <v>7</v>
      </c>
      <c r="F53" t="s">
        <v>151</v>
      </c>
      <c r="G53">
        <v>53</v>
      </c>
    </row>
    <row r="54" spans="2:7" x14ac:dyDescent="0.3">
      <c r="B54">
        <v>52</v>
      </c>
      <c r="C54" t="s">
        <v>92</v>
      </c>
      <c r="D54">
        <v>24</v>
      </c>
      <c r="E54">
        <v>5</v>
      </c>
      <c r="F54" t="s">
        <v>93</v>
      </c>
      <c r="G54">
        <v>7</v>
      </c>
    </row>
    <row r="55" spans="2:7" x14ac:dyDescent="0.3">
      <c r="B55">
        <v>53</v>
      </c>
      <c r="C55" t="s">
        <v>94</v>
      </c>
      <c r="D55">
        <v>24</v>
      </c>
      <c r="E55">
        <v>6</v>
      </c>
      <c r="F55" t="s">
        <v>95</v>
      </c>
      <c r="G55">
        <v>32.799999999999997</v>
      </c>
    </row>
    <row r="56" spans="2:7" x14ac:dyDescent="0.3">
      <c r="B56">
        <v>54</v>
      </c>
      <c r="C56" t="s">
        <v>96</v>
      </c>
      <c r="D56">
        <v>25</v>
      </c>
      <c r="E56">
        <v>6</v>
      </c>
      <c r="F56" t="s">
        <v>97</v>
      </c>
      <c r="G56">
        <v>7.45</v>
      </c>
    </row>
    <row r="57" spans="2:7" x14ac:dyDescent="0.3">
      <c r="B57">
        <v>55</v>
      </c>
      <c r="C57" t="s">
        <v>98</v>
      </c>
      <c r="D57">
        <v>25</v>
      </c>
      <c r="E57">
        <v>6</v>
      </c>
      <c r="F57" t="s">
        <v>99</v>
      </c>
      <c r="G57">
        <v>24</v>
      </c>
    </row>
    <row r="58" spans="2:7" x14ac:dyDescent="0.3">
      <c r="B58">
        <v>56</v>
      </c>
      <c r="C58" t="s">
        <v>100</v>
      </c>
      <c r="D58">
        <v>26</v>
      </c>
      <c r="E58">
        <v>5</v>
      </c>
      <c r="F58" t="s">
        <v>152</v>
      </c>
      <c r="G58">
        <v>38</v>
      </c>
    </row>
    <row r="59" spans="2:7" x14ac:dyDescent="0.3">
      <c r="B59">
        <v>57</v>
      </c>
      <c r="C59" t="s">
        <v>101</v>
      </c>
      <c r="D59">
        <v>26</v>
      </c>
      <c r="E59">
        <v>5</v>
      </c>
      <c r="F59" t="s">
        <v>152</v>
      </c>
      <c r="G59">
        <v>19.5</v>
      </c>
    </row>
    <row r="60" spans="2:7" x14ac:dyDescent="0.3">
      <c r="B60">
        <v>58</v>
      </c>
      <c r="C60" t="s">
        <v>102</v>
      </c>
      <c r="D60">
        <v>27</v>
      </c>
      <c r="E60">
        <v>8</v>
      </c>
      <c r="F60" t="s">
        <v>103</v>
      </c>
      <c r="G60">
        <v>13.25</v>
      </c>
    </row>
    <row r="61" spans="2:7" x14ac:dyDescent="0.3">
      <c r="B61">
        <v>59</v>
      </c>
      <c r="C61" t="s">
        <v>104</v>
      </c>
      <c r="D61">
        <v>28</v>
      </c>
      <c r="E61">
        <v>4</v>
      </c>
      <c r="F61" t="s">
        <v>153</v>
      </c>
      <c r="G61">
        <v>55</v>
      </c>
    </row>
    <row r="62" spans="2:7" x14ac:dyDescent="0.3">
      <c r="B62">
        <v>60</v>
      </c>
      <c r="C62" t="s">
        <v>105</v>
      </c>
      <c r="D62">
        <v>28</v>
      </c>
      <c r="E62">
        <v>4</v>
      </c>
      <c r="F62" t="s">
        <v>106</v>
      </c>
      <c r="G62">
        <v>34</v>
      </c>
    </row>
    <row r="63" spans="2:7" x14ac:dyDescent="0.3">
      <c r="B63">
        <v>61</v>
      </c>
      <c r="C63" t="s">
        <v>107</v>
      </c>
      <c r="D63">
        <v>29</v>
      </c>
      <c r="E63">
        <v>2</v>
      </c>
      <c r="F63" t="s">
        <v>108</v>
      </c>
      <c r="G63">
        <v>28.5</v>
      </c>
    </row>
    <row r="64" spans="2:7" x14ac:dyDescent="0.3">
      <c r="B64">
        <v>62</v>
      </c>
      <c r="C64" t="s">
        <v>109</v>
      </c>
      <c r="D64">
        <v>29</v>
      </c>
      <c r="E64">
        <v>3</v>
      </c>
      <c r="F64" t="s">
        <v>110</v>
      </c>
      <c r="G64">
        <v>49.3</v>
      </c>
    </row>
    <row r="65" spans="2:7" x14ac:dyDescent="0.3">
      <c r="B65">
        <v>63</v>
      </c>
      <c r="C65" t="s">
        <v>111</v>
      </c>
      <c r="D65">
        <v>7</v>
      </c>
      <c r="E65">
        <v>2</v>
      </c>
      <c r="F65" t="s">
        <v>112</v>
      </c>
      <c r="G65">
        <v>43.9</v>
      </c>
    </row>
    <row r="66" spans="2:7" x14ac:dyDescent="0.3">
      <c r="B66">
        <v>64</v>
      </c>
      <c r="C66" t="s">
        <v>113</v>
      </c>
      <c r="D66">
        <v>12</v>
      </c>
      <c r="E66">
        <v>5</v>
      </c>
      <c r="F66" t="s">
        <v>114</v>
      </c>
      <c r="G66">
        <v>33.25</v>
      </c>
    </row>
    <row r="67" spans="2:7" x14ac:dyDescent="0.3">
      <c r="B67">
        <v>65</v>
      </c>
      <c r="C67" t="s">
        <v>115</v>
      </c>
      <c r="D67">
        <v>2</v>
      </c>
      <c r="E67">
        <v>2</v>
      </c>
      <c r="F67" t="s">
        <v>116</v>
      </c>
      <c r="G67">
        <v>21.05</v>
      </c>
    </row>
    <row r="68" spans="2:7" x14ac:dyDescent="0.3">
      <c r="B68">
        <v>66</v>
      </c>
      <c r="C68" t="s">
        <v>117</v>
      </c>
      <c r="D68">
        <v>2</v>
      </c>
      <c r="E68">
        <v>2</v>
      </c>
      <c r="F68" t="s">
        <v>118</v>
      </c>
      <c r="G68">
        <v>17</v>
      </c>
    </row>
    <row r="69" spans="2:7" x14ac:dyDescent="0.3">
      <c r="B69">
        <v>67</v>
      </c>
      <c r="C69" t="s">
        <v>119</v>
      </c>
      <c r="D69">
        <v>16</v>
      </c>
      <c r="E69">
        <v>1</v>
      </c>
      <c r="F69" t="s">
        <v>12</v>
      </c>
      <c r="G69">
        <v>14</v>
      </c>
    </row>
    <row r="70" spans="2:7" x14ac:dyDescent="0.3">
      <c r="B70">
        <v>68</v>
      </c>
      <c r="C70" t="s">
        <v>120</v>
      </c>
      <c r="D70">
        <v>8</v>
      </c>
      <c r="E70">
        <v>3</v>
      </c>
      <c r="F70" t="s">
        <v>121</v>
      </c>
      <c r="G70">
        <v>12.5</v>
      </c>
    </row>
    <row r="71" spans="2:7" x14ac:dyDescent="0.3">
      <c r="B71">
        <v>69</v>
      </c>
      <c r="C71" t="s">
        <v>122</v>
      </c>
      <c r="D71">
        <v>15</v>
      </c>
      <c r="E71">
        <v>4</v>
      </c>
      <c r="F71" t="s">
        <v>154</v>
      </c>
      <c r="G71">
        <v>36</v>
      </c>
    </row>
    <row r="72" spans="2:7" x14ac:dyDescent="0.3">
      <c r="B72">
        <v>70</v>
      </c>
      <c r="C72" t="s">
        <v>123</v>
      </c>
      <c r="D72">
        <v>7</v>
      </c>
      <c r="E72">
        <v>1</v>
      </c>
      <c r="F72" t="s">
        <v>124</v>
      </c>
      <c r="G72">
        <v>15</v>
      </c>
    </row>
    <row r="73" spans="2:7" x14ac:dyDescent="0.3">
      <c r="B73">
        <v>71</v>
      </c>
      <c r="C73" t="s">
        <v>125</v>
      </c>
      <c r="D73">
        <v>15</v>
      </c>
      <c r="E73">
        <v>4</v>
      </c>
      <c r="F73" t="s">
        <v>138</v>
      </c>
      <c r="G73">
        <v>21.5</v>
      </c>
    </row>
    <row r="74" spans="2:7" x14ac:dyDescent="0.3">
      <c r="B74">
        <v>72</v>
      </c>
      <c r="C74" t="s">
        <v>126</v>
      </c>
      <c r="D74">
        <v>14</v>
      </c>
      <c r="E74">
        <v>4</v>
      </c>
      <c r="F74" t="s">
        <v>145</v>
      </c>
      <c r="G74">
        <v>34.799999999999997</v>
      </c>
    </row>
    <row r="75" spans="2:7" x14ac:dyDescent="0.3">
      <c r="B75">
        <v>73</v>
      </c>
      <c r="C75" t="s">
        <v>127</v>
      </c>
      <c r="D75">
        <v>17</v>
      </c>
      <c r="E75">
        <v>8</v>
      </c>
      <c r="F75" t="s">
        <v>128</v>
      </c>
      <c r="G75">
        <v>15</v>
      </c>
    </row>
    <row r="76" spans="2:7" x14ac:dyDescent="0.3">
      <c r="B76">
        <v>74</v>
      </c>
      <c r="C76" t="s">
        <v>129</v>
      </c>
      <c r="D76">
        <v>4</v>
      </c>
      <c r="E76">
        <v>7</v>
      </c>
      <c r="F76" t="s">
        <v>153</v>
      </c>
      <c r="G76">
        <v>10</v>
      </c>
    </row>
    <row r="77" spans="2:7" x14ac:dyDescent="0.3">
      <c r="B77">
        <v>75</v>
      </c>
      <c r="C77" t="s">
        <v>130</v>
      </c>
      <c r="D77">
        <v>12</v>
      </c>
      <c r="E77">
        <v>1</v>
      </c>
      <c r="F77" t="s">
        <v>155</v>
      </c>
      <c r="G77">
        <v>7.75</v>
      </c>
    </row>
    <row r="78" spans="2:7" x14ac:dyDescent="0.3">
      <c r="B78">
        <v>76</v>
      </c>
      <c r="C78" t="s">
        <v>131</v>
      </c>
      <c r="D78">
        <v>23</v>
      </c>
      <c r="E78">
        <v>1</v>
      </c>
      <c r="F78" t="s">
        <v>132</v>
      </c>
      <c r="G78">
        <v>18</v>
      </c>
    </row>
    <row r="79" spans="2:7" x14ac:dyDescent="0.3">
      <c r="B79">
        <v>77</v>
      </c>
      <c r="C79" t="s">
        <v>133</v>
      </c>
      <c r="D79">
        <v>12</v>
      </c>
      <c r="E79">
        <v>2</v>
      </c>
      <c r="F79" t="s">
        <v>134</v>
      </c>
      <c r="G7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OrderDetail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Rashidbek Safarov</dc:creator>
  <cp:lastModifiedBy>Diyor Turaboyev</cp:lastModifiedBy>
  <dcterms:created xsi:type="dcterms:W3CDTF">2024-10-19T06:25:25Z</dcterms:created>
  <dcterms:modified xsi:type="dcterms:W3CDTF">2024-10-24T13:04:20Z</dcterms:modified>
</cp:coreProperties>
</file>