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0" documentId="8_{F4B14D15-DAEF-42FD-8855-C791343B273C}" xr6:coauthVersionLast="47" xr6:coauthVersionMax="47" xr10:uidLastSave="{00000000-0000-0000-0000-000000000000}"/>
  <bookViews>
    <workbookView xWindow="-108" yWindow="-108" windowWidth="23256" windowHeight="12456" xr2:uid="{200CF67D-E47F-42FD-BBA1-A66ED818B451}"/>
  </bookViews>
  <sheets>
    <sheet name="смешанные ссылки 2" sheetId="4" r:id="rId1"/>
    <sheet name="Относит и абсолют ссылки" sheetId="3" r:id="rId2"/>
    <sheet name="1-2" sheetId="2" r:id="rId3"/>
    <sheet name="1-1" sheetId="1" r:id="rId4"/>
  </sheets>
  <externalReferences>
    <externalReference r:id="rId5"/>
    <externalReference r:id="rId6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2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2" hidden="1">{#N/A,#N/A,FALSE,"DI 2 YEAR MASTER SCHEDULE"}</definedName>
    <definedName name="wrn.CapersPlotter." hidden="1">{#N/A,#N/A,FALSE,"DI 2 YEAR MASTER SCHEDULE"}</definedName>
    <definedName name="wrn.Edutainment._.Priority._.List." localSheetId="2" hidden="1">{#N/A,#N/A,FALSE,"DI 2 YEAR MASTER SCHEDULE"}</definedName>
    <definedName name="wrn.Edutainment._.Priority._.List." hidden="1">{#N/A,#N/A,FALSE,"DI 2 YEAR MASTER SCHEDULE"}</definedName>
    <definedName name="wrn.Japan_Capers_Ed._.Pub." localSheetId="2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2" hidden="1">{#N/A,#N/A,FALSE,"DI 2 YEAR MASTER SCHEDULE"}</definedName>
    <definedName name="wrn.Priority._.list." hidden="1">{#N/A,#N/A,FALSE,"DI 2 YEAR MASTER SCHEDULE"}</definedName>
    <definedName name="wrn.Prjcted._.Mnthly._.Qtys." localSheetId="2" hidden="1">{#N/A,#N/A,FALSE,"PRJCTED MNTHLY QTY's"}</definedName>
    <definedName name="wrn.Prjcted._.Mnthly._.Qtys." hidden="1">{#N/A,#N/A,FALSE,"PRJCTED MNTHLY QTY's"}</definedName>
    <definedName name="wrn.Prjcted._.Qtrly._.Dollars." localSheetId="2" hidden="1">{#N/A,#N/A,FALSE,"PRJCTED QTRLY $'s"}</definedName>
    <definedName name="wrn.Prjcted._.Qtrly._.Dollars." hidden="1">{#N/A,#N/A,FALSE,"PRJCTED QTRLY $'s"}</definedName>
    <definedName name="wrn.Prjcted._.Qtrly._.Qtys." localSheetId="2" hidden="1">{#N/A,#N/A,FALSE,"PRJCTED QTRLY QTY's"}</definedName>
    <definedName name="wrn.Prjcted._.Qtrly._.Qtys." hidden="1">{#N/A,#N/A,FALSE,"PRJCTED QTRLY QTY's"}</definedName>
    <definedName name="wrn.QUARTERLY._.VIEW." localSheetId="2" hidden="1">{"QUARTERLY VIEW",#N/A,FALSE,"YEAR TOTAL"}</definedName>
    <definedName name="wrn.QUARTERLY._.VIEW." hidden="1">{"QUARTERLY VIEW",#N/A,FALSE,"YEAR TOTAL"}</definedName>
    <definedName name="wrn.YEAR._.VIEW." localSheetId="2" hidden="1">{#N/A,#N/A,FALSE,"YEAR TOTAL"}</definedName>
    <definedName name="wrn.YEAR._.VIEW." hidden="1">{#N/A,#N/A,FALSE,"YEAR TOTAL"}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localSheetId="2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жж" hidden="1">[1]MASTER!#REF!</definedName>
    <definedName name="з" localSheetId="2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х" localSheetId="2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E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H13" i="2" a="1"/>
  <c r="H13" i="2" s="1"/>
  <c r="H11" i="2" a="1"/>
  <c r="H11" i="2" s="1"/>
  <c r="E1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4" i="4"/>
  <c r="D4" i="4"/>
  <c r="D5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I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<sst xmlns="http://schemas.openxmlformats.org/spreadsheetml/2006/main" count="106" uniqueCount="85">
  <si>
    <t>№</t>
  </si>
  <si>
    <t>Наименование</t>
  </si>
  <si>
    <t>Цена за шт, р.</t>
  </si>
  <si>
    <t>Количество, шт</t>
  </si>
  <si>
    <t>Цена за партию с учетом скидки, р</t>
  </si>
  <si>
    <t>Наименование 1</t>
  </si>
  <si>
    <t>Наименование 2</t>
  </si>
  <si>
    <t>Наименование 3</t>
  </si>
  <si>
    <t>Наименование 4</t>
  </si>
  <si>
    <t>Наименование 5</t>
  </si>
  <si>
    <t>Наименование 6</t>
  </si>
  <si>
    <t>Наименование 7</t>
  </si>
  <si>
    <t>Наименование 8</t>
  </si>
  <si>
    <t>Наименование 9</t>
  </si>
  <si>
    <t>Наименование 10</t>
  </si>
  <si>
    <t>Наименование 11</t>
  </si>
  <si>
    <t>Наименование 12</t>
  </si>
  <si>
    <t>Наименование 13</t>
  </si>
  <si>
    <t>Наименование 14</t>
  </si>
  <si>
    <t>Наименование 15</t>
  </si>
  <si>
    <t>Ф.И.О.</t>
  </si>
  <si>
    <t>Тарифная ставка, у.е./час</t>
  </si>
  <si>
    <t>Отработано часов</t>
  </si>
  <si>
    <t>Начислено, р</t>
  </si>
  <si>
    <t>Душечкин Н.В.</t>
  </si>
  <si>
    <t>Ангелочкин С.А.</t>
  </si>
  <si>
    <t>Везунчиков В.В.</t>
  </si>
  <si>
    <t>Удальцов К.В.</t>
  </si>
  <si>
    <t>Счастливцев Д.К.</t>
  </si>
  <si>
    <t>Улыбочкин И.Г.</t>
  </si>
  <si>
    <t>Красавцев О.О.</t>
  </si>
  <si>
    <t>Добрецов Д.Д</t>
  </si>
  <si>
    <t>Оптимистов О.О.</t>
  </si>
  <si>
    <t>Неунывающий Н.Н.</t>
  </si>
  <si>
    <t>Средняя сумма Начислено в у.е. без учета налога</t>
  </si>
  <si>
    <t>Радостный Р.Р.</t>
  </si>
  <si>
    <t>Хороших Х.Х.</t>
  </si>
  <si>
    <t>Всего Начислено с учетом налога в у.е</t>
  </si>
  <si>
    <t>Приятный П.П.</t>
  </si>
  <si>
    <t>Мирный М.М.</t>
  </si>
  <si>
    <t>ИТОГО, р</t>
  </si>
  <si>
    <t>Налог, %</t>
  </si>
  <si>
    <t>Курс у.е., р</t>
  </si>
  <si>
    <t>п.п.№</t>
  </si>
  <si>
    <t>ФИО</t>
  </si>
  <si>
    <t>Тарифная ставка, $ час</t>
  </si>
  <si>
    <t>Начисленно, $</t>
  </si>
  <si>
    <t>Подоходный налог, $</t>
  </si>
  <si>
    <t>Пенсионный налог, $</t>
  </si>
  <si>
    <t>К выдаче, руб</t>
  </si>
  <si>
    <t>`</t>
  </si>
  <si>
    <t>Улыбочкин И.Г</t>
  </si>
  <si>
    <t>Добрецов Д.Д.</t>
  </si>
  <si>
    <t>Подоходный налог</t>
  </si>
  <si>
    <t>Пенсионный налог</t>
  </si>
  <si>
    <t>Курс доллара</t>
  </si>
  <si>
    <t>наименование товара</t>
  </si>
  <si>
    <t>Цена на штуку, руб.</t>
  </si>
  <si>
    <t>количество</t>
  </si>
  <si>
    <t>Цена за партию</t>
  </si>
  <si>
    <t>со скидкой</t>
  </si>
  <si>
    <t>без скидки</t>
  </si>
  <si>
    <t>Canon Digital ixus 900 Ti</t>
  </si>
  <si>
    <t>Canon Digital ixus 800 IS</t>
  </si>
  <si>
    <t>Canon PowerShot A640</t>
  </si>
  <si>
    <t>Kodak EasyShare Z650</t>
  </si>
  <si>
    <t>Kodak EasyShare C533</t>
  </si>
  <si>
    <t>FujiFilm FinePix F30</t>
  </si>
  <si>
    <t>FujiFilm FinePix A700</t>
  </si>
  <si>
    <t>Nikon D70S 18-70 KIT</t>
  </si>
  <si>
    <t>Nikon CoolPix S10</t>
  </si>
  <si>
    <t>OLYMPUS DIGITAL E-330 ZUIKO</t>
  </si>
  <si>
    <t>OLYMPUS mJU 750</t>
  </si>
  <si>
    <t>Panasonic Lumix Dmc-LZ5-S</t>
  </si>
  <si>
    <t>Pentax K110D</t>
  </si>
  <si>
    <t>Pentax Optio A20</t>
  </si>
  <si>
    <t>Samsung Digimax S1000</t>
  </si>
  <si>
    <t>Sony Cyber-shot DSC-N2</t>
  </si>
  <si>
    <t>Sony Cyber-shot DSC-W50</t>
  </si>
  <si>
    <t>Samsung Digimax L 70</t>
  </si>
  <si>
    <t>Panasonic Lumix Dmc-FZ7-S</t>
  </si>
  <si>
    <t>Casio EX-Z700 Exilm</t>
  </si>
  <si>
    <t>Casio EX-S600 Exilm</t>
  </si>
  <si>
    <t>общая цена партии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</si>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</sst>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[$р.-419]_-;\-* #,##0.00[$р.-419]_-;_-* &quot;-&quot;??[$р.-419]_-;_-@_-"/>
    <numFmt numFmtId="165" formatCode="&quot;$&quot;#,##0.00;[Red]&quot;$&quot;#,##0.00"/>
    <numFmt numFmtId="166" formatCode="#,##0.00\ [$₽-419];[Red]#,##0.00\ [$₽-419]"/>
  </numFmts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rgb="FF0070C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color rgb="FF000000"/>
      <name val="Times New Roman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FF99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D99594"/>
      </left>
      <right/>
      <top style="thin">
        <color rgb="FFD99594"/>
      </top>
      <bottom style="thin">
        <color rgb="FFD99594"/>
      </bottom>
      <diagonal/>
    </border>
    <border>
      <left/>
      <right/>
      <top style="thin">
        <color rgb="FFD99594"/>
      </top>
      <bottom style="thin">
        <color rgb="FFD99594"/>
      </bottom>
      <diagonal/>
    </border>
    <border>
      <left/>
      <right style="thin">
        <color rgb="FFD99594"/>
      </right>
      <top style="thin">
        <color rgb="FFD99594"/>
      </top>
      <bottom style="thin">
        <color rgb="FFD99594"/>
      </bottom>
      <diagonal/>
    </border>
    <border>
      <left style="thin">
        <color rgb="FFD99594"/>
      </left>
      <right/>
      <top/>
      <bottom style="thin">
        <color rgb="FFD99594"/>
      </bottom>
      <diagonal/>
    </border>
    <border>
      <left/>
      <right/>
      <top/>
      <bottom style="thin">
        <color rgb="FFD995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9594"/>
      </right>
      <top/>
      <bottom style="thin">
        <color rgb="FFD99594"/>
      </bottom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8" fillId="0" borderId="0"/>
    <xf numFmtId="0" fontId="9" fillId="0" borderId="0"/>
  </cellStyleXfs>
  <cellXfs count="52">
    <xf numFmtId="0" fontId="0" fillId="0" borderId="0" xfId="0"/>
    <xf numFmtId="0" fontId="4" fillId="0" borderId="0" xfId="0" applyFont="1"/>
    <xf numFmtId="9" fontId="3" fillId="2" borderId="1" xfId="2" applyFont="1" applyFill="1" applyBorder="1" applyAlignment="1">
      <alignment horizontal="center" vertical="center" wrapText="1"/>
    </xf>
    <xf numFmtId="0" fontId="5" fillId="0" borderId="6" xfId="3" applyFont="1" applyBorder="1"/>
    <xf numFmtId="0" fontId="5" fillId="0" borderId="6" xfId="1" applyFont="1" applyBorder="1"/>
    <xf numFmtId="0" fontId="6" fillId="0" borderId="0" xfId="1" applyFont="1"/>
    <xf numFmtId="0" fontId="3" fillId="2" borderId="6" xfId="3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left"/>
    </xf>
    <xf numFmtId="0" fontId="6" fillId="0" borderId="0" xfId="4" applyFont="1"/>
    <xf numFmtId="3" fontId="6" fillId="0" borderId="0" xfId="4" applyNumberFormat="1" applyFont="1"/>
    <xf numFmtId="0" fontId="6" fillId="0" borderId="0" xfId="5" applyFont="1"/>
    <xf numFmtId="9" fontId="5" fillId="0" borderId="6" xfId="2" applyFont="1" applyBorder="1"/>
    <xf numFmtId="0" fontId="10" fillId="3" borderId="7" xfId="6" applyFont="1" applyFill="1" applyBorder="1"/>
    <xf numFmtId="0" fontId="10" fillId="3" borderId="8" xfId="6" applyFont="1" applyFill="1" applyBorder="1"/>
    <xf numFmtId="0" fontId="10" fillId="3" borderId="8" xfId="6" applyFont="1" applyFill="1" applyBorder="1" applyAlignment="1">
      <alignment wrapText="1"/>
    </xf>
    <xf numFmtId="0" fontId="10" fillId="3" borderId="9" xfId="6" applyFont="1" applyFill="1" applyBorder="1" applyAlignment="1">
      <alignment wrapText="1"/>
    </xf>
    <xf numFmtId="0" fontId="9" fillId="0" borderId="0" xfId="6" applyAlignment="1">
      <alignment vertical="center"/>
    </xf>
    <xf numFmtId="0" fontId="9" fillId="0" borderId="0" xfId="6"/>
    <xf numFmtId="0" fontId="11" fillId="4" borderId="10" xfId="6" applyFont="1" applyFill="1" applyBorder="1"/>
    <xf numFmtId="0" fontId="11" fillId="4" borderId="11" xfId="6" applyFont="1" applyFill="1" applyBorder="1"/>
    <xf numFmtId="164" fontId="12" fillId="0" borderId="12" xfId="6" applyNumberFormat="1" applyFont="1" applyBorder="1"/>
    <xf numFmtId="0" fontId="11" fillId="0" borderId="10" xfId="6" applyFont="1" applyBorder="1"/>
    <xf numFmtId="0" fontId="11" fillId="0" borderId="11" xfId="6" applyFont="1" applyBorder="1"/>
    <xf numFmtId="0" fontId="11" fillId="5" borderId="12" xfId="6" applyFont="1" applyFill="1" applyBorder="1"/>
    <xf numFmtId="9" fontId="12" fillId="0" borderId="12" xfId="6" applyNumberFormat="1" applyFont="1" applyBorder="1"/>
    <xf numFmtId="0" fontId="11" fillId="0" borderId="12" xfId="6" applyFont="1" applyBorder="1" applyAlignment="1">
      <alignment horizontal="centerContinuous"/>
    </xf>
    <xf numFmtId="0" fontId="11" fillId="0" borderId="12" xfId="6" applyFont="1" applyBorder="1" applyAlignment="1">
      <alignment vertical="center" wrapText="1"/>
    </xf>
    <xf numFmtId="0" fontId="11" fillId="0" borderId="12" xfId="6" applyFont="1" applyBorder="1" applyAlignment="1">
      <alignment vertical="center"/>
    </xf>
    <xf numFmtId="9" fontId="11" fillId="0" borderId="12" xfId="6" applyNumberFormat="1" applyFont="1" applyBorder="1" applyAlignment="1">
      <alignment horizontal="center" vertical="center" wrapText="1"/>
    </xf>
    <xf numFmtId="0" fontId="11" fillId="0" borderId="12" xfId="6" applyFont="1" applyBorder="1"/>
    <xf numFmtId="0" fontId="11" fillId="0" borderId="14" xfId="6" applyFont="1" applyBorder="1"/>
    <xf numFmtId="0" fontId="11" fillId="6" borderId="12" xfId="6" applyFont="1" applyFill="1" applyBorder="1"/>
    <xf numFmtId="0" fontId="11" fillId="0" borderId="15" xfId="6" applyFont="1" applyBorder="1"/>
    <xf numFmtId="0" fontId="11" fillId="0" borderId="12" xfId="6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165" fontId="10" fillId="3" borderId="8" xfId="6" applyNumberFormat="1" applyFont="1" applyFill="1" applyBorder="1" applyAlignment="1">
      <alignment wrapText="1"/>
    </xf>
    <xf numFmtId="165" fontId="9" fillId="0" borderId="0" xfId="6" applyNumberFormat="1"/>
    <xf numFmtId="165" fontId="12" fillId="6" borderId="12" xfId="6" applyNumberFormat="1" applyFont="1" applyFill="1" applyBorder="1"/>
    <xf numFmtId="165" fontId="11" fillId="6" borderId="11" xfId="6" applyNumberFormat="1" applyFont="1" applyFill="1" applyBorder="1"/>
    <xf numFmtId="164" fontId="11" fillId="6" borderId="13" xfId="6" applyNumberFormat="1" applyFont="1" applyFill="1" applyBorder="1"/>
    <xf numFmtId="166" fontId="5" fillId="6" borderId="6" xfId="3" applyNumberFormat="1" applyFont="1" applyFill="1" applyBorder="1"/>
    <xf numFmtId="0" fontId="5" fillId="6" borderId="6" xfId="1" applyFont="1" applyFill="1" applyBorder="1"/>
    <xf numFmtId="3" fontId="5" fillId="6" borderId="6" xfId="3" applyNumberFormat="1" applyFont="1" applyFill="1" applyBorder="1"/>
    <xf numFmtId="0" fontId="3" fillId="2" borderId="16" xfId="3" applyFont="1" applyFill="1" applyBorder="1" applyAlignment="1">
      <alignment horizontal="center" vertical="center" wrapText="1"/>
    </xf>
    <xf numFmtId="0" fontId="4" fillId="6" borderId="0" xfId="0" applyFont="1" applyFill="1"/>
    <xf numFmtId="0" fontId="5" fillId="6" borderId="6" xfId="3" applyFont="1" applyFill="1" applyBorder="1"/>
  </cellXfs>
  <cellStyles count="7">
    <cellStyle name="Comma" xfId="1" builtinId="3"/>
    <cellStyle name="Normal" xfId="0" builtinId="0"/>
    <cellStyle name="Normal 2" xfId="6" xr:uid="{FCA57D55-2CCD-4B18-ABE6-9BC7A012A05D}"/>
    <cellStyle name="Percent" xfId="2" builtinId="5"/>
    <cellStyle name="Обычный 2 2" xfId="5" xr:uid="{61B6ADEF-9DDB-497E-82E7-0C875B60CB27}"/>
    <cellStyle name="Обычный_DHL" xfId="3" xr:uid="{D073D852-C5D1-49E3-B180-9C24C932B3E5}"/>
    <cellStyle name="Обычный_Excel 2000" xfId="4" xr:uid="{C75926A6-FF1F-4BFC-BD89-8334F8DE8CE7}"/>
  </cellStyles>
  <dxfs count="0"/>
  <tableStyles count="1" defaultTableStyle="TableStyleMedium2" defaultPivotStyle="PivotStyleLight16">
    <tableStyle name="Invisible" pivot="0" table="0" count="0" xr9:uid="{ECD9DB62-9D05-4CD8-8B36-1FAD519662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228598</xdr:colOff>
      <xdr:row>0</xdr:row>
      <xdr:rowOff>38099</xdr:rowOff>
    </xdr:from>
    <xdr:to>
      <xdr:col>8</xdr:col>
      <xdr:colOff>190500</xdr:colOff>
      <xdr:row>7</xdr:row>
      <xdr:rowOff>123824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E5F4EE5-A252-41D8-8D1C-847A6C64792F}"/>
            </a:ext>
          </a:extLst>
        </xdr:cNvPr>
        <xdr:cNvSpPr/>
      </xdr:nvSpPr>
      <xdr:spPr>
        <a:xfrm>
          <a:off x="5191123" y="38099"/>
          <a:ext cx="4876802" cy="1552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Начислено,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при условии, что вычитается налог (ячейка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C1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8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 сумма переводится в рубли с учетом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курса у.е.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(ячейка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C1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9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</a:t>
          </a:r>
        </a:p>
        <a:p>
          <a:pPr algn="l"/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Воспользоваться формулой массива.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роверить результаты по итоговой сумме.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Р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ассчитать значения в ячейках 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H11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 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H13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Сравнить с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результатами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693419</xdr:colOff>
      <xdr:row>23</xdr:row>
      <xdr:rowOff>7620</xdr:rowOff>
    </xdr:from>
    <xdr:to>
      <xdr:col>10</xdr:col>
      <xdr:colOff>131445</xdr:colOff>
      <xdr:row>28</xdr:row>
      <xdr:rowOff>87630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C41608B2-1010-4A52-BCBE-74B3544606B4}"/>
            </a:ext>
          </a:extLst>
        </xdr:cNvPr>
        <xdr:cNvSpPr/>
      </xdr:nvSpPr>
      <xdr:spPr>
        <a:xfrm>
          <a:off x="3307079" y="4038600"/>
          <a:ext cx="5244466" cy="95631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данные по столбцам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Цена за партию с учетом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скидок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Значения предоставить кратные 10, округленные в большую сторону. </a:t>
          </a:r>
        </a:p>
        <a:p>
          <a:pPr algn="l"/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Для решения воспользоваться формулой массива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A1A1-06E6-45BA-8043-3F98254A5629}">
  <dimension ref="A1:K24"/>
  <sheetViews>
    <sheetView tabSelected="1" workbookViewId="0">
      <selection activeCell="N3" sqref="N3"/>
    </sheetView>
  </sheetViews>
  <sheetFormatPr defaultColWidth="9.109375" defaultRowHeight="13.2"/>
  <cols>
    <col min="1" max="1" width="9.109375" style="19"/>
    <col min="2" max="2" width="24" style="19" customWidth="1"/>
    <col min="3" max="6" width="9.44140625" style="19" customWidth="1"/>
    <col min="7" max="7" width="11.5546875" style="19" bestFit="1" customWidth="1"/>
    <col min="8" max="10" width="9.44140625" style="19" customWidth="1"/>
    <col min="11" max="11" width="10.33203125" style="19" customWidth="1"/>
    <col min="12" max="16384" width="9.109375" style="19"/>
  </cols>
  <sheetData>
    <row r="1" spans="1:11" ht="14.4">
      <c r="A1" s="35" t="s">
        <v>43</v>
      </c>
      <c r="B1" s="35" t="s">
        <v>56</v>
      </c>
      <c r="C1" s="27" t="s">
        <v>57</v>
      </c>
      <c r="D1" s="27"/>
      <c r="E1" s="27"/>
      <c r="F1" s="27"/>
      <c r="G1" s="35" t="s">
        <v>58</v>
      </c>
      <c r="H1" s="27" t="s">
        <v>59</v>
      </c>
      <c r="I1" s="27"/>
      <c r="J1" s="27"/>
      <c r="K1" s="27"/>
    </row>
    <row r="2" spans="1:11" ht="28.8">
      <c r="A2" s="35"/>
      <c r="B2" s="35"/>
      <c r="C2" s="27"/>
      <c r="D2" s="28" t="s">
        <v>60</v>
      </c>
      <c r="E2" s="28" t="s">
        <v>60</v>
      </c>
      <c r="F2" s="28" t="s">
        <v>60</v>
      </c>
      <c r="G2" s="35"/>
      <c r="H2" s="27"/>
      <c r="I2" s="28" t="s">
        <v>60</v>
      </c>
      <c r="J2" s="28" t="s">
        <v>60</v>
      </c>
      <c r="K2" s="28" t="s">
        <v>60</v>
      </c>
    </row>
    <row r="3" spans="1:11" ht="45" customHeight="1">
      <c r="A3" s="35"/>
      <c r="B3" s="35"/>
      <c r="C3" s="29" t="s">
        <v>61</v>
      </c>
      <c r="D3" s="30">
        <v>0.05</v>
      </c>
      <c r="E3" s="30">
        <v>0.1</v>
      </c>
      <c r="F3" s="30">
        <v>0.15</v>
      </c>
      <c r="G3" s="35"/>
      <c r="H3" s="29" t="s">
        <v>61</v>
      </c>
      <c r="I3" s="30">
        <v>0.05</v>
      </c>
      <c r="J3" s="30">
        <v>0.1</v>
      </c>
      <c r="K3" s="30">
        <v>0.15</v>
      </c>
    </row>
    <row r="4" spans="1:11" ht="14.4">
      <c r="A4" s="31">
        <v>1</v>
      </c>
      <c r="B4" s="31" t="s">
        <v>62</v>
      </c>
      <c r="C4" s="32">
        <v>13310.32</v>
      </c>
      <c r="D4" s="33">
        <f>C4 * (1-0.05)</f>
        <v>12644.803999999998</v>
      </c>
      <c r="E4" s="33">
        <f>C4*(1-0.1)</f>
        <v>11979.288</v>
      </c>
      <c r="F4" s="33">
        <f>C4*(1-0.15)</f>
        <v>11313.771999999999</v>
      </c>
      <c r="G4" s="31">
        <v>10</v>
      </c>
      <c r="H4" s="33">
        <f>C4*G4</f>
        <v>133103.20000000001</v>
      </c>
      <c r="I4" s="33">
        <f>H4 * (1-0.05)</f>
        <v>126448.04000000001</v>
      </c>
      <c r="J4" s="33">
        <f>H4 * (1-0.1)</f>
        <v>119792.88000000002</v>
      </c>
      <c r="K4" s="33">
        <f>H4* (1-0.15)</f>
        <v>113137.72</v>
      </c>
    </row>
    <row r="5" spans="1:11" ht="14.4">
      <c r="A5" s="31">
        <v>2</v>
      </c>
      <c r="B5" s="31" t="s">
        <v>63</v>
      </c>
      <c r="C5" s="32">
        <v>11148.37</v>
      </c>
      <c r="D5" s="33">
        <f t="shared" ref="D5:D24" si="0">C5 * (1-0.05)</f>
        <v>10590.951500000001</v>
      </c>
      <c r="E5" s="33">
        <f t="shared" ref="E5:E24" si="1">C5*(1-0.1)</f>
        <v>10033.533000000001</v>
      </c>
      <c r="F5" s="33">
        <f t="shared" ref="F5:F24" si="2">C5*(1-0.15)</f>
        <v>9476.1144999999997</v>
      </c>
      <c r="G5" s="31">
        <v>15</v>
      </c>
      <c r="H5" s="33">
        <f t="shared" ref="H5:H24" si="3">C5*G5</f>
        <v>167225.55000000002</v>
      </c>
      <c r="I5" s="33">
        <f t="shared" ref="I5:I24" si="4">H5 * (1-0.05)</f>
        <v>158864.27250000002</v>
      </c>
      <c r="J5" s="33">
        <f t="shared" ref="J5:J24" si="5">H5 * (1-0.1)</f>
        <v>150502.99500000002</v>
      </c>
      <c r="K5" s="33">
        <f t="shared" ref="K5:K24" si="6">H5* (1-0.15)</f>
        <v>142141.7175</v>
      </c>
    </row>
    <row r="6" spans="1:11" ht="14.4">
      <c r="A6" s="31">
        <v>3</v>
      </c>
      <c r="B6" s="31" t="s">
        <v>64</v>
      </c>
      <c r="C6" s="32">
        <v>9898.09</v>
      </c>
      <c r="D6" s="33">
        <f t="shared" si="0"/>
        <v>9403.1854999999996</v>
      </c>
      <c r="E6" s="33">
        <f t="shared" si="1"/>
        <v>8908.2810000000009</v>
      </c>
      <c r="F6" s="33">
        <f t="shared" si="2"/>
        <v>8413.3765000000003</v>
      </c>
      <c r="G6" s="31">
        <v>22</v>
      </c>
      <c r="H6" s="33">
        <f t="shared" si="3"/>
        <v>217757.98</v>
      </c>
      <c r="I6" s="33">
        <f t="shared" si="4"/>
        <v>206870.08100000001</v>
      </c>
      <c r="J6" s="33">
        <f t="shared" si="5"/>
        <v>195982.182</v>
      </c>
      <c r="K6" s="33">
        <f t="shared" si="6"/>
        <v>185094.283</v>
      </c>
    </row>
    <row r="7" spans="1:11" ht="14.4">
      <c r="A7" s="31">
        <v>4</v>
      </c>
      <c r="B7" s="31" t="s">
        <v>65</v>
      </c>
      <c r="C7" s="32">
        <v>7475.66</v>
      </c>
      <c r="D7" s="33">
        <f t="shared" si="0"/>
        <v>7101.8769999999995</v>
      </c>
      <c r="E7" s="33">
        <f t="shared" si="1"/>
        <v>6728.0940000000001</v>
      </c>
      <c r="F7" s="33">
        <f t="shared" si="2"/>
        <v>6354.3109999999997</v>
      </c>
      <c r="G7" s="31">
        <v>17</v>
      </c>
      <c r="H7" s="33">
        <f t="shared" si="3"/>
        <v>127086.22</v>
      </c>
      <c r="I7" s="33">
        <f t="shared" si="4"/>
        <v>120731.909</v>
      </c>
      <c r="J7" s="33">
        <f t="shared" si="5"/>
        <v>114377.598</v>
      </c>
      <c r="K7" s="33">
        <f t="shared" si="6"/>
        <v>108023.287</v>
      </c>
    </row>
    <row r="8" spans="1:11" ht="14.4">
      <c r="A8" s="31">
        <v>5</v>
      </c>
      <c r="B8" s="31" t="s">
        <v>66</v>
      </c>
      <c r="C8" s="32">
        <v>3776.9</v>
      </c>
      <c r="D8" s="33">
        <f t="shared" si="0"/>
        <v>3588.0549999999998</v>
      </c>
      <c r="E8" s="33">
        <f t="shared" si="1"/>
        <v>3399.21</v>
      </c>
      <c r="F8" s="33">
        <f t="shared" si="2"/>
        <v>3210.3649999999998</v>
      </c>
      <c r="G8" s="31">
        <v>9</v>
      </c>
      <c r="H8" s="33">
        <f t="shared" si="3"/>
        <v>33992.1</v>
      </c>
      <c r="I8" s="33">
        <f t="shared" si="4"/>
        <v>32292.494999999995</v>
      </c>
      <c r="J8" s="33">
        <f t="shared" si="5"/>
        <v>30592.89</v>
      </c>
      <c r="K8" s="33">
        <f t="shared" si="6"/>
        <v>28893.284999999996</v>
      </c>
    </row>
    <row r="9" spans="1:11" ht="14.4">
      <c r="A9" s="31">
        <v>6</v>
      </c>
      <c r="B9" s="31" t="s">
        <v>67</v>
      </c>
      <c r="C9" s="32">
        <v>9038.52</v>
      </c>
      <c r="D9" s="33">
        <f t="shared" si="0"/>
        <v>8586.5939999999991</v>
      </c>
      <c r="E9" s="33">
        <f t="shared" si="1"/>
        <v>8134.6680000000006</v>
      </c>
      <c r="F9" s="33">
        <f t="shared" si="2"/>
        <v>7682.7420000000002</v>
      </c>
      <c r="G9" s="31">
        <v>24</v>
      </c>
      <c r="H9" s="33">
        <f t="shared" si="3"/>
        <v>216924.48</v>
      </c>
      <c r="I9" s="33">
        <f t="shared" si="4"/>
        <v>206078.25599999999</v>
      </c>
      <c r="J9" s="33">
        <f t="shared" si="5"/>
        <v>195232.03200000001</v>
      </c>
      <c r="K9" s="33">
        <f t="shared" si="6"/>
        <v>184385.80799999999</v>
      </c>
    </row>
    <row r="10" spans="1:11" ht="14.4">
      <c r="A10" s="31">
        <v>7</v>
      </c>
      <c r="B10" s="31" t="s">
        <v>68</v>
      </c>
      <c r="C10" s="32">
        <v>5079.28</v>
      </c>
      <c r="D10" s="33">
        <f t="shared" si="0"/>
        <v>4825.3159999999998</v>
      </c>
      <c r="E10" s="33">
        <f t="shared" si="1"/>
        <v>4571.3519999999999</v>
      </c>
      <c r="F10" s="33">
        <f t="shared" si="2"/>
        <v>4317.3879999999999</v>
      </c>
      <c r="G10" s="31">
        <v>38</v>
      </c>
      <c r="H10" s="33">
        <f t="shared" si="3"/>
        <v>193012.63999999998</v>
      </c>
      <c r="I10" s="33">
        <f t="shared" si="4"/>
        <v>183362.00799999997</v>
      </c>
      <c r="J10" s="33">
        <f t="shared" si="5"/>
        <v>173711.37599999999</v>
      </c>
      <c r="K10" s="33">
        <f t="shared" si="6"/>
        <v>164060.74399999998</v>
      </c>
    </row>
    <row r="11" spans="1:11" ht="14.4">
      <c r="A11" s="31">
        <v>8</v>
      </c>
      <c r="B11" s="31" t="s">
        <v>69</v>
      </c>
      <c r="C11" s="32">
        <v>27792.79</v>
      </c>
      <c r="D11" s="33">
        <f t="shared" si="0"/>
        <v>26403.1505</v>
      </c>
      <c r="E11" s="33">
        <f t="shared" si="1"/>
        <v>25013.511000000002</v>
      </c>
      <c r="F11" s="33">
        <f t="shared" si="2"/>
        <v>23623.871500000001</v>
      </c>
      <c r="G11" s="31">
        <v>5</v>
      </c>
      <c r="H11" s="33">
        <f t="shared" si="3"/>
        <v>138963.95000000001</v>
      </c>
      <c r="I11" s="33">
        <f t="shared" si="4"/>
        <v>132015.7525</v>
      </c>
      <c r="J11" s="33">
        <f t="shared" si="5"/>
        <v>125067.55500000001</v>
      </c>
      <c r="K11" s="33">
        <f t="shared" si="6"/>
        <v>118119.35750000001</v>
      </c>
    </row>
    <row r="12" spans="1:11" ht="14.4">
      <c r="A12" s="31">
        <v>9</v>
      </c>
      <c r="B12" s="31" t="s">
        <v>70</v>
      </c>
      <c r="C12" s="32">
        <v>9819.9500000000007</v>
      </c>
      <c r="D12" s="33">
        <f t="shared" si="0"/>
        <v>9328.9524999999994</v>
      </c>
      <c r="E12" s="33">
        <f t="shared" si="1"/>
        <v>8837.9550000000017</v>
      </c>
      <c r="F12" s="33">
        <f t="shared" si="2"/>
        <v>8346.9575000000004</v>
      </c>
      <c r="G12" s="31">
        <v>12</v>
      </c>
      <c r="H12" s="33">
        <f t="shared" si="3"/>
        <v>117839.40000000001</v>
      </c>
      <c r="I12" s="33">
        <f t="shared" si="4"/>
        <v>111947.43000000001</v>
      </c>
      <c r="J12" s="33">
        <f t="shared" si="5"/>
        <v>106055.46</v>
      </c>
      <c r="K12" s="33">
        <f t="shared" si="6"/>
        <v>100163.49</v>
      </c>
    </row>
    <row r="13" spans="1:11" ht="14.4">
      <c r="A13" s="31">
        <v>10</v>
      </c>
      <c r="B13" s="31" t="s">
        <v>71</v>
      </c>
      <c r="C13" s="32">
        <v>20369.22</v>
      </c>
      <c r="D13" s="33">
        <f t="shared" si="0"/>
        <v>19350.759000000002</v>
      </c>
      <c r="E13" s="33">
        <f t="shared" si="1"/>
        <v>18332.298000000003</v>
      </c>
      <c r="F13" s="33">
        <f t="shared" si="2"/>
        <v>17313.837</v>
      </c>
      <c r="G13" s="31">
        <v>4</v>
      </c>
      <c r="H13" s="33">
        <f t="shared" si="3"/>
        <v>81476.88</v>
      </c>
      <c r="I13" s="33">
        <f t="shared" si="4"/>
        <v>77403.036000000007</v>
      </c>
      <c r="J13" s="33">
        <f t="shared" si="5"/>
        <v>73329.19200000001</v>
      </c>
      <c r="K13" s="33">
        <f t="shared" si="6"/>
        <v>69255.347999999998</v>
      </c>
    </row>
    <row r="14" spans="1:11" ht="14.4">
      <c r="A14" s="31">
        <v>11</v>
      </c>
      <c r="B14" s="31" t="s">
        <v>72</v>
      </c>
      <c r="C14" s="32">
        <v>9064.56</v>
      </c>
      <c r="D14" s="33">
        <f t="shared" si="0"/>
        <v>8611.3319999999985</v>
      </c>
      <c r="E14" s="33">
        <f t="shared" si="1"/>
        <v>8158.1039999999994</v>
      </c>
      <c r="F14" s="33">
        <f t="shared" si="2"/>
        <v>7704.8759999999993</v>
      </c>
      <c r="G14" s="31">
        <v>9</v>
      </c>
      <c r="H14" s="33">
        <f t="shared" si="3"/>
        <v>81581.039999999994</v>
      </c>
      <c r="I14" s="33">
        <f t="shared" si="4"/>
        <v>77501.987999999998</v>
      </c>
      <c r="J14" s="33">
        <f t="shared" si="5"/>
        <v>73422.936000000002</v>
      </c>
      <c r="K14" s="33">
        <f t="shared" si="6"/>
        <v>69343.883999999991</v>
      </c>
    </row>
    <row r="15" spans="1:11" ht="14.4">
      <c r="A15" s="31">
        <v>12</v>
      </c>
      <c r="B15" s="31" t="s">
        <v>73</v>
      </c>
      <c r="C15" s="32">
        <v>6954.71</v>
      </c>
      <c r="D15" s="33">
        <f t="shared" si="0"/>
        <v>6606.9744999999994</v>
      </c>
      <c r="E15" s="33">
        <f t="shared" si="1"/>
        <v>6259.2390000000005</v>
      </c>
      <c r="F15" s="33">
        <f t="shared" si="2"/>
        <v>5911.5034999999998</v>
      </c>
      <c r="G15" s="31">
        <v>11</v>
      </c>
      <c r="H15" s="33">
        <f t="shared" si="3"/>
        <v>76501.81</v>
      </c>
      <c r="I15" s="33">
        <f t="shared" si="4"/>
        <v>72676.719499999992</v>
      </c>
      <c r="J15" s="33">
        <f t="shared" si="5"/>
        <v>68851.629000000001</v>
      </c>
      <c r="K15" s="33">
        <f t="shared" si="6"/>
        <v>65026.538499999995</v>
      </c>
    </row>
    <row r="16" spans="1:11" ht="14.4">
      <c r="A16" s="31">
        <v>13</v>
      </c>
      <c r="B16" s="31" t="s">
        <v>74</v>
      </c>
      <c r="C16" s="32">
        <v>24745.22</v>
      </c>
      <c r="D16" s="33">
        <f t="shared" si="0"/>
        <v>23507.958999999999</v>
      </c>
      <c r="E16" s="33">
        <f t="shared" si="1"/>
        <v>22270.698</v>
      </c>
      <c r="F16" s="33">
        <f t="shared" si="2"/>
        <v>21033.437000000002</v>
      </c>
      <c r="G16" s="31">
        <v>3</v>
      </c>
      <c r="H16" s="33">
        <f t="shared" si="3"/>
        <v>74235.66</v>
      </c>
      <c r="I16" s="33">
        <f t="shared" si="4"/>
        <v>70523.876999999993</v>
      </c>
      <c r="J16" s="33">
        <f t="shared" si="5"/>
        <v>66812.094000000012</v>
      </c>
      <c r="K16" s="33">
        <f t="shared" si="6"/>
        <v>63100.311000000002</v>
      </c>
    </row>
    <row r="17" spans="1:11" ht="14.4">
      <c r="A17" s="31">
        <v>14</v>
      </c>
      <c r="B17" s="31" t="s">
        <v>75</v>
      </c>
      <c r="C17" s="32">
        <v>8908.2800000000007</v>
      </c>
      <c r="D17" s="33">
        <f t="shared" si="0"/>
        <v>8462.866</v>
      </c>
      <c r="E17" s="33">
        <f t="shared" si="1"/>
        <v>8017.4520000000011</v>
      </c>
      <c r="F17" s="33">
        <f t="shared" si="2"/>
        <v>7572.0380000000005</v>
      </c>
      <c r="G17" s="31">
        <v>22</v>
      </c>
      <c r="H17" s="33">
        <f t="shared" si="3"/>
        <v>195982.16</v>
      </c>
      <c r="I17" s="33">
        <f t="shared" si="4"/>
        <v>186183.052</v>
      </c>
      <c r="J17" s="33">
        <f t="shared" si="5"/>
        <v>176383.94400000002</v>
      </c>
      <c r="K17" s="33">
        <f t="shared" si="6"/>
        <v>166584.83600000001</v>
      </c>
    </row>
    <row r="18" spans="1:11" ht="14.4">
      <c r="A18" s="31">
        <v>15</v>
      </c>
      <c r="B18" s="31" t="s">
        <v>76</v>
      </c>
      <c r="C18" s="32">
        <v>7084.95</v>
      </c>
      <c r="D18" s="33">
        <f t="shared" si="0"/>
        <v>6730.7024999999994</v>
      </c>
      <c r="E18" s="33">
        <f t="shared" si="1"/>
        <v>6376.4549999999999</v>
      </c>
      <c r="F18" s="33">
        <f t="shared" si="2"/>
        <v>6022.2074999999995</v>
      </c>
      <c r="G18" s="31">
        <v>10</v>
      </c>
      <c r="H18" s="33">
        <f t="shared" si="3"/>
        <v>70849.5</v>
      </c>
      <c r="I18" s="33">
        <f t="shared" si="4"/>
        <v>67307.024999999994</v>
      </c>
      <c r="J18" s="33">
        <f t="shared" si="5"/>
        <v>63764.55</v>
      </c>
      <c r="K18" s="33">
        <f t="shared" si="6"/>
        <v>60222.074999999997</v>
      </c>
    </row>
    <row r="19" spans="1:11" ht="14.4">
      <c r="A19" s="31">
        <v>16</v>
      </c>
      <c r="B19" s="31" t="s">
        <v>77</v>
      </c>
      <c r="C19" s="32">
        <v>11877.71</v>
      </c>
      <c r="D19" s="33">
        <f t="shared" si="0"/>
        <v>11283.824499999999</v>
      </c>
      <c r="E19" s="33">
        <f t="shared" si="1"/>
        <v>10689.939</v>
      </c>
      <c r="F19" s="33">
        <f t="shared" si="2"/>
        <v>10096.053499999998</v>
      </c>
      <c r="G19" s="31">
        <v>15</v>
      </c>
      <c r="H19" s="33">
        <f t="shared" si="3"/>
        <v>178165.65</v>
      </c>
      <c r="I19" s="33">
        <f t="shared" si="4"/>
        <v>169257.36749999999</v>
      </c>
      <c r="J19" s="33">
        <f t="shared" si="5"/>
        <v>160349.08499999999</v>
      </c>
      <c r="K19" s="33">
        <f t="shared" si="6"/>
        <v>151440.80249999999</v>
      </c>
    </row>
    <row r="20" spans="1:11" ht="14.4">
      <c r="A20" s="31">
        <v>17</v>
      </c>
      <c r="B20" s="31" t="s">
        <v>78</v>
      </c>
      <c r="C20" s="32">
        <v>7267.28</v>
      </c>
      <c r="D20" s="33">
        <f t="shared" si="0"/>
        <v>6903.9159999999993</v>
      </c>
      <c r="E20" s="33">
        <f t="shared" si="1"/>
        <v>6540.5519999999997</v>
      </c>
      <c r="F20" s="33">
        <f t="shared" si="2"/>
        <v>6177.1879999999992</v>
      </c>
      <c r="G20" s="31">
        <v>22</v>
      </c>
      <c r="H20" s="33">
        <f t="shared" si="3"/>
        <v>159880.16</v>
      </c>
      <c r="I20" s="33">
        <f t="shared" si="4"/>
        <v>151886.152</v>
      </c>
      <c r="J20" s="33">
        <f t="shared" si="5"/>
        <v>143892.144</v>
      </c>
      <c r="K20" s="33">
        <f t="shared" si="6"/>
        <v>135898.136</v>
      </c>
    </row>
    <row r="21" spans="1:11" ht="14.4">
      <c r="A21" s="31">
        <v>18</v>
      </c>
      <c r="B21" s="31" t="s">
        <v>79</v>
      </c>
      <c r="C21" s="32">
        <v>7397.52</v>
      </c>
      <c r="D21" s="33">
        <f t="shared" si="0"/>
        <v>7027.6440000000002</v>
      </c>
      <c r="E21" s="33">
        <f t="shared" si="1"/>
        <v>6657.7680000000009</v>
      </c>
      <c r="F21" s="33">
        <f t="shared" si="2"/>
        <v>6287.8919999999998</v>
      </c>
      <c r="G21" s="31">
        <v>17</v>
      </c>
      <c r="H21" s="33">
        <f t="shared" si="3"/>
        <v>125757.84000000001</v>
      </c>
      <c r="I21" s="33">
        <f t="shared" si="4"/>
        <v>119469.948</v>
      </c>
      <c r="J21" s="33">
        <f t="shared" si="5"/>
        <v>113182.05600000001</v>
      </c>
      <c r="K21" s="33">
        <f t="shared" si="6"/>
        <v>106894.164</v>
      </c>
    </row>
    <row r="22" spans="1:11" ht="14.4">
      <c r="A22" s="31">
        <v>19</v>
      </c>
      <c r="B22" s="31" t="s">
        <v>80</v>
      </c>
      <c r="C22" s="32">
        <v>9872.0400000000009</v>
      </c>
      <c r="D22" s="33">
        <f t="shared" si="0"/>
        <v>9378.4380000000001</v>
      </c>
      <c r="E22" s="33">
        <f t="shared" si="1"/>
        <v>8884.8360000000011</v>
      </c>
      <c r="F22" s="33">
        <f t="shared" si="2"/>
        <v>8391.2340000000004</v>
      </c>
      <c r="G22" s="31">
        <v>23</v>
      </c>
      <c r="H22" s="33">
        <f t="shared" si="3"/>
        <v>227056.92</v>
      </c>
      <c r="I22" s="33">
        <f t="shared" si="4"/>
        <v>215704.07399999999</v>
      </c>
      <c r="J22" s="33">
        <f t="shared" si="5"/>
        <v>204351.228</v>
      </c>
      <c r="K22" s="33">
        <f t="shared" si="6"/>
        <v>192998.38200000001</v>
      </c>
    </row>
    <row r="23" spans="1:11" ht="14.4">
      <c r="A23" s="31">
        <v>20</v>
      </c>
      <c r="B23" s="31" t="s">
        <v>81</v>
      </c>
      <c r="C23" s="32">
        <v>8725.9500000000007</v>
      </c>
      <c r="D23" s="33">
        <f t="shared" si="0"/>
        <v>8289.6525000000001</v>
      </c>
      <c r="E23" s="33">
        <f t="shared" si="1"/>
        <v>7853.3550000000005</v>
      </c>
      <c r="F23" s="33">
        <f t="shared" si="2"/>
        <v>7417.0575000000008</v>
      </c>
      <c r="G23" s="31">
        <v>12</v>
      </c>
      <c r="H23" s="33">
        <f t="shared" si="3"/>
        <v>104711.40000000001</v>
      </c>
      <c r="I23" s="33">
        <f t="shared" si="4"/>
        <v>99475.83</v>
      </c>
      <c r="J23" s="33">
        <f t="shared" si="5"/>
        <v>94240.260000000009</v>
      </c>
      <c r="K23" s="33">
        <f t="shared" si="6"/>
        <v>89004.69</v>
      </c>
    </row>
    <row r="24" spans="1:11" ht="14.4">
      <c r="A24" s="31">
        <v>21</v>
      </c>
      <c r="B24" s="31" t="s">
        <v>82</v>
      </c>
      <c r="C24" s="34">
        <v>8048.71</v>
      </c>
      <c r="D24" s="33">
        <f t="shared" si="0"/>
        <v>7646.2744999999995</v>
      </c>
      <c r="E24" s="33">
        <f t="shared" si="1"/>
        <v>7243.8389999999999</v>
      </c>
      <c r="F24" s="33">
        <f t="shared" si="2"/>
        <v>6841.4034999999994</v>
      </c>
      <c r="G24" s="31">
        <v>7</v>
      </c>
      <c r="H24" s="33">
        <f t="shared" si="3"/>
        <v>56340.97</v>
      </c>
      <c r="I24" s="33">
        <f t="shared" si="4"/>
        <v>53523.921499999997</v>
      </c>
      <c r="J24" s="33">
        <f t="shared" si="5"/>
        <v>50706.873</v>
      </c>
      <c r="K24" s="33">
        <f t="shared" si="6"/>
        <v>47889.824500000002</v>
      </c>
    </row>
  </sheetData>
  <mergeCells count="3">
    <mergeCell ref="A1:A3"/>
    <mergeCell ref="B1:B3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0C85-DB76-4700-A68F-4B019BBEFD83}">
  <dimension ref="A1:I19"/>
  <sheetViews>
    <sheetView workbookViewId="0">
      <pane xSplit="8" topLeftCell="I1" activePane="topRight" state="frozen"/>
      <selection pane="topRight" activeCell="G21" sqref="G21"/>
    </sheetView>
  </sheetViews>
  <sheetFormatPr defaultColWidth="9.109375" defaultRowHeight="13.2"/>
  <cols>
    <col min="1" max="1" width="9.109375" style="19"/>
    <col min="2" max="2" width="16.33203125" style="19" customWidth="1"/>
    <col min="3" max="3" width="12.88671875" style="19" customWidth="1"/>
    <col min="4" max="4" width="10.33203125" style="19" customWidth="1"/>
    <col min="5" max="5" width="13.6640625" style="19" customWidth="1"/>
    <col min="6" max="6" width="12" style="42" customWidth="1"/>
    <col min="7" max="7" width="17.5546875" style="19" customWidth="1"/>
    <col min="8" max="8" width="14" style="19" bestFit="1" customWidth="1"/>
    <col min="9" max="9" width="12.33203125" style="18" bestFit="1" customWidth="1"/>
    <col min="10" max="16384" width="9.109375" style="19"/>
  </cols>
  <sheetData>
    <row r="1" spans="1:9" ht="26.4" customHeight="1">
      <c r="A1" s="14" t="s">
        <v>43</v>
      </c>
      <c r="B1" s="15" t="s">
        <v>44</v>
      </c>
      <c r="C1" s="16" t="s">
        <v>45</v>
      </c>
      <c r="D1" s="16" t="s">
        <v>22</v>
      </c>
      <c r="E1" s="15" t="s">
        <v>46</v>
      </c>
      <c r="F1" s="41" t="s">
        <v>47</v>
      </c>
      <c r="G1" s="16" t="s">
        <v>48</v>
      </c>
      <c r="H1" s="17" t="s">
        <v>49</v>
      </c>
    </row>
    <row r="2" spans="1:9" ht="14.4">
      <c r="A2" s="20">
        <v>1</v>
      </c>
      <c r="B2" s="21" t="s">
        <v>24</v>
      </c>
      <c r="C2" s="21">
        <v>20</v>
      </c>
      <c r="D2" s="21">
        <v>160</v>
      </c>
      <c r="E2" s="21">
        <f>C2*D2</f>
        <v>3200</v>
      </c>
      <c r="F2" s="43">
        <f>E2 * 0.13</f>
        <v>416</v>
      </c>
      <c r="G2" s="44">
        <f>E2 * 0.01</f>
        <v>32</v>
      </c>
      <c r="H2" s="45">
        <f>(E2-F2-G2)*$C$19</f>
        <v>74331.520000000004</v>
      </c>
      <c r="I2" s="22" t="s">
        <v>50</v>
      </c>
    </row>
    <row r="3" spans="1:9" ht="14.4">
      <c r="A3" s="23">
        <v>2</v>
      </c>
      <c r="B3" s="24" t="s">
        <v>25</v>
      </c>
      <c r="C3" s="24">
        <v>30</v>
      </c>
      <c r="D3" s="24">
        <v>100</v>
      </c>
      <c r="E3" s="21">
        <f t="shared" ref="E3:E15" si="0">C3*D3</f>
        <v>3000</v>
      </c>
      <c r="F3" s="43">
        <f t="shared" ref="F3:F15" si="1">E3 * 0.13</f>
        <v>390</v>
      </c>
      <c r="G3" s="44">
        <f t="shared" ref="G3:G15" si="2">E3 * 0.01</f>
        <v>30</v>
      </c>
      <c r="H3" s="45">
        <f t="shared" ref="H3:H15" si="3">(E3-F3-G3)*$C$19</f>
        <v>69685.8</v>
      </c>
      <c r="I3" s="22">
        <f>(E2-F2-G2)*C19</f>
        <v>74331.520000000004</v>
      </c>
    </row>
    <row r="4" spans="1:9" ht="14.4">
      <c r="A4" s="20">
        <v>3</v>
      </c>
      <c r="B4" s="21" t="s">
        <v>26</v>
      </c>
      <c r="C4" s="21">
        <v>40</v>
      </c>
      <c r="D4" s="21">
        <v>120</v>
      </c>
      <c r="E4" s="21">
        <f t="shared" si="0"/>
        <v>4800</v>
      </c>
      <c r="F4" s="43">
        <f t="shared" si="1"/>
        <v>624</v>
      </c>
      <c r="G4" s="44">
        <f t="shared" si="2"/>
        <v>48</v>
      </c>
      <c r="H4" s="45">
        <f t="shared" si="3"/>
        <v>111497.28000000001</v>
      </c>
    </row>
    <row r="5" spans="1:9" ht="14.4">
      <c r="A5" s="23">
        <v>4</v>
      </c>
      <c r="B5" s="24" t="s">
        <v>27</v>
      </c>
      <c r="C5" s="24">
        <v>50</v>
      </c>
      <c r="D5" s="24">
        <v>80</v>
      </c>
      <c r="E5" s="21">
        <f t="shared" si="0"/>
        <v>4000</v>
      </c>
      <c r="F5" s="43">
        <f t="shared" si="1"/>
        <v>520</v>
      </c>
      <c r="G5" s="44">
        <f t="shared" si="2"/>
        <v>40</v>
      </c>
      <c r="H5" s="45">
        <f t="shared" si="3"/>
        <v>92914.400000000009</v>
      </c>
    </row>
    <row r="6" spans="1:9" ht="14.4">
      <c r="A6" s="20">
        <v>5</v>
      </c>
      <c r="B6" s="21" t="s">
        <v>28</v>
      </c>
      <c r="C6" s="21">
        <v>100</v>
      </c>
      <c r="D6" s="21">
        <v>200</v>
      </c>
      <c r="E6" s="21">
        <f t="shared" si="0"/>
        <v>20000</v>
      </c>
      <c r="F6" s="43">
        <f t="shared" si="1"/>
        <v>2600</v>
      </c>
      <c r="G6" s="44">
        <f t="shared" si="2"/>
        <v>200</v>
      </c>
      <c r="H6" s="45">
        <f t="shared" si="3"/>
        <v>464572</v>
      </c>
    </row>
    <row r="7" spans="1:9" ht="14.4">
      <c r="A7" s="23">
        <v>6</v>
      </c>
      <c r="B7" s="24" t="s">
        <v>51</v>
      </c>
      <c r="C7" s="24">
        <v>90</v>
      </c>
      <c r="D7" s="24">
        <v>200</v>
      </c>
      <c r="E7" s="21">
        <f t="shared" si="0"/>
        <v>18000</v>
      </c>
      <c r="F7" s="43">
        <f t="shared" si="1"/>
        <v>2340</v>
      </c>
      <c r="G7" s="44">
        <f t="shared" si="2"/>
        <v>180</v>
      </c>
      <c r="H7" s="45">
        <f t="shared" si="3"/>
        <v>418114.80000000005</v>
      </c>
    </row>
    <row r="8" spans="1:9" ht="14.4">
      <c r="A8" s="20">
        <v>7</v>
      </c>
      <c r="B8" s="21" t="s">
        <v>30</v>
      </c>
      <c r="C8" s="21">
        <v>80</v>
      </c>
      <c r="D8" s="21">
        <v>180</v>
      </c>
      <c r="E8" s="21">
        <f t="shared" si="0"/>
        <v>14400</v>
      </c>
      <c r="F8" s="43">
        <f t="shared" si="1"/>
        <v>1872</v>
      </c>
      <c r="G8" s="44">
        <f t="shared" si="2"/>
        <v>144</v>
      </c>
      <c r="H8" s="45">
        <f t="shared" si="3"/>
        <v>334491.84000000003</v>
      </c>
    </row>
    <row r="9" spans="1:9" ht="14.4">
      <c r="A9" s="23">
        <v>8</v>
      </c>
      <c r="B9" s="24" t="s">
        <v>52</v>
      </c>
      <c r="C9" s="24">
        <v>75</v>
      </c>
      <c r="D9" s="24">
        <v>220</v>
      </c>
      <c r="E9" s="21">
        <f t="shared" si="0"/>
        <v>16500</v>
      </c>
      <c r="F9" s="43">
        <f t="shared" si="1"/>
        <v>2145</v>
      </c>
      <c r="G9" s="44">
        <f t="shared" si="2"/>
        <v>165</v>
      </c>
      <c r="H9" s="45">
        <f t="shared" si="3"/>
        <v>383271.9</v>
      </c>
    </row>
    <row r="10" spans="1:9" ht="14.4">
      <c r="A10" s="20">
        <v>9</v>
      </c>
      <c r="B10" s="21" t="s">
        <v>32</v>
      </c>
      <c r="C10" s="21">
        <v>20</v>
      </c>
      <c r="D10" s="21">
        <v>140</v>
      </c>
      <c r="E10" s="21">
        <f t="shared" si="0"/>
        <v>2800</v>
      </c>
      <c r="F10" s="43">
        <f t="shared" si="1"/>
        <v>364</v>
      </c>
      <c r="G10" s="44">
        <f t="shared" si="2"/>
        <v>28</v>
      </c>
      <c r="H10" s="45">
        <f t="shared" si="3"/>
        <v>65040.08</v>
      </c>
    </row>
    <row r="11" spans="1:9" ht="14.4">
      <c r="A11" s="23">
        <v>10</v>
      </c>
      <c r="B11" s="24" t="s">
        <v>33</v>
      </c>
      <c r="C11" s="24">
        <v>50</v>
      </c>
      <c r="D11" s="24">
        <v>160</v>
      </c>
      <c r="E11" s="21">
        <f t="shared" si="0"/>
        <v>8000</v>
      </c>
      <c r="F11" s="43">
        <f t="shared" si="1"/>
        <v>1040</v>
      </c>
      <c r="G11" s="44">
        <f t="shared" si="2"/>
        <v>80</v>
      </c>
      <c r="H11" s="45">
        <f t="shared" si="3"/>
        <v>185828.80000000002</v>
      </c>
    </row>
    <row r="12" spans="1:9" ht="14.4">
      <c r="A12" s="20">
        <v>11</v>
      </c>
      <c r="B12" s="21" t="s">
        <v>35</v>
      </c>
      <c r="C12" s="21">
        <v>75</v>
      </c>
      <c r="D12" s="21">
        <v>200</v>
      </c>
      <c r="E12" s="21">
        <f t="shared" si="0"/>
        <v>15000</v>
      </c>
      <c r="F12" s="43">
        <f t="shared" si="1"/>
        <v>1950</v>
      </c>
      <c r="G12" s="44">
        <f t="shared" si="2"/>
        <v>150</v>
      </c>
      <c r="H12" s="45">
        <f t="shared" si="3"/>
        <v>348429</v>
      </c>
    </row>
    <row r="13" spans="1:9" ht="14.4">
      <c r="A13" s="23">
        <v>12</v>
      </c>
      <c r="B13" s="24" t="s">
        <v>36</v>
      </c>
      <c r="C13" s="24">
        <v>120</v>
      </c>
      <c r="D13" s="24">
        <v>220</v>
      </c>
      <c r="E13" s="21">
        <f t="shared" si="0"/>
        <v>26400</v>
      </c>
      <c r="F13" s="43">
        <f t="shared" si="1"/>
        <v>3432</v>
      </c>
      <c r="G13" s="44">
        <f t="shared" si="2"/>
        <v>264</v>
      </c>
      <c r="H13" s="45">
        <f t="shared" si="3"/>
        <v>613235.04</v>
      </c>
    </row>
    <row r="14" spans="1:9" ht="14.4">
      <c r="A14" s="20">
        <v>13</v>
      </c>
      <c r="B14" s="21" t="s">
        <v>38</v>
      </c>
      <c r="C14" s="21">
        <v>75</v>
      </c>
      <c r="D14" s="21">
        <v>180</v>
      </c>
      <c r="E14" s="21">
        <f t="shared" si="0"/>
        <v>13500</v>
      </c>
      <c r="F14" s="43">
        <f t="shared" si="1"/>
        <v>1755</v>
      </c>
      <c r="G14" s="44">
        <f t="shared" si="2"/>
        <v>135</v>
      </c>
      <c r="H14" s="45">
        <f t="shared" si="3"/>
        <v>313586.10000000003</v>
      </c>
    </row>
    <row r="15" spans="1:9" ht="14.4">
      <c r="A15" s="23">
        <v>14</v>
      </c>
      <c r="B15" s="24" t="s">
        <v>39</v>
      </c>
      <c r="C15" s="24">
        <v>150</v>
      </c>
      <c r="D15" s="24">
        <v>160</v>
      </c>
      <c r="E15" s="21">
        <f t="shared" si="0"/>
        <v>24000</v>
      </c>
      <c r="F15" s="43">
        <f t="shared" si="1"/>
        <v>3120</v>
      </c>
      <c r="G15" s="44">
        <f t="shared" si="2"/>
        <v>240</v>
      </c>
      <c r="H15" s="45">
        <f t="shared" si="3"/>
        <v>557486.4</v>
      </c>
    </row>
    <row r="17" spans="2:5" ht="14.4">
      <c r="B17" s="25" t="s">
        <v>53</v>
      </c>
      <c r="C17" s="26">
        <v>0.13</v>
      </c>
    </row>
    <row r="18" spans="2:5" ht="14.4">
      <c r="B18" s="25" t="s">
        <v>54</v>
      </c>
      <c r="C18" s="26">
        <v>0.01</v>
      </c>
    </row>
    <row r="19" spans="2:5" ht="14.4">
      <c r="B19" s="25" t="s">
        <v>55</v>
      </c>
      <c r="C19" s="22">
        <v>27.01</v>
      </c>
      <c r="E19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37B9-DE32-43E0-BF28-4263082920CB}">
  <sheetPr>
    <tabColor rgb="FFA162D0"/>
  </sheetPr>
  <dimension ref="A1:I19"/>
  <sheetViews>
    <sheetView showGridLines="0" workbookViewId="0">
      <selection activeCell="E20" sqref="E20"/>
    </sheetView>
  </sheetViews>
  <sheetFormatPr defaultColWidth="9.109375" defaultRowHeight="13.8"/>
  <cols>
    <col min="1" max="1" width="3.88671875" style="1" customWidth="1"/>
    <col min="2" max="2" width="19.88671875" style="1" customWidth="1"/>
    <col min="3" max="3" width="20" style="1" customWidth="1"/>
    <col min="4" max="4" width="13.44140625" style="1" customWidth="1"/>
    <col min="5" max="5" width="17.33203125" style="1" customWidth="1"/>
    <col min="6" max="6" width="11.6640625" style="1" customWidth="1"/>
    <col min="7" max="7" width="51.44140625" style="1" customWidth="1"/>
    <col min="8" max="8" width="10.5546875" style="1" customWidth="1"/>
    <col min="9" max="9" width="9.44140625" style="1" customWidth="1"/>
    <col min="10" max="16384" width="9.109375" style="1"/>
  </cols>
  <sheetData>
    <row r="1" spans="1:9" ht="27.6">
      <c r="A1" s="6" t="s">
        <v>0</v>
      </c>
      <c r="B1" s="7" t="s">
        <v>20</v>
      </c>
      <c r="C1" s="8" t="s">
        <v>21</v>
      </c>
      <c r="D1" s="6" t="s">
        <v>22</v>
      </c>
      <c r="E1" s="6" t="s">
        <v>23</v>
      </c>
    </row>
    <row r="2" spans="1:9">
      <c r="A2" s="3">
        <v>1</v>
      </c>
      <c r="B2" s="3" t="s">
        <v>24</v>
      </c>
      <c r="C2" s="3">
        <v>20</v>
      </c>
      <c r="D2" s="3">
        <v>160</v>
      </c>
      <c r="E2" s="46">
        <f>(D2*C2) * (1-0.13) * $C$19</f>
        <v>83520</v>
      </c>
    </row>
    <row r="3" spans="1:9">
      <c r="A3" s="3">
        <v>2</v>
      </c>
      <c r="B3" s="3" t="s">
        <v>25</v>
      </c>
      <c r="C3" s="3">
        <v>30</v>
      </c>
      <c r="D3" s="3">
        <v>100</v>
      </c>
      <c r="E3" s="46">
        <f t="shared" ref="E3:E16" si="0">(D3*C3) * (1-0.13) * $C$19</f>
        <v>78300</v>
      </c>
    </row>
    <row r="4" spans="1:9">
      <c r="A4" s="3">
        <v>3</v>
      </c>
      <c r="B4" s="3" t="s">
        <v>26</v>
      </c>
      <c r="C4" s="3">
        <v>40</v>
      </c>
      <c r="D4" s="3">
        <v>120</v>
      </c>
      <c r="E4" s="46">
        <f t="shared" si="0"/>
        <v>125280</v>
      </c>
    </row>
    <row r="5" spans="1:9">
      <c r="A5" s="3">
        <v>4</v>
      </c>
      <c r="B5" s="3" t="s">
        <v>27</v>
      </c>
      <c r="C5" s="3">
        <v>50</v>
      </c>
      <c r="D5" s="3">
        <v>80</v>
      </c>
      <c r="E5" s="46">
        <f t="shared" si="0"/>
        <v>104400</v>
      </c>
    </row>
    <row r="6" spans="1:9">
      <c r="A6" s="3">
        <v>5</v>
      </c>
      <c r="B6" s="3" t="s">
        <v>28</v>
      </c>
      <c r="C6" s="3">
        <v>100</v>
      </c>
      <c r="D6" s="3">
        <v>200</v>
      </c>
      <c r="E6" s="46">
        <f t="shared" si="0"/>
        <v>522000</v>
      </c>
    </row>
    <row r="7" spans="1:9">
      <c r="A7" s="3">
        <v>6</v>
      </c>
      <c r="B7" s="3" t="s">
        <v>29</v>
      </c>
      <c r="C7" s="3">
        <v>90</v>
      </c>
      <c r="D7" s="3">
        <v>200</v>
      </c>
      <c r="E7" s="46">
        <f t="shared" si="0"/>
        <v>469800</v>
      </c>
    </row>
    <row r="8" spans="1:9">
      <c r="A8" s="3">
        <v>7</v>
      </c>
      <c r="B8" s="3" t="s">
        <v>30</v>
      </c>
      <c r="C8" s="3">
        <v>80</v>
      </c>
      <c r="D8" s="3">
        <v>180</v>
      </c>
      <c r="E8" s="46">
        <f t="shared" si="0"/>
        <v>375840</v>
      </c>
    </row>
    <row r="9" spans="1:9">
      <c r="A9" s="3">
        <v>8</v>
      </c>
      <c r="B9" s="3" t="s">
        <v>31</v>
      </c>
      <c r="C9" s="3">
        <v>75</v>
      </c>
      <c r="D9" s="3">
        <v>220</v>
      </c>
      <c r="E9" s="46">
        <f t="shared" si="0"/>
        <v>430650</v>
      </c>
    </row>
    <row r="10" spans="1:9">
      <c r="A10" s="3">
        <v>9</v>
      </c>
      <c r="B10" s="3" t="s">
        <v>32</v>
      </c>
      <c r="C10" s="3">
        <v>20</v>
      </c>
      <c r="D10" s="3">
        <v>140</v>
      </c>
      <c r="E10" s="46">
        <f t="shared" si="0"/>
        <v>73080</v>
      </c>
    </row>
    <row r="11" spans="1:9">
      <c r="A11" s="3">
        <v>10</v>
      </c>
      <c r="B11" s="3" t="s">
        <v>33</v>
      </c>
      <c r="C11" s="3">
        <v>50</v>
      </c>
      <c r="D11" s="3">
        <v>160</v>
      </c>
      <c r="E11" s="46">
        <f t="shared" si="0"/>
        <v>208800</v>
      </c>
      <c r="G11" s="9" t="s">
        <v>34</v>
      </c>
      <c r="H11" s="47" cm="1">
        <f t="array" ref="H11">AVERAGE(C2:C15*D2:D15)</f>
        <v>12464.285714285714</v>
      </c>
      <c r="I11" s="10"/>
    </row>
    <row r="12" spans="1:9">
      <c r="A12" s="3">
        <v>11</v>
      </c>
      <c r="B12" s="3" t="s">
        <v>35</v>
      </c>
      <c r="C12" s="3">
        <v>75</v>
      </c>
      <c r="D12" s="3">
        <v>200</v>
      </c>
      <c r="E12" s="46">
        <f t="shared" si="0"/>
        <v>391500</v>
      </c>
    </row>
    <row r="13" spans="1:9">
      <c r="A13" s="3">
        <v>12</v>
      </c>
      <c r="B13" s="3" t="s">
        <v>36</v>
      </c>
      <c r="C13" s="3">
        <v>120</v>
      </c>
      <c r="D13" s="3">
        <v>220</v>
      </c>
      <c r="E13" s="46">
        <f t="shared" si="0"/>
        <v>689040</v>
      </c>
      <c r="G13" s="9" t="s">
        <v>37</v>
      </c>
      <c r="H13" s="48" cm="1">
        <f t="array" ref="H13">SUM(C2:C15*D2:D15) * (1-0.13)</f>
        <v>151815</v>
      </c>
      <c r="I13" s="11"/>
    </row>
    <row r="14" spans="1:9">
      <c r="A14" s="3">
        <v>13</v>
      </c>
      <c r="B14" s="3" t="s">
        <v>38</v>
      </c>
      <c r="C14" s="3">
        <v>80</v>
      </c>
      <c r="D14" s="3">
        <v>180</v>
      </c>
      <c r="E14" s="46">
        <f t="shared" si="0"/>
        <v>375840</v>
      </c>
    </row>
    <row r="15" spans="1:9">
      <c r="A15" s="3">
        <v>14</v>
      </c>
      <c r="B15" s="3" t="s">
        <v>39</v>
      </c>
      <c r="C15" s="3">
        <v>150</v>
      </c>
      <c r="D15" s="3">
        <v>160</v>
      </c>
      <c r="E15" s="46">
        <f t="shared" si="0"/>
        <v>626400</v>
      </c>
    </row>
    <row r="16" spans="1:9">
      <c r="D16" s="6" t="s">
        <v>40</v>
      </c>
      <c r="E16" s="46">
        <f>SUM(E2:E15)</f>
        <v>4554450</v>
      </c>
      <c r="F16" s="12"/>
    </row>
    <row r="18" spans="2:3">
      <c r="B18" s="7" t="s">
        <v>41</v>
      </c>
      <c r="C18" s="13">
        <v>0.13</v>
      </c>
    </row>
    <row r="19" spans="2:3">
      <c r="B19" s="6" t="s">
        <v>42</v>
      </c>
      <c r="C19" s="3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989B-6C6F-4306-B3D3-130E82088884}">
  <sheetPr>
    <tabColor rgb="FFA162D0"/>
  </sheetPr>
  <dimension ref="A1:O19"/>
  <sheetViews>
    <sheetView showGridLines="0" topLeftCell="A8" workbookViewId="0">
      <selection activeCell="E22" sqref="E22"/>
    </sheetView>
  </sheetViews>
  <sheetFormatPr defaultColWidth="9.109375" defaultRowHeight="13.8"/>
  <cols>
    <col min="1" max="1" width="3.33203125" style="1" customWidth="1"/>
    <col min="2" max="2" width="18.44140625" style="1" customWidth="1"/>
    <col min="3" max="3" width="16.33203125" style="1" customWidth="1"/>
    <col min="4" max="5" width="18" style="1" customWidth="1"/>
    <col min="6" max="11" width="13.33203125" style="1" customWidth="1"/>
    <col min="12" max="13" width="9.109375" style="1"/>
    <col min="14" max="14" width="15" style="1" customWidth="1"/>
    <col min="15" max="15" width="15.6640625" style="1" customWidth="1"/>
    <col min="16" max="16384" width="9.109375" style="1"/>
  </cols>
  <sheetData>
    <row r="1" spans="1:15">
      <c r="A1" s="36" t="s">
        <v>0</v>
      </c>
      <c r="B1" s="36" t="s">
        <v>1</v>
      </c>
      <c r="C1" s="36" t="s">
        <v>2</v>
      </c>
      <c r="D1" s="36" t="s">
        <v>3</v>
      </c>
      <c r="E1" s="36" t="s">
        <v>83</v>
      </c>
      <c r="F1" s="38" t="s">
        <v>4</v>
      </c>
      <c r="G1" s="39"/>
      <c r="H1" s="39"/>
      <c r="I1" s="39"/>
      <c r="J1" s="39"/>
      <c r="K1" s="40"/>
    </row>
    <row r="2" spans="1:15">
      <c r="A2" s="37"/>
      <c r="B2" s="37"/>
      <c r="C2" s="37"/>
      <c r="D2" s="37"/>
      <c r="E2" s="49"/>
      <c r="F2" s="2">
        <v>0.02</v>
      </c>
      <c r="G2" s="2">
        <v>0.03</v>
      </c>
      <c r="H2" s="2">
        <v>0.05</v>
      </c>
      <c r="I2" s="2">
        <v>0.08</v>
      </c>
      <c r="J2" s="2">
        <v>0.1</v>
      </c>
      <c r="K2" s="2">
        <v>0.15</v>
      </c>
    </row>
    <row r="3" spans="1:15">
      <c r="A3" s="3">
        <v>1</v>
      </c>
      <c r="B3" s="3" t="s">
        <v>5</v>
      </c>
      <c r="C3" s="3">
        <v>13310.32</v>
      </c>
      <c r="D3" s="3">
        <v>11</v>
      </c>
      <c r="E3" s="51">
        <f>C3*D3</f>
        <v>146413.51999999999</v>
      </c>
      <c r="F3" s="51">
        <f>E3*(1-$F$2)</f>
        <v>143485.24959999998</v>
      </c>
      <c r="G3" s="51">
        <f>E3*(1-$G$2)</f>
        <v>142021.11439999999</v>
      </c>
      <c r="H3" s="51">
        <f>E3*(1-$H$2)</f>
        <v>139092.84399999998</v>
      </c>
      <c r="I3" s="51">
        <f>E3*(1-$I$2)</f>
        <v>134700.43839999998</v>
      </c>
      <c r="J3" s="51">
        <f>E3*(1-$J$2)</f>
        <v>131772.16800000001</v>
      </c>
      <c r="K3" s="51">
        <f>E3*(1-$K$2)</f>
        <v>124451.49199999998</v>
      </c>
      <c r="M3" s="3"/>
      <c r="N3" s="4"/>
      <c r="O3" s="5"/>
    </row>
    <row r="4" spans="1:15">
      <c r="A4" s="3">
        <v>2</v>
      </c>
      <c r="B4" s="3" t="s">
        <v>6</v>
      </c>
      <c r="C4" s="3">
        <v>11148.37</v>
      </c>
      <c r="D4" s="3">
        <v>13</v>
      </c>
      <c r="E4" s="51">
        <f t="shared" ref="E4:E17" si="0">C4*D4</f>
        <v>144928.81</v>
      </c>
      <c r="F4" s="51">
        <f t="shared" ref="F4:F18" si="1">E4*(1-$F$2)</f>
        <v>142030.23379999999</v>
      </c>
      <c r="G4" s="51">
        <f t="shared" ref="G4:G18" si="2">E4*(1-$G$2)</f>
        <v>140580.94569999998</v>
      </c>
      <c r="H4" s="51">
        <f t="shared" ref="H4:H18" si="3">E4*(1-$H$2)</f>
        <v>137682.3695</v>
      </c>
      <c r="I4" s="51">
        <f t="shared" ref="I4:I18" si="4">E4*(1-$I$2)</f>
        <v>133334.50520000001</v>
      </c>
      <c r="J4" s="51">
        <f t="shared" ref="J4:J18" si="5">E4*(1-$J$2)</f>
        <v>130435.929</v>
      </c>
      <c r="K4" s="51">
        <f t="shared" ref="K4:K18" si="6">E4*(1-$K$2)</f>
        <v>123189.48849999999</v>
      </c>
    </row>
    <row r="5" spans="1:15">
      <c r="A5" s="3">
        <v>3</v>
      </c>
      <c r="B5" s="3" t="s">
        <v>7</v>
      </c>
      <c r="C5" s="3">
        <v>9898.09</v>
      </c>
      <c r="D5" s="3">
        <v>14</v>
      </c>
      <c r="E5" s="51">
        <f t="shared" si="0"/>
        <v>138573.26</v>
      </c>
      <c r="F5" s="51">
        <f t="shared" si="1"/>
        <v>135801.7948</v>
      </c>
      <c r="G5" s="51">
        <f t="shared" si="2"/>
        <v>134416.06220000001</v>
      </c>
      <c r="H5" s="51">
        <f t="shared" si="3"/>
        <v>131644.59700000001</v>
      </c>
      <c r="I5" s="51">
        <f t="shared" si="4"/>
        <v>127487.39920000001</v>
      </c>
      <c r="J5" s="51">
        <f t="shared" si="5"/>
        <v>124715.93400000001</v>
      </c>
      <c r="K5" s="51">
        <f t="shared" si="6"/>
        <v>117787.27100000001</v>
      </c>
    </row>
    <row r="6" spans="1:15">
      <c r="A6" s="3">
        <v>4</v>
      </c>
      <c r="B6" s="3" t="s">
        <v>8</v>
      </c>
      <c r="C6" s="3">
        <v>7475.66</v>
      </c>
      <c r="D6" s="3">
        <v>16</v>
      </c>
      <c r="E6" s="51">
        <f t="shared" si="0"/>
        <v>119610.56</v>
      </c>
      <c r="F6" s="51">
        <f t="shared" si="1"/>
        <v>117218.34879999999</v>
      </c>
      <c r="G6" s="51">
        <f t="shared" si="2"/>
        <v>116022.2432</v>
      </c>
      <c r="H6" s="51">
        <f t="shared" si="3"/>
        <v>113630.03199999999</v>
      </c>
      <c r="I6" s="51">
        <f t="shared" si="4"/>
        <v>110041.71520000001</v>
      </c>
      <c r="J6" s="51">
        <f t="shared" si="5"/>
        <v>107649.504</v>
      </c>
      <c r="K6" s="51">
        <f t="shared" si="6"/>
        <v>101668.976</v>
      </c>
    </row>
    <row r="7" spans="1:15">
      <c r="A7" s="3">
        <v>5</v>
      </c>
      <c r="B7" s="3" t="s">
        <v>9</v>
      </c>
      <c r="C7" s="3">
        <v>3776.9</v>
      </c>
      <c r="D7" s="3">
        <v>10</v>
      </c>
      <c r="E7" s="51">
        <f t="shared" si="0"/>
        <v>37769</v>
      </c>
      <c r="F7" s="51">
        <f t="shared" si="1"/>
        <v>37013.620000000003</v>
      </c>
      <c r="G7" s="51">
        <f t="shared" si="2"/>
        <v>36635.93</v>
      </c>
      <c r="H7" s="51">
        <f t="shared" si="3"/>
        <v>35880.549999999996</v>
      </c>
      <c r="I7" s="51">
        <f t="shared" si="4"/>
        <v>34747.480000000003</v>
      </c>
      <c r="J7" s="51">
        <f t="shared" si="5"/>
        <v>33992.1</v>
      </c>
      <c r="K7" s="51">
        <f t="shared" si="6"/>
        <v>32103.649999999998</v>
      </c>
    </row>
    <row r="8" spans="1:15">
      <c r="A8" s="3">
        <v>6</v>
      </c>
      <c r="B8" s="3" t="s">
        <v>10</v>
      </c>
      <c r="C8" s="3">
        <v>9038.52</v>
      </c>
      <c r="D8" s="3">
        <v>18</v>
      </c>
      <c r="E8" s="51">
        <f t="shared" si="0"/>
        <v>162693.36000000002</v>
      </c>
      <c r="F8" s="51">
        <f t="shared" si="1"/>
        <v>159439.49280000001</v>
      </c>
      <c r="G8" s="51">
        <f t="shared" si="2"/>
        <v>157812.55920000002</v>
      </c>
      <c r="H8" s="51">
        <f t="shared" si="3"/>
        <v>154558.69200000001</v>
      </c>
      <c r="I8" s="51">
        <f t="shared" si="4"/>
        <v>149677.89120000001</v>
      </c>
      <c r="J8" s="51">
        <f t="shared" si="5"/>
        <v>146424.024</v>
      </c>
      <c r="K8" s="51">
        <f t="shared" si="6"/>
        <v>138289.356</v>
      </c>
    </row>
    <row r="9" spans="1:15">
      <c r="A9" s="3">
        <v>7</v>
      </c>
      <c r="B9" s="3" t="s">
        <v>11</v>
      </c>
      <c r="C9" s="3">
        <v>5079.28</v>
      </c>
      <c r="D9" s="3">
        <v>20</v>
      </c>
      <c r="E9" s="51">
        <f t="shared" si="0"/>
        <v>101585.59999999999</v>
      </c>
      <c r="F9" s="51">
        <f t="shared" si="1"/>
        <v>99553.887999999992</v>
      </c>
      <c r="G9" s="51">
        <f t="shared" si="2"/>
        <v>98538.031999999992</v>
      </c>
      <c r="H9" s="51">
        <f t="shared" si="3"/>
        <v>96506.319999999992</v>
      </c>
      <c r="I9" s="51">
        <f t="shared" si="4"/>
        <v>93458.751999999993</v>
      </c>
      <c r="J9" s="51">
        <f t="shared" si="5"/>
        <v>91427.04</v>
      </c>
      <c r="K9" s="51">
        <f t="shared" si="6"/>
        <v>86347.76</v>
      </c>
    </row>
    <row r="10" spans="1:15">
      <c r="A10" s="3">
        <v>8</v>
      </c>
      <c r="B10" s="3" t="s">
        <v>12</v>
      </c>
      <c r="C10" s="3">
        <v>27792.79</v>
      </c>
      <c r="D10" s="3">
        <v>4</v>
      </c>
      <c r="E10" s="51">
        <f t="shared" si="0"/>
        <v>111171.16</v>
      </c>
      <c r="F10" s="51">
        <f t="shared" si="1"/>
        <v>108947.7368</v>
      </c>
      <c r="G10" s="51">
        <f t="shared" si="2"/>
        <v>107836.0252</v>
      </c>
      <c r="H10" s="51">
        <f t="shared" si="3"/>
        <v>105612.602</v>
      </c>
      <c r="I10" s="51">
        <f t="shared" si="4"/>
        <v>102277.46720000001</v>
      </c>
      <c r="J10" s="51">
        <f t="shared" si="5"/>
        <v>100054.04400000001</v>
      </c>
      <c r="K10" s="51">
        <f t="shared" si="6"/>
        <v>94495.486000000004</v>
      </c>
    </row>
    <row r="11" spans="1:15">
      <c r="A11" s="3">
        <v>9</v>
      </c>
      <c r="B11" s="3" t="s">
        <v>13</v>
      </c>
      <c r="C11" s="3">
        <v>9819.9500000000007</v>
      </c>
      <c r="D11" s="3">
        <v>8</v>
      </c>
      <c r="E11" s="51">
        <f t="shared" si="0"/>
        <v>78559.600000000006</v>
      </c>
      <c r="F11" s="51">
        <f t="shared" si="1"/>
        <v>76988.40800000001</v>
      </c>
      <c r="G11" s="51">
        <f t="shared" si="2"/>
        <v>76202.812000000005</v>
      </c>
      <c r="H11" s="51">
        <f t="shared" si="3"/>
        <v>74631.62</v>
      </c>
      <c r="I11" s="51">
        <f t="shared" si="4"/>
        <v>72274.832000000009</v>
      </c>
      <c r="J11" s="51">
        <f t="shared" si="5"/>
        <v>70703.640000000014</v>
      </c>
      <c r="K11" s="51">
        <f t="shared" si="6"/>
        <v>66775.66</v>
      </c>
    </row>
    <row r="12" spans="1:15">
      <c r="A12" s="3">
        <v>10</v>
      </c>
      <c r="B12" s="3" t="s">
        <v>14</v>
      </c>
      <c r="C12" s="3">
        <v>20369.22</v>
      </c>
      <c r="D12" s="3">
        <v>24</v>
      </c>
      <c r="E12" s="51">
        <f t="shared" si="0"/>
        <v>488861.28</v>
      </c>
      <c r="F12" s="51">
        <f t="shared" si="1"/>
        <v>479084.05440000002</v>
      </c>
      <c r="G12" s="51">
        <f t="shared" si="2"/>
        <v>474195.44160000002</v>
      </c>
      <c r="H12" s="51">
        <f t="shared" si="3"/>
        <v>464418.21600000001</v>
      </c>
      <c r="I12" s="51">
        <f t="shared" si="4"/>
        <v>449752.37760000007</v>
      </c>
      <c r="J12" s="51">
        <f t="shared" si="5"/>
        <v>439975.15200000006</v>
      </c>
      <c r="K12" s="51">
        <f t="shared" si="6"/>
        <v>415532.08799999999</v>
      </c>
    </row>
    <row r="13" spans="1:15">
      <c r="A13" s="3">
        <v>11</v>
      </c>
      <c r="B13" s="3" t="s">
        <v>15</v>
      </c>
      <c r="C13" s="3">
        <v>9064.56</v>
      </c>
      <c r="D13" s="3">
        <v>2</v>
      </c>
      <c r="E13" s="51">
        <f t="shared" si="0"/>
        <v>18129.12</v>
      </c>
      <c r="F13" s="51">
        <f t="shared" si="1"/>
        <v>17766.5376</v>
      </c>
      <c r="G13" s="51">
        <f t="shared" si="2"/>
        <v>17585.2464</v>
      </c>
      <c r="H13" s="51">
        <f t="shared" si="3"/>
        <v>17222.663999999997</v>
      </c>
      <c r="I13" s="51">
        <f t="shared" si="4"/>
        <v>16678.790399999998</v>
      </c>
      <c r="J13" s="51">
        <f t="shared" si="5"/>
        <v>16316.207999999999</v>
      </c>
      <c r="K13" s="51">
        <f t="shared" si="6"/>
        <v>15409.751999999999</v>
      </c>
    </row>
    <row r="14" spans="1:15">
      <c r="A14" s="3">
        <v>12</v>
      </c>
      <c r="B14" s="3" t="s">
        <v>16</v>
      </c>
      <c r="C14" s="3">
        <v>6954.71</v>
      </c>
      <c r="D14" s="3">
        <v>45</v>
      </c>
      <c r="E14" s="51">
        <f t="shared" si="0"/>
        <v>312961.95</v>
      </c>
      <c r="F14" s="51">
        <f t="shared" si="1"/>
        <v>306702.71100000001</v>
      </c>
      <c r="G14" s="51">
        <f t="shared" si="2"/>
        <v>303573.09149999998</v>
      </c>
      <c r="H14" s="51">
        <f t="shared" si="3"/>
        <v>297313.85249999998</v>
      </c>
      <c r="I14" s="51">
        <f t="shared" si="4"/>
        <v>287924.99400000001</v>
      </c>
      <c r="J14" s="51">
        <f t="shared" si="5"/>
        <v>281665.755</v>
      </c>
      <c r="K14" s="51">
        <f t="shared" si="6"/>
        <v>266017.65750000003</v>
      </c>
    </row>
    <row r="15" spans="1:15">
      <c r="A15" s="3">
        <v>13</v>
      </c>
      <c r="B15" s="3" t="s">
        <v>17</v>
      </c>
      <c r="C15" s="3">
        <v>24745.22</v>
      </c>
      <c r="D15" s="3">
        <v>18</v>
      </c>
      <c r="E15" s="51">
        <f t="shared" si="0"/>
        <v>445413.96</v>
      </c>
      <c r="F15" s="51">
        <f t="shared" si="1"/>
        <v>436505.68080000003</v>
      </c>
      <c r="G15" s="51">
        <f t="shared" si="2"/>
        <v>432051.54120000004</v>
      </c>
      <c r="H15" s="51">
        <f t="shared" si="3"/>
        <v>423143.26199999999</v>
      </c>
      <c r="I15" s="51">
        <f t="shared" si="4"/>
        <v>409780.84320000006</v>
      </c>
      <c r="J15" s="51">
        <f t="shared" si="5"/>
        <v>400872.56400000001</v>
      </c>
      <c r="K15" s="51">
        <f t="shared" si="6"/>
        <v>378601.86599999998</v>
      </c>
    </row>
    <row r="16" spans="1:15">
      <c r="A16" s="3">
        <v>14</v>
      </c>
      <c r="B16" s="3" t="s">
        <v>18</v>
      </c>
      <c r="C16" s="3">
        <v>8908.2800000000007</v>
      </c>
      <c r="D16" s="3">
        <v>27</v>
      </c>
      <c r="E16" s="51">
        <f t="shared" si="0"/>
        <v>240523.56000000003</v>
      </c>
      <c r="F16" s="51">
        <f t="shared" si="1"/>
        <v>235713.08880000003</v>
      </c>
      <c r="G16" s="51">
        <f t="shared" si="2"/>
        <v>233307.85320000001</v>
      </c>
      <c r="H16" s="51">
        <f t="shared" si="3"/>
        <v>228497.38200000001</v>
      </c>
      <c r="I16" s="51">
        <f t="shared" si="4"/>
        <v>221281.67520000003</v>
      </c>
      <c r="J16" s="51">
        <f t="shared" si="5"/>
        <v>216471.20400000003</v>
      </c>
      <c r="K16" s="51">
        <f t="shared" si="6"/>
        <v>204445.02600000001</v>
      </c>
    </row>
    <row r="17" spans="1:11">
      <c r="A17" s="3">
        <v>15</v>
      </c>
      <c r="B17" s="3" t="s">
        <v>19</v>
      </c>
      <c r="C17" s="3">
        <v>7084.95</v>
      </c>
      <c r="D17" s="3">
        <v>19</v>
      </c>
      <c r="E17" s="51">
        <f t="shared" si="0"/>
        <v>134614.04999999999</v>
      </c>
      <c r="F17" s="51">
        <f t="shared" si="1"/>
        <v>131921.769</v>
      </c>
      <c r="G17" s="51">
        <f t="shared" si="2"/>
        <v>130575.62849999999</v>
      </c>
      <c r="H17" s="51">
        <f t="shared" si="3"/>
        <v>127883.34749999999</v>
      </c>
      <c r="I17" s="51">
        <f t="shared" si="4"/>
        <v>123844.92599999999</v>
      </c>
      <c r="J17" s="51">
        <f t="shared" si="5"/>
        <v>121152.64499999999</v>
      </c>
      <c r="K17" s="51">
        <f t="shared" si="6"/>
        <v>114421.94249999999</v>
      </c>
    </row>
    <row r="19" spans="1:11">
      <c r="D19" s="50" t="s">
        <v>84</v>
      </c>
      <c r="E19" s="50">
        <f>SUM(E3:E17)</f>
        <v>2681808.79</v>
      </c>
      <c r="F19" s="50">
        <f t="shared" ref="F19:K19" si="7">SUM(F3:F17)</f>
        <v>2628172.6142000002</v>
      </c>
      <c r="G19" s="50">
        <f t="shared" si="7"/>
        <v>2601354.5263000005</v>
      </c>
      <c r="H19" s="50">
        <f t="shared" si="7"/>
        <v>2547718.3505000002</v>
      </c>
      <c r="I19" s="50">
        <f t="shared" si="7"/>
        <v>2467264.0868000002</v>
      </c>
      <c r="J19" s="50">
        <f t="shared" si="7"/>
        <v>2413627.9110000003</v>
      </c>
      <c r="K19" s="50">
        <f t="shared" si="7"/>
        <v>2279537.4715</v>
      </c>
    </row>
  </sheetData>
  <mergeCells count="6">
    <mergeCell ref="A1:A2"/>
    <mergeCell ref="B1:B2"/>
    <mergeCell ref="C1:C2"/>
    <mergeCell ref="D1:D2"/>
    <mergeCell ref="F1:K1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смешанные ссылки 2</vt:lpstr>
      <vt:lpstr>Относит и абсолют ссылки</vt:lpstr>
      <vt:lpstr>1-2</vt:lpstr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Uchqunbek</dc:creator>
  <cp:lastModifiedBy>Diyor Turaboyev</cp:lastModifiedBy>
  <dcterms:created xsi:type="dcterms:W3CDTF">2024-10-18T06:21:17Z</dcterms:created>
  <dcterms:modified xsi:type="dcterms:W3CDTF">2024-10-23T07:57:25Z</dcterms:modified>
</cp:coreProperties>
</file>