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leb\Documents\Programming\MIPS Assembler\Other Reference\"/>
    </mc:Choice>
  </mc:AlternateContent>
  <xr:revisionPtr revIDLastSave="0" documentId="13_ncr:1_{B621F9E3-9CE4-4E30-9830-78DDBFAF533C}" xr6:coauthVersionLast="47" xr6:coauthVersionMax="47" xr10:uidLastSave="{00000000-0000-0000-0000-000000000000}"/>
  <bookViews>
    <workbookView xWindow="28680" yWindow="-120" windowWidth="29040" windowHeight="15840" xr2:uid="{0D3DC321-667C-4B10-8588-C56106108170}"/>
  </bookViews>
  <sheets>
    <sheet name="Assembly Process" sheetId="3" r:id="rId1"/>
    <sheet name="Mai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3" i="3" l="1"/>
  <c r="M13" i="3"/>
  <c r="P18" i="3"/>
  <c r="O18" i="3"/>
  <c r="N18" i="3"/>
  <c r="M18" i="3"/>
  <c r="N16" i="3"/>
  <c r="N8" i="3"/>
  <c r="O17" i="3"/>
  <c r="N17" i="3"/>
  <c r="M17" i="3"/>
  <c r="M10" i="3"/>
  <c r="N10" i="3"/>
  <c r="O10" i="3"/>
  <c r="M15" i="3"/>
  <c r="N15" i="3"/>
  <c r="O15" i="3"/>
  <c r="P15" i="3"/>
  <c r="Q15" i="3"/>
  <c r="R15" i="3"/>
  <c r="M16" i="3"/>
  <c r="B5" i="3"/>
  <c r="B8" i="3"/>
  <c r="B9" i="3" s="1"/>
  <c r="B10" i="3" s="1"/>
  <c r="B11" i="3" s="1"/>
  <c r="B12" i="3" s="1"/>
  <c r="B13" i="3" s="1"/>
  <c r="B15" i="3" s="1"/>
  <c r="R12" i="3"/>
  <c r="Q12" i="3"/>
  <c r="P12" i="3"/>
  <c r="O12" i="3"/>
  <c r="N12" i="3"/>
  <c r="M12" i="3"/>
  <c r="N11" i="3"/>
  <c r="O11" i="3"/>
  <c r="M8" i="3"/>
  <c r="M11" i="3"/>
  <c r="P9" i="3"/>
  <c r="P5" i="3"/>
  <c r="M9" i="3"/>
  <c r="N9" i="3"/>
  <c r="O9" i="3"/>
  <c r="R7" i="3"/>
  <c r="P7" i="3"/>
  <c r="Q7" i="3"/>
  <c r="M7" i="3"/>
  <c r="N7" i="3"/>
  <c r="O7" i="3"/>
  <c r="O5" i="3"/>
  <c r="N5" i="3"/>
  <c r="M5" i="3"/>
  <c r="L88" i="2"/>
  <c r="L87" i="2"/>
  <c r="L19" i="2"/>
  <c r="L27" i="2"/>
  <c r="L33" i="2"/>
  <c r="L35" i="2"/>
  <c r="L41" i="2"/>
  <c r="L43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J14" i="2"/>
  <c r="I14" i="2"/>
  <c r="L14" i="2" s="1"/>
  <c r="I46" i="2"/>
  <c r="L46" i="2" s="1"/>
  <c r="I45" i="2"/>
  <c r="L45" i="2" s="1"/>
  <c r="I44" i="2"/>
  <c r="L44" i="2" s="1"/>
  <c r="I43" i="2"/>
  <c r="I42" i="2"/>
  <c r="L42" i="2" s="1"/>
  <c r="I41" i="2"/>
  <c r="I40" i="2"/>
  <c r="L40" i="2" s="1"/>
  <c r="I39" i="2"/>
  <c r="L39" i="2" s="1"/>
  <c r="I38" i="2"/>
  <c r="L38" i="2" s="1"/>
  <c r="I37" i="2"/>
  <c r="L37" i="2" s="1"/>
  <c r="I36" i="2"/>
  <c r="L36" i="2" s="1"/>
  <c r="I35" i="2"/>
  <c r="I34" i="2"/>
  <c r="L34" i="2" s="1"/>
  <c r="I33" i="2"/>
  <c r="I32" i="2"/>
  <c r="L32" i="2" s="1"/>
  <c r="I31" i="2"/>
  <c r="L31" i="2" s="1"/>
  <c r="I30" i="2"/>
  <c r="L30" i="2" s="1"/>
  <c r="I29" i="2"/>
  <c r="L29" i="2" s="1"/>
  <c r="I28" i="2"/>
  <c r="L28" i="2" s="1"/>
  <c r="I27" i="2"/>
  <c r="J26" i="2"/>
  <c r="I26" i="2"/>
  <c r="L26" i="2" s="1"/>
  <c r="J25" i="2"/>
  <c r="I25" i="2"/>
  <c r="L25" i="2" s="1"/>
  <c r="J24" i="2"/>
  <c r="I24" i="2"/>
  <c r="L24" i="2" s="1"/>
  <c r="J23" i="2"/>
  <c r="I23" i="2"/>
  <c r="L23" i="2" s="1"/>
  <c r="J22" i="2"/>
  <c r="I22" i="2"/>
  <c r="L22" i="2" s="1"/>
  <c r="J21" i="2"/>
  <c r="I21" i="2"/>
  <c r="L21" i="2" s="1"/>
  <c r="J20" i="2"/>
  <c r="I20" i="2"/>
  <c r="L20" i="2" s="1"/>
  <c r="J19" i="2"/>
  <c r="I19" i="2"/>
  <c r="J18" i="2"/>
  <c r="I18" i="2"/>
  <c r="L18" i="2" s="1"/>
  <c r="J17" i="2"/>
  <c r="I17" i="2"/>
  <c r="L17" i="2" s="1"/>
  <c r="J16" i="2"/>
  <c r="I16" i="2"/>
  <c r="L16" i="2" s="1"/>
  <c r="J15" i="2"/>
  <c r="I15" i="2"/>
  <c r="L15" i="2" s="1"/>
  <c r="J13" i="2"/>
  <c r="I13" i="2"/>
  <c r="L13" i="2" s="1"/>
  <c r="J12" i="2"/>
  <c r="I12" i="2"/>
  <c r="L12" i="2" s="1"/>
  <c r="J11" i="2"/>
  <c r="I11" i="2"/>
  <c r="L11" i="2" s="1"/>
  <c r="J10" i="2"/>
  <c r="I10" i="2"/>
  <c r="L10" i="2" s="1"/>
  <c r="J9" i="2"/>
  <c r="I9" i="2"/>
  <c r="L9" i="2" s="1"/>
  <c r="J8" i="2"/>
  <c r="I8" i="2"/>
  <c r="L8" i="2" s="1"/>
  <c r="J7" i="2"/>
  <c r="I7" i="2"/>
  <c r="L7" i="2" s="1"/>
  <c r="J6" i="2"/>
  <c r="I6" i="2"/>
  <c r="L6" i="2" s="1"/>
  <c r="J5" i="2"/>
  <c r="I5" i="2"/>
  <c r="L5" i="2" s="1"/>
  <c r="J4" i="2"/>
  <c r="I4" i="2"/>
  <c r="L4" i="2" s="1"/>
  <c r="J3" i="2"/>
  <c r="I3" i="2"/>
  <c r="L3" i="2" s="1"/>
  <c r="I11" i="3" l="1"/>
  <c r="P11" i="3" s="1"/>
  <c r="B16" i="3"/>
  <c r="B17" i="3" s="1"/>
  <c r="B18" i="3" s="1"/>
  <c r="I17" i="3" s="1"/>
</calcChain>
</file>

<file path=xl/sharedStrings.xml><?xml version="1.0" encoding="utf-8"?>
<sst xmlns="http://schemas.openxmlformats.org/spreadsheetml/2006/main" count="549" uniqueCount="232">
  <si>
    <t>Mnemonic</t>
  </si>
  <si>
    <t>Meaning</t>
  </si>
  <si>
    <t>Type</t>
  </si>
  <si>
    <t>Opcode</t>
  </si>
  <si>
    <t>Funct</t>
  </si>
  <si>
    <t>add</t>
  </si>
  <si>
    <t>Add</t>
  </si>
  <si>
    <t>R</t>
  </si>
  <si>
    <t>0x00</t>
  </si>
  <si>
    <t>0x20</t>
  </si>
  <si>
    <t>addi</t>
  </si>
  <si>
    <t>Add Immediate</t>
  </si>
  <si>
    <t>I</t>
  </si>
  <si>
    <t>0x08</t>
  </si>
  <si>
    <t>addiu</t>
  </si>
  <si>
    <t>Add Unsigned Immediate</t>
  </si>
  <si>
    <t>0x09</t>
  </si>
  <si>
    <t>addu</t>
  </si>
  <si>
    <t>Add Unsigned</t>
  </si>
  <si>
    <t>0x21</t>
  </si>
  <si>
    <t>and</t>
  </si>
  <si>
    <t>Bitwise AND</t>
  </si>
  <si>
    <t>0x24</t>
  </si>
  <si>
    <t>andi</t>
  </si>
  <si>
    <t>Bitwise AND Immediate</t>
  </si>
  <si>
    <t>0x0C</t>
  </si>
  <si>
    <t>beq</t>
  </si>
  <si>
    <t>Branch if Equal</t>
  </si>
  <si>
    <t>0x04</t>
  </si>
  <si>
    <t>blez</t>
  </si>
  <si>
    <t>Branch if Less Than or Equal to Zero</t>
  </si>
  <si>
    <t>0x06</t>
  </si>
  <si>
    <t>bne</t>
  </si>
  <si>
    <t>Branch if Not Equal</t>
  </si>
  <si>
    <t>0x05</t>
  </si>
  <si>
    <t>bgtz</t>
  </si>
  <si>
    <t>Branch on Greater Than Zero</t>
  </si>
  <si>
    <t>0x07</t>
  </si>
  <si>
    <t>div</t>
  </si>
  <si>
    <t>Divide</t>
  </si>
  <si>
    <t>0x1A</t>
  </si>
  <si>
    <t>divu</t>
  </si>
  <si>
    <t>Unsigned Divide</t>
  </si>
  <si>
    <t>0x1B</t>
  </si>
  <si>
    <t>j</t>
  </si>
  <si>
    <t>Jump to Address</t>
  </si>
  <si>
    <t>J</t>
  </si>
  <si>
    <t>0x02</t>
  </si>
  <si>
    <t>jal</t>
  </si>
  <si>
    <t>Jump and Link</t>
  </si>
  <si>
    <t>0x03</t>
  </si>
  <si>
    <t>jalr</t>
  </si>
  <si>
    <t>Jump and Link Register</t>
  </si>
  <si>
    <t>jr</t>
  </si>
  <si>
    <t>Jump to Address in Register</t>
  </si>
  <si>
    <t>lb</t>
  </si>
  <si>
    <t>Load Byte</t>
  </si>
  <si>
    <t>lbu</t>
  </si>
  <si>
    <t>Load Byte Unsigned</t>
  </si>
  <si>
    <t>lhu</t>
  </si>
  <si>
    <t>Load Halfword Unsigned</t>
  </si>
  <si>
    <t>0x25</t>
  </si>
  <si>
    <t>lui</t>
  </si>
  <si>
    <t>Load Upper Immediate</t>
  </si>
  <si>
    <t>0x0F</t>
  </si>
  <si>
    <t>lw</t>
  </si>
  <si>
    <t>Load Word</t>
  </si>
  <si>
    <t>0x23</t>
  </si>
  <si>
    <t>mfhi</t>
  </si>
  <si>
    <t>Move from HI Register</t>
  </si>
  <si>
    <t>0x10</t>
  </si>
  <si>
    <t>mthi</t>
  </si>
  <si>
    <t>Move to HI Register</t>
  </si>
  <si>
    <t>0x11</t>
  </si>
  <si>
    <t>mflo</t>
  </si>
  <si>
    <t>Move from LO Register</t>
  </si>
  <si>
    <t>0x12</t>
  </si>
  <si>
    <t>mtlo</t>
  </si>
  <si>
    <t>Move to LO Register</t>
  </si>
  <si>
    <t>0x13</t>
  </si>
  <si>
    <t>mult</t>
  </si>
  <si>
    <t>Multiply</t>
  </si>
  <si>
    <t>0x18</t>
  </si>
  <si>
    <t>multu</t>
  </si>
  <si>
    <t>Unsigned Multiply</t>
  </si>
  <si>
    <t>0x19</t>
  </si>
  <si>
    <t>nor</t>
  </si>
  <si>
    <t>Bitwise NOR (NOT-OR)</t>
  </si>
  <si>
    <t>0x27</t>
  </si>
  <si>
    <t>xor</t>
  </si>
  <si>
    <t>Bitwise XOR (Exclusive-OR)</t>
  </si>
  <si>
    <t>0x26</t>
  </si>
  <si>
    <t>or</t>
  </si>
  <si>
    <t>Bitwise OR</t>
  </si>
  <si>
    <t>ori</t>
  </si>
  <si>
    <t>Bitwise OR Immediate</t>
  </si>
  <si>
    <t>0x0D</t>
  </si>
  <si>
    <t>sb</t>
  </si>
  <si>
    <t>Store Byte</t>
  </si>
  <si>
    <t>0x28</t>
  </si>
  <si>
    <t>sh</t>
  </si>
  <si>
    <t>Store Halfword</t>
  </si>
  <si>
    <t>0x29</t>
  </si>
  <si>
    <t>slt</t>
  </si>
  <si>
    <t>Set to 1 if Less Than</t>
  </si>
  <si>
    <t>0x2A</t>
  </si>
  <si>
    <t>slti</t>
  </si>
  <si>
    <t>Set to 1 if Less Than Immediate</t>
  </si>
  <si>
    <t>0x0A</t>
  </si>
  <si>
    <t>sltiu</t>
  </si>
  <si>
    <t>Set to 1 if Less Than Unsigned Immediate</t>
  </si>
  <si>
    <t>0x0B</t>
  </si>
  <si>
    <t>sltu</t>
  </si>
  <si>
    <t>Set to 1 if Less Than Unsigned</t>
  </si>
  <si>
    <t>0x2B</t>
  </si>
  <si>
    <t>sll</t>
  </si>
  <si>
    <t>Logical Shift Left</t>
  </si>
  <si>
    <t>srl</t>
  </si>
  <si>
    <t>Logical Shift Right (0-extended)</t>
  </si>
  <si>
    <t>sra</t>
  </si>
  <si>
    <t>Arithmetic Shift Right (sign-extended)</t>
  </si>
  <si>
    <t>sub</t>
  </si>
  <si>
    <t>Subtract</t>
  </si>
  <si>
    <t>0x22</t>
  </si>
  <si>
    <t>subu</t>
  </si>
  <si>
    <t>Unsigned Subtract</t>
  </si>
  <si>
    <t>sw</t>
  </si>
  <si>
    <t>Store Word</t>
  </si>
  <si>
    <t>None</t>
  </si>
  <si>
    <t>sllv</t>
  </si>
  <si>
    <t>srav</t>
  </si>
  <si>
    <t>syscall</t>
  </si>
  <si>
    <t>beqz</t>
  </si>
  <si>
    <t>bltz</t>
  </si>
  <si>
    <t>lh</t>
  </si>
  <si>
    <t>sc</t>
  </si>
  <si>
    <t>xori</t>
  </si>
  <si>
    <t>ll</t>
  </si>
  <si>
    <t>CODE</t>
  </si>
  <si>
    <t>break</t>
  </si>
  <si>
    <t>abs</t>
  </si>
  <si>
    <t>blt</t>
  </si>
  <si>
    <t>bgt</t>
  </si>
  <si>
    <t>ble</t>
  </si>
  <si>
    <t>neg</t>
  </si>
  <si>
    <t>negu</t>
  </si>
  <si>
    <t>not</t>
  </si>
  <si>
    <t>bge</t>
  </si>
  <si>
    <t>li</t>
  </si>
  <si>
    <t>la</t>
  </si>
  <si>
    <t>move</t>
  </si>
  <si>
    <t>sge</t>
  </si>
  <si>
    <t>sgt</t>
  </si>
  <si>
    <t>Expect</t>
  </si>
  <si>
    <t>["rd", "rs", "rt"]</t>
  </si>
  <si>
    <t>["rt", "rs", "imm"]</t>
  </si>
  <si>
    <t>["rs", "rt", "label"]</t>
  </si>
  <si>
    <t>["rs"]</t>
  </si>
  <si>
    <t>["label"]</t>
  </si>
  <si>
    <t>["rt", "imm(rs)"]</t>
  </si>
  <si>
    <t>["rt", "imm"]</t>
  </si>
  <si>
    <t>mul</t>
  </si>
  <si>
    <t>["rd", "rt", "rs"]</t>
  </si>
  <si>
    <t>["rd", "rt", "shamt"]</t>
  </si>
  <si>
    <t>Pseuo?</t>
  </si>
  <si>
    <t>Y</t>
  </si>
  <si>
    <t>U</t>
  </si>
  <si>
    <t>M</t>
  </si>
  <si>
    <t>NOP</t>
  </si>
  <si>
    <t>[]</t>
  </si>
  <si>
    <t>No operation</t>
  </si>
  <si>
    <t>Special</t>
  </si>
  <si>
    <t>neqs</t>
  </si>
  <si>
    <t>rol</t>
  </si>
  <si>
    <t>ror</t>
  </si>
  <si>
    <t>muls</t>
  </si>
  <si>
    <t>mulos</t>
  </si>
  <si>
    <t>lld</t>
  </si>
  <si>
    <t>sd</t>
  </si>
  <si>
    <t>ulw</t>
  </si>
  <si>
    <t>usw</t>
  </si>
  <si>
    <t>ulhs</t>
  </si>
  <si>
    <t>ush</t>
  </si>
  <si>
    <t>b</t>
  </si>
  <si>
    <t>bxs</t>
  </si>
  <si>
    <t>seq</t>
  </si>
  <si>
    <t>sne</t>
  </si>
  <si>
    <t>sxs</t>
  </si>
  <si>
    <t>["rd"]</t>
  </si>
  <si>
    <t>["rs", "label"]</t>
  </si>
  <si>
    <t>U for currently usupported function types</t>
  </si>
  <si>
    <t>lhi</t>
  </si>
  <si>
    <t>lho</t>
  </si>
  <si>
    <t>["?", "var"]???</t>
  </si>
  <si>
    <t>Assembly Code</t>
  </si>
  <si>
    <t>op</t>
  </si>
  <si>
    <t>rs</t>
  </si>
  <si>
    <t>rt</t>
  </si>
  <si>
    <t>rd</t>
  </si>
  <si>
    <t>shamt</t>
  </si>
  <si>
    <t>funct</t>
  </si>
  <si>
    <t>Address</t>
  </si>
  <si>
    <t>jr $ra</t>
  </si>
  <si>
    <t>Byte Address</t>
  </si>
  <si>
    <t>N/A</t>
  </si>
  <si>
    <t>label2:</t>
  </si>
  <si>
    <t>label1:</t>
  </si>
  <si>
    <t>label1</t>
  </si>
  <si>
    <t>label2</t>
  </si>
  <si>
    <t>bne $s0, $s1, label2</t>
  </si>
  <si>
    <t>sll $t2, $s0, 4</t>
  </si>
  <si>
    <t>add $t0, $s2, $t0</t>
  </si>
  <si>
    <t>lw $t0, 1200($t1)</t>
  </si>
  <si>
    <t>addi $s1, $s2, -1</t>
  </si>
  <si>
    <t>jal label1</t>
  </si>
  <si>
    <t>Symbol Table</t>
  </si>
  <si>
    <t>Label</t>
  </si>
  <si>
    <t>Address/Immediate</t>
  </si>
  <si>
    <t>Comment</t>
  </si>
  <si>
    <t>Target Address</t>
  </si>
  <si>
    <r>
      <t>&lt;-- TargetAddress/4 = address right shifted twice (</t>
    </r>
    <r>
      <rPr>
        <i/>
        <sz val="11"/>
        <color theme="1"/>
        <rFont val="Calibri"/>
        <family val="2"/>
        <scheme val="minor"/>
      </rPr>
      <t>word</t>
    </r>
    <r>
      <rPr>
        <sz val="11"/>
        <color theme="1"/>
        <rFont val="Calibri"/>
        <family val="2"/>
        <scheme val="minor"/>
      </rPr>
      <t xml:space="preserve"> aligned)</t>
    </r>
  </si>
  <si>
    <t>&lt;-- same as sll $0, $0, 0</t>
  </si>
  <si>
    <t>&lt;-- 2's complement, sign extended, not shifted</t>
  </si>
  <si>
    <t>&lt;-- 2's complement, sign extended, not shifted  (even if it’s the unsigned version of the instruction)</t>
  </si>
  <si>
    <t>addiu $s1, $s2, 100</t>
  </si>
  <si>
    <t>j 2000</t>
  </si>
  <si>
    <t xml:space="preserve">j label1 </t>
  </si>
  <si>
    <t>1111 1111 1111 1111</t>
  </si>
  <si>
    <t>1111 1111 1111 1101</t>
  </si>
  <si>
    <t>&lt;-- TargetAddress = raw immdiate value (not 2's complement, not shifted)</t>
  </si>
  <si>
    <r>
      <t xml:space="preserve">&lt;-- 2's complement, sign extended &lt;-- PC+4 relative </t>
    </r>
    <r>
      <rPr>
        <i/>
        <sz val="11"/>
        <color theme="1"/>
        <rFont val="Calibri"/>
        <family val="2"/>
        <scheme val="minor"/>
      </rPr>
      <t xml:space="preserve">word </t>
    </r>
    <r>
      <rPr>
        <sz val="11"/>
        <color theme="1"/>
        <rFont val="Calibri"/>
        <family val="2"/>
        <scheme val="minor"/>
      </rPr>
      <t>address!  Calculation: x = (TargetAddress - NextAddress)/4</t>
    </r>
  </si>
  <si>
    <t>This was hand assembled for practice and reference/verification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</si>
</sst>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1" fillId="0" borderId="6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" xfId="0" applyFont="1" applyBorder="1" applyAlignment="1">
      <alignment horizontal="right"/>
    </xf>
    <xf numFmtId="0" fontId="0" fillId="2" borderId="14" xfId="0" applyFill="1" applyBorder="1"/>
    <xf numFmtId="0" fontId="0" fillId="2" borderId="15" xfId="0" applyFill="1" applyBorder="1"/>
    <xf numFmtId="0" fontId="0" fillId="2" borderId="11" xfId="0" applyFill="1" applyBorder="1"/>
    <xf numFmtId="0" fontId="0" fillId="2" borderId="4" xfId="0" applyFill="1" applyBorder="1" applyAlignment="1">
      <alignment horizontal="right"/>
    </xf>
    <xf numFmtId="0" fontId="0" fillId="2" borderId="10" xfId="0" applyFill="1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Fill="1" applyBorder="1"/>
    <xf numFmtId="0" fontId="0" fillId="0" borderId="13" xfId="0" applyFill="1" applyBorder="1"/>
    <xf numFmtId="0" fontId="0" fillId="0" borderId="0" xfId="0" applyFill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quotePrefix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1559D-3798-4E7F-AA21-F67C5435E171}">
  <dimension ref="B1:V21"/>
  <sheetViews>
    <sheetView tabSelected="1" zoomScale="85" zoomScaleNormal="85" workbookViewId="0">
      <selection activeCell="B22" sqref="B22"/>
    </sheetView>
  </sheetViews>
  <sheetFormatPr defaultRowHeight="15"/>
  <cols>
    <col min="1" max="1" width="4.28515625" customWidth="1"/>
    <col min="2" max="2" width="13.42578125" customWidth="1"/>
    <col min="3" max="3" width="3.140625" customWidth="1"/>
    <col min="4" max="4" width="50.42578125" bestFit="1" customWidth="1"/>
    <col min="5" max="5" width="7.85546875" customWidth="1"/>
    <col min="6" max="9" width="6.28515625" customWidth="1"/>
    <col min="10" max="10" width="8" customWidth="1"/>
    <col min="11" max="11" width="7.140625" customWidth="1"/>
    <col min="12" max="12" width="4.42578125" customWidth="1"/>
    <col min="13" max="13" width="7" bestFit="1" customWidth="1"/>
    <col min="14" max="16" width="6" bestFit="1" customWidth="1"/>
    <col min="17" max="17" width="6.42578125" bestFit="1" customWidth="1"/>
    <col min="18" max="18" width="7" bestFit="1" customWidth="1"/>
    <col min="19" max="19" width="108.42578125" bestFit="1" customWidth="1"/>
    <col min="20" max="20" width="6.5703125" customWidth="1"/>
  </cols>
  <sheetData>
    <row r="1" spans="2:22" ht="15.75" thickBot="1"/>
    <row r="2" spans="2:22" ht="16.5" thickTop="1" thickBot="1">
      <c r="F2" s="5" t="s">
        <v>195</v>
      </c>
      <c r="G2" s="40" t="s">
        <v>219</v>
      </c>
      <c r="H2" s="40"/>
      <c r="I2" s="40"/>
      <c r="J2" s="40"/>
      <c r="K2" s="41"/>
      <c r="M2" s="5" t="s">
        <v>195</v>
      </c>
      <c r="N2" s="42" t="s">
        <v>219</v>
      </c>
      <c r="O2" s="48"/>
      <c r="P2" s="48"/>
      <c r="Q2" s="48"/>
      <c r="R2" s="49"/>
      <c r="S2" s="13"/>
    </row>
    <row r="3" spans="2:22" ht="16.5" thickTop="1" thickBot="1">
      <c r="C3" s="4"/>
      <c r="D3" s="4"/>
      <c r="E3" s="4"/>
      <c r="F3" s="6" t="s">
        <v>195</v>
      </c>
      <c r="G3" s="7" t="s">
        <v>196</v>
      </c>
      <c r="H3" s="7" t="s">
        <v>197</v>
      </c>
      <c r="I3" s="43" t="s">
        <v>217</v>
      </c>
      <c r="J3" s="43"/>
      <c r="K3" s="44"/>
      <c r="M3" s="6" t="s">
        <v>195</v>
      </c>
      <c r="N3" s="7" t="s">
        <v>196</v>
      </c>
      <c r="O3" s="7" t="s">
        <v>197</v>
      </c>
      <c r="P3" s="43" t="s">
        <v>217</v>
      </c>
      <c r="Q3" s="43"/>
      <c r="R3" s="43"/>
      <c r="S3" s="11"/>
      <c r="U3" s="47" t="s">
        <v>215</v>
      </c>
      <c r="V3" s="41"/>
    </row>
    <row r="4" spans="2:22" ht="15.75" thickTop="1">
      <c r="B4" s="18" t="s">
        <v>203</v>
      </c>
      <c r="C4" s="45" t="s">
        <v>194</v>
      </c>
      <c r="D4" s="46"/>
      <c r="E4" s="4"/>
      <c r="F4" s="6" t="s">
        <v>195</v>
      </c>
      <c r="G4" s="7" t="s">
        <v>196</v>
      </c>
      <c r="H4" s="7" t="s">
        <v>197</v>
      </c>
      <c r="I4" s="7" t="s">
        <v>198</v>
      </c>
      <c r="J4" s="7" t="s">
        <v>199</v>
      </c>
      <c r="K4" s="8" t="s">
        <v>200</v>
      </c>
      <c r="M4" s="6" t="s">
        <v>195</v>
      </c>
      <c r="N4" s="7" t="s">
        <v>196</v>
      </c>
      <c r="O4" s="7" t="s">
        <v>197</v>
      </c>
      <c r="P4" s="7" t="s">
        <v>198</v>
      </c>
      <c r="Q4" s="7" t="s">
        <v>199</v>
      </c>
      <c r="R4" s="7" t="s">
        <v>200</v>
      </c>
      <c r="S4" s="14" t="s">
        <v>218</v>
      </c>
      <c r="U4" s="6" t="s">
        <v>216</v>
      </c>
      <c r="V4" s="8" t="s">
        <v>201</v>
      </c>
    </row>
    <row r="5" spans="2:22">
      <c r="B5" s="9">
        <f>B7-4</f>
        <v>7996</v>
      </c>
      <c r="C5" s="15" t="s">
        <v>212</v>
      </c>
      <c r="D5" s="16"/>
      <c r="F5" s="9">
        <v>35</v>
      </c>
      <c r="G5" s="10">
        <v>9</v>
      </c>
      <c r="H5" s="10">
        <v>8</v>
      </c>
      <c r="I5" s="36">
        <v>1200</v>
      </c>
      <c r="J5" s="36"/>
      <c r="K5" s="37"/>
      <c r="M5" s="9" t="str">
        <f>DEC2BIN(F5,6)</f>
        <v>100011</v>
      </c>
      <c r="N5" s="10" t="str">
        <f>DEC2BIN(G5,5)</f>
        <v>01001</v>
      </c>
      <c r="O5" s="10" t="str">
        <f>DEC2BIN(H5,5)</f>
        <v>01000</v>
      </c>
      <c r="P5" s="36" t="str">
        <f>DEC2BIN(MOD(QUOTIENT(I5,16^3),16),4)&amp;" "&amp;DEC2BIN(MOD(QUOTIENT(I5,16^2),16),4)&amp;" "&amp;DEC2BIN(MOD(QUOTIENT(I5,16^1),16),4)&amp;" "&amp;DEC2BIN(MOD(QUOTIENT(I5,16^0),16),4)</f>
        <v>0000 0100 1011 0000</v>
      </c>
      <c r="Q5" s="36"/>
      <c r="R5" s="36"/>
      <c r="S5" s="28" t="s">
        <v>222</v>
      </c>
      <c r="U5" s="24" t="s">
        <v>207</v>
      </c>
      <c r="V5" s="25">
        <v>8000</v>
      </c>
    </row>
    <row r="6" spans="2:22" ht="15.75" thickBot="1">
      <c r="B6" s="22" t="s">
        <v>204</v>
      </c>
      <c r="C6" s="23" t="s">
        <v>206</v>
      </c>
      <c r="D6" s="21"/>
      <c r="F6" s="19"/>
      <c r="G6" s="20"/>
      <c r="H6" s="20"/>
      <c r="I6" s="20"/>
      <c r="J6" s="20"/>
      <c r="K6" s="21"/>
      <c r="M6" s="19"/>
      <c r="N6" s="20"/>
      <c r="O6" s="20"/>
      <c r="P6" s="20"/>
      <c r="Q6" s="20"/>
      <c r="R6" s="20"/>
      <c r="S6" s="21"/>
      <c r="U6" s="26" t="s">
        <v>208</v>
      </c>
      <c r="V6" s="27">
        <v>8024</v>
      </c>
    </row>
    <row r="7" spans="2:22" ht="15.75" thickTop="1">
      <c r="B7" s="9">
        <v>8000</v>
      </c>
      <c r="C7" s="15"/>
      <c r="D7" s="16" t="s">
        <v>211</v>
      </c>
      <c r="F7" s="9">
        <v>0</v>
      </c>
      <c r="G7" s="10">
        <v>18</v>
      </c>
      <c r="H7" s="10">
        <v>8</v>
      </c>
      <c r="I7" s="10">
        <v>8</v>
      </c>
      <c r="J7" s="10">
        <v>0</v>
      </c>
      <c r="K7" s="11">
        <v>32</v>
      </c>
      <c r="M7" s="9" t="str">
        <f t="shared" ref="M7" si="0">DEC2BIN(F7,6)</f>
        <v>000000</v>
      </c>
      <c r="N7" s="10" t="str">
        <f t="shared" ref="N7" si="1">DEC2BIN(G7,5)</f>
        <v>10010</v>
      </c>
      <c r="O7" s="10" t="str">
        <f t="shared" ref="O7" si="2">DEC2BIN(H7,5)</f>
        <v>01000</v>
      </c>
      <c r="P7" s="10" t="str">
        <f t="shared" ref="P7" si="3">DEC2BIN(I7,5)</f>
        <v>01000</v>
      </c>
      <c r="Q7" s="10" t="str">
        <f t="shared" ref="Q7" si="4">DEC2BIN(J7,5)</f>
        <v>00000</v>
      </c>
      <c r="R7" s="10" t="str">
        <f>DEC2BIN(K7,6)</f>
        <v>100000</v>
      </c>
      <c r="S7" s="11"/>
    </row>
    <row r="8" spans="2:22">
      <c r="B8" s="9">
        <f>B7+4</f>
        <v>8004</v>
      </c>
      <c r="C8" s="15"/>
      <c r="D8" s="16" t="s">
        <v>226</v>
      </c>
      <c r="F8" s="9">
        <v>2</v>
      </c>
      <c r="G8" s="36">
        <v>2000</v>
      </c>
      <c r="H8" s="36"/>
      <c r="I8" s="36"/>
      <c r="J8" s="36"/>
      <c r="K8" s="37"/>
      <c r="M8" s="9" t="str">
        <f t="shared" ref="M8:M12" si="5">DEC2BIN(F8,6)</f>
        <v>000010</v>
      </c>
      <c r="N8" s="36" t="str">
        <f>TEXT(_xlfn.BASE(G8,2),"0000 0000 0000 0000 0000 0000 00")</f>
        <v>0000 0000 0000 0001 1111 0100 00</v>
      </c>
      <c r="O8" s="36"/>
      <c r="P8" s="36"/>
      <c r="Q8" s="36"/>
      <c r="R8" s="36"/>
      <c r="S8" s="11" t="s">
        <v>220</v>
      </c>
    </row>
    <row r="9" spans="2:22">
      <c r="B9" s="9">
        <f t="shared" ref="B9:B18" si="6">B8+4</f>
        <v>8008</v>
      </c>
      <c r="C9" s="15"/>
      <c r="D9" s="16" t="s">
        <v>224</v>
      </c>
      <c r="F9" s="9">
        <v>9</v>
      </c>
      <c r="G9" s="10">
        <v>18</v>
      </c>
      <c r="H9" s="10">
        <v>17</v>
      </c>
      <c r="I9" s="36">
        <v>100</v>
      </c>
      <c r="J9" s="36"/>
      <c r="K9" s="37"/>
      <c r="M9" s="9" t="str">
        <f t="shared" si="5"/>
        <v>001001</v>
      </c>
      <c r="N9" s="10" t="str">
        <f t="shared" ref="N9" si="7">DEC2BIN(G9,5)</f>
        <v>10010</v>
      </c>
      <c r="O9" s="10" t="str">
        <f t="shared" ref="O9" si="8">DEC2BIN(H9,5)</f>
        <v>10001</v>
      </c>
      <c r="P9" s="39" t="str">
        <f>DEC2BIN(MOD(QUOTIENT(I9,16^3),16),4)&amp;" "&amp;DEC2BIN(MOD(QUOTIENT(I9,16^2),16),4)&amp;" "&amp;DEC2BIN(MOD(QUOTIENT(I9,16^1),16),4)&amp;" "&amp;DEC2BIN(MOD(QUOTIENT(I9,16^0),16),4)</f>
        <v>0000 0000 0110 0100</v>
      </c>
      <c r="Q9" s="39"/>
      <c r="R9" s="39"/>
      <c r="S9" s="28" t="s">
        <v>223</v>
      </c>
    </row>
    <row r="10" spans="2:22">
      <c r="B10" s="9">
        <f t="shared" si="6"/>
        <v>8012</v>
      </c>
      <c r="C10" s="15"/>
      <c r="D10" s="16" t="s">
        <v>213</v>
      </c>
      <c r="F10" s="9">
        <v>8</v>
      </c>
      <c r="G10" s="10">
        <v>18</v>
      </c>
      <c r="H10" s="10">
        <v>17</v>
      </c>
      <c r="I10" s="36">
        <v>-1</v>
      </c>
      <c r="J10" s="36"/>
      <c r="K10" s="37"/>
      <c r="M10" s="9" t="str">
        <f t="shared" ref="M10" si="9">DEC2BIN(F10,6)</f>
        <v>001000</v>
      </c>
      <c r="N10" s="10" t="str">
        <f t="shared" ref="N10" si="10">DEC2BIN(G10,5)</f>
        <v>10010</v>
      </c>
      <c r="O10" s="10" t="str">
        <f t="shared" ref="O10" si="11">DEC2BIN(H10,5)</f>
        <v>10001</v>
      </c>
      <c r="P10" s="38" t="s">
        <v>227</v>
      </c>
      <c r="Q10" s="39"/>
      <c r="R10" s="39"/>
      <c r="S10" s="28" t="s">
        <v>223</v>
      </c>
    </row>
    <row r="11" spans="2:22">
      <c r="B11" s="9">
        <f t="shared" si="6"/>
        <v>8016</v>
      </c>
      <c r="C11" s="15"/>
      <c r="D11" s="16" t="s">
        <v>209</v>
      </c>
      <c r="F11" s="9">
        <v>5</v>
      </c>
      <c r="G11" s="10">
        <v>16</v>
      </c>
      <c r="H11" s="10">
        <v>17</v>
      </c>
      <c r="I11" s="36">
        <f>(B15-B12)/4</f>
        <v>2</v>
      </c>
      <c r="J11" s="36"/>
      <c r="K11" s="37"/>
      <c r="M11" s="9" t="str">
        <f t="shared" si="5"/>
        <v>000101</v>
      </c>
      <c r="N11" s="10" t="str">
        <f t="shared" ref="N11:N12" si="12">DEC2BIN(G11,5)</f>
        <v>10000</v>
      </c>
      <c r="O11" s="10" t="str">
        <f t="shared" ref="O11:O12" si="13">DEC2BIN(H11,5)</f>
        <v>10001</v>
      </c>
      <c r="P11" s="39" t="str">
        <f>DEC2BIN(MOD(QUOTIENT(I11,16^3),16),4)&amp;" "&amp;DEC2BIN(MOD(QUOTIENT(I11,16^2),16),4)&amp;" "&amp;DEC2BIN(MOD(QUOTIENT(I11,16^1),16),4)&amp;" "&amp;DEC2BIN(MOD(QUOTIENT(I11,16^0),16),4)</f>
        <v>0000 0000 0000 0010</v>
      </c>
      <c r="Q11" s="39"/>
      <c r="R11" s="39"/>
      <c r="S11" s="28" t="s">
        <v>230</v>
      </c>
    </row>
    <row r="12" spans="2:22">
      <c r="B12" s="9">
        <f t="shared" si="6"/>
        <v>8020</v>
      </c>
      <c r="C12" s="15"/>
      <c r="D12" s="16" t="s">
        <v>210</v>
      </c>
      <c r="F12" s="9">
        <v>0</v>
      </c>
      <c r="G12" s="10">
        <v>0</v>
      </c>
      <c r="H12" s="10">
        <v>16</v>
      </c>
      <c r="I12" s="10">
        <v>10</v>
      </c>
      <c r="J12" s="10">
        <v>4</v>
      </c>
      <c r="K12" s="11">
        <v>0</v>
      </c>
      <c r="M12" s="9" t="str">
        <f t="shared" si="5"/>
        <v>000000</v>
      </c>
      <c r="N12" s="10" t="str">
        <f t="shared" si="12"/>
        <v>00000</v>
      </c>
      <c r="O12" s="10" t="str">
        <f t="shared" si="13"/>
        <v>10000</v>
      </c>
      <c r="P12" s="10" t="str">
        <f t="shared" ref="P12" si="14">DEC2BIN(I12,5)</f>
        <v>01010</v>
      </c>
      <c r="Q12" s="10" t="str">
        <f t="shared" ref="Q12" si="15">DEC2BIN(J12,5)</f>
        <v>00100</v>
      </c>
      <c r="R12" s="10" t="str">
        <f>DEC2BIN(K12,6)</f>
        <v>000000</v>
      </c>
      <c r="S12" s="11"/>
    </row>
    <row r="13" spans="2:22">
      <c r="B13" s="9">
        <f t="shared" si="6"/>
        <v>8024</v>
      </c>
      <c r="C13" s="15"/>
      <c r="D13" s="16" t="s">
        <v>225</v>
      </c>
      <c r="F13" s="9">
        <v>2</v>
      </c>
      <c r="G13" s="36">
        <v>2000</v>
      </c>
      <c r="H13" s="36"/>
      <c r="I13" s="36"/>
      <c r="J13" s="36"/>
      <c r="K13" s="37"/>
      <c r="M13" s="9" t="str">
        <f t="shared" ref="M13" si="16">DEC2BIN(F13,6)</f>
        <v>000010</v>
      </c>
      <c r="N13" s="36" t="str">
        <f>TEXT(_xlfn.BASE(G13,2),"0000 0000 0000 0000 0000 0000 00")</f>
        <v>0000 0000 0000 0001 1111 0100 00</v>
      </c>
      <c r="O13" s="36"/>
      <c r="P13" s="36"/>
      <c r="Q13" s="36"/>
      <c r="R13" s="36"/>
      <c r="S13" s="11" t="s">
        <v>229</v>
      </c>
    </row>
    <row r="14" spans="2:22">
      <c r="B14" s="22" t="s">
        <v>204</v>
      </c>
      <c r="C14" s="23" t="s">
        <v>205</v>
      </c>
      <c r="D14" s="21"/>
      <c r="F14" s="19"/>
      <c r="G14" s="20"/>
      <c r="H14" s="20"/>
      <c r="I14" s="20"/>
      <c r="J14" s="20"/>
      <c r="K14" s="21"/>
      <c r="M14" s="19"/>
      <c r="N14" s="20"/>
      <c r="O14" s="20"/>
      <c r="P14" s="20"/>
      <c r="Q14" s="20"/>
      <c r="R14" s="20"/>
      <c r="S14" s="21"/>
    </row>
    <row r="15" spans="2:22">
      <c r="B15" s="9">
        <f>B13+4</f>
        <v>8028</v>
      </c>
      <c r="C15" s="15"/>
      <c r="D15" s="16" t="s">
        <v>202</v>
      </c>
      <c r="F15" s="34">
        <v>0</v>
      </c>
      <c r="G15" s="35">
        <v>31</v>
      </c>
      <c r="H15" s="35">
        <v>0</v>
      </c>
      <c r="I15" s="35">
        <v>0</v>
      </c>
      <c r="J15" s="35">
        <v>0</v>
      </c>
      <c r="K15" s="28">
        <v>8</v>
      </c>
      <c r="M15" s="9" t="str">
        <f t="shared" ref="M15:M17" si="17">DEC2BIN(F15,6)</f>
        <v>000000</v>
      </c>
      <c r="N15" s="10" t="str">
        <f t="shared" ref="N15" si="18">DEC2BIN(G15,5)</f>
        <v>11111</v>
      </c>
      <c r="O15" s="10" t="str">
        <f t="shared" ref="O15" si="19">DEC2BIN(H15,5)</f>
        <v>00000</v>
      </c>
      <c r="P15" s="10" t="str">
        <f t="shared" ref="P15" si="20">DEC2BIN(I15,5)</f>
        <v>00000</v>
      </c>
      <c r="Q15" s="10" t="str">
        <f t="shared" ref="Q15" si="21">DEC2BIN(J15,5)</f>
        <v>00000</v>
      </c>
      <c r="R15" s="10" t="str">
        <f t="shared" ref="R15" si="22">DEC2BIN(K15,6)</f>
        <v>001000</v>
      </c>
      <c r="S15" s="28"/>
    </row>
    <row r="16" spans="2:22">
      <c r="B16" s="9">
        <f t="shared" si="6"/>
        <v>8032</v>
      </c>
      <c r="C16" s="15"/>
      <c r="D16" s="16" t="s">
        <v>214</v>
      </c>
      <c r="F16" s="9">
        <v>3</v>
      </c>
      <c r="G16" s="36">
        <v>2000</v>
      </c>
      <c r="H16" s="36"/>
      <c r="I16" s="36"/>
      <c r="J16" s="36"/>
      <c r="K16" s="37"/>
      <c r="M16" s="9" t="str">
        <f t="shared" si="17"/>
        <v>000011</v>
      </c>
      <c r="N16" s="36" t="str">
        <f>TEXT(_xlfn.BASE(G16,2),"0000 0000 0000 0000 0000 0000 00")</f>
        <v>0000 0000 0000 0001 1111 0100 00</v>
      </c>
      <c r="O16" s="36"/>
      <c r="P16" s="36"/>
      <c r="Q16" s="36"/>
      <c r="R16" s="36"/>
      <c r="S16" s="11" t="s">
        <v>220</v>
      </c>
    </row>
    <row r="17" spans="2:19">
      <c r="B17" s="9">
        <f t="shared" si="6"/>
        <v>8036</v>
      </c>
      <c r="C17" s="15"/>
      <c r="D17" s="16" t="s">
        <v>209</v>
      </c>
      <c r="F17" s="9">
        <v>5</v>
      </c>
      <c r="G17" s="10">
        <v>16</v>
      </c>
      <c r="H17" s="10">
        <v>17</v>
      </c>
      <c r="I17" s="36">
        <f>(B15-B18)/4</f>
        <v>-3</v>
      </c>
      <c r="J17" s="36"/>
      <c r="K17" s="37"/>
      <c r="M17" s="9" t="str">
        <f t="shared" si="17"/>
        <v>000101</v>
      </c>
      <c r="N17" s="10" t="str">
        <f t="shared" ref="N17" si="23">DEC2BIN(G17,5)</f>
        <v>10000</v>
      </c>
      <c r="O17" s="10" t="str">
        <f t="shared" ref="O17" si="24">DEC2BIN(H17,5)</f>
        <v>10001</v>
      </c>
      <c r="P17" s="38" t="s">
        <v>228</v>
      </c>
      <c r="Q17" s="39"/>
      <c r="R17" s="39"/>
      <c r="S17" s="28" t="s">
        <v>230</v>
      </c>
    </row>
    <row r="18" spans="2:19" ht="15.75" thickBot="1">
      <c r="B18" s="12">
        <f t="shared" si="6"/>
        <v>8040</v>
      </c>
      <c r="C18" s="17"/>
      <c r="D18" s="29" t="s">
        <v>168</v>
      </c>
      <c r="E18" s="30"/>
      <c r="F18" s="31">
        <v>0</v>
      </c>
      <c r="G18" s="32">
        <v>0</v>
      </c>
      <c r="H18" s="32">
        <v>0</v>
      </c>
      <c r="I18" s="32">
        <v>0</v>
      </c>
      <c r="J18" s="32">
        <v>0</v>
      </c>
      <c r="K18" s="33">
        <v>0</v>
      </c>
      <c r="L18" s="30"/>
      <c r="M18" s="31" t="str">
        <f t="shared" ref="M18" si="25">DEC2BIN(F18,6)</f>
        <v>000000</v>
      </c>
      <c r="N18" s="32" t="str">
        <f t="shared" ref="N18" si="26">DEC2BIN(G18,5)</f>
        <v>00000</v>
      </c>
      <c r="O18" s="32" t="str">
        <f t="shared" ref="O18" si="27">DEC2BIN(H18,5)</f>
        <v>00000</v>
      </c>
      <c r="P18" s="32" t="str">
        <f>DEC2BIN(MOD(QUOTIENT(I18,16^3),16),4)&amp;" "&amp;DEC2BIN(MOD(QUOTIENT(I18,16^2),16),4)&amp;" "&amp;DEC2BIN(MOD(QUOTIENT(I18,16^1),16),4)&amp;" "&amp;DEC2BIN(MOD(QUOTIENT(I18,16^0),16),4)</f>
        <v>0000 0000 0000 0000</v>
      </c>
      <c r="Q18" s="32"/>
      <c r="R18" s="32"/>
      <c r="S18" s="33" t="s">
        <v>221</v>
      </c>
    </row>
    <row r="19" spans="2:19" ht="15.75" thickTop="1"/>
    <row r="21" spans="2:19">
      <c r="B21" t="s">
        <v>231</v>
      </c>
    </row>
  </sheetData>
  <mergeCells count="22">
    <mergeCell ref="N2:R2"/>
    <mergeCell ref="G2:K2"/>
    <mergeCell ref="I10:K10"/>
    <mergeCell ref="I17:K17"/>
    <mergeCell ref="G16:K16"/>
    <mergeCell ref="N16:R16"/>
    <mergeCell ref="P17:R17"/>
    <mergeCell ref="P10:R10"/>
    <mergeCell ref="G13:K13"/>
    <mergeCell ref="N13:R13"/>
    <mergeCell ref="U3:V3"/>
    <mergeCell ref="I11:K11"/>
    <mergeCell ref="G8:K8"/>
    <mergeCell ref="N8:R8"/>
    <mergeCell ref="P11:R11"/>
    <mergeCell ref="I3:K3"/>
    <mergeCell ref="C4:D4"/>
    <mergeCell ref="I5:K5"/>
    <mergeCell ref="P3:R3"/>
    <mergeCell ref="P5:R5"/>
    <mergeCell ref="I9:K9"/>
    <mergeCell ref="P9:R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AC8A-A3CB-4A87-8030-79CC30559109}">
  <dimension ref="B2:V88"/>
  <sheetViews>
    <sheetView workbookViewId="0">
      <selection activeCell="V7" sqref="V7"/>
    </sheetView>
  </sheetViews>
  <sheetFormatPr defaultRowHeight="15"/>
  <cols>
    <col min="1" max="1" width="6.42578125" customWidth="1"/>
    <col min="2" max="2" width="10.5703125" bestFit="1" customWidth="1"/>
    <col min="3" max="3" width="7.28515625" bestFit="1" customWidth="1"/>
    <col min="4" max="4" width="7.42578125" bestFit="1" customWidth="1"/>
    <col min="5" max="5" width="38" bestFit="1" customWidth="1"/>
    <col min="6" max="6" width="5.28515625" bestFit="1" customWidth="1"/>
    <col min="7" max="7" width="7.85546875" bestFit="1" customWidth="1"/>
    <col min="8" max="8" width="5.85546875" bestFit="1" customWidth="1"/>
    <col min="9" max="9" width="7.85546875" bestFit="1" customWidth="1"/>
    <col min="10" max="10" width="5.85546875" customWidth="1"/>
    <col min="11" max="11" width="22.7109375" customWidth="1"/>
    <col min="22" max="22" width="50.85546875" customWidth="1"/>
  </cols>
  <sheetData>
    <row r="2" spans="2:22">
      <c r="B2" s="1" t="s">
        <v>0</v>
      </c>
      <c r="C2" s="1" t="s">
        <v>171</v>
      </c>
      <c r="D2" s="1" t="s">
        <v>164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3</v>
      </c>
      <c r="J2" s="1" t="s">
        <v>4</v>
      </c>
      <c r="K2" s="1" t="s">
        <v>153</v>
      </c>
      <c r="L2" s="1" t="s">
        <v>138</v>
      </c>
    </row>
    <row r="3" spans="2:22">
      <c r="B3" s="3" t="s">
        <v>5</v>
      </c>
      <c r="C3" s="3"/>
      <c r="D3" s="3"/>
      <c r="E3" s="2" t="s">
        <v>6</v>
      </c>
      <c r="F3" s="2" t="s">
        <v>7</v>
      </c>
      <c r="G3" s="2" t="s">
        <v>8</v>
      </c>
      <c r="H3" s="2" t="s">
        <v>9</v>
      </c>
      <c r="I3" s="2">
        <f t="shared" ref="I3:I26" si="0">HEX2DEC(RIGHT(G3,2))</f>
        <v>0</v>
      </c>
      <c r="J3" s="2">
        <f t="shared" ref="J3:J26" si="1">HEX2DEC(RIGHT(H3,2))</f>
        <v>32</v>
      </c>
      <c r="K3" s="2" t="s">
        <v>154</v>
      </c>
      <c r="L3" t="str">
        <f>"instruction_list[""" &amp; B3 &amp; """] = {""type"": """ &amp; F3 &amp; """, ""opcode"": " &amp; I3 &amp; ", ""funct"": " &amp; J3 &amp; ", ""format"": " &amp; K3 &amp; "}"</f>
        <v>instruction_list["add"] = {"type": "R", "opcode": 0, "funct": 32, "format": ["rd", "rs", "rt"]}</v>
      </c>
      <c r="V3" s="2" t="s">
        <v>190</v>
      </c>
    </row>
    <row r="4" spans="2:22">
      <c r="B4" s="3" t="s">
        <v>17</v>
      </c>
      <c r="C4" s="3"/>
      <c r="D4" s="3"/>
      <c r="E4" s="2" t="s">
        <v>18</v>
      </c>
      <c r="F4" s="2" t="s">
        <v>7</v>
      </c>
      <c r="G4" s="2" t="s">
        <v>8</v>
      </c>
      <c r="H4" s="2" t="s">
        <v>19</v>
      </c>
      <c r="I4" s="2">
        <f t="shared" si="0"/>
        <v>0</v>
      </c>
      <c r="J4" s="2">
        <f t="shared" si="1"/>
        <v>33</v>
      </c>
      <c r="K4" s="2" t="s">
        <v>154</v>
      </c>
      <c r="L4" t="str">
        <f t="shared" ref="L4:L67" si="2">"instruction_list[""" &amp; B4 &amp; """] = {""type"": """ &amp; F4 &amp; """, ""opcode"": " &amp; I4 &amp; ", ""funct"": " &amp; J4 &amp; ", ""format"": " &amp; K4 &amp; "}"</f>
        <v>instruction_list["addu"] = {"type": "R", "opcode": 0, "funct": 33, "format": ["rd", "rs", "rt"]}</v>
      </c>
    </row>
    <row r="5" spans="2:22">
      <c r="B5" s="3" t="s">
        <v>20</v>
      </c>
      <c r="C5" s="3"/>
      <c r="D5" s="3"/>
      <c r="E5" s="2" t="s">
        <v>21</v>
      </c>
      <c r="F5" s="2" t="s">
        <v>7</v>
      </c>
      <c r="G5" s="2" t="s">
        <v>8</v>
      </c>
      <c r="H5" s="2" t="s">
        <v>22</v>
      </c>
      <c r="I5" s="2">
        <f t="shared" si="0"/>
        <v>0</v>
      </c>
      <c r="J5" s="2">
        <f t="shared" si="1"/>
        <v>36</v>
      </c>
      <c r="K5" s="2" t="s">
        <v>154</v>
      </c>
      <c r="L5" t="str">
        <f t="shared" si="2"/>
        <v>instruction_list["and"] = {"type": "R", "opcode": 0, "funct": 36, "format": ["rd", "rs", "rt"]}</v>
      </c>
    </row>
    <row r="6" spans="2:22">
      <c r="B6" s="3" t="s">
        <v>38</v>
      </c>
      <c r="C6" s="3" t="s">
        <v>165</v>
      </c>
      <c r="D6" s="3" t="s">
        <v>165</v>
      </c>
      <c r="E6" s="2" t="s">
        <v>39</v>
      </c>
      <c r="F6" s="2" t="s">
        <v>7</v>
      </c>
      <c r="G6" s="2" t="s">
        <v>8</v>
      </c>
      <c r="H6" s="2" t="s">
        <v>40</v>
      </c>
      <c r="I6" s="2">
        <f t="shared" si="0"/>
        <v>0</v>
      </c>
      <c r="J6" s="2">
        <f t="shared" si="1"/>
        <v>26</v>
      </c>
      <c r="K6" s="2" t="s">
        <v>154</v>
      </c>
      <c r="L6" t="str">
        <f t="shared" si="2"/>
        <v>instruction_list["div"] = {"type": "R", "opcode": 0, "funct": 26, "format": ["rd", "rs", "rt"]}</v>
      </c>
    </row>
    <row r="7" spans="2:22">
      <c r="B7" s="3" t="s">
        <v>41</v>
      </c>
      <c r="C7" s="3" t="s">
        <v>165</v>
      </c>
      <c r="D7" s="3" t="s">
        <v>165</v>
      </c>
      <c r="E7" s="2" t="s">
        <v>42</v>
      </c>
      <c r="F7" s="2" t="s">
        <v>7</v>
      </c>
      <c r="G7" s="2" t="s">
        <v>8</v>
      </c>
      <c r="H7" s="2" t="s">
        <v>43</v>
      </c>
      <c r="I7" s="2">
        <f t="shared" si="0"/>
        <v>0</v>
      </c>
      <c r="J7" s="2">
        <f t="shared" si="1"/>
        <v>27</v>
      </c>
      <c r="K7" s="2" t="s">
        <v>154</v>
      </c>
      <c r="L7" t="str">
        <f t="shared" si="2"/>
        <v>instruction_list["divu"] = {"type": "R", "opcode": 0, "funct": 27, "format": ["rd", "rs", "rt"]}</v>
      </c>
    </row>
    <row r="8" spans="2:22">
      <c r="B8" s="3" t="s">
        <v>51</v>
      </c>
      <c r="C8" s="3"/>
      <c r="D8" s="3"/>
      <c r="E8" s="2" t="s">
        <v>52</v>
      </c>
      <c r="F8" s="2" t="s">
        <v>7</v>
      </c>
      <c r="G8" s="2" t="s">
        <v>8</v>
      </c>
      <c r="H8" s="2" t="s">
        <v>16</v>
      </c>
      <c r="I8" s="2">
        <f t="shared" si="0"/>
        <v>0</v>
      </c>
      <c r="J8" s="2">
        <f t="shared" si="1"/>
        <v>9</v>
      </c>
      <c r="K8" s="2" t="s">
        <v>157</v>
      </c>
      <c r="L8" t="str">
        <f t="shared" si="2"/>
        <v>instruction_list["jalr"] = {"type": "R", "opcode": 0, "funct": 9, "format": ["rs"]}</v>
      </c>
    </row>
    <row r="9" spans="2:22">
      <c r="B9" s="3" t="s">
        <v>53</v>
      </c>
      <c r="C9" s="3" t="s">
        <v>165</v>
      </c>
      <c r="D9" s="3"/>
      <c r="E9" s="2" t="s">
        <v>54</v>
      </c>
      <c r="F9" s="2" t="s">
        <v>7</v>
      </c>
      <c r="G9" s="2" t="s">
        <v>8</v>
      </c>
      <c r="H9" s="2" t="s">
        <v>13</v>
      </c>
      <c r="I9" s="2">
        <f t="shared" si="0"/>
        <v>0</v>
      </c>
      <c r="J9" s="2">
        <f t="shared" si="1"/>
        <v>8</v>
      </c>
      <c r="K9" s="2" t="s">
        <v>157</v>
      </c>
      <c r="L9" t="str">
        <f t="shared" si="2"/>
        <v>instruction_list["jr"] = {"type": "R", "opcode": 0, "funct": 8, "format": ["rs"]}</v>
      </c>
    </row>
    <row r="10" spans="2:22">
      <c r="B10" s="3" t="s">
        <v>68</v>
      </c>
      <c r="C10" s="3" t="s">
        <v>165</v>
      </c>
      <c r="D10" s="3"/>
      <c r="E10" s="2" t="s">
        <v>69</v>
      </c>
      <c r="F10" s="2" t="s">
        <v>7</v>
      </c>
      <c r="G10" s="2" t="s">
        <v>8</v>
      </c>
      <c r="H10" s="2" t="s">
        <v>70</v>
      </c>
      <c r="I10" s="2">
        <f t="shared" si="0"/>
        <v>0</v>
      </c>
      <c r="J10" s="2">
        <f t="shared" si="1"/>
        <v>16</v>
      </c>
      <c r="K10" s="2" t="s">
        <v>188</v>
      </c>
      <c r="L10" t="str">
        <f t="shared" si="2"/>
        <v>instruction_list["mfhi"] = {"type": "R", "opcode": 0, "funct": 16, "format": ["rd"]}</v>
      </c>
    </row>
    <row r="11" spans="2:22">
      <c r="B11" s="3" t="s">
        <v>74</v>
      </c>
      <c r="C11" s="3" t="s">
        <v>165</v>
      </c>
      <c r="D11" s="3"/>
      <c r="E11" s="2" t="s">
        <v>75</v>
      </c>
      <c r="F11" s="2" t="s">
        <v>7</v>
      </c>
      <c r="G11" s="2" t="s">
        <v>8</v>
      </c>
      <c r="H11" s="2" t="s">
        <v>76</v>
      </c>
      <c r="I11" s="2">
        <f t="shared" si="0"/>
        <v>0</v>
      </c>
      <c r="J11" s="2">
        <f t="shared" si="1"/>
        <v>18</v>
      </c>
      <c r="K11" s="2" t="s">
        <v>188</v>
      </c>
      <c r="L11" t="str">
        <f t="shared" si="2"/>
        <v>instruction_list["mflo"] = {"type": "R", "opcode": 0, "funct": 18, "format": ["rd"]}</v>
      </c>
    </row>
    <row r="12" spans="2:22">
      <c r="B12" s="3" t="s">
        <v>71</v>
      </c>
      <c r="C12" s="3" t="s">
        <v>165</v>
      </c>
      <c r="D12" s="3"/>
      <c r="E12" s="2" t="s">
        <v>72</v>
      </c>
      <c r="F12" s="2" t="s">
        <v>7</v>
      </c>
      <c r="G12" s="2" t="s">
        <v>8</v>
      </c>
      <c r="H12" s="2" t="s">
        <v>73</v>
      </c>
      <c r="I12" s="2">
        <f t="shared" si="0"/>
        <v>0</v>
      </c>
      <c r="J12" s="2">
        <f t="shared" si="1"/>
        <v>17</v>
      </c>
      <c r="K12" s="2" t="s">
        <v>157</v>
      </c>
      <c r="L12" t="str">
        <f t="shared" si="2"/>
        <v>instruction_list["mthi"] = {"type": "R", "opcode": 0, "funct": 17, "format": ["rs"]}</v>
      </c>
    </row>
    <row r="13" spans="2:22">
      <c r="B13" s="3" t="s">
        <v>77</v>
      </c>
      <c r="C13" s="3" t="s">
        <v>165</v>
      </c>
      <c r="D13" s="3"/>
      <c r="E13" s="2" t="s">
        <v>78</v>
      </c>
      <c r="F13" s="2" t="s">
        <v>7</v>
      </c>
      <c r="G13" s="2" t="s">
        <v>8</v>
      </c>
      <c r="H13" s="2" t="s">
        <v>79</v>
      </c>
      <c r="I13" s="2">
        <f t="shared" si="0"/>
        <v>0</v>
      </c>
      <c r="J13" s="2">
        <f t="shared" si="1"/>
        <v>19</v>
      </c>
      <c r="K13" s="2" t="s">
        <v>157</v>
      </c>
      <c r="L13" t="str">
        <f t="shared" si="2"/>
        <v>instruction_list["mtlo"] = {"type": "R", "opcode": 0, "funct": 19, "format": ["rs"]}</v>
      </c>
    </row>
    <row r="14" spans="2:22">
      <c r="B14" s="3" t="s">
        <v>161</v>
      </c>
      <c r="C14" s="3"/>
      <c r="D14" s="3"/>
      <c r="E14" s="2" t="s">
        <v>81</v>
      </c>
      <c r="F14" s="2" t="s">
        <v>7</v>
      </c>
      <c r="G14" s="2" t="s">
        <v>8</v>
      </c>
      <c r="H14" s="2" t="s">
        <v>82</v>
      </c>
      <c r="I14" s="2">
        <f t="shared" si="0"/>
        <v>0</v>
      </c>
      <c r="J14" s="2">
        <f t="shared" si="1"/>
        <v>24</v>
      </c>
      <c r="K14" s="2" t="s">
        <v>154</v>
      </c>
      <c r="L14" t="str">
        <f t="shared" si="2"/>
        <v>instruction_list["mul"] = {"type": "R", "opcode": 0, "funct": 24, "format": ["rd", "rs", "rt"]}</v>
      </c>
    </row>
    <row r="15" spans="2:22">
      <c r="B15" s="3" t="s">
        <v>80</v>
      </c>
      <c r="C15" s="3"/>
      <c r="D15" s="3"/>
      <c r="E15" s="2" t="s">
        <v>81</v>
      </c>
      <c r="F15" s="2" t="s">
        <v>7</v>
      </c>
      <c r="G15" s="2" t="s">
        <v>8</v>
      </c>
      <c r="H15" s="2" t="s">
        <v>82</v>
      </c>
      <c r="I15" s="2">
        <f t="shared" si="0"/>
        <v>0</v>
      </c>
      <c r="J15" s="2">
        <f t="shared" si="1"/>
        <v>24</v>
      </c>
      <c r="K15" s="2" t="s">
        <v>154</v>
      </c>
      <c r="L15" t="str">
        <f t="shared" si="2"/>
        <v>instruction_list["mult"] = {"type": "R", "opcode": 0, "funct": 24, "format": ["rd", "rs", "rt"]}</v>
      </c>
    </row>
    <row r="16" spans="2:22">
      <c r="B16" s="3" t="s">
        <v>83</v>
      </c>
      <c r="C16" s="3"/>
      <c r="D16" s="3"/>
      <c r="E16" s="2" t="s">
        <v>84</v>
      </c>
      <c r="F16" s="2" t="s">
        <v>7</v>
      </c>
      <c r="G16" s="2" t="s">
        <v>8</v>
      </c>
      <c r="H16" s="2" t="s">
        <v>85</v>
      </c>
      <c r="I16" s="2">
        <f t="shared" si="0"/>
        <v>0</v>
      </c>
      <c r="J16" s="2">
        <f t="shared" si="1"/>
        <v>25</v>
      </c>
      <c r="K16" s="2" t="s">
        <v>154</v>
      </c>
      <c r="L16" t="str">
        <f t="shared" si="2"/>
        <v>instruction_list["multu"] = {"type": "R", "opcode": 0, "funct": 25, "format": ["rd", "rs", "rt"]}</v>
      </c>
    </row>
    <row r="17" spans="2:12">
      <c r="B17" s="3" t="s">
        <v>86</v>
      </c>
      <c r="C17" s="3"/>
      <c r="D17" s="3"/>
      <c r="E17" s="2" t="s">
        <v>87</v>
      </c>
      <c r="F17" s="2" t="s">
        <v>7</v>
      </c>
      <c r="G17" s="2" t="s">
        <v>8</v>
      </c>
      <c r="H17" s="2" t="s">
        <v>88</v>
      </c>
      <c r="I17" s="2">
        <f t="shared" si="0"/>
        <v>0</v>
      </c>
      <c r="J17" s="2">
        <f t="shared" si="1"/>
        <v>39</v>
      </c>
      <c r="K17" s="2" t="s">
        <v>154</v>
      </c>
      <c r="L17" t="str">
        <f t="shared" si="2"/>
        <v>instruction_list["nor"] = {"type": "R", "opcode": 0, "funct": 39, "format": ["rd", "rs", "rt"]}</v>
      </c>
    </row>
    <row r="18" spans="2:12">
      <c r="B18" s="3" t="s">
        <v>92</v>
      </c>
      <c r="C18" s="3"/>
      <c r="D18" s="3"/>
      <c r="E18" s="2" t="s">
        <v>93</v>
      </c>
      <c r="F18" s="2" t="s">
        <v>7</v>
      </c>
      <c r="G18" s="2" t="s">
        <v>8</v>
      </c>
      <c r="H18" s="2" t="s">
        <v>61</v>
      </c>
      <c r="I18" s="2">
        <f t="shared" si="0"/>
        <v>0</v>
      </c>
      <c r="J18" s="2">
        <f t="shared" si="1"/>
        <v>37</v>
      </c>
      <c r="K18" s="2" t="s">
        <v>154</v>
      </c>
      <c r="L18" t="str">
        <f t="shared" si="2"/>
        <v>instruction_list["or"] = {"type": "R", "opcode": 0, "funct": 37, "format": ["rd", "rs", "rt"]}</v>
      </c>
    </row>
    <row r="19" spans="2:12">
      <c r="B19" s="3" t="s">
        <v>115</v>
      </c>
      <c r="C19" s="3"/>
      <c r="D19" s="3"/>
      <c r="E19" s="2" t="s">
        <v>116</v>
      </c>
      <c r="F19" s="2" t="s">
        <v>7</v>
      </c>
      <c r="G19" s="2" t="s">
        <v>8</v>
      </c>
      <c r="H19" s="2" t="s">
        <v>8</v>
      </c>
      <c r="I19" s="2">
        <f t="shared" si="0"/>
        <v>0</v>
      </c>
      <c r="J19" s="2">
        <f t="shared" si="1"/>
        <v>0</v>
      </c>
      <c r="K19" s="2" t="s">
        <v>163</v>
      </c>
      <c r="L19" t="str">
        <f t="shared" si="2"/>
        <v>instruction_list["sll"] = {"type": "R", "opcode": 0, "funct": 0, "format": ["rd", "rt", "shamt"]}</v>
      </c>
    </row>
    <row r="20" spans="2:12">
      <c r="B20" s="3" t="s">
        <v>103</v>
      </c>
      <c r="C20" s="3"/>
      <c r="D20" s="3"/>
      <c r="E20" s="2" t="s">
        <v>104</v>
      </c>
      <c r="F20" s="2" t="s">
        <v>7</v>
      </c>
      <c r="G20" s="2" t="s">
        <v>8</v>
      </c>
      <c r="H20" s="2" t="s">
        <v>105</v>
      </c>
      <c r="I20" s="2">
        <f t="shared" si="0"/>
        <v>0</v>
      </c>
      <c r="J20" s="2">
        <f t="shared" si="1"/>
        <v>42</v>
      </c>
      <c r="K20" s="2" t="s">
        <v>154</v>
      </c>
      <c r="L20" t="str">
        <f t="shared" si="2"/>
        <v>instruction_list["slt"] = {"type": "R", "opcode": 0, "funct": 42, "format": ["rd", "rs", "rt"]}</v>
      </c>
    </row>
    <row r="21" spans="2:12">
      <c r="B21" s="3" t="s">
        <v>112</v>
      </c>
      <c r="C21" s="3"/>
      <c r="D21" s="3"/>
      <c r="E21" s="2" t="s">
        <v>113</v>
      </c>
      <c r="F21" s="2" t="s">
        <v>7</v>
      </c>
      <c r="G21" s="2" t="s">
        <v>8</v>
      </c>
      <c r="H21" s="2" t="s">
        <v>114</v>
      </c>
      <c r="I21" s="2">
        <f t="shared" si="0"/>
        <v>0</v>
      </c>
      <c r="J21" s="2">
        <f t="shared" si="1"/>
        <v>43</v>
      </c>
      <c r="K21" s="2" t="s">
        <v>154</v>
      </c>
      <c r="L21" t="str">
        <f t="shared" si="2"/>
        <v>instruction_list["sltu"] = {"type": "R", "opcode": 0, "funct": 43, "format": ["rd", "rs", "rt"]}</v>
      </c>
    </row>
    <row r="22" spans="2:12">
      <c r="B22" s="3" t="s">
        <v>119</v>
      </c>
      <c r="C22" s="3"/>
      <c r="D22" s="3"/>
      <c r="E22" s="2" t="s">
        <v>120</v>
      </c>
      <c r="F22" s="2" t="s">
        <v>7</v>
      </c>
      <c r="G22" s="2" t="s">
        <v>8</v>
      </c>
      <c r="H22" s="2" t="s">
        <v>50</v>
      </c>
      <c r="I22" s="2">
        <f t="shared" si="0"/>
        <v>0</v>
      </c>
      <c r="J22" s="2">
        <f t="shared" si="1"/>
        <v>3</v>
      </c>
      <c r="K22" s="2" t="s">
        <v>163</v>
      </c>
      <c r="L22" t="str">
        <f t="shared" si="2"/>
        <v>instruction_list["sra"] = {"type": "R", "opcode": 0, "funct": 3, "format": ["rd", "rt", "shamt"]}</v>
      </c>
    </row>
    <row r="23" spans="2:12">
      <c r="B23" s="3" t="s">
        <v>117</v>
      </c>
      <c r="C23" s="3"/>
      <c r="D23" s="3"/>
      <c r="E23" s="2" t="s">
        <v>118</v>
      </c>
      <c r="F23" s="2" t="s">
        <v>7</v>
      </c>
      <c r="G23" s="2" t="s">
        <v>8</v>
      </c>
      <c r="H23" s="2" t="s">
        <v>47</v>
      </c>
      <c r="I23" s="2">
        <f t="shared" si="0"/>
        <v>0</v>
      </c>
      <c r="J23" s="2">
        <f t="shared" si="1"/>
        <v>2</v>
      </c>
      <c r="K23" s="2" t="s">
        <v>163</v>
      </c>
      <c r="L23" t="str">
        <f t="shared" si="2"/>
        <v>instruction_list["srl"] = {"type": "R", "opcode": 0, "funct": 2, "format": ["rd", "rt", "shamt"]}</v>
      </c>
    </row>
    <row r="24" spans="2:12">
      <c r="B24" s="3" t="s">
        <v>121</v>
      </c>
      <c r="C24" s="3"/>
      <c r="D24" s="3"/>
      <c r="E24" s="2" t="s">
        <v>122</v>
      </c>
      <c r="F24" s="2" t="s">
        <v>7</v>
      </c>
      <c r="G24" s="2" t="s">
        <v>8</v>
      </c>
      <c r="H24" s="2" t="s">
        <v>123</v>
      </c>
      <c r="I24" s="2">
        <f t="shared" si="0"/>
        <v>0</v>
      </c>
      <c r="J24" s="2">
        <f t="shared" si="1"/>
        <v>34</v>
      </c>
      <c r="K24" s="2" t="s">
        <v>154</v>
      </c>
      <c r="L24" t="str">
        <f t="shared" si="2"/>
        <v>instruction_list["sub"] = {"type": "R", "opcode": 0, "funct": 34, "format": ["rd", "rs", "rt"]}</v>
      </c>
    </row>
    <row r="25" spans="2:12">
      <c r="B25" s="3" t="s">
        <v>124</v>
      </c>
      <c r="C25" s="3"/>
      <c r="D25" s="3"/>
      <c r="E25" s="2" t="s">
        <v>125</v>
      </c>
      <c r="F25" s="2" t="s">
        <v>7</v>
      </c>
      <c r="G25" s="2" t="s">
        <v>8</v>
      </c>
      <c r="H25" s="2" t="s">
        <v>67</v>
      </c>
      <c r="I25" s="2">
        <f t="shared" si="0"/>
        <v>0</v>
      </c>
      <c r="J25" s="2">
        <f t="shared" si="1"/>
        <v>35</v>
      </c>
      <c r="K25" s="2" t="s">
        <v>154</v>
      </c>
      <c r="L25" t="str">
        <f t="shared" si="2"/>
        <v>instruction_list["subu"] = {"type": "R", "opcode": 0, "funct": 35, "format": ["rd", "rs", "rt"]}</v>
      </c>
    </row>
    <row r="26" spans="2:12">
      <c r="B26" s="3" t="s">
        <v>89</v>
      </c>
      <c r="C26" s="3"/>
      <c r="D26" s="3"/>
      <c r="E26" s="2" t="s">
        <v>90</v>
      </c>
      <c r="F26" s="2" t="s">
        <v>7</v>
      </c>
      <c r="G26" s="2" t="s">
        <v>8</v>
      </c>
      <c r="H26" s="2" t="s">
        <v>91</v>
      </c>
      <c r="I26" s="2">
        <f t="shared" si="0"/>
        <v>0</v>
      </c>
      <c r="J26" s="2">
        <f t="shared" si="1"/>
        <v>38</v>
      </c>
      <c r="K26" s="2" t="s">
        <v>154</v>
      </c>
      <c r="L26" t="str">
        <f t="shared" si="2"/>
        <v>instruction_list["xor"] = {"type": "R", "opcode": 0, "funct": 38, "format": ["rd", "rs", "rt"]}</v>
      </c>
    </row>
    <row r="27" spans="2:12">
      <c r="B27" s="3" t="s">
        <v>10</v>
      </c>
      <c r="C27" s="3"/>
      <c r="D27" s="3"/>
      <c r="E27" s="2" t="s">
        <v>11</v>
      </c>
      <c r="F27" s="2" t="s">
        <v>12</v>
      </c>
      <c r="G27" s="2" t="s">
        <v>13</v>
      </c>
      <c r="H27" s="2" t="s">
        <v>128</v>
      </c>
      <c r="I27" s="2">
        <f t="shared" ref="I27:I46" si="3">HEX2DEC(RIGHT(G27,2))</f>
        <v>8</v>
      </c>
      <c r="J27" s="2" t="s">
        <v>128</v>
      </c>
      <c r="K27" s="2" t="s">
        <v>155</v>
      </c>
      <c r="L27" t="str">
        <f t="shared" si="2"/>
        <v>instruction_list["addi"] = {"type": "I", "opcode": 8, "funct": None, "format": ["rt", "rs", "imm"]}</v>
      </c>
    </row>
    <row r="28" spans="2:12">
      <c r="B28" s="3" t="s">
        <v>14</v>
      </c>
      <c r="C28" s="3"/>
      <c r="D28" s="3"/>
      <c r="E28" s="2" t="s">
        <v>15</v>
      </c>
      <c r="F28" s="2" t="s">
        <v>12</v>
      </c>
      <c r="G28" s="2" t="s">
        <v>16</v>
      </c>
      <c r="H28" s="2" t="s">
        <v>128</v>
      </c>
      <c r="I28" s="2">
        <f t="shared" si="3"/>
        <v>9</v>
      </c>
      <c r="J28" s="2" t="s">
        <v>128</v>
      </c>
      <c r="K28" s="2" t="s">
        <v>155</v>
      </c>
      <c r="L28" t="str">
        <f t="shared" si="2"/>
        <v>instruction_list["addiu"] = {"type": "I", "opcode": 9, "funct": None, "format": ["rt", "rs", "imm"]}</v>
      </c>
    </row>
    <row r="29" spans="2:12">
      <c r="B29" s="3" t="s">
        <v>23</v>
      </c>
      <c r="C29" s="3"/>
      <c r="D29" s="3"/>
      <c r="E29" s="2" t="s">
        <v>24</v>
      </c>
      <c r="F29" s="2" t="s">
        <v>12</v>
      </c>
      <c r="G29" s="2" t="s">
        <v>25</v>
      </c>
      <c r="H29" s="2" t="s">
        <v>128</v>
      </c>
      <c r="I29" s="2">
        <f t="shared" si="3"/>
        <v>12</v>
      </c>
      <c r="J29" s="2" t="s">
        <v>128</v>
      </c>
      <c r="K29" s="2" t="s">
        <v>155</v>
      </c>
      <c r="L29" t="str">
        <f t="shared" si="2"/>
        <v>instruction_list["andi"] = {"type": "I", "opcode": 12, "funct": None, "format": ["rt", "rs", "imm"]}</v>
      </c>
    </row>
    <row r="30" spans="2:12">
      <c r="B30" s="3" t="s">
        <v>26</v>
      </c>
      <c r="C30" s="3"/>
      <c r="D30" s="3"/>
      <c r="E30" s="2" t="s">
        <v>27</v>
      </c>
      <c r="F30" s="2" t="s">
        <v>12</v>
      </c>
      <c r="G30" s="2" t="s">
        <v>28</v>
      </c>
      <c r="H30" s="2" t="s">
        <v>128</v>
      </c>
      <c r="I30" s="2">
        <f t="shared" si="3"/>
        <v>4</v>
      </c>
      <c r="J30" s="2" t="s">
        <v>128</v>
      </c>
      <c r="K30" s="2" t="s">
        <v>156</v>
      </c>
      <c r="L30" t="str">
        <f t="shared" si="2"/>
        <v>instruction_list["beq"] = {"type": "I", "opcode": 4, "funct": None, "format": ["rs", "rt", "label"]}</v>
      </c>
    </row>
    <row r="31" spans="2:12">
      <c r="B31" s="3" t="s">
        <v>35</v>
      </c>
      <c r="C31" s="3" t="s">
        <v>165</v>
      </c>
      <c r="D31" s="3"/>
      <c r="E31" s="2" t="s">
        <v>36</v>
      </c>
      <c r="F31" s="2" t="s">
        <v>12</v>
      </c>
      <c r="G31" s="2" t="s">
        <v>37</v>
      </c>
      <c r="H31" s="2" t="s">
        <v>128</v>
      </c>
      <c r="I31" s="2">
        <f t="shared" si="3"/>
        <v>7</v>
      </c>
      <c r="J31" s="2" t="s">
        <v>128</v>
      </c>
      <c r="K31" s="2" t="s">
        <v>189</v>
      </c>
      <c r="L31" t="str">
        <f t="shared" si="2"/>
        <v>instruction_list["bgtz"] = {"type": "I", "opcode": 7, "funct": None, "format": ["rs", "label"]}</v>
      </c>
    </row>
    <row r="32" spans="2:12">
      <c r="B32" s="3" t="s">
        <v>29</v>
      </c>
      <c r="C32" s="3" t="s">
        <v>165</v>
      </c>
      <c r="D32" s="3"/>
      <c r="E32" s="2" t="s">
        <v>30</v>
      </c>
      <c r="F32" s="2" t="s">
        <v>12</v>
      </c>
      <c r="G32" s="2" t="s">
        <v>31</v>
      </c>
      <c r="H32" s="2" t="s">
        <v>128</v>
      </c>
      <c r="I32" s="2">
        <f t="shared" si="3"/>
        <v>6</v>
      </c>
      <c r="J32" s="2" t="s">
        <v>128</v>
      </c>
      <c r="K32" s="2" t="s">
        <v>189</v>
      </c>
      <c r="L32" t="str">
        <f t="shared" si="2"/>
        <v>instruction_list["blez"] = {"type": "I", "opcode": 6, "funct": None, "format": ["rs", "label"]}</v>
      </c>
    </row>
    <row r="33" spans="2:12">
      <c r="B33" s="3" t="s">
        <v>32</v>
      </c>
      <c r="C33" s="3"/>
      <c r="D33" s="3"/>
      <c r="E33" s="2" t="s">
        <v>33</v>
      </c>
      <c r="F33" s="2" t="s">
        <v>12</v>
      </c>
      <c r="G33" s="2" t="s">
        <v>34</v>
      </c>
      <c r="H33" s="2" t="s">
        <v>128</v>
      </c>
      <c r="I33" s="2">
        <f t="shared" si="3"/>
        <v>5</v>
      </c>
      <c r="J33" s="2" t="s">
        <v>128</v>
      </c>
      <c r="K33" s="2" t="s">
        <v>156</v>
      </c>
      <c r="L33" t="str">
        <f t="shared" si="2"/>
        <v>instruction_list["bne"] = {"type": "I", "opcode": 5, "funct": None, "format": ["rs", "rt", "label"]}</v>
      </c>
    </row>
    <row r="34" spans="2:12">
      <c r="B34" s="3" t="s">
        <v>55</v>
      </c>
      <c r="C34" s="3"/>
      <c r="D34" s="3"/>
      <c r="E34" s="2" t="s">
        <v>56</v>
      </c>
      <c r="F34" s="2" t="s">
        <v>12</v>
      </c>
      <c r="G34" s="2" t="s">
        <v>9</v>
      </c>
      <c r="H34" s="2" t="s">
        <v>128</v>
      </c>
      <c r="I34" s="2">
        <f t="shared" si="3"/>
        <v>32</v>
      </c>
      <c r="J34" s="2" t="s">
        <v>128</v>
      </c>
      <c r="K34" s="2" t="s">
        <v>159</v>
      </c>
      <c r="L34" t="str">
        <f t="shared" si="2"/>
        <v>instruction_list["lb"] = {"type": "I", "opcode": 32, "funct": None, "format": ["rt", "imm(rs)"]}</v>
      </c>
    </row>
    <row r="35" spans="2:12">
      <c r="B35" s="3" t="s">
        <v>57</v>
      </c>
      <c r="C35" s="3"/>
      <c r="D35" s="3"/>
      <c r="E35" s="2" t="s">
        <v>58</v>
      </c>
      <c r="F35" s="2" t="s">
        <v>12</v>
      </c>
      <c r="G35" s="2" t="s">
        <v>22</v>
      </c>
      <c r="H35" s="2" t="s">
        <v>128</v>
      </c>
      <c r="I35" s="2">
        <f t="shared" si="3"/>
        <v>36</v>
      </c>
      <c r="J35" s="2" t="s">
        <v>128</v>
      </c>
      <c r="K35" s="2" t="s">
        <v>159</v>
      </c>
      <c r="L35" t="str">
        <f t="shared" si="2"/>
        <v>instruction_list["lbu"] = {"type": "I", "opcode": 36, "funct": None, "format": ["rt", "imm(rs)"]}</v>
      </c>
    </row>
    <row r="36" spans="2:12">
      <c r="B36" s="3" t="s">
        <v>59</v>
      </c>
      <c r="C36" s="3"/>
      <c r="D36" s="3"/>
      <c r="E36" s="2" t="s">
        <v>60</v>
      </c>
      <c r="F36" s="2" t="s">
        <v>12</v>
      </c>
      <c r="G36" s="2" t="s">
        <v>61</v>
      </c>
      <c r="H36" s="2" t="s">
        <v>128</v>
      </c>
      <c r="I36" s="2">
        <f t="shared" si="3"/>
        <v>37</v>
      </c>
      <c r="J36" s="2" t="s">
        <v>128</v>
      </c>
      <c r="K36" s="2" t="s">
        <v>159</v>
      </c>
      <c r="L36" t="str">
        <f t="shared" si="2"/>
        <v>instruction_list["lhu"] = {"type": "I", "opcode": 37, "funct": None, "format": ["rt", "imm(rs)"]}</v>
      </c>
    </row>
    <row r="37" spans="2:12">
      <c r="B37" s="3" t="s">
        <v>62</v>
      </c>
      <c r="C37" s="3" t="s">
        <v>165</v>
      </c>
      <c r="D37" s="3" t="s">
        <v>167</v>
      </c>
      <c r="E37" s="2" t="s">
        <v>63</v>
      </c>
      <c r="F37" s="2" t="s">
        <v>12</v>
      </c>
      <c r="G37" s="2" t="s">
        <v>64</v>
      </c>
      <c r="H37" s="2" t="s">
        <v>128</v>
      </c>
      <c r="I37" s="2">
        <f t="shared" si="3"/>
        <v>15</v>
      </c>
      <c r="J37" s="2" t="s">
        <v>128</v>
      </c>
      <c r="K37" s="2" t="s">
        <v>160</v>
      </c>
      <c r="L37" t="str">
        <f t="shared" si="2"/>
        <v>instruction_list["lui"] = {"type": "I", "opcode": 15, "funct": None, "format": ["rt", "imm"]}</v>
      </c>
    </row>
    <row r="38" spans="2:12">
      <c r="B38" s="3" t="s">
        <v>65</v>
      </c>
      <c r="C38" s="3"/>
      <c r="D38" s="3"/>
      <c r="E38" s="2" t="s">
        <v>66</v>
      </c>
      <c r="F38" s="2" t="s">
        <v>12</v>
      </c>
      <c r="G38" s="2" t="s">
        <v>67</v>
      </c>
      <c r="H38" s="2" t="s">
        <v>128</v>
      </c>
      <c r="I38" s="2">
        <f t="shared" si="3"/>
        <v>35</v>
      </c>
      <c r="J38" s="2" t="s">
        <v>128</v>
      </c>
      <c r="K38" s="2" t="s">
        <v>159</v>
      </c>
      <c r="L38" t="str">
        <f t="shared" si="2"/>
        <v>instruction_list["lw"] = {"type": "I", "opcode": 35, "funct": None, "format": ["rt", "imm(rs)"]}</v>
      </c>
    </row>
    <row r="39" spans="2:12">
      <c r="B39" s="3" t="s">
        <v>94</v>
      </c>
      <c r="C39" s="3"/>
      <c r="D39" s="3"/>
      <c r="E39" s="2" t="s">
        <v>95</v>
      </c>
      <c r="F39" s="2" t="s">
        <v>12</v>
      </c>
      <c r="G39" s="2" t="s">
        <v>96</v>
      </c>
      <c r="H39" s="2" t="s">
        <v>128</v>
      </c>
      <c r="I39" s="2">
        <f t="shared" si="3"/>
        <v>13</v>
      </c>
      <c r="J39" s="2" t="s">
        <v>128</v>
      </c>
      <c r="K39" s="2" t="s">
        <v>155</v>
      </c>
      <c r="L39" t="str">
        <f t="shared" si="2"/>
        <v>instruction_list["ori"] = {"type": "I", "opcode": 13, "funct": None, "format": ["rt", "rs", "imm"]}</v>
      </c>
    </row>
    <row r="40" spans="2:12">
      <c r="B40" s="3" t="s">
        <v>97</v>
      </c>
      <c r="C40" s="3"/>
      <c r="D40" s="3"/>
      <c r="E40" s="2" t="s">
        <v>98</v>
      </c>
      <c r="F40" s="2" t="s">
        <v>12</v>
      </c>
      <c r="G40" s="2" t="s">
        <v>99</v>
      </c>
      <c r="H40" s="2" t="s">
        <v>128</v>
      </c>
      <c r="I40" s="2">
        <f t="shared" si="3"/>
        <v>40</v>
      </c>
      <c r="J40" s="2" t="s">
        <v>128</v>
      </c>
      <c r="K40" s="2" t="s">
        <v>159</v>
      </c>
      <c r="L40" t="str">
        <f t="shared" si="2"/>
        <v>instruction_list["sb"] = {"type": "I", "opcode": 40, "funct": None, "format": ["rt", "imm(rs)"]}</v>
      </c>
    </row>
    <row r="41" spans="2:12">
      <c r="B41" s="3" t="s">
        <v>100</v>
      </c>
      <c r="C41" s="3"/>
      <c r="D41" s="3"/>
      <c r="E41" s="2" t="s">
        <v>101</v>
      </c>
      <c r="F41" s="2" t="s">
        <v>12</v>
      </c>
      <c r="G41" s="2" t="s">
        <v>102</v>
      </c>
      <c r="H41" s="2" t="s">
        <v>128</v>
      </c>
      <c r="I41" s="2">
        <f t="shared" si="3"/>
        <v>41</v>
      </c>
      <c r="J41" s="2" t="s">
        <v>128</v>
      </c>
      <c r="K41" s="2" t="s">
        <v>159</v>
      </c>
      <c r="L41" t="str">
        <f t="shared" si="2"/>
        <v>instruction_list["sh"] = {"type": "I", "opcode": 41, "funct": None, "format": ["rt", "imm(rs)"]}</v>
      </c>
    </row>
    <row r="42" spans="2:12">
      <c r="B42" s="3" t="s">
        <v>106</v>
      </c>
      <c r="C42" s="3"/>
      <c r="D42" s="3"/>
      <c r="E42" s="2" t="s">
        <v>107</v>
      </c>
      <c r="F42" s="2" t="s">
        <v>12</v>
      </c>
      <c r="G42" s="2" t="s">
        <v>108</v>
      </c>
      <c r="H42" s="2" t="s">
        <v>128</v>
      </c>
      <c r="I42" s="2">
        <f t="shared" si="3"/>
        <v>10</v>
      </c>
      <c r="J42" s="2" t="s">
        <v>128</v>
      </c>
      <c r="K42" s="2" t="s">
        <v>155</v>
      </c>
      <c r="L42" t="str">
        <f t="shared" si="2"/>
        <v>instruction_list["slti"] = {"type": "I", "opcode": 10, "funct": None, "format": ["rt", "rs", "imm"]}</v>
      </c>
    </row>
    <row r="43" spans="2:12">
      <c r="B43" s="3" t="s">
        <v>109</v>
      </c>
      <c r="C43" s="3"/>
      <c r="D43" s="3"/>
      <c r="E43" s="2" t="s">
        <v>110</v>
      </c>
      <c r="F43" s="2" t="s">
        <v>12</v>
      </c>
      <c r="G43" s="2" t="s">
        <v>111</v>
      </c>
      <c r="H43" s="2" t="s">
        <v>128</v>
      </c>
      <c r="I43" s="2">
        <f t="shared" si="3"/>
        <v>11</v>
      </c>
      <c r="J43" s="2" t="s">
        <v>128</v>
      </c>
      <c r="K43" s="2" t="s">
        <v>155</v>
      </c>
      <c r="L43" t="str">
        <f t="shared" si="2"/>
        <v>instruction_list["sltiu"] = {"type": "I", "opcode": 11, "funct": None, "format": ["rt", "rs", "imm"]}</v>
      </c>
    </row>
    <row r="44" spans="2:12">
      <c r="B44" s="3" t="s">
        <v>126</v>
      </c>
      <c r="C44" s="3"/>
      <c r="D44" s="3"/>
      <c r="E44" s="2" t="s">
        <v>127</v>
      </c>
      <c r="F44" s="2" t="s">
        <v>12</v>
      </c>
      <c r="G44" s="2" t="s">
        <v>114</v>
      </c>
      <c r="H44" s="2" t="s">
        <v>128</v>
      </c>
      <c r="I44" s="2">
        <f t="shared" si="3"/>
        <v>43</v>
      </c>
      <c r="J44" s="2" t="s">
        <v>128</v>
      </c>
      <c r="K44" s="2" t="s">
        <v>159</v>
      </c>
      <c r="L44" t="str">
        <f t="shared" si="2"/>
        <v>instruction_list["sw"] = {"type": "I", "opcode": 43, "funct": None, "format": ["rt", "imm(rs)"]}</v>
      </c>
    </row>
    <row r="45" spans="2:12">
      <c r="B45" s="3" t="s">
        <v>44</v>
      </c>
      <c r="C45" s="3"/>
      <c r="D45" s="3"/>
      <c r="E45" s="2" t="s">
        <v>45</v>
      </c>
      <c r="F45" s="2" t="s">
        <v>46</v>
      </c>
      <c r="G45" s="2" t="s">
        <v>47</v>
      </c>
      <c r="H45" s="2" t="s">
        <v>128</v>
      </c>
      <c r="I45" s="2">
        <f t="shared" si="3"/>
        <v>2</v>
      </c>
      <c r="J45" s="2" t="s">
        <v>128</v>
      </c>
      <c r="K45" s="2" t="s">
        <v>158</v>
      </c>
      <c r="L45" t="str">
        <f t="shared" si="2"/>
        <v>instruction_list["j"] = {"type": "J", "opcode": 2, "funct": None, "format": ["label"]}</v>
      </c>
    </row>
    <row r="46" spans="2:12">
      <c r="B46" s="3" t="s">
        <v>48</v>
      </c>
      <c r="C46" s="3"/>
      <c r="D46" s="3"/>
      <c r="E46" s="2" t="s">
        <v>49</v>
      </c>
      <c r="F46" s="2" t="s">
        <v>46</v>
      </c>
      <c r="G46" s="2" t="s">
        <v>50</v>
      </c>
      <c r="H46" s="2" t="s">
        <v>128</v>
      </c>
      <c r="I46" s="2">
        <f t="shared" si="3"/>
        <v>3</v>
      </c>
      <c r="J46" s="2" t="s">
        <v>128</v>
      </c>
      <c r="K46" s="2" t="s">
        <v>158</v>
      </c>
      <c r="L46" t="str">
        <f t="shared" si="2"/>
        <v>instruction_list["jal"] = {"type": "J", "opcode": 3, "funct": None, "format": ["label"]}</v>
      </c>
    </row>
    <row r="47" spans="2:12">
      <c r="B47" t="s">
        <v>140</v>
      </c>
      <c r="C47" t="s">
        <v>165</v>
      </c>
      <c r="D47" t="s">
        <v>165</v>
      </c>
      <c r="F47" s="2" t="s">
        <v>166</v>
      </c>
      <c r="L47" t="str">
        <f t="shared" si="2"/>
        <v>instruction_list["abs"] = {"type": "U", "opcode": , "funct": , "format": }</v>
      </c>
    </row>
    <row r="48" spans="2:12">
      <c r="B48" s="3" t="s">
        <v>183</v>
      </c>
      <c r="C48" t="s">
        <v>165</v>
      </c>
      <c r="D48" s="3" t="s">
        <v>165</v>
      </c>
      <c r="F48" s="2" t="s">
        <v>166</v>
      </c>
      <c r="L48" t="str">
        <f t="shared" si="2"/>
        <v>instruction_list["b"] = {"type": "U", "opcode": , "funct": , "format": }</v>
      </c>
    </row>
    <row r="49" spans="2:12">
      <c r="B49" s="3" t="s">
        <v>132</v>
      </c>
      <c r="C49" s="3" t="s">
        <v>165</v>
      </c>
      <c r="D49" s="3" t="s">
        <v>165</v>
      </c>
      <c r="E49" s="2"/>
      <c r="F49" s="2" t="s">
        <v>166</v>
      </c>
      <c r="G49" s="2"/>
      <c r="H49" s="2"/>
      <c r="I49" s="2"/>
      <c r="J49" s="2"/>
      <c r="K49" s="2" t="s">
        <v>189</v>
      </c>
      <c r="L49" t="str">
        <f t="shared" si="2"/>
        <v>instruction_list["beqz"] = {"type": "U", "opcode": , "funct": , "format": ["rs", "label"]}</v>
      </c>
    </row>
    <row r="50" spans="2:12">
      <c r="B50" t="s">
        <v>147</v>
      </c>
      <c r="C50" t="s">
        <v>165</v>
      </c>
      <c r="D50" t="s">
        <v>165</v>
      </c>
      <c r="F50" s="2" t="s">
        <v>166</v>
      </c>
      <c r="L50" t="str">
        <f t="shared" si="2"/>
        <v>instruction_list["bge"] = {"type": "U", "opcode": , "funct": , "format": }</v>
      </c>
    </row>
    <row r="51" spans="2:12">
      <c r="B51" t="s">
        <v>142</v>
      </c>
      <c r="C51" s="3" t="s">
        <v>165</v>
      </c>
      <c r="D51" t="s">
        <v>165</v>
      </c>
      <c r="F51" s="2" t="s">
        <v>166</v>
      </c>
      <c r="L51" t="str">
        <f t="shared" si="2"/>
        <v>instruction_list["bgt"] = {"type": "U", "opcode": , "funct": , "format": }</v>
      </c>
    </row>
    <row r="52" spans="2:12">
      <c r="B52" t="s">
        <v>143</v>
      </c>
      <c r="C52" t="s">
        <v>165</v>
      </c>
      <c r="D52" s="3" t="s">
        <v>165</v>
      </c>
      <c r="F52" s="2" t="s">
        <v>166</v>
      </c>
      <c r="L52" t="str">
        <f t="shared" si="2"/>
        <v>instruction_list["ble"] = {"type": "U", "opcode": , "funct": , "format": }</v>
      </c>
    </row>
    <row r="53" spans="2:12">
      <c r="B53" t="s">
        <v>141</v>
      </c>
      <c r="C53" s="3" t="s">
        <v>165</v>
      </c>
      <c r="D53" s="3" t="s">
        <v>165</v>
      </c>
      <c r="F53" s="2" t="s">
        <v>166</v>
      </c>
      <c r="L53" t="str">
        <f t="shared" si="2"/>
        <v>instruction_list["blt"] = {"type": "U", "opcode": , "funct": , "format": }</v>
      </c>
    </row>
    <row r="54" spans="2:12">
      <c r="B54" s="3" t="s">
        <v>133</v>
      </c>
      <c r="C54" s="3" t="s">
        <v>165</v>
      </c>
      <c r="D54" s="3" t="s">
        <v>167</v>
      </c>
      <c r="E54" s="2"/>
      <c r="F54" s="2" t="s">
        <v>166</v>
      </c>
      <c r="G54" s="2"/>
      <c r="H54" s="2"/>
      <c r="I54" s="2"/>
      <c r="J54" s="2"/>
      <c r="K54" s="2" t="s">
        <v>189</v>
      </c>
      <c r="L54" t="str">
        <f t="shared" si="2"/>
        <v>instruction_list["bltz"] = {"type": "U", "opcode": , "funct": , "format": ["rs", "label"]}</v>
      </c>
    </row>
    <row r="55" spans="2:12">
      <c r="B55" s="3" t="s">
        <v>139</v>
      </c>
      <c r="C55" s="3" t="s">
        <v>165</v>
      </c>
      <c r="D55" s="3" t="s">
        <v>167</v>
      </c>
      <c r="E55" s="2"/>
      <c r="F55" s="2" t="s">
        <v>166</v>
      </c>
      <c r="L55" t="str">
        <f t="shared" si="2"/>
        <v>instruction_list["break"] = {"type": "U", "opcode": , "funct": , "format": }</v>
      </c>
    </row>
    <row r="56" spans="2:12">
      <c r="B56" s="3" t="s">
        <v>184</v>
      </c>
      <c r="C56" s="3" t="s">
        <v>165</v>
      </c>
      <c r="D56" s="3" t="s">
        <v>165</v>
      </c>
      <c r="F56" s="2" t="s">
        <v>166</v>
      </c>
      <c r="L56" t="str">
        <f t="shared" si="2"/>
        <v>instruction_list["bxs"] = {"type": "U", "opcode": , "funct": , "format": }</v>
      </c>
    </row>
    <row r="57" spans="2:12">
      <c r="B57" t="s">
        <v>149</v>
      </c>
      <c r="C57" s="3" t="s">
        <v>165</v>
      </c>
      <c r="D57" t="s">
        <v>165</v>
      </c>
      <c r="F57" s="2" t="s">
        <v>166</v>
      </c>
      <c r="K57" s="2" t="s">
        <v>193</v>
      </c>
      <c r="L57" t="str">
        <f t="shared" si="2"/>
        <v>instruction_list["la"] = {"type": "U", "opcode": , "funct": , "format": ["?", "var"]???}</v>
      </c>
    </row>
    <row r="58" spans="2:12">
      <c r="B58" s="3" t="s">
        <v>134</v>
      </c>
      <c r="C58" s="3" t="s">
        <v>165</v>
      </c>
      <c r="D58" s="3" t="s">
        <v>167</v>
      </c>
      <c r="E58" s="2"/>
      <c r="F58" s="2" t="s">
        <v>12</v>
      </c>
      <c r="G58" s="2"/>
      <c r="H58" s="2"/>
      <c r="I58" s="2"/>
      <c r="J58" s="2"/>
      <c r="K58" s="2" t="s">
        <v>159</v>
      </c>
      <c r="L58" t="str">
        <f t="shared" si="2"/>
        <v>instruction_list["lh"] = {"type": "I", "opcode": , "funct": , "format": ["rt", "imm(rs)"]}</v>
      </c>
    </row>
    <row r="59" spans="2:12">
      <c r="B59" t="s">
        <v>148</v>
      </c>
      <c r="C59" s="3" t="s">
        <v>165</v>
      </c>
      <c r="D59" t="s">
        <v>165</v>
      </c>
      <c r="F59" s="2" t="s">
        <v>166</v>
      </c>
      <c r="L59" t="str">
        <f t="shared" si="2"/>
        <v>instruction_list["li"] = {"type": "U", "opcode": , "funct": , "format": }</v>
      </c>
    </row>
    <row r="60" spans="2:12">
      <c r="B60" s="3" t="s">
        <v>137</v>
      </c>
      <c r="C60" s="3" t="s">
        <v>165</v>
      </c>
      <c r="D60" s="3" t="s">
        <v>167</v>
      </c>
      <c r="E60" s="2"/>
      <c r="F60" s="2" t="s">
        <v>166</v>
      </c>
      <c r="G60" s="2"/>
      <c r="H60" s="2"/>
      <c r="I60" s="2"/>
      <c r="J60" s="2"/>
      <c r="K60" s="2"/>
      <c r="L60" t="str">
        <f t="shared" si="2"/>
        <v>instruction_list["ll"] = {"type": "U", "opcode": , "funct": , "format": }</v>
      </c>
    </row>
    <row r="61" spans="2:12">
      <c r="B61" s="3" t="s">
        <v>177</v>
      </c>
      <c r="C61" s="3" t="s">
        <v>165</v>
      </c>
      <c r="D61" s="3" t="s">
        <v>165</v>
      </c>
      <c r="F61" s="2" t="s">
        <v>166</v>
      </c>
      <c r="L61" t="str">
        <f t="shared" si="2"/>
        <v>instruction_list["lld"] = {"type": "U", "opcode": , "funct": , "format": }</v>
      </c>
    </row>
    <row r="62" spans="2:12">
      <c r="B62" t="s">
        <v>150</v>
      </c>
      <c r="C62" s="3" t="s">
        <v>165</v>
      </c>
      <c r="D62" t="s">
        <v>165</v>
      </c>
      <c r="F62" s="2" t="s">
        <v>166</v>
      </c>
      <c r="L62" t="str">
        <f t="shared" si="2"/>
        <v>instruction_list["move"] = {"type": "U", "opcode": , "funct": , "format": }</v>
      </c>
    </row>
    <row r="63" spans="2:12">
      <c r="B63" s="3" t="s">
        <v>176</v>
      </c>
      <c r="C63" s="3" t="s">
        <v>165</v>
      </c>
      <c r="D63" s="3" t="s">
        <v>165</v>
      </c>
      <c r="F63" s="2" t="s">
        <v>166</v>
      </c>
      <c r="L63" t="str">
        <f t="shared" si="2"/>
        <v>instruction_list["mulos"] = {"type": "U", "opcode": , "funct": , "format": }</v>
      </c>
    </row>
    <row r="64" spans="2:12">
      <c r="B64" s="3" t="s">
        <v>175</v>
      </c>
      <c r="C64" s="3" t="s">
        <v>165</v>
      </c>
      <c r="D64" s="3" t="s">
        <v>165</v>
      </c>
      <c r="F64" s="2" t="s">
        <v>166</v>
      </c>
      <c r="L64" t="str">
        <f t="shared" si="2"/>
        <v>instruction_list["muls"] = {"type": "U", "opcode": , "funct": , "format": }</v>
      </c>
    </row>
    <row r="65" spans="2:12">
      <c r="B65" t="s">
        <v>144</v>
      </c>
      <c r="C65" s="3" t="s">
        <v>165</v>
      </c>
      <c r="D65" t="s">
        <v>165</v>
      </c>
      <c r="F65" s="2" t="s">
        <v>166</v>
      </c>
      <c r="L65" t="str">
        <f t="shared" si="2"/>
        <v>instruction_list["neg"] = {"type": "U", "opcode": , "funct": , "format": }</v>
      </c>
    </row>
    <row r="66" spans="2:12">
      <c r="B66" t="s">
        <v>145</v>
      </c>
      <c r="C66" s="3" t="s">
        <v>165</v>
      </c>
      <c r="D66" t="s">
        <v>165</v>
      </c>
      <c r="F66" s="2" t="s">
        <v>166</v>
      </c>
      <c r="L66" t="str">
        <f t="shared" si="2"/>
        <v>instruction_list["negu"] = {"type": "U", "opcode": , "funct": , "format": }</v>
      </c>
    </row>
    <row r="67" spans="2:12">
      <c r="B67" s="3" t="s">
        <v>172</v>
      </c>
      <c r="C67" s="3" t="s">
        <v>165</v>
      </c>
      <c r="D67" s="3" t="s">
        <v>165</v>
      </c>
      <c r="F67" s="2" t="s">
        <v>166</v>
      </c>
      <c r="L67" t="str">
        <f t="shared" si="2"/>
        <v>instruction_list["neqs"] = {"type": "U", "opcode": , "funct": , "format": }</v>
      </c>
    </row>
    <row r="68" spans="2:12">
      <c r="B68" s="3" t="s">
        <v>168</v>
      </c>
      <c r="C68" s="3" t="s">
        <v>165</v>
      </c>
      <c r="D68" s="3" t="s">
        <v>167</v>
      </c>
      <c r="E68" t="s">
        <v>170</v>
      </c>
      <c r="F68" s="2" t="s">
        <v>166</v>
      </c>
      <c r="H68" t="s">
        <v>128</v>
      </c>
      <c r="J68" t="s">
        <v>128</v>
      </c>
      <c r="K68" t="s">
        <v>169</v>
      </c>
      <c r="L68" t="str">
        <f t="shared" ref="L68:L88" si="4">"instruction_list[""" &amp; B68 &amp; """] = {""type"": """ &amp; F68 &amp; """, ""opcode"": " &amp; I68 &amp; ", ""funct"": " &amp; J68 &amp; ", ""format"": " &amp; K68 &amp; "}"</f>
        <v>instruction_list["NOP"] = {"type": "U", "opcode": , "funct": None, "format": []}</v>
      </c>
    </row>
    <row r="69" spans="2:12">
      <c r="B69" t="s">
        <v>146</v>
      </c>
      <c r="C69" s="3" t="s">
        <v>165</v>
      </c>
      <c r="D69" t="s">
        <v>165</v>
      </c>
      <c r="F69" s="2" t="s">
        <v>166</v>
      </c>
      <c r="L69" t="str">
        <f t="shared" si="4"/>
        <v>instruction_list["not"] = {"type": "U", "opcode": , "funct": , "format": }</v>
      </c>
    </row>
    <row r="70" spans="2:12">
      <c r="B70" s="3" t="s">
        <v>173</v>
      </c>
      <c r="C70" t="s">
        <v>165</v>
      </c>
      <c r="D70" s="3" t="s">
        <v>165</v>
      </c>
      <c r="F70" s="2" t="s">
        <v>166</v>
      </c>
      <c r="L70" t="str">
        <f t="shared" si="4"/>
        <v>instruction_list["rol"] = {"type": "U", "opcode": , "funct": , "format": }</v>
      </c>
    </row>
    <row r="71" spans="2:12">
      <c r="B71" s="3" t="s">
        <v>174</v>
      </c>
      <c r="C71" t="s">
        <v>165</v>
      </c>
      <c r="D71" s="3" t="s">
        <v>165</v>
      </c>
      <c r="F71" s="2" t="s">
        <v>166</v>
      </c>
      <c r="L71" t="str">
        <f t="shared" si="4"/>
        <v>instruction_list["ror"] = {"type": "U", "opcode": , "funct": , "format": }</v>
      </c>
    </row>
    <row r="72" spans="2:12">
      <c r="B72" s="3" t="s">
        <v>135</v>
      </c>
      <c r="C72" s="3" t="s">
        <v>165</v>
      </c>
      <c r="D72" s="3" t="s">
        <v>167</v>
      </c>
      <c r="E72" s="2"/>
      <c r="F72" s="2" t="s">
        <v>166</v>
      </c>
      <c r="G72" s="2"/>
      <c r="H72" s="2"/>
      <c r="I72" s="2"/>
      <c r="J72" s="2"/>
      <c r="K72" s="2"/>
      <c r="L72" t="str">
        <f t="shared" si="4"/>
        <v>instruction_list["sc"] = {"type": "U", "opcode": , "funct": , "format": }</v>
      </c>
    </row>
    <row r="73" spans="2:12">
      <c r="B73" s="3" t="s">
        <v>178</v>
      </c>
      <c r="C73" s="3" t="s">
        <v>165</v>
      </c>
      <c r="D73" s="3" t="s">
        <v>165</v>
      </c>
      <c r="F73" s="2" t="s">
        <v>166</v>
      </c>
      <c r="L73" t="str">
        <f t="shared" si="4"/>
        <v>instruction_list["sd"] = {"type": "U", "opcode": , "funct": , "format": }</v>
      </c>
    </row>
    <row r="74" spans="2:12">
      <c r="B74" s="3" t="s">
        <v>185</v>
      </c>
      <c r="C74" s="3" t="s">
        <v>165</v>
      </c>
      <c r="D74" s="3" t="s">
        <v>165</v>
      </c>
      <c r="F74" s="2" t="s">
        <v>166</v>
      </c>
      <c r="L74" t="str">
        <f t="shared" si="4"/>
        <v>instruction_list["seq"] = {"type": "U", "opcode": , "funct": , "format": }</v>
      </c>
    </row>
    <row r="75" spans="2:12">
      <c r="B75" t="s">
        <v>151</v>
      </c>
      <c r="C75" s="3" t="s">
        <v>165</v>
      </c>
      <c r="D75" t="s">
        <v>165</v>
      </c>
      <c r="F75" s="2" t="s">
        <v>166</v>
      </c>
      <c r="L75" t="str">
        <f t="shared" si="4"/>
        <v>instruction_list["sge"] = {"type": "U", "opcode": , "funct": , "format": }</v>
      </c>
    </row>
    <row r="76" spans="2:12">
      <c r="B76" t="s">
        <v>152</v>
      </c>
      <c r="C76" s="3" t="s">
        <v>165</v>
      </c>
      <c r="D76" t="s">
        <v>165</v>
      </c>
      <c r="F76" s="2" t="s">
        <v>166</v>
      </c>
      <c r="L76" t="str">
        <f t="shared" si="4"/>
        <v>instruction_list["sgt"] = {"type": "U", "opcode": , "funct": , "format": }</v>
      </c>
    </row>
    <row r="77" spans="2:12">
      <c r="B77" s="3" t="s">
        <v>129</v>
      </c>
      <c r="C77" s="3" t="s">
        <v>165</v>
      </c>
      <c r="D77" s="3" t="s">
        <v>167</v>
      </c>
      <c r="E77" s="2"/>
      <c r="F77" s="2" t="s">
        <v>166</v>
      </c>
      <c r="G77" s="2"/>
      <c r="H77" s="2"/>
      <c r="I77" s="2"/>
      <c r="J77" s="2"/>
      <c r="K77" s="2" t="s">
        <v>162</v>
      </c>
      <c r="L77" t="str">
        <f t="shared" si="4"/>
        <v>instruction_list["sllv"] = {"type": "U", "opcode": , "funct": , "format": ["rd", "rt", "rs"]}</v>
      </c>
    </row>
    <row r="78" spans="2:12">
      <c r="B78" s="3" t="s">
        <v>186</v>
      </c>
      <c r="C78" t="s">
        <v>165</v>
      </c>
      <c r="D78" s="3" t="s">
        <v>165</v>
      </c>
      <c r="F78" s="2" t="s">
        <v>166</v>
      </c>
      <c r="L78" t="str">
        <f t="shared" si="4"/>
        <v>instruction_list["sne"] = {"type": "U", "opcode": , "funct": , "format": }</v>
      </c>
    </row>
    <row r="79" spans="2:12">
      <c r="B79" s="3" t="s">
        <v>130</v>
      </c>
      <c r="C79" s="3" t="s">
        <v>165</v>
      </c>
      <c r="D79" s="3" t="s">
        <v>167</v>
      </c>
      <c r="E79" s="2"/>
      <c r="F79" s="2" t="s">
        <v>166</v>
      </c>
      <c r="G79" s="2"/>
      <c r="H79" s="2"/>
      <c r="I79" s="2"/>
      <c r="J79" s="2"/>
      <c r="K79" s="2"/>
      <c r="L79" t="str">
        <f t="shared" si="4"/>
        <v>instruction_list["srav"] = {"type": "U", "opcode": , "funct": , "format": }</v>
      </c>
    </row>
    <row r="80" spans="2:12">
      <c r="B80" s="3" t="s">
        <v>187</v>
      </c>
      <c r="C80" t="s">
        <v>165</v>
      </c>
      <c r="D80" s="3" t="s">
        <v>165</v>
      </c>
      <c r="F80" s="2" t="s">
        <v>166</v>
      </c>
      <c r="L80" t="str">
        <f t="shared" si="4"/>
        <v>instruction_list["sxs"] = {"type": "U", "opcode": , "funct": , "format": }</v>
      </c>
    </row>
    <row r="81" spans="2:12">
      <c r="B81" s="3" t="s">
        <v>131</v>
      </c>
      <c r="C81" s="3" t="s">
        <v>165</v>
      </c>
      <c r="D81" s="3" t="s">
        <v>167</v>
      </c>
      <c r="E81" s="2"/>
      <c r="F81" s="2" t="s">
        <v>166</v>
      </c>
      <c r="G81" s="2"/>
      <c r="H81" s="2"/>
      <c r="I81" s="2"/>
      <c r="J81" s="2"/>
      <c r="K81" s="2"/>
      <c r="L81" t="str">
        <f t="shared" si="4"/>
        <v>instruction_list["syscall"] = {"type": "U", "opcode": , "funct": , "format": }</v>
      </c>
    </row>
    <row r="82" spans="2:12">
      <c r="B82" s="3" t="s">
        <v>181</v>
      </c>
      <c r="C82" t="s">
        <v>165</v>
      </c>
      <c r="D82" s="3" t="s">
        <v>165</v>
      </c>
      <c r="F82" s="2" t="s">
        <v>166</v>
      </c>
      <c r="L82" t="str">
        <f t="shared" si="4"/>
        <v>instruction_list["ulhs"] = {"type": "U", "opcode": , "funct": , "format": }</v>
      </c>
    </row>
    <row r="83" spans="2:12">
      <c r="B83" s="3" t="s">
        <v>179</v>
      </c>
      <c r="C83" s="3" t="s">
        <v>165</v>
      </c>
      <c r="D83" s="3" t="s">
        <v>165</v>
      </c>
      <c r="F83" s="2" t="s">
        <v>166</v>
      </c>
      <c r="L83" t="str">
        <f t="shared" si="4"/>
        <v>instruction_list["ulw"] = {"type": "U", "opcode": , "funct": , "format": }</v>
      </c>
    </row>
    <row r="84" spans="2:12">
      <c r="B84" s="3" t="s">
        <v>182</v>
      </c>
      <c r="C84" t="s">
        <v>165</v>
      </c>
      <c r="D84" s="3" t="s">
        <v>165</v>
      </c>
      <c r="F84" s="2" t="s">
        <v>166</v>
      </c>
      <c r="L84" t="str">
        <f t="shared" si="4"/>
        <v>instruction_list["ush"] = {"type": "U", "opcode": , "funct": , "format": }</v>
      </c>
    </row>
    <row r="85" spans="2:12">
      <c r="B85" s="3" t="s">
        <v>180</v>
      </c>
      <c r="C85" s="3" t="s">
        <v>165</v>
      </c>
      <c r="D85" s="3" t="s">
        <v>165</v>
      </c>
      <c r="F85" s="2" t="s">
        <v>166</v>
      </c>
      <c r="L85" t="str">
        <f t="shared" si="4"/>
        <v>instruction_list["usw"] = {"type": "U", "opcode": , "funct": , "format": }</v>
      </c>
    </row>
    <row r="86" spans="2:12">
      <c r="B86" s="3" t="s">
        <v>136</v>
      </c>
      <c r="C86" s="3" t="s">
        <v>165</v>
      </c>
      <c r="D86" s="3" t="s">
        <v>167</v>
      </c>
      <c r="E86" s="2"/>
      <c r="F86" s="2" t="s">
        <v>166</v>
      </c>
      <c r="G86" s="2"/>
      <c r="H86" s="2"/>
      <c r="I86" s="2"/>
      <c r="J86" s="2"/>
      <c r="K86" s="2" t="s">
        <v>155</v>
      </c>
      <c r="L86" t="str">
        <f t="shared" si="4"/>
        <v>instruction_list["xori"] = {"type": "U", "opcode": , "funct": , "format": ["rt", "rs", "imm"]}</v>
      </c>
    </row>
    <row r="87" spans="2:12">
      <c r="B87" s="3" t="s">
        <v>191</v>
      </c>
      <c r="C87" s="3" t="s">
        <v>165</v>
      </c>
      <c r="D87" s="3" t="s">
        <v>167</v>
      </c>
      <c r="F87" s="2" t="s">
        <v>166</v>
      </c>
      <c r="K87" s="2" t="s">
        <v>160</v>
      </c>
      <c r="L87" t="str">
        <f t="shared" si="4"/>
        <v>instruction_list["lhi"] = {"type": "U", "opcode": , "funct": , "format": ["rt", "imm"]}</v>
      </c>
    </row>
    <row r="88" spans="2:12">
      <c r="B88" s="3" t="s">
        <v>192</v>
      </c>
      <c r="C88" s="3" t="s">
        <v>165</v>
      </c>
      <c r="D88" s="3" t="s">
        <v>167</v>
      </c>
      <c r="F88" s="2" t="s">
        <v>166</v>
      </c>
      <c r="K88" s="2" t="s">
        <v>160</v>
      </c>
      <c r="L88" t="str">
        <f t="shared" si="4"/>
        <v>instruction_list["lho"] = {"type": "U", "opcode": , "funct": , "format": ["rt", "imm"]}</v>
      </c>
    </row>
  </sheetData>
  <sortState xmlns:xlrd2="http://schemas.microsoft.com/office/spreadsheetml/2017/richdata2" ref="B3:L86">
    <sortCondition ref="F3:F86" customList="R,I,J"/>
    <sortCondition ref="B3:B8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Assembly Process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Nelson</dc:creator>
  <cp:lastModifiedBy>Caleb Nelson</cp:lastModifiedBy>
  <dcterms:created xsi:type="dcterms:W3CDTF">2022-03-11T02:49:20Z</dcterms:created>
  <dcterms:modified xsi:type="dcterms:W3CDTF">2022-03-17T04:22:39Z</dcterms:modified>
</cp:coreProperties>
</file>