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60" activeTab="2"/>
  </bookViews>
  <sheets>
    <sheet name="模型说明" sheetId="2" r:id="rId1"/>
    <sheet name="1、环境图" sheetId="3" r:id="rId2"/>
    <sheet name="功能点拆分表" sheetId="4" r:id="rId3"/>
    <sheet name="3、附加值调整" sheetId="5" r:id="rId4"/>
    <sheet name="4、结果计算" sheetId="6" r:id="rId5"/>
  </sheets>
  <definedNames>
    <definedName name="_xlnm._FilterDatabase" localSheetId="2" hidden="1">功能点拆分表!$A$1:$K$43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<sst xmlns="http://schemas.openxmlformats.org/spreadsheetml/2006/main" count="395" uniqueCount="264">
  <si>
    <r>
      <rPr>
        <sz val="12"/>
        <color rgb="FFFF0000"/>
        <rFont val="Calibri"/>
        <charset val="134"/>
      </rPr>
      <t xml:space="preserve">模型填写顺序为：
</t>
    </r>
    <r>
      <rPr>
        <sz val="12"/>
        <color rgb="FF000000"/>
        <rFont val="Calibri"/>
        <charset val="134"/>
      </rPr>
      <t>1、绘制环境图，绘制《1、环境图》。
2、拆分功能点，填写《2、功能点拆分表》。
3、自动计算评估结果，查看度量阶段ΣCFP。
4、调整因子参考《3、附加值调整》进行取值。
5、自动计算评估结果，查看《4、结果计算》。</t>
    </r>
  </si>
  <si>
    <t>蓝色单元格</t>
  </si>
  <si>
    <t>关联填写“功能规模（功能点）”值和类比计算填入人“工期”天数</t>
  </si>
  <si>
    <t>白色单元格</t>
  </si>
  <si>
    <t>环境图绘制，功能点拆分填写、下拉选择单元、数值直接输入</t>
  </si>
  <si>
    <t>深灰单元格</t>
  </si>
  <si>
    <t>模板格式说明部分，不得修改</t>
  </si>
  <si>
    <t>浅灰单元格</t>
  </si>
  <si>
    <t>模板参数部分，默认为国际标准推荐取值，各省可按直接使用，也可以按照实际情况适当调参。</t>
  </si>
  <si>
    <t>绿色单元格</t>
  </si>
  <si>
    <t>自动计算或引用数据，不得修改</t>
  </si>
  <si>
    <r>
      <rPr>
        <b/>
        <sz val="14"/>
        <color rgb="FF000000"/>
        <rFont val="Calibri"/>
        <charset val="134"/>
      </rPr>
      <t xml:space="preserve">1. </t>
    </r>
    <r>
      <rPr>
        <b/>
        <sz val="14"/>
        <color rgb="FF000000"/>
        <rFont val="宋体"/>
        <charset val="134"/>
      </rPr>
      <t>家宽日志留存系统架构图</t>
    </r>
  </si>
  <si>
    <r>
      <rPr>
        <b/>
        <sz val="14"/>
        <color rgb="FF000000"/>
        <rFont val="Calibri"/>
        <charset val="134"/>
      </rPr>
      <t xml:space="preserve">2. </t>
    </r>
    <r>
      <rPr>
        <b/>
        <sz val="14"/>
        <color rgb="FF000000"/>
        <rFont val="宋体"/>
        <charset val="134"/>
      </rPr>
      <t>日志采集框架图</t>
    </r>
  </si>
  <si>
    <r>
      <rPr>
        <b/>
        <sz val="14"/>
        <color rgb="FF000000"/>
        <rFont val="Calibri"/>
        <charset val="134"/>
      </rPr>
      <t xml:space="preserve">3. </t>
    </r>
    <r>
      <rPr>
        <b/>
        <sz val="14"/>
        <color rgb="FF000000"/>
        <rFont val="宋体"/>
        <charset val="134"/>
      </rPr>
      <t>日志上报功能模块框架图</t>
    </r>
  </si>
  <si>
    <r>
      <rPr>
        <b/>
        <sz val="14"/>
        <color rgb="FF000000"/>
        <rFont val="Calibri"/>
        <charset val="134"/>
      </rPr>
      <t>4.</t>
    </r>
    <r>
      <rPr>
        <b/>
        <sz val="14"/>
        <color rgb="FF000000"/>
        <rFont val="宋体"/>
        <charset val="134"/>
      </rPr>
      <t>查询接口交互流程图</t>
    </r>
  </si>
  <si>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</si>
  <si>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</si>
  <si>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</si>
  <si>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</si>
  <si>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</si>
  <si>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</si>
  <si>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</si>
  <si>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</si>
  <si>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</si>
  <si>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复用度</t>
  </si>
  <si>
    <t>CFP</t>
  </si>
  <si>
    <t>角色</t>
  </si>
  <si>
    <t>文件接受全流程监控模块</t>
  </si>
  <si>
    <t>发起者：管理员
接收者：message日志监听模块</t>
  </si>
  <si>
    <t>message日志监听任务管理</t>
  </si>
  <si>
    <t>message日志监听任务新增</t>
  </si>
  <si>
    <t>接收message日志监听任务新增指令</t>
  </si>
  <si>
    <t>E</t>
  </si>
  <si>
    <t>message日志监听任务新增请求数据</t>
  </si>
  <si>
    <t>监听异常、来源、归档方式、监听资源使用</t>
  </si>
  <si>
    <t>复用</t>
  </si>
  <si>
    <t>管理员，message日志监听模块，message文件</t>
  </si>
  <si>
    <t>新增message日志监听任务信息</t>
  </si>
  <si>
    <t>W</t>
  </si>
  <si>
    <t>message日志监听任务新增记录</t>
  </si>
  <si>
    <t>归档方式、备份策略、审计跟踪、监听安全性、监听配置</t>
  </si>
  <si>
    <t>返回message日志监听任务新增结果</t>
  </si>
  <si>
    <t>X</t>
  </si>
  <si>
    <t>message日志监听任务新增记录插入</t>
  </si>
  <si>
    <t>关联记录、监听协议、监听资源使用、监听安全性</t>
  </si>
  <si>
    <t>message日志监听任务删除</t>
  </si>
  <si>
    <t>接收message日志监听任务删除指令</t>
  </si>
  <si>
    <t>message日志监听任务删除请求数据</t>
  </si>
  <si>
    <t>监听IP、监听异常、监听任务ID、监听频率、关联记录</t>
  </si>
  <si>
    <t>删除message日志监听任务</t>
  </si>
  <si>
    <t>message日志监听任务删除记录</t>
  </si>
  <si>
    <t>存储路径、监听端口、监听协议、监听线程</t>
  </si>
  <si>
    <t>返回message日志监听任务删除结果</t>
  </si>
  <si>
    <t>message日志监听任务删除记录插入</t>
  </si>
  <si>
    <t>内容、监听端口、监听超时、自动化处理、日志级别</t>
  </si>
  <si>
    <t>message日志监听任务修改</t>
  </si>
  <si>
    <t>接收message日志监听任务修改指令</t>
  </si>
  <si>
    <t>message日志监听任务修改请求数据</t>
  </si>
  <si>
    <t>监听配置、索引信息、监听IP</t>
  </si>
  <si>
    <t>修改message日志监听任务</t>
  </si>
  <si>
    <t>message日志监听任务修改记录</t>
  </si>
  <si>
    <t>时间戳、监听日志、日志大小</t>
  </si>
  <si>
    <t>返回message日志监听任务修改结果</t>
  </si>
  <si>
    <t>message日志监听任务修改记录插入</t>
  </si>
  <si>
    <t>监听恢复、轮转策略、监听异常、监听线程、解析工具</t>
  </si>
  <si>
    <t>message日志监听任务查询</t>
  </si>
  <si>
    <t>接收message日志监听任务查询指令</t>
  </si>
  <si>
    <t>message日志监听任务查询请求数据</t>
  </si>
  <si>
    <t>监听端口、访问权限、来源、监听频率、监听安全性</t>
  </si>
  <si>
    <t>查询获取message日志监听任务</t>
  </si>
  <si>
    <t>message日志监听任务查询记录</t>
  </si>
  <si>
    <t>来源、监听端口、轮转策略、过滤条件</t>
  </si>
  <si>
    <t>返回message日志监听任务查询结果</t>
  </si>
  <si>
    <t>message日志监听任务查询记录插入</t>
  </si>
  <si>
    <t>监听协议、监听恢复、过滤条件、解析工具、监听监控</t>
  </si>
  <si>
    <t>message日志采集</t>
  </si>
  <si>
    <t>接收message日志采集指令</t>
  </si>
  <si>
    <t>message日志采集请求数据</t>
  </si>
  <si>
    <t>时间戳、自动化处理、存储路径、采集通知</t>
  </si>
  <si>
    <t>message日志采集记录</t>
  </si>
  <si>
    <t>日志大小、存储路径、采集接口、自动化处理、采集源</t>
  </si>
  <si>
    <t>返回message日志采集结果</t>
  </si>
  <si>
    <t>message日志采集记录插入</t>
  </si>
  <si>
    <t>警报触发、采集进度、自动化处理、采集配置、关联记录</t>
  </si>
  <si>
    <t>message日志采集模板下发</t>
  </si>
  <si>
    <t>接收message日志采集模板下发指令</t>
  </si>
  <si>
    <t>message日志采集模板下发请求数据</t>
  </si>
  <si>
    <t>审计跟踪、采集任务ID、采集异常、内容</t>
  </si>
  <si>
    <t>message日志采集模板下发记录</t>
  </si>
  <si>
    <t>采集目标、过滤条件、采集时间、解析工具、格式</t>
  </si>
  <si>
    <t>返回message日志采集模板下发结果</t>
  </si>
  <si>
    <t>message日志采集模板下发记录插入</t>
  </si>
  <si>
    <t>采集策略、审计跟踪、存储路径、采集配置</t>
  </si>
  <si>
    <t>message日志采集日志备份</t>
  </si>
  <si>
    <t>接收message日志采集日志备份指令</t>
  </si>
  <si>
    <t>message日志采集日志备份请求数据</t>
  </si>
  <si>
    <t>警报触发、采集异常、审计跟踪、解析工具、采集日志</t>
  </si>
  <si>
    <t>message日志采集日志备份记录</t>
  </si>
  <si>
    <t>内容、备份策略、存储路径</t>
  </si>
  <si>
    <t>返回message日志采集日志备份结果</t>
  </si>
  <si>
    <t>message日志采集日志备份记录插入</t>
  </si>
  <si>
    <t>统计信息、采集策略、警报触发、清理策略、采集进度</t>
  </si>
  <si>
    <t>message日志预处理</t>
  </si>
  <si>
    <t>message日志预处理稽核</t>
  </si>
  <si>
    <t>接收message日志预处理稽核指令</t>
  </si>
  <si>
    <t>message日志预处理稽核请求数据</t>
  </si>
  <si>
    <t>预处理权限、预处理结果、轮转策略</t>
  </si>
  <si>
    <t>message日志预处理稽核记录</t>
  </si>
  <si>
    <t>归档方式、日志大小、预处理状态</t>
  </si>
  <si>
    <t>返回message日志预处理稽核结果</t>
  </si>
  <si>
    <t>message日志预处理稽核记录插入</t>
  </si>
  <si>
    <t>预处理异常、预处理时间、预处理数据量</t>
  </si>
  <si>
    <t>message日志预处理检测</t>
  </si>
  <si>
    <t>接收message日志预处理检测指令</t>
  </si>
  <si>
    <t>message日志预处理检测请求数据</t>
  </si>
  <si>
    <t>统计信息、预处理时间、轮转策略、时间戳</t>
  </si>
  <si>
    <t>message日志预处理检测记录</t>
  </si>
  <si>
    <t>预处理规则、时间戳、来源、预处理结果、警报触发</t>
  </si>
  <si>
    <t>返回message日志预处理检测结果</t>
  </si>
  <si>
    <t>message日志预处理检测记录插入</t>
  </si>
  <si>
    <t>预处理数据量、警报触发、索引信息、来源</t>
  </si>
  <si>
    <t>message日志预处理清理</t>
  </si>
  <si>
    <t>接收message日志预处理清理指令</t>
  </si>
  <si>
    <t>message日志预处理清理请求数据</t>
  </si>
  <si>
    <t>自动化处理、预处理模板、预处理清洗、日志级别</t>
  </si>
  <si>
    <t>message日志预处理清理记录</t>
  </si>
  <si>
    <t>备份策略、预处理结果、预处理策略、预处理任务ID</t>
  </si>
  <si>
    <t>返回message日志预处理清理结果</t>
  </si>
  <si>
    <t>message日志预处理清理记录插入</t>
  </si>
  <si>
    <t>预处理数据量、预处理日志、预处理配置、预处理规则</t>
  </si>
  <si>
    <t>message日志gz相关信息过滤模板维护</t>
  </si>
  <si>
    <t>message日志gz相关信息过滤模板新增</t>
  </si>
  <si>
    <t>接收message日志gz相关信息过滤模板新增指令</t>
  </si>
  <si>
    <t>message日志gz相关信息过滤模板新增请求数据</t>
  </si>
  <si>
    <t>来源、警报触发、过滤通知、统计信息、过滤条件</t>
  </si>
  <si>
    <t>新增message日志gz相关信息过滤模板信息</t>
  </si>
  <si>
    <t>message日志gz相关信息过滤模板新增记录</t>
  </si>
  <si>
    <t>格式、来源、清理策略、过滤异常</t>
  </si>
  <si>
    <t>返回message日志gz相关信息过滤模板新增结果</t>
  </si>
  <si>
    <t>message日志gz相关信息过滤模板新增记录插入</t>
  </si>
  <si>
    <t>来源、关联记录、时间戳</t>
  </si>
  <si>
    <t>message日志gz相关信息过滤模板删除</t>
  </si>
  <si>
    <t>接收message日志gz相关信息过滤模板删除指令</t>
  </si>
  <si>
    <t>message日志gz相关信息过滤模板删除请求数据</t>
  </si>
  <si>
    <t>来源、过滤条件、过滤条件</t>
  </si>
  <si>
    <t>删除message日志gz相关信息过滤模板</t>
  </si>
  <si>
    <t>message日志gz相关信息过滤模板删除记录</t>
  </si>
  <si>
    <t>过滤清洗、时间戳、日志级别</t>
  </si>
  <si>
    <t>返回message日志gz相关信息过滤模板删除结果</t>
  </si>
  <si>
    <t>message日志gz相关信息过滤模板删除记录插入</t>
  </si>
  <si>
    <t>过滤条件、过滤条件、日志级别</t>
  </si>
  <si>
    <t>message日志gz相关信息过滤模板修改</t>
  </si>
  <si>
    <t>接收message日志gz相关信息过滤模板修改指令</t>
  </si>
  <si>
    <t>message日志gz相关信息过滤模板修改请求数据</t>
  </si>
  <si>
    <t>过滤数据量、过滤策略、过滤配置、过滤确认、日志级别</t>
  </si>
  <si>
    <t>修改message日志gz相关信息过滤模板</t>
  </si>
  <si>
    <t>message日志gz相关信息过滤模板修改记录</t>
  </si>
  <si>
    <t>过滤任务ID、过滤配置、过滤时间</t>
  </si>
  <si>
    <t>返回message日志gz相关信息过滤模板修改结果</t>
  </si>
  <si>
    <t>message日志gz相关信息过滤模板修改记录插入</t>
  </si>
  <si>
    <t>时间戳、过滤结果、自动化处理、过滤类型</t>
  </si>
  <si>
    <t>message日志gz相关信息过滤模板查询</t>
  </si>
  <si>
    <t>接收message日志gz相关信息过滤模板查询指令</t>
  </si>
  <si>
    <t>message日志gz相关信息过滤模板查询请求数据</t>
  </si>
  <si>
    <t>过滤清洗、存储路径、审计跟踪、过滤规则</t>
  </si>
  <si>
    <t>查询获取message日志gz相关信息过滤模板</t>
  </si>
  <si>
    <t>message日志gz相关信息过滤模板查询记录</t>
  </si>
  <si>
    <t>过滤清洗、访问权限、清理策略</t>
  </si>
  <si>
    <t>返回message日志gz相关信息过滤模板查询结果</t>
  </si>
  <si>
    <t>message日志gz相关信息过滤模板查询记录插入</t>
  </si>
  <si>
    <t>过滤进度、来源、过滤规则、格式</t>
  </si>
  <si>
    <t>附加值调整</t>
  </si>
  <si>
    <t>生产率</t>
  </si>
  <si>
    <t>省公司-中国移动软件度量过程基准数据库</t>
  </si>
  <si>
    <t>结算</t>
  </si>
  <si>
    <t>应用领域</t>
  </si>
  <si>
    <t>业务处理</t>
  </si>
  <si>
    <t>质量及特性</t>
  </si>
  <si>
    <t>性能效率</t>
  </si>
  <si>
    <t>为满足性能效率需求事项，要求设计阶段开始进行性能效率分析，或在设计、开发阶段使用分析工具</t>
  </si>
  <si>
    <t>兼容性</t>
  </si>
  <si>
    <t>在设计阶段需要考虑不同站点的不同硬件或软件环境下运行需求</t>
  </si>
  <si>
    <t>可靠性</t>
  </si>
  <si>
    <t>发生故障时造成经济损失或有生命危害</t>
  </si>
  <si>
    <t>可移植性</t>
  </si>
  <si>
    <t>当条件有变化时，程序无需作很多修改就可运行</t>
  </si>
  <si>
    <t>开发语言</t>
  </si>
  <si>
    <t>JAVA、C++、C#及其他同级别语言/平台</t>
  </si>
  <si>
    <t>开发团队背景</t>
  </si>
  <si>
    <t>为本行开发过类似的项目</t>
  </si>
  <si>
    <t>D级</t>
  </si>
  <si>
    <t>应用类型</t>
  </si>
  <si>
    <t>描述</t>
  </si>
  <si>
    <t>调整因子</t>
  </si>
  <si>
    <t>OA、公文、人事、会计、工资、销售等经营管理及业务处理用软件</t>
  </si>
  <si>
    <t>科技、应用集成</t>
  </si>
  <si>
    <t>科学计算、模拟、空白表格程序、统计、CAE（计算机辅助工程）等企业服务总线、应用集成等</t>
  </si>
  <si>
    <t>多媒体</t>
  </si>
  <si>
    <t>图表、影像、声音等多媒体应用领域、地理信息系统、教育和娱乐应用等</t>
  </si>
  <si>
    <t>智能信息</t>
  </si>
  <si>
    <t>自然语言处理、人工智能、专家系统等</t>
  </si>
  <si>
    <t>系统</t>
  </si>
  <si>
    <t>操作系统、数据库系统、集成开发环境、自动化开发/设计工具等</t>
  </si>
  <si>
    <t>通信控制</t>
  </si>
  <si>
    <t>通信协议、仿真、交换机软件、全球定位系统等</t>
  </si>
  <si>
    <t>流程控制</t>
  </si>
  <si>
    <t>生产管理、仪器控制、机器人控制、实时控制、嵌入式软件等</t>
  </si>
  <si>
    <t>判断标准</t>
  </si>
  <si>
    <t>重庆</t>
  </si>
  <si>
    <t>北京</t>
  </si>
  <si>
    <t>没有明示对性能效率的要求</t>
  </si>
  <si>
    <t>没有明示对兼容性的要求</t>
  </si>
  <si>
    <t>没有明示对可靠性的要求</t>
  </si>
  <si>
    <t>没有明示对可移植性的要求</t>
  </si>
  <si>
    <t>C及其他同级别语言/平台</t>
  </si>
  <si>
    <t>PowerBuilder、ASP、PHP、JSP及其他同级别语言/平台</t>
  </si>
  <si>
    <t>PowerBuilder、ASP及其他同级别语言/平台</t>
  </si>
  <si>
    <t>为其他行业开发过类似的软件，或为本行业开发过不同但相关的软件</t>
  </si>
  <si>
    <t>没有同类项目的背景</t>
  </si>
  <si>
    <t>软件规模变更因子</t>
  </si>
  <si>
    <t>匡算</t>
  </si>
  <si>
    <t>项目投资阶段初步计算投资，是最初略的投资测算。</t>
  </si>
  <si>
    <t>概算</t>
  </si>
  <si>
    <t>项目可研阶段，根据有代表性的资料，经过适当综合以及扩大合并而成。</t>
  </si>
  <si>
    <t>预算</t>
  </si>
  <si>
    <t>工程未施工前，根据方案进行投资费用预估</t>
  </si>
  <si>
    <t>工程结束后，竣工结算</t>
  </si>
  <si>
    <t>完整性级别调整因子</t>
  </si>
  <si>
    <t>A级</t>
  </si>
  <si>
    <t>风险等级高</t>
  </si>
  <si>
    <t>B级</t>
  </si>
  <si>
    <t>风险等级中</t>
  </si>
  <si>
    <t>C级</t>
  </si>
  <si>
    <t>风险等级低</t>
  </si>
  <si>
    <t>风险等级微小</t>
  </si>
  <si>
    <t>其他系数(历史数据)</t>
  </si>
  <si>
    <t>省公司</t>
  </si>
  <si>
    <t>重庆、贵州、广西、云南、天津、海南、新疆、江西、山西、河南等</t>
  </si>
  <si>
    <t>结果计算表</t>
  </si>
  <si>
    <t>名称</t>
  </si>
  <si>
    <t>数值</t>
  </si>
  <si>
    <t>说明</t>
  </si>
  <si>
    <t>功能规模（功能点）</t>
  </si>
  <si>
    <t>ΣCFP</t>
  </si>
  <si>
    <t>软件规模变更因子CF</t>
  </si>
  <si>
    <t>调整后的规模(功能点)</t>
  </si>
  <si>
    <t>S=ΣCFP*CF</t>
  </si>
  <si>
    <t>生产率（人天/功能点）</t>
  </si>
  <si>
    <t>工作量（人天）</t>
  </si>
  <si>
    <t>S*生产率</t>
  </si>
  <si>
    <t>工期（人天）</t>
  </si>
  <si>
    <t>“每压缩10%的工期，将导致10%的工作量增加”类比计算填入</t>
  </si>
  <si>
    <t>软件因素调整</t>
  </si>
  <si>
    <t>软件规模*应用类型*质量及特性</t>
  </si>
  <si>
    <t>软件规模SF</t>
  </si>
  <si>
    <t>SF=0.2309*LN(S)+0.3718</t>
  </si>
  <si>
    <t>应用类型AT</t>
  </si>
  <si>
    <t>质量及特性QR</t>
  </si>
  <si>
    <t>开发因素</t>
  </si>
  <si>
    <t>调整后工作量（单位：人天）</t>
  </si>
  <si>
    <t>未经调整工作量*调整因子+工期</t>
  </si>
  <si>
    <t>取值范围</t>
  </si>
  <si>
    <t>上限</t>
  </si>
  <si>
    <t>下限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</si>
</sst>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  <numFmt numFmtId="179" formatCode="0.000_ "/>
    <numFmt numFmtId="180" formatCode="0.0000"/>
    <numFmt numFmtId="181" formatCode="0_ "/>
  </numFmts>
  <fonts count="39">
    <font>
      <sz val="10"/>
      <color theme="1"/>
      <name val="等线"/>
      <charset val="134"/>
      <scheme val="minor"/>
    </font>
    <font>
      <b/>
      <sz val="16"/>
      <color rgb="FF000000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FF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26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FFFFFF"/>
      <name val="Calibri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b/>
      <sz val="12"/>
      <color rgb="FFFF000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B6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29" fillId="12" borderId="19" applyNumberFormat="0" applyAlignment="0" applyProtection="0">
      <alignment vertical="center"/>
    </xf>
    <xf numFmtId="0" fontId="30" fillId="6" borderId="21" applyNumberForma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8" fillId="0" borderId="0"/>
  </cellStyleXfs>
  <cellXfs count="9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80" fontId="5" fillId="0" borderId="1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81" fontId="3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178" fontId="3" fillId="0" borderId="8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6" borderId="4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176" fontId="16" fillId="8" borderId="12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5" xfId="49"/>
  </cellStyles>
  <dxfs count="2">
    <dxf>
      <fill>
        <patternFill patternType="solid">
          <bgColor rgb="FFD8D8D8"/>
        </patternFill>
      </fill>
    </dxf>
    <dxf>
      <fill>
        <patternFill patternType="solid"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416560</xdr:colOff>
      <xdr:row>2</xdr:row>
      <xdr:rowOff>161290</xdr:rowOff>
    </xdr:from>
    <xdr:to>
      <xdr:col>15</xdr:col>
      <xdr:colOff>254000</xdr:colOff>
      <xdr:row>24</xdr:row>
      <xdr:rowOff>173990</xdr:rowOff>
    </xdr:to>
    <xdr:pic>
      <xdr:nvPicPr>
        <xdr:cNvPr id="21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6560" y="645160"/>
          <a:ext cx="9743440" cy="53352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554990</xdr:colOff>
      <xdr:row>29</xdr:row>
      <xdr:rowOff>0</xdr:rowOff>
    </xdr:from>
    <xdr:to>
      <xdr:col>14</xdr:col>
      <xdr:colOff>304800</xdr:colOff>
      <xdr:row>46</xdr:row>
      <xdr:rowOff>136525</xdr:rowOff>
    </xdr:to>
    <xdr:pic>
      <xdr:nvPicPr>
        <xdr:cNvPr id="22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4990" y="7016115"/>
          <a:ext cx="8995410" cy="4249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393065</xdr:colOff>
      <xdr:row>54</xdr:row>
      <xdr:rowOff>189865</xdr:rowOff>
    </xdr:from>
    <xdr:to>
      <xdr:col>12</xdr:col>
      <xdr:colOff>264795</xdr:colOff>
      <xdr:row>74</xdr:row>
      <xdr:rowOff>167005</xdr:rowOff>
    </xdr:to>
    <xdr:pic>
      <xdr:nvPicPr>
        <xdr:cNvPr id="23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3065" y="13254355"/>
          <a:ext cx="7796530" cy="378714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84</xdr:row>
          <xdr:rowOff>68580</xdr:rowOff>
        </xdr:from>
        <xdr:to>
          <xdr:col>10</xdr:col>
          <xdr:colOff>647700</xdr:colOff>
          <xdr:row>114</xdr:row>
          <xdr:rowOff>45720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17600" y="19002375"/>
              <a:ext cx="6134100" cy="64636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14" defaultRowHeight="14.4" outlineLevelCol="1"/>
  <cols>
    <col min="1" max="1" width="17" customWidth="1"/>
    <col min="2" max="2" width="105" customWidth="1"/>
    <col min="3" max="20" width="10" customWidth="1"/>
  </cols>
  <sheetData>
    <row r="1" ht="115.95" customHeight="1" spans="1:2">
      <c r="A1" s="84" t="s">
        <v>0</v>
      </c>
      <c r="B1" s="85"/>
    </row>
    <row r="2" ht="15" customHeight="1"/>
    <row r="3" ht="15" customHeight="1"/>
    <row r="4" ht="16.95" customHeight="1" spans="1:2">
      <c r="A4" s="86" t="s">
        <v>1</v>
      </c>
      <c r="B4" s="87" t="s">
        <v>2</v>
      </c>
    </row>
    <row r="5" ht="16.95" customHeight="1" spans="1:2">
      <c r="A5" s="88" t="s">
        <v>3</v>
      </c>
      <c r="B5" s="87" t="s">
        <v>4</v>
      </c>
    </row>
    <row r="6" ht="16.95" customHeight="1" spans="1:2">
      <c r="A6" s="89" t="s">
        <v>5</v>
      </c>
      <c r="B6" s="87" t="s">
        <v>6</v>
      </c>
    </row>
    <row r="7" ht="16.95" customHeight="1" spans="1:2">
      <c r="A7" s="90" t="s">
        <v>7</v>
      </c>
      <c r="B7" s="87" t="s">
        <v>8</v>
      </c>
    </row>
    <row r="8" ht="16.95" customHeight="1" spans="1:2">
      <c r="A8" s="91" t="s">
        <v>9</v>
      </c>
      <c r="B8" s="87" t="s">
        <v>10</v>
      </c>
    </row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3"/>
  <sheetViews>
    <sheetView zoomScale="55" zoomScaleNormal="55" workbookViewId="0">
      <selection activeCell="Y25" sqref="Y25"/>
    </sheetView>
  </sheetViews>
  <sheetFormatPr defaultColWidth="14" defaultRowHeight="14.4"/>
  <cols>
    <col min="1" max="21" width="10" customWidth="1"/>
  </cols>
  <sheetData>
    <row r="1" ht="19.05" customHeight="1" spans="1:5">
      <c r="A1" s="80" t="s">
        <v>11</v>
      </c>
      <c r="B1" s="80"/>
      <c r="C1" s="80"/>
      <c r="D1" s="80"/>
      <c r="E1" s="80"/>
    </row>
    <row r="2" ht="19.05" customHeight="1" spans="1:5">
      <c r="A2" s="81"/>
      <c r="B2" s="81"/>
      <c r="C2" s="81"/>
      <c r="D2" s="81"/>
      <c r="E2" s="81"/>
    </row>
    <row r="3" ht="19.05" customHeight="1" spans="1:5">
      <c r="A3" s="81"/>
      <c r="B3" s="81"/>
      <c r="C3" s="81"/>
      <c r="D3" s="81"/>
      <c r="E3" s="81"/>
    </row>
    <row r="4" ht="19.05" customHeight="1" spans="1:5">
      <c r="A4" s="81"/>
      <c r="B4" s="81"/>
      <c r="C4" s="81"/>
      <c r="D4" s="81"/>
      <c r="E4" s="81"/>
    </row>
    <row r="5" ht="19.05" customHeight="1" spans="1:5">
      <c r="A5" s="81"/>
      <c r="B5" s="81"/>
      <c r="C5" s="81"/>
      <c r="D5" s="81"/>
      <c r="E5" s="81"/>
    </row>
    <row r="6" ht="19.05" customHeight="1" spans="1:5">
      <c r="A6" s="81"/>
      <c r="B6" s="81"/>
      <c r="C6" s="81"/>
      <c r="D6" s="81"/>
      <c r="E6" s="81"/>
    </row>
    <row r="7" ht="19.05" customHeight="1" spans="1:5">
      <c r="A7" s="81"/>
      <c r="B7" s="81"/>
      <c r="C7" s="81"/>
      <c r="D7" s="81"/>
      <c r="E7" s="81"/>
    </row>
    <row r="8" ht="19.05" customHeight="1" spans="1:5">
      <c r="A8" s="81"/>
      <c r="B8" s="81"/>
      <c r="C8" s="81"/>
      <c r="D8" s="81"/>
      <c r="E8" s="81"/>
    </row>
    <row r="9" ht="19.05" customHeight="1" spans="1:5">
      <c r="A9" s="81"/>
      <c r="B9" s="81"/>
      <c r="C9" s="81"/>
      <c r="D9" s="81"/>
      <c r="E9" s="81"/>
    </row>
    <row r="10" ht="19.05" customHeight="1" spans="1:5">
      <c r="A10" s="81"/>
      <c r="B10" s="81"/>
      <c r="C10" s="81"/>
      <c r="D10" s="81"/>
      <c r="E10" s="81"/>
    </row>
    <row r="11" ht="19.05" customHeight="1" spans="1:5">
      <c r="A11" s="81"/>
      <c r="B11" s="81"/>
      <c r="C11" s="81"/>
      <c r="D11" s="81"/>
      <c r="E11" s="81"/>
    </row>
    <row r="12" ht="19.05" customHeight="1" spans="1:5">
      <c r="A12" s="81"/>
      <c r="B12" s="81"/>
      <c r="C12" s="81"/>
      <c r="D12" s="81"/>
      <c r="E12" s="81"/>
    </row>
    <row r="13" ht="19.05" customHeight="1" spans="1:5">
      <c r="A13" s="81"/>
      <c r="B13" s="81"/>
      <c r="C13" s="81"/>
      <c r="D13" s="81"/>
      <c r="E13" s="81"/>
    </row>
    <row r="14" ht="19.05" customHeight="1" spans="1:5">
      <c r="A14" s="81"/>
      <c r="B14" s="81"/>
      <c r="C14" s="81"/>
      <c r="D14" s="81"/>
      <c r="E14" s="81"/>
    </row>
    <row r="15" ht="19.05" customHeight="1" spans="1:5">
      <c r="A15" s="81"/>
      <c r="B15" s="81"/>
      <c r="C15" s="81"/>
      <c r="D15" s="81"/>
      <c r="E15" s="81"/>
    </row>
    <row r="16" ht="19.05" customHeight="1" spans="1:5">
      <c r="A16" s="81"/>
      <c r="B16" s="81"/>
      <c r="C16" s="81"/>
      <c r="D16" s="81"/>
      <c r="E16" s="81"/>
    </row>
    <row r="17" ht="19.05" customHeight="1" spans="1:5">
      <c r="A17" s="81"/>
      <c r="B17" s="81"/>
      <c r="C17" s="81"/>
      <c r="D17" s="81"/>
      <c r="E17" s="81"/>
    </row>
    <row r="18" ht="19.05" customHeight="1" spans="1:5">
      <c r="A18" s="81"/>
      <c r="B18" s="81"/>
      <c r="C18" s="81"/>
      <c r="D18" s="81"/>
      <c r="E18" s="81"/>
    </row>
    <row r="19" ht="19.05" customHeight="1" spans="1:5">
      <c r="A19" s="81"/>
      <c r="B19" s="81"/>
      <c r="C19" s="81"/>
      <c r="D19" s="81"/>
      <c r="E19" s="81"/>
    </row>
    <row r="20" ht="19.05" customHeight="1" spans="1:5">
      <c r="A20" s="81"/>
      <c r="B20" s="81"/>
      <c r="C20" s="81"/>
      <c r="D20" s="81"/>
      <c r="E20" s="81"/>
    </row>
    <row r="21" ht="19.05" customHeight="1" spans="1:5">
      <c r="A21" s="81"/>
      <c r="B21" s="81"/>
      <c r="C21" s="81"/>
      <c r="D21" s="81"/>
      <c r="E21" s="81"/>
    </row>
    <row r="22" ht="19.05" customHeight="1" spans="1:5">
      <c r="A22" s="81"/>
      <c r="B22" s="81"/>
      <c r="C22" s="81"/>
      <c r="D22" s="81"/>
      <c r="E22" s="81"/>
    </row>
    <row r="23" ht="19.05" customHeight="1" spans="1:5">
      <c r="A23" s="81"/>
      <c r="B23" s="81"/>
      <c r="C23" s="81"/>
      <c r="D23" s="81"/>
      <c r="E23" s="81"/>
    </row>
    <row r="24" ht="19.05" customHeight="1" spans="1:5">
      <c r="A24" s="81"/>
      <c r="B24" s="81"/>
      <c r="C24" s="81"/>
      <c r="D24" s="81"/>
      <c r="E24" s="81"/>
    </row>
    <row r="25" ht="19.05" customHeight="1" spans="1:5">
      <c r="A25" s="81"/>
      <c r="B25" s="81"/>
      <c r="C25" s="81"/>
      <c r="D25" s="81"/>
      <c r="E25" s="81"/>
    </row>
    <row r="26" ht="19.05" customHeight="1" spans="1:5">
      <c r="A26" s="81"/>
      <c r="B26" s="81"/>
      <c r="C26" s="81"/>
      <c r="D26" s="81"/>
      <c r="E26" s="81"/>
    </row>
    <row r="27" ht="19.05" customHeight="1" spans="1:5">
      <c r="A27" s="80" t="s">
        <v>12</v>
      </c>
      <c r="B27" s="80"/>
      <c r="C27" s="80"/>
      <c r="D27" s="80"/>
      <c r="E27" s="81"/>
    </row>
    <row r="28" ht="19.05" customHeight="1" spans="1:5">
      <c r="A28" s="81"/>
      <c r="B28" s="81"/>
      <c r="C28" s="81"/>
      <c r="D28" s="81"/>
      <c r="E28" s="81"/>
    </row>
    <row r="29" ht="19.05" customHeight="1" spans="1:5">
      <c r="A29" s="81"/>
      <c r="B29" s="81"/>
      <c r="C29" s="81"/>
      <c r="D29" s="81"/>
      <c r="E29" s="81"/>
    </row>
    <row r="30" ht="19.05" customHeight="1" spans="1:5">
      <c r="A30" s="81"/>
      <c r="B30" s="81"/>
      <c r="C30" s="81"/>
      <c r="D30" s="81"/>
      <c r="E30" s="81"/>
    </row>
    <row r="31" ht="19.05" customHeight="1" spans="1:5">
      <c r="A31" s="81"/>
      <c r="B31" s="81"/>
      <c r="C31" s="81"/>
      <c r="D31" s="81"/>
      <c r="E31" s="81"/>
    </row>
    <row r="32" ht="19.05" customHeight="1" spans="1:5">
      <c r="A32" s="81"/>
      <c r="B32" s="81"/>
      <c r="C32" s="81"/>
      <c r="D32" s="81"/>
      <c r="E32" s="81"/>
    </row>
    <row r="33" ht="19.05" customHeight="1" spans="1:5">
      <c r="A33" s="81"/>
      <c r="B33" s="81"/>
      <c r="C33" s="81"/>
      <c r="D33" s="81"/>
      <c r="E33" s="81"/>
    </row>
    <row r="34" ht="19.05" customHeight="1" spans="1:5">
      <c r="A34" s="81"/>
      <c r="B34" s="81"/>
      <c r="C34" s="81"/>
      <c r="D34" s="81"/>
      <c r="E34" s="81"/>
    </row>
    <row r="35" ht="19.05" customHeight="1" spans="1:5">
      <c r="A35" s="81"/>
      <c r="B35" s="81"/>
      <c r="C35" s="81"/>
      <c r="D35" s="81"/>
      <c r="E35" s="81"/>
    </row>
    <row r="36" ht="19.05" customHeight="1" spans="1:5">
      <c r="A36" s="81"/>
      <c r="B36" s="81"/>
      <c r="C36" s="81"/>
      <c r="D36" s="81"/>
      <c r="E36" s="81"/>
    </row>
    <row r="37" ht="19.05" customHeight="1" spans="1:5">
      <c r="A37" s="81"/>
      <c r="B37" s="81"/>
      <c r="C37" s="81"/>
      <c r="D37" s="81"/>
      <c r="E37" s="81"/>
    </row>
    <row r="38" ht="19.05" customHeight="1" spans="1:5">
      <c r="A38" s="81"/>
      <c r="B38" s="81"/>
      <c r="C38" s="81"/>
      <c r="D38" s="81"/>
      <c r="E38" s="81"/>
    </row>
    <row r="39" ht="19.05" customHeight="1" spans="1:5">
      <c r="A39" s="81"/>
      <c r="B39" s="81"/>
      <c r="C39" s="81"/>
      <c r="D39" s="81"/>
      <c r="E39" s="81"/>
    </row>
    <row r="40" ht="19.05" customHeight="1" spans="1:5">
      <c r="A40" s="81"/>
      <c r="B40" s="81"/>
      <c r="C40" s="81"/>
      <c r="D40" s="81"/>
      <c r="E40" s="81"/>
    </row>
    <row r="41" ht="19.05" customHeight="1" spans="1:5">
      <c r="A41" s="81"/>
      <c r="B41" s="81"/>
      <c r="C41" s="81"/>
      <c r="D41" s="81"/>
      <c r="E41" s="81"/>
    </row>
    <row r="42" ht="19.05" customHeight="1" spans="1:5">
      <c r="A42" s="81"/>
      <c r="B42" s="81"/>
      <c r="C42" s="81"/>
      <c r="D42" s="81"/>
      <c r="E42" s="81"/>
    </row>
    <row r="43" ht="19.05" customHeight="1" spans="1:5">
      <c r="A43" s="81"/>
      <c r="B43" s="81"/>
      <c r="C43" s="81"/>
      <c r="D43" s="81"/>
      <c r="E43" s="81"/>
    </row>
    <row r="44" ht="19.05" customHeight="1" spans="1:5">
      <c r="A44" s="81"/>
      <c r="B44" s="81"/>
      <c r="C44" s="81"/>
      <c r="D44" s="81"/>
      <c r="E44" s="81"/>
    </row>
    <row r="45" ht="19.05" customHeight="1" spans="1:5">
      <c r="A45" s="81"/>
      <c r="B45" s="81"/>
      <c r="C45" s="81"/>
      <c r="D45" s="81"/>
      <c r="E45" s="81"/>
    </row>
    <row r="46" ht="19.05" customHeight="1" spans="1:5">
      <c r="A46" s="81"/>
      <c r="B46" s="81"/>
      <c r="C46" s="81"/>
      <c r="D46" s="81"/>
      <c r="E46" s="81"/>
    </row>
    <row r="47" ht="19.05" customHeight="1" spans="1:5">
      <c r="A47" s="81"/>
      <c r="B47" s="81"/>
      <c r="C47" s="81"/>
      <c r="D47" s="81"/>
      <c r="E47" s="81"/>
    </row>
    <row r="48" ht="19.05" customHeight="1" spans="1:5">
      <c r="A48" s="81"/>
      <c r="B48" s="81"/>
      <c r="C48" s="81"/>
      <c r="D48" s="81"/>
      <c r="E48" s="81"/>
    </row>
    <row r="49" ht="19.05" customHeight="1" spans="1:5">
      <c r="A49" s="81"/>
      <c r="B49" s="81"/>
      <c r="C49" s="81"/>
      <c r="D49" s="81"/>
      <c r="E49" s="81"/>
    </row>
    <row r="50" ht="19.05" customHeight="1" spans="1:5">
      <c r="A50" s="81"/>
      <c r="B50" s="81"/>
      <c r="C50" s="81"/>
      <c r="D50" s="81"/>
      <c r="E50" s="81"/>
    </row>
    <row r="51" ht="19.05" customHeight="1" spans="1:5">
      <c r="A51" s="81"/>
      <c r="B51" s="81"/>
      <c r="C51" s="81"/>
      <c r="D51" s="81"/>
      <c r="E51" s="81"/>
    </row>
    <row r="52" ht="19.05" customHeight="1" spans="1:5">
      <c r="A52" s="81"/>
      <c r="B52" s="81"/>
      <c r="C52" s="81"/>
      <c r="D52" s="81"/>
      <c r="E52" s="81"/>
    </row>
    <row r="53" ht="19.05" customHeight="1" spans="1:5">
      <c r="A53" s="81"/>
      <c r="B53" s="81"/>
      <c r="C53" s="81"/>
      <c r="D53" s="81"/>
      <c r="E53" s="81"/>
    </row>
    <row r="54" ht="19.05" customHeight="1" spans="1:5">
      <c r="A54" s="80" t="s">
        <v>13</v>
      </c>
      <c r="B54" s="80"/>
      <c r="C54" s="80"/>
      <c r="D54" s="80"/>
      <c r="E54" s="80"/>
    </row>
    <row r="55" ht="15" customHeight="1" spans="1:1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ht="15" customHeight="1" spans="1:1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ht="15" customHeight="1" spans="1:1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ht="15" customHeight="1" spans="1:1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ht="15" customHeight="1" spans="1:1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ht="15" customHeight="1" spans="1:12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ht="15" customHeight="1" spans="1:12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ht="15" customHeight="1" spans="1:1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ht="15" customHeight="1" spans="1:1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ht="15" customHeight="1" spans="1:1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ht="15" customHeight="1" spans="1:12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ht="15" customHeight="1" spans="1:1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ht="15" customHeight="1" spans="1:12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ht="15" customHeight="1" spans="1:1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ht="15" customHeight="1" spans="1:12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ht="15" customHeight="1" spans="1:12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ht="15" customHeight="1" spans="1:12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ht="15" customHeight="1" spans="1:1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ht="15" customHeight="1" spans="1:1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ht="15" customHeight="1" spans="1:12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ht="15" customHeight="1" spans="1:12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ht="15" customHeight="1" spans="1:12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ht="15" customHeight="1" spans="1:1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ht="15" customHeight="1" spans="1:1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ht="15" customHeight="1" spans="1:1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ht="15" customHeight="1" spans="1:12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ht="15" customHeight="1" spans="1:12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ht="19.05" customHeight="1" spans="1:5">
      <c r="A82" s="81"/>
      <c r="B82" s="81"/>
      <c r="C82" s="81"/>
      <c r="D82" s="81"/>
      <c r="E82" s="81"/>
    </row>
    <row r="83" ht="19.05" customHeight="1" spans="1:5">
      <c r="A83" s="80" t="s">
        <v>14</v>
      </c>
      <c r="B83" s="81"/>
      <c r="C83" s="81"/>
      <c r="D83" s="81"/>
      <c r="E83" s="81"/>
    </row>
    <row r="84" ht="19.05" customHeight="1" spans="1:5">
      <c r="A84" s="81"/>
      <c r="B84" s="81"/>
      <c r="C84" s="81"/>
      <c r="D84" s="81"/>
      <c r="E84" s="81"/>
    </row>
    <row r="85" ht="19.05" customHeight="1" spans="1:5">
      <c r="A85" s="81"/>
      <c r="B85" s="81"/>
      <c r="C85" s="81"/>
      <c r="D85" s="81"/>
      <c r="E85" s="81"/>
    </row>
    <row r="86" ht="19.05" customHeight="1" spans="1:5">
      <c r="A86" s="81"/>
      <c r="B86" s="81"/>
      <c r="C86" s="81"/>
      <c r="D86" s="81"/>
      <c r="E86" s="81"/>
    </row>
    <row r="87" ht="19.05" customHeight="1" spans="1:5">
      <c r="A87" s="81"/>
      <c r="B87" s="81"/>
      <c r="C87" s="81"/>
      <c r="D87" s="81"/>
      <c r="E87" s="81"/>
    </row>
    <row r="88" ht="19.05" customHeight="1" spans="1:5">
      <c r="A88" s="81"/>
      <c r="B88" s="81"/>
      <c r="C88" s="81"/>
      <c r="D88" s="81"/>
      <c r="E88" s="81"/>
    </row>
    <row r="89" ht="19.05" customHeight="1" spans="1:5">
      <c r="A89" s="81"/>
      <c r="B89" s="81"/>
      <c r="C89" s="81"/>
      <c r="D89" s="81"/>
      <c r="E89" s="81"/>
    </row>
    <row r="90" ht="19.05" customHeight="1" spans="1:5">
      <c r="A90" s="81"/>
      <c r="B90" s="81"/>
      <c r="C90" s="81"/>
      <c r="D90" s="81"/>
      <c r="E90" s="81"/>
    </row>
    <row r="91" ht="19.05" customHeight="1" spans="1:5">
      <c r="A91" s="81"/>
      <c r="B91" s="81"/>
      <c r="C91" s="81"/>
      <c r="D91" s="81"/>
      <c r="E91" s="81"/>
    </row>
    <row r="92" ht="19.05" customHeight="1" spans="1:5">
      <c r="A92" s="81"/>
      <c r="B92" s="81"/>
      <c r="C92" s="81"/>
      <c r="D92" s="81"/>
      <c r="E92" s="81"/>
    </row>
    <row r="93" ht="19.05" customHeight="1" spans="1:5">
      <c r="A93" s="81"/>
      <c r="B93" s="81"/>
      <c r="C93" s="81"/>
      <c r="D93" s="81"/>
      <c r="E93" s="81"/>
    </row>
    <row r="94" ht="19.05" customHeight="1" spans="1:5">
      <c r="A94" s="81"/>
      <c r="B94" s="81"/>
      <c r="C94" s="81"/>
      <c r="D94" s="81"/>
      <c r="E94" s="81"/>
    </row>
    <row r="95" ht="19.05" customHeight="1" spans="1:5">
      <c r="A95" s="81"/>
      <c r="B95" s="81"/>
      <c r="C95" s="81"/>
      <c r="D95" s="81"/>
      <c r="E95" s="81"/>
    </row>
    <row r="96" ht="19.05" customHeight="1" spans="1:5">
      <c r="A96" s="81"/>
      <c r="B96" s="81"/>
      <c r="C96" s="81"/>
      <c r="D96" s="81"/>
      <c r="E96" s="81"/>
    </row>
    <row r="97" ht="19.05" customHeight="1" spans="1:5">
      <c r="A97" s="81"/>
      <c r="B97" s="81"/>
      <c r="C97" s="81"/>
      <c r="D97" s="81"/>
      <c r="E97" s="81"/>
    </row>
    <row r="98" ht="19.05" customHeight="1" spans="1:5">
      <c r="A98" s="81"/>
      <c r="B98" s="81"/>
      <c r="C98" s="81"/>
      <c r="D98" s="81"/>
      <c r="E98" s="81"/>
    </row>
    <row r="99" ht="19.05" customHeight="1" spans="1:5">
      <c r="A99" s="83"/>
      <c r="B99" s="83"/>
      <c r="C99" s="83"/>
      <c r="D99" s="83"/>
      <c r="E99" s="83"/>
    </row>
    <row r="100" ht="15" customHeight="1" spans="1:12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ht="15" customHeight="1" spans="1:12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ht="15" customHeight="1" spans="1:1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ht="15" customHeight="1" spans="1:12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ht="15" customHeight="1" spans="1:12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ht="15" customHeight="1" spans="1:12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ht="15" customHeight="1" spans="1:12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ht="15" customHeight="1" spans="1:12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ht="15" customHeight="1" spans="1:12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ht="15" customHeight="1" spans="1:12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ht="15" customHeight="1" spans="1:12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ht="15" customHeight="1" spans="1:12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ht="15" customHeight="1" spans="1: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ht="15" customHeight="1" spans="1:12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ht="15" customHeight="1" spans="1:12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ht="15" customHeight="1" spans="1:12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ht="15" customHeight="1" spans="1:12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ht="15" customHeight="1" spans="1:12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ht="19.05" customHeight="1" spans="1:12">
      <c r="A118" s="80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ht="15" customHeight="1" spans="1:12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ht="15" customHeight="1" spans="1:12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</row>
    <row r="121" ht="15" customHeight="1" spans="1:12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</row>
    <row r="122" ht="15" customHeight="1" spans="1:1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</row>
    <row r="123" ht="15" customHeight="1" spans="1:12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</row>
    <row r="124" ht="15" customHeight="1" spans="1:12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</row>
    <row r="125" ht="15" customHeight="1" spans="1:12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</row>
    <row r="126" ht="15" customHeight="1" spans="1:12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</row>
    <row r="127" ht="15" customHeight="1" spans="1:12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</row>
    <row r="128" ht="15" customHeight="1" spans="1:12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</row>
    <row r="129" ht="15" customHeight="1" spans="1:12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</row>
    <row r="130" ht="15" customHeight="1" spans="1:12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</row>
    <row r="131" ht="15" customHeight="1" spans="1:12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</row>
    <row r="132" ht="15" customHeight="1" spans="1:1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</row>
    <row r="133" ht="15" customHeight="1" spans="1:12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</row>
    <row r="134" ht="15" customHeight="1" spans="1:12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</row>
    <row r="135" ht="15" customHeight="1" spans="1:12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</row>
    <row r="136" ht="15" customHeight="1" spans="1:12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</row>
    <row r="137" ht="15" customHeight="1" spans="1:12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</row>
    <row r="138" ht="15" customHeight="1" spans="1:12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</row>
    <row r="139" ht="15" customHeight="1" spans="1:12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9.05" customHeight="1" spans="1:1">
      <c r="A156" s="80"/>
    </row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9.05" customHeight="1" spans="1:1">
      <c r="A193" s="80"/>
    </row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9.05" customHeight="1" spans="1:1">
      <c r="A231" s="80"/>
    </row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9.05" customHeight="1" spans="1:1">
      <c r="A265" s="80"/>
    </row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9.05" customHeight="1" spans="1:1">
      <c r="A299" s="80"/>
    </row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9.05" customHeight="1" spans="1:1">
      <c r="A334" s="80"/>
    </row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9.05" customHeight="1" spans="1:1">
      <c r="A371" s="80"/>
    </row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9.05" customHeight="1" spans="1:1">
      <c r="A406" s="80"/>
    </row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9.05" customHeight="1" spans="1:1">
      <c r="A441" s="80"/>
    </row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9.05" customHeight="1" spans="1:1">
      <c r="A477" s="80"/>
    </row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9.05" customHeight="1" spans="1:1">
      <c r="A513" s="80"/>
    </row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9.05" customHeight="1" spans="1:1">
      <c r="A549" s="80"/>
    </row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9.05" customHeight="1" spans="1:1">
      <c r="A585" s="80"/>
    </row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9.05" customHeight="1" spans="1:1">
      <c r="A619" s="80"/>
    </row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9.05" customHeight="1" spans="1:1">
      <c r="A657" s="80"/>
    </row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 spans="2:2">
      <c r="B692" s="82"/>
    </row>
    <row r="693" ht="19.05" customHeight="1" spans="1:1">
      <c r="A693" s="80"/>
    </row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8" progId="Visio.Drawing.15" r:id="rId3">
          <objectPr defaultSize="0" r:id="rId4">
            <anchor moveWithCells="1">
              <from>
                <xdr:col>1</xdr:col>
                <xdr:colOff>457200</xdr:colOff>
                <xdr:row>84</xdr:row>
                <xdr:rowOff>68580</xdr:rowOff>
              </from>
              <to>
                <xdr:col>10</xdr:col>
                <xdr:colOff>647700</xdr:colOff>
                <xdr:row>114</xdr:row>
                <xdr:rowOff>45720</xdr:rowOff>
              </to>
            </anchor>
          </objectPr>
        </oleObject>
      </mc:Choice>
      <mc:Fallback>
        <oleObject shapeId="1028" progId="Visio.Drawing.1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pane ySplit="1" topLeftCell="A10" activePane="bottomLeft" state="frozen"/>
      <selection/>
      <selection pane="bottomLeft" activeCell="D49" sqref="D49"/>
    </sheetView>
  </sheetViews>
  <sheetFormatPr defaultColWidth="14" defaultRowHeight="16.8"/>
  <cols>
    <col min="1" max="1" width="19" style="63" customWidth="1"/>
    <col min="2" max="2" width="21.7788461538462" style="63" customWidth="1"/>
    <col min="3" max="3" width="25.5576923076923" style="63" customWidth="1"/>
    <col min="4" max="4" width="28.5576923076923" style="63" customWidth="1"/>
    <col min="5" max="5" width="43.2211538461538" style="63" customWidth="1"/>
    <col min="6" max="6" width="68.5576923076923" style="64" customWidth="1"/>
    <col min="7" max="7" width="20.4423076923077" style="64" customWidth="1"/>
    <col min="8" max="8" width="68.5576923076923" style="64" customWidth="1"/>
    <col min="9" max="9" width="97.1057692307692" style="64" customWidth="1"/>
    <col min="10" max="10" width="12" style="64" customWidth="1"/>
    <col min="11" max="11" width="10" style="64" customWidth="1"/>
    <col min="12" max="16384" width="14" style="64"/>
  </cols>
  <sheetData>
    <row r="1" ht="17" spans="1:12">
      <c r="A1" s="65" t="s">
        <v>15</v>
      </c>
      <c r="B1" s="65" t="s">
        <v>16</v>
      </c>
      <c r="C1" s="65" t="s">
        <v>17</v>
      </c>
      <c r="D1" s="65" t="s">
        <v>18</v>
      </c>
      <c r="E1" s="65" t="s">
        <v>19</v>
      </c>
      <c r="F1" s="65" t="s">
        <v>20</v>
      </c>
      <c r="G1" s="65" t="s">
        <v>21</v>
      </c>
      <c r="H1" s="65" t="s">
        <v>22</v>
      </c>
      <c r="I1" s="65" t="s">
        <v>23</v>
      </c>
      <c r="J1" s="65" t="s">
        <v>24</v>
      </c>
      <c r="K1" s="65" t="s">
        <v>25</v>
      </c>
      <c r="L1" s="64" t="s">
        <v>26</v>
      </c>
    </row>
    <row r="2" ht="14.4" customHeight="1" spans="1:12">
      <c r="A2" s="66" t="s">
        <v>27</v>
      </c>
      <c r="B2" s="67" t="s">
        <v>28</v>
      </c>
      <c r="C2" s="66" t="s">
        <v>29</v>
      </c>
      <c r="D2" s="66" t="s">
        <v>30</v>
      </c>
      <c r="E2" s="66" t="s">
        <v>30</v>
      </c>
      <c r="F2" s="70" t="s">
        <v>31</v>
      </c>
      <c r="G2" s="71" t="s">
        <v>32</v>
      </c>
      <c r="H2" s="70" t="s">
        <v>33</v>
      </c>
      <c r="I2" s="70" t="s">
        <v>34</v>
      </c>
      <c r="J2" s="72" t="s">
        <v>35</v>
      </c>
      <c r="K2" s="73">
        <f t="shared" ref="K2:K43" si="0">IF(J2="新增",1,IF(J2="复用",1/3,IF(J2="利旧",0)))</f>
        <v>0.333333333333333</v>
      </c>
      <c r="L2" s="74" t="s">
        <v>36</v>
      </c>
    </row>
    <row r="3" ht="18" spans="1:12">
      <c r="A3" s="66"/>
      <c r="B3" s="66"/>
      <c r="C3" s="66"/>
      <c r="D3" s="66"/>
      <c r="E3" s="66"/>
      <c r="F3" s="70" t="s">
        <v>37</v>
      </c>
      <c r="G3" s="71" t="s">
        <v>38</v>
      </c>
      <c r="H3" s="70" t="s">
        <v>39</v>
      </c>
      <c r="I3" s="70" t="s">
        <v>40</v>
      </c>
      <c r="J3" s="72" t="s">
        <v>35</v>
      </c>
      <c r="K3" s="73">
        <f t="shared" si="0"/>
        <v>0.333333333333333</v>
      </c>
      <c r="L3" s="75"/>
    </row>
    <row r="4" ht="18" spans="1:12">
      <c r="A4" s="66"/>
      <c r="B4" s="66"/>
      <c r="C4" s="66"/>
      <c r="D4" s="66"/>
      <c r="E4" s="66"/>
      <c r="F4" s="70" t="s">
        <v>41</v>
      </c>
      <c r="G4" s="71" t="s">
        <v>42</v>
      </c>
      <c r="H4" s="70" t="s">
        <v>43</v>
      </c>
      <c r="I4" s="70" t="s">
        <v>44</v>
      </c>
      <c r="J4" s="72" t="s">
        <v>35</v>
      </c>
      <c r="K4" s="73">
        <f t="shared" si="0"/>
        <v>0.333333333333333</v>
      </c>
      <c r="L4" s="75"/>
    </row>
    <row r="5" ht="18" spans="1:12">
      <c r="A5" s="66"/>
      <c r="B5" s="66"/>
      <c r="C5" s="66"/>
      <c r="D5" s="66" t="s">
        <v>45</v>
      </c>
      <c r="E5" s="66" t="s">
        <v>45</v>
      </c>
      <c r="F5" s="70" t="s">
        <v>46</v>
      </c>
      <c r="G5" s="71" t="s">
        <v>32</v>
      </c>
      <c r="H5" s="70" t="s">
        <v>47</v>
      </c>
      <c r="I5" s="70" t="s">
        <v>48</v>
      </c>
      <c r="J5" s="72" t="s">
        <v>35</v>
      </c>
      <c r="K5" s="73">
        <f t="shared" si="0"/>
        <v>0.333333333333333</v>
      </c>
      <c r="L5" s="75"/>
    </row>
    <row r="6" ht="18" spans="1:12">
      <c r="A6" s="66"/>
      <c r="B6" s="66"/>
      <c r="C6" s="66"/>
      <c r="D6" s="66"/>
      <c r="E6" s="66"/>
      <c r="F6" s="70" t="s">
        <v>49</v>
      </c>
      <c r="G6" s="71" t="s">
        <v>38</v>
      </c>
      <c r="H6" s="70" t="s">
        <v>50</v>
      </c>
      <c r="I6" s="70" t="s">
        <v>51</v>
      </c>
      <c r="J6" s="72" t="s">
        <v>35</v>
      </c>
      <c r="K6" s="73">
        <f t="shared" si="0"/>
        <v>0.333333333333333</v>
      </c>
      <c r="L6" s="75"/>
    </row>
    <row r="7" ht="18" spans="1:12">
      <c r="A7" s="66"/>
      <c r="B7" s="66"/>
      <c r="C7" s="66"/>
      <c r="D7" s="66"/>
      <c r="E7" s="66"/>
      <c r="F7" s="70" t="s">
        <v>52</v>
      </c>
      <c r="G7" s="71" t="s">
        <v>42</v>
      </c>
      <c r="H7" s="70" t="s">
        <v>53</v>
      </c>
      <c r="I7" s="70" t="s">
        <v>54</v>
      </c>
      <c r="J7" s="72" t="s">
        <v>35</v>
      </c>
      <c r="K7" s="73">
        <f t="shared" si="0"/>
        <v>0.333333333333333</v>
      </c>
      <c r="L7" s="75"/>
    </row>
    <row r="8" ht="18" spans="1:12">
      <c r="A8" s="66"/>
      <c r="B8" s="66"/>
      <c r="C8" s="66"/>
      <c r="D8" s="66" t="s">
        <v>55</v>
      </c>
      <c r="E8" s="66" t="s">
        <v>55</v>
      </c>
      <c r="F8" s="70" t="s">
        <v>56</v>
      </c>
      <c r="G8" s="71" t="s">
        <v>32</v>
      </c>
      <c r="H8" s="70" t="s">
        <v>57</v>
      </c>
      <c r="I8" s="70" t="s">
        <v>58</v>
      </c>
      <c r="J8" s="72" t="s">
        <v>35</v>
      </c>
      <c r="K8" s="73">
        <f t="shared" si="0"/>
        <v>0.333333333333333</v>
      </c>
      <c r="L8" s="75"/>
    </row>
    <row r="9" ht="18" spans="1:12">
      <c r="A9" s="66"/>
      <c r="B9" s="66"/>
      <c r="C9" s="66"/>
      <c r="D9" s="66"/>
      <c r="E9" s="66"/>
      <c r="F9" s="70" t="s">
        <v>59</v>
      </c>
      <c r="G9" s="71" t="s">
        <v>38</v>
      </c>
      <c r="H9" s="70" t="s">
        <v>60</v>
      </c>
      <c r="I9" s="70" t="s">
        <v>61</v>
      </c>
      <c r="J9" s="72" t="s">
        <v>35</v>
      </c>
      <c r="K9" s="73">
        <f t="shared" si="0"/>
        <v>0.333333333333333</v>
      </c>
      <c r="L9" s="75"/>
    </row>
    <row r="10" ht="18" spans="1:12">
      <c r="A10" s="66"/>
      <c r="B10" s="66"/>
      <c r="C10" s="66"/>
      <c r="D10" s="66"/>
      <c r="E10" s="66"/>
      <c r="F10" s="70" t="s">
        <v>62</v>
      </c>
      <c r="G10" s="71" t="s">
        <v>42</v>
      </c>
      <c r="H10" s="70" t="s">
        <v>63</v>
      </c>
      <c r="I10" s="70" t="s">
        <v>64</v>
      </c>
      <c r="J10" s="72" t="s">
        <v>35</v>
      </c>
      <c r="K10" s="73">
        <f t="shared" si="0"/>
        <v>0.333333333333333</v>
      </c>
      <c r="L10" s="75"/>
    </row>
    <row r="11" ht="18" spans="1:12">
      <c r="A11" s="66"/>
      <c r="B11" s="66"/>
      <c r="C11" s="66"/>
      <c r="D11" s="66" t="s">
        <v>65</v>
      </c>
      <c r="E11" s="66" t="s">
        <v>65</v>
      </c>
      <c r="F11" s="70" t="s">
        <v>66</v>
      </c>
      <c r="G11" s="71" t="s">
        <v>32</v>
      </c>
      <c r="H11" s="70" t="s">
        <v>67</v>
      </c>
      <c r="I11" s="70" t="s">
        <v>68</v>
      </c>
      <c r="J11" s="72" t="s">
        <v>35</v>
      </c>
      <c r="K11" s="73">
        <f t="shared" si="0"/>
        <v>0.333333333333333</v>
      </c>
      <c r="L11" s="75"/>
    </row>
    <row r="12" ht="18" spans="1:12">
      <c r="A12" s="66"/>
      <c r="B12" s="66"/>
      <c r="C12" s="66"/>
      <c r="D12" s="66"/>
      <c r="E12" s="66"/>
      <c r="F12" s="70" t="s">
        <v>69</v>
      </c>
      <c r="G12" s="71" t="s">
        <v>38</v>
      </c>
      <c r="H12" s="70" t="s">
        <v>70</v>
      </c>
      <c r="I12" s="70" t="s">
        <v>71</v>
      </c>
      <c r="J12" s="72" t="s">
        <v>35</v>
      </c>
      <c r="K12" s="73">
        <f t="shared" si="0"/>
        <v>0.333333333333333</v>
      </c>
      <c r="L12" s="75"/>
    </row>
    <row r="13" ht="18" spans="1:12">
      <c r="A13" s="66"/>
      <c r="B13" s="66"/>
      <c r="C13" s="66"/>
      <c r="D13" s="66"/>
      <c r="E13" s="66"/>
      <c r="F13" s="70" t="s">
        <v>72</v>
      </c>
      <c r="G13" s="71" t="s">
        <v>42</v>
      </c>
      <c r="H13" s="70" t="s">
        <v>73</v>
      </c>
      <c r="I13" s="70" t="s">
        <v>74</v>
      </c>
      <c r="J13" s="72" t="s">
        <v>35</v>
      </c>
      <c r="K13" s="73">
        <f t="shared" si="0"/>
        <v>0.333333333333333</v>
      </c>
      <c r="L13" s="76"/>
    </row>
    <row r="14" ht="15.6" customHeight="1" spans="1:12">
      <c r="A14" s="66"/>
      <c r="B14" s="68" t="s">
        <v>28</v>
      </c>
      <c r="C14" s="69" t="s">
        <v>75</v>
      </c>
      <c r="D14" s="69" t="s">
        <v>75</v>
      </c>
      <c r="E14" s="69" t="s">
        <v>75</v>
      </c>
      <c r="F14" s="70" t="s">
        <v>76</v>
      </c>
      <c r="G14" s="71" t="s">
        <v>32</v>
      </c>
      <c r="H14" s="70" t="s">
        <v>77</v>
      </c>
      <c r="I14" s="70" t="s">
        <v>78</v>
      </c>
      <c r="J14" s="72" t="s">
        <v>35</v>
      </c>
      <c r="K14" s="73">
        <f t="shared" si="0"/>
        <v>0.333333333333333</v>
      </c>
      <c r="L14" s="77" t="s">
        <v>36</v>
      </c>
    </row>
    <row r="15" ht="18" spans="1:12">
      <c r="A15" s="66"/>
      <c r="B15" s="69"/>
      <c r="C15" s="69"/>
      <c r="D15" s="69"/>
      <c r="E15" s="69"/>
      <c r="F15" s="70" t="s">
        <v>75</v>
      </c>
      <c r="G15" s="71" t="s">
        <v>38</v>
      </c>
      <c r="H15" s="70" t="s">
        <v>79</v>
      </c>
      <c r="I15" s="70" t="s">
        <v>80</v>
      </c>
      <c r="J15" s="72" t="s">
        <v>35</v>
      </c>
      <c r="K15" s="73">
        <f t="shared" si="0"/>
        <v>0.333333333333333</v>
      </c>
      <c r="L15" s="78"/>
    </row>
    <row r="16" ht="18" spans="1:12">
      <c r="A16" s="66"/>
      <c r="B16" s="69"/>
      <c r="C16" s="69"/>
      <c r="D16" s="69"/>
      <c r="E16" s="69"/>
      <c r="F16" s="70" t="s">
        <v>81</v>
      </c>
      <c r="G16" s="71" t="s">
        <v>42</v>
      </c>
      <c r="H16" s="70" t="s">
        <v>82</v>
      </c>
      <c r="I16" s="70" t="s">
        <v>83</v>
      </c>
      <c r="J16" s="72" t="s">
        <v>35</v>
      </c>
      <c r="K16" s="73">
        <f t="shared" si="0"/>
        <v>0.333333333333333</v>
      </c>
      <c r="L16" s="78"/>
    </row>
    <row r="17" ht="18" spans="1:12">
      <c r="A17" s="66"/>
      <c r="B17" s="69"/>
      <c r="C17" s="69"/>
      <c r="D17" s="69" t="s">
        <v>84</v>
      </c>
      <c r="E17" s="69" t="s">
        <v>84</v>
      </c>
      <c r="F17" s="70" t="s">
        <v>85</v>
      </c>
      <c r="G17" s="71" t="s">
        <v>32</v>
      </c>
      <c r="H17" s="70" t="s">
        <v>86</v>
      </c>
      <c r="I17" s="70" t="s">
        <v>87</v>
      </c>
      <c r="J17" s="72" t="s">
        <v>35</v>
      </c>
      <c r="K17" s="73">
        <f t="shared" si="0"/>
        <v>0.333333333333333</v>
      </c>
      <c r="L17" s="78"/>
    </row>
    <row r="18" ht="18" spans="1:12">
      <c r="A18" s="66"/>
      <c r="B18" s="69"/>
      <c r="C18" s="69"/>
      <c r="D18" s="69"/>
      <c r="E18" s="69"/>
      <c r="F18" s="70" t="s">
        <v>84</v>
      </c>
      <c r="G18" s="71" t="s">
        <v>38</v>
      </c>
      <c r="H18" s="70" t="s">
        <v>88</v>
      </c>
      <c r="I18" s="70" t="s">
        <v>89</v>
      </c>
      <c r="J18" s="72" t="s">
        <v>35</v>
      </c>
      <c r="K18" s="73">
        <f t="shared" si="0"/>
        <v>0.333333333333333</v>
      </c>
      <c r="L18" s="78"/>
    </row>
    <row r="19" ht="18" spans="1:12">
      <c r="A19" s="66"/>
      <c r="B19" s="69"/>
      <c r="C19" s="69"/>
      <c r="D19" s="69"/>
      <c r="E19" s="69"/>
      <c r="F19" s="70" t="s">
        <v>90</v>
      </c>
      <c r="G19" s="71" t="s">
        <v>42</v>
      </c>
      <c r="H19" s="70" t="s">
        <v>91</v>
      </c>
      <c r="I19" s="70" t="s">
        <v>92</v>
      </c>
      <c r="J19" s="72" t="s">
        <v>35</v>
      </c>
      <c r="K19" s="73">
        <f t="shared" si="0"/>
        <v>0.333333333333333</v>
      </c>
      <c r="L19" s="78"/>
    </row>
    <row r="20" ht="18" spans="1:12">
      <c r="A20" s="66"/>
      <c r="B20" s="69"/>
      <c r="C20" s="69"/>
      <c r="D20" s="69" t="s">
        <v>93</v>
      </c>
      <c r="E20" s="69" t="s">
        <v>93</v>
      </c>
      <c r="F20" s="70" t="s">
        <v>94</v>
      </c>
      <c r="G20" s="71" t="s">
        <v>32</v>
      </c>
      <c r="H20" s="70" t="s">
        <v>95</v>
      </c>
      <c r="I20" s="70" t="s">
        <v>96</v>
      </c>
      <c r="J20" s="72" t="s">
        <v>35</v>
      </c>
      <c r="K20" s="73">
        <f t="shared" si="0"/>
        <v>0.333333333333333</v>
      </c>
      <c r="L20" s="78"/>
    </row>
    <row r="21" ht="18" spans="1:12">
      <c r="A21" s="66"/>
      <c r="B21" s="69"/>
      <c r="C21" s="69"/>
      <c r="D21" s="69"/>
      <c r="E21" s="69"/>
      <c r="F21" s="70" t="s">
        <v>93</v>
      </c>
      <c r="G21" s="71" t="s">
        <v>38</v>
      </c>
      <c r="H21" s="70" t="s">
        <v>97</v>
      </c>
      <c r="I21" s="70" t="s">
        <v>98</v>
      </c>
      <c r="J21" s="72" t="s">
        <v>35</v>
      </c>
      <c r="K21" s="73">
        <f t="shared" si="0"/>
        <v>0.333333333333333</v>
      </c>
      <c r="L21" s="78"/>
    </row>
    <row r="22" ht="18" spans="1:12">
      <c r="A22" s="66"/>
      <c r="B22" s="69"/>
      <c r="C22" s="69"/>
      <c r="D22" s="69"/>
      <c r="E22" s="69"/>
      <c r="F22" s="70" t="s">
        <v>99</v>
      </c>
      <c r="G22" s="71" t="s">
        <v>42</v>
      </c>
      <c r="H22" s="70" t="s">
        <v>100</v>
      </c>
      <c r="I22" s="70" t="s">
        <v>101</v>
      </c>
      <c r="J22" s="72" t="s">
        <v>35</v>
      </c>
      <c r="K22" s="73">
        <f t="shared" si="0"/>
        <v>0.333333333333333</v>
      </c>
      <c r="L22" s="79"/>
    </row>
    <row r="23" ht="18" spans="1:12">
      <c r="A23" s="66"/>
      <c r="B23" s="67" t="s">
        <v>28</v>
      </c>
      <c r="C23" s="67" t="s">
        <v>102</v>
      </c>
      <c r="D23" s="67" t="s">
        <v>103</v>
      </c>
      <c r="E23" s="67" t="s">
        <v>103</v>
      </c>
      <c r="F23" s="70" t="s">
        <v>104</v>
      </c>
      <c r="G23" s="71" t="s">
        <v>32</v>
      </c>
      <c r="H23" s="70" t="s">
        <v>105</v>
      </c>
      <c r="I23" s="70" t="s">
        <v>106</v>
      </c>
      <c r="J23" s="72" t="s">
        <v>35</v>
      </c>
      <c r="K23" s="73">
        <f t="shared" si="0"/>
        <v>0.333333333333333</v>
      </c>
      <c r="L23" s="74" t="s">
        <v>36</v>
      </c>
    </row>
    <row r="24" ht="18" spans="1:12">
      <c r="A24" s="66"/>
      <c r="B24" s="67"/>
      <c r="C24" s="67"/>
      <c r="D24" s="67"/>
      <c r="E24" s="67"/>
      <c r="F24" s="70" t="s">
        <v>103</v>
      </c>
      <c r="G24" s="71" t="s">
        <v>38</v>
      </c>
      <c r="H24" s="70" t="s">
        <v>107</v>
      </c>
      <c r="I24" s="70" t="s">
        <v>108</v>
      </c>
      <c r="J24" s="72" t="s">
        <v>35</v>
      </c>
      <c r="K24" s="73">
        <f t="shared" si="0"/>
        <v>0.333333333333333</v>
      </c>
      <c r="L24" s="75"/>
    </row>
    <row r="25" ht="18" spans="1:12">
      <c r="A25" s="66"/>
      <c r="B25" s="67"/>
      <c r="C25" s="67"/>
      <c r="D25" s="67"/>
      <c r="E25" s="67"/>
      <c r="F25" s="70" t="s">
        <v>109</v>
      </c>
      <c r="G25" s="71" t="s">
        <v>42</v>
      </c>
      <c r="H25" s="70" t="s">
        <v>110</v>
      </c>
      <c r="I25" s="70" t="s">
        <v>111</v>
      </c>
      <c r="J25" s="72" t="s">
        <v>35</v>
      </c>
      <c r="K25" s="73">
        <f t="shared" si="0"/>
        <v>0.333333333333333</v>
      </c>
      <c r="L25" s="75"/>
    </row>
    <row r="26" ht="18" spans="1:12">
      <c r="A26" s="66"/>
      <c r="B26" s="67"/>
      <c r="C26" s="67"/>
      <c r="D26" s="67" t="s">
        <v>112</v>
      </c>
      <c r="E26" s="67" t="s">
        <v>112</v>
      </c>
      <c r="F26" s="70" t="s">
        <v>113</v>
      </c>
      <c r="G26" s="71" t="s">
        <v>32</v>
      </c>
      <c r="H26" s="70" t="s">
        <v>114</v>
      </c>
      <c r="I26" s="70" t="s">
        <v>115</v>
      </c>
      <c r="J26" s="72" t="s">
        <v>35</v>
      </c>
      <c r="K26" s="73">
        <f t="shared" si="0"/>
        <v>0.333333333333333</v>
      </c>
      <c r="L26" s="75"/>
    </row>
    <row r="27" ht="18" spans="1:12">
      <c r="A27" s="66"/>
      <c r="B27" s="67"/>
      <c r="C27" s="67"/>
      <c r="D27" s="67"/>
      <c r="E27" s="67"/>
      <c r="F27" s="70" t="s">
        <v>112</v>
      </c>
      <c r="G27" s="71" t="s">
        <v>38</v>
      </c>
      <c r="H27" s="70" t="s">
        <v>116</v>
      </c>
      <c r="I27" s="70" t="s">
        <v>117</v>
      </c>
      <c r="J27" s="72" t="s">
        <v>35</v>
      </c>
      <c r="K27" s="73">
        <f t="shared" si="0"/>
        <v>0.333333333333333</v>
      </c>
      <c r="L27" s="75"/>
    </row>
    <row r="28" ht="18" spans="1:12">
      <c r="A28" s="66"/>
      <c r="B28" s="67"/>
      <c r="C28" s="67"/>
      <c r="D28" s="67"/>
      <c r="E28" s="67"/>
      <c r="F28" s="70" t="s">
        <v>118</v>
      </c>
      <c r="G28" s="71" t="s">
        <v>42</v>
      </c>
      <c r="H28" s="70" t="s">
        <v>119</v>
      </c>
      <c r="I28" s="70" t="s">
        <v>120</v>
      </c>
      <c r="J28" s="72" t="s">
        <v>35</v>
      </c>
      <c r="K28" s="73">
        <f t="shared" si="0"/>
        <v>0.333333333333333</v>
      </c>
      <c r="L28" s="75"/>
    </row>
    <row r="29" ht="18" spans="1:12">
      <c r="A29" s="66"/>
      <c r="B29" s="67"/>
      <c r="C29" s="67"/>
      <c r="D29" s="67" t="s">
        <v>121</v>
      </c>
      <c r="E29" s="67" t="s">
        <v>121</v>
      </c>
      <c r="F29" s="70" t="s">
        <v>122</v>
      </c>
      <c r="G29" s="71" t="s">
        <v>32</v>
      </c>
      <c r="H29" s="70" t="s">
        <v>123</v>
      </c>
      <c r="I29" s="70" t="s">
        <v>124</v>
      </c>
      <c r="J29" s="72" t="s">
        <v>35</v>
      </c>
      <c r="K29" s="73">
        <f t="shared" si="0"/>
        <v>0.333333333333333</v>
      </c>
      <c r="L29" s="75"/>
    </row>
    <row r="30" ht="18" spans="1:12">
      <c r="A30" s="66"/>
      <c r="B30" s="67"/>
      <c r="C30" s="67"/>
      <c r="D30" s="67"/>
      <c r="E30" s="67"/>
      <c r="F30" s="70" t="s">
        <v>121</v>
      </c>
      <c r="G30" s="71" t="s">
        <v>38</v>
      </c>
      <c r="H30" s="70" t="s">
        <v>125</v>
      </c>
      <c r="I30" s="70" t="s">
        <v>126</v>
      </c>
      <c r="J30" s="72" t="s">
        <v>35</v>
      </c>
      <c r="K30" s="73">
        <f t="shared" si="0"/>
        <v>0.333333333333333</v>
      </c>
      <c r="L30" s="75"/>
    </row>
    <row r="31" ht="18" spans="1:12">
      <c r="A31" s="66"/>
      <c r="B31" s="67"/>
      <c r="C31" s="67"/>
      <c r="D31" s="67"/>
      <c r="E31" s="67"/>
      <c r="F31" s="70" t="s">
        <v>127</v>
      </c>
      <c r="G31" s="71" t="s">
        <v>42</v>
      </c>
      <c r="H31" s="70" t="s">
        <v>128</v>
      </c>
      <c r="I31" s="70" t="s">
        <v>129</v>
      </c>
      <c r="J31" s="72" t="s">
        <v>35</v>
      </c>
      <c r="K31" s="73">
        <f t="shared" si="0"/>
        <v>0.333333333333333</v>
      </c>
      <c r="L31" s="76"/>
    </row>
    <row r="32" ht="28.8" customHeight="1" spans="1:12">
      <c r="A32" s="66"/>
      <c r="B32" s="67" t="s">
        <v>28</v>
      </c>
      <c r="C32" s="67" t="s">
        <v>130</v>
      </c>
      <c r="D32" s="67" t="s">
        <v>131</v>
      </c>
      <c r="E32" s="67" t="s">
        <v>131</v>
      </c>
      <c r="F32" s="70" t="s">
        <v>132</v>
      </c>
      <c r="G32" s="71" t="s">
        <v>32</v>
      </c>
      <c r="H32" s="70" t="s">
        <v>133</v>
      </c>
      <c r="I32" s="70" t="s">
        <v>134</v>
      </c>
      <c r="J32" s="72" t="s">
        <v>35</v>
      </c>
      <c r="K32" s="73">
        <f t="shared" si="0"/>
        <v>0.333333333333333</v>
      </c>
      <c r="L32" s="74" t="s">
        <v>36</v>
      </c>
    </row>
    <row r="33" ht="18" spans="1:12">
      <c r="A33" s="66"/>
      <c r="B33" s="67"/>
      <c r="C33" s="67"/>
      <c r="D33" s="67"/>
      <c r="E33" s="67"/>
      <c r="F33" s="70" t="s">
        <v>135</v>
      </c>
      <c r="G33" s="71" t="s">
        <v>38</v>
      </c>
      <c r="H33" s="70" t="s">
        <v>136</v>
      </c>
      <c r="I33" s="70" t="s">
        <v>137</v>
      </c>
      <c r="J33" s="72" t="s">
        <v>35</v>
      </c>
      <c r="K33" s="73">
        <f t="shared" si="0"/>
        <v>0.333333333333333</v>
      </c>
      <c r="L33" s="75"/>
    </row>
    <row r="34" ht="18" spans="1:12">
      <c r="A34" s="66"/>
      <c r="B34" s="67"/>
      <c r="C34" s="67"/>
      <c r="D34" s="67"/>
      <c r="E34" s="67"/>
      <c r="F34" s="70" t="s">
        <v>138</v>
      </c>
      <c r="G34" s="71" t="s">
        <v>42</v>
      </c>
      <c r="H34" s="70" t="s">
        <v>139</v>
      </c>
      <c r="I34" s="70" t="s">
        <v>140</v>
      </c>
      <c r="J34" s="72" t="s">
        <v>35</v>
      </c>
      <c r="K34" s="73">
        <f t="shared" si="0"/>
        <v>0.333333333333333</v>
      </c>
      <c r="L34" s="75"/>
    </row>
    <row r="35" ht="18" spans="1:12">
      <c r="A35" s="66"/>
      <c r="B35" s="67"/>
      <c r="C35" s="67"/>
      <c r="D35" s="67" t="s">
        <v>141</v>
      </c>
      <c r="E35" s="67" t="s">
        <v>141</v>
      </c>
      <c r="F35" s="70" t="s">
        <v>142</v>
      </c>
      <c r="G35" s="71" t="s">
        <v>32</v>
      </c>
      <c r="H35" s="70" t="s">
        <v>143</v>
      </c>
      <c r="I35" s="70" t="s">
        <v>144</v>
      </c>
      <c r="J35" s="72" t="s">
        <v>35</v>
      </c>
      <c r="K35" s="73">
        <f t="shared" si="0"/>
        <v>0.333333333333333</v>
      </c>
      <c r="L35" s="75"/>
    </row>
    <row r="36" ht="18" spans="1:12">
      <c r="A36" s="66"/>
      <c r="B36" s="67"/>
      <c r="C36" s="67"/>
      <c r="D36" s="67"/>
      <c r="E36" s="67"/>
      <c r="F36" s="70" t="s">
        <v>145</v>
      </c>
      <c r="G36" s="71" t="s">
        <v>38</v>
      </c>
      <c r="H36" s="70" t="s">
        <v>146</v>
      </c>
      <c r="I36" s="70" t="s">
        <v>147</v>
      </c>
      <c r="J36" s="72" t="s">
        <v>35</v>
      </c>
      <c r="K36" s="73">
        <f t="shared" si="0"/>
        <v>0.333333333333333</v>
      </c>
      <c r="L36" s="75"/>
    </row>
    <row r="37" ht="18" spans="1:12">
      <c r="A37" s="66"/>
      <c r="B37" s="67"/>
      <c r="C37" s="67"/>
      <c r="D37" s="67"/>
      <c r="E37" s="67"/>
      <c r="F37" s="70" t="s">
        <v>148</v>
      </c>
      <c r="G37" s="71" t="s">
        <v>42</v>
      </c>
      <c r="H37" s="70" t="s">
        <v>149</v>
      </c>
      <c r="I37" s="70" t="s">
        <v>150</v>
      </c>
      <c r="J37" s="72" t="s">
        <v>35</v>
      </c>
      <c r="K37" s="73">
        <f t="shared" si="0"/>
        <v>0.333333333333333</v>
      </c>
      <c r="L37" s="75"/>
    </row>
    <row r="38" ht="18" spans="1:12">
      <c r="A38" s="66"/>
      <c r="B38" s="67"/>
      <c r="C38" s="67"/>
      <c r="D38" s="67" t="s">
        <v>151</v>
      </c>
      <c r="E38" s="67" t="s">
        <v>151</v>
      </c>
      <c r="F38" s="70" t="s">
        <v>152</v>
      </c>
      <c r="G38" s="71" t="s">
        <v>32</v>
      </c>
      <c r="H38" s="70" t="s">
        <v>153</v>
      </c>
      <c r="I38" s="70" t="s">
        <v>154</v>
      </c>
      <c r="J38" s="72" t="s">
        <v>35</v>
      </c>
      <c r="K38" s="73">
        <f t="shared" si="0"/>
        <v>0.333333333333333</v>
      </c>
      <c r="L38" s="75"/>
    </row>
    <row r="39" ht="18" spans="1:12">
      <c r="A39" s="66"/>
      <c r="B39" s="67"/>
      <c r="C39" s="67"/>
      <c r="D39" s="67"/>
      <c r="E39" s="67"/>
      <c r="F39" s="70" t="s">
        <v>155</v>
      </c>
      <c r="G39" s="71" t="s">
        <v>38</v>
      </c>
      <c r="H39" s="70" t="s">
        <v>156</v>
      </c>
      <c r="I39" s="70" t="s">
        <v>157</v>
      </c>
      <c r="J39" s="72" t="s">
        <v>35</v>
      </c>
      <c r="K39" s="73">
        <f t="shared" si="0"/>
        <v>0.333333333333333</v>
      </c>
      <c r="L39" s="75"/>
    </row>
    <row r="40" ht="18" spans="1:12">
      <c r="A40" s="66"/>
      <c r="B40" s="67"/>
      <c r="C40" s="67"/>
      <c r="D40" s="67"/>
      <c r="E40" s="67"/>
      <c r="F40" s="70" t="s">
        <v>158</v>
      </c>
      <c r="G40" s="71" t="s">
        <v>42</v>
      </c>
      <c r="H40" s="70" t="s">
        <v>159</v>
      </c>
      <c r="I40" s="70" t="s">
        <v>160</v>
      </c>
      <c r="J40" s="72" t="s">
        <v>35</v>
      </c>
      <c r="K40" s="73">
        <f t="shared" si="0"/>
        <v>0.333333333333333</v>
      </c>
      <c r="L40" s="75"/>
    </row>
    <row r="41" ht="18" spans="1:12">
      <c r="A41" s="66"/>
      <c r="B41" s="67"/>
      <c r="C41" s="67"/>
      <c r="D41" s="67" t="s">
        <v>161</v>
      </c>
      <c r="E41" s="67" t="s">
        <v>161</v>
      </c>
      <c r="F41" s="70" t="s">
        <v>162</v>
      </c>
      <c r="G41" s="71" t="s">
        <v>32</v>
      </c>
      <c r="H41" s="70" t="s">
        <v>163</v>
      </c>
      <c r="I41" s="70" t="s">
        <v>164</v>
      </c>
      <c r="J41" s="72" t="s">
        <v>35</v>
      </c>
      <c r="K41" s="73">
        <f t="shared" si="0"/>
        <v>0.333333333333333</v>
      </c>
      <c r="L41" s="75"/>
    </row>
    <row r="42" ht="18" spans="1:12">
      <c r="A42" s="66"/>
      <c r="B42" s="67"/>
      <c r="C42" s="67"/>
      <c r="D42" s="67"/>
      <c r="E42" s="67"/>
      <c r="F42" s="70" t="s">
        <v>165</v>
      </c>
      <c r="G42" s="71" t="s">
        <v>38</v>
      </c>
      <c r="H42" s="70" t="s">
        <v>166</v>
      </c>
      <c r="I42" s="70" t="s">
        <v>167</v>
      </c>
      <c r="J42" s="72" t="s">
        <v>35</v>
      </c>
      <c r="K42" s="73">
        <f t="shared" si="0"/>
        <v>0.333333333333333</v>
      </c>
      <c r="L42" s="75"/>
    </row>
    <row r="43" ht="18" spans="1:12">
      <c r="A43" s="66"/>
      <c r="B43" s="67"/>
      <c r="C43" s="67"/>
      <c r="D43" s="67"/>
      <c r="E43" s="67"/>
      <c r="F43" s="70" t="s">
        <v>168</v>
      </c>
      <c r="G43" s="71" t="s">
        <v>42</v>
      </c>
      <c r="H43" s="70" t="s">
        <v>169</v>
      </c>
      <c r="I43" s="70" t="s">
        <v>170</v>
      </c>
      <c r="J43" s="72" t="s">
        <v>35</v>
      </c>
      <c r="K43" s="73">
        <f t="shared" si="0"/>
        <v>0.333333333333333</v>
      </c>
      <c r="L43" s="76"/>
    </row>
  </sheetData>
  <autoFilter ref="A1:K43">
    <extLst/>
  </autoFilter>
  <mergeCells count="41">
    <mergeCell ref="A2:A43"/>
    <mergeCell ref="B2:B13"/>
    <mergeCell ref="B14:B22"/>
    <mergeCell ref="B23:B31"/>
    <mergeCell ref="B32:B43"/>
    <mergeCell ref="C2:C13"/>
    <mergeCell ref="C14:C22"/>
    <mergeCell ref="C23:C31"/>
    <mergeCell ref="C32:C4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L2:L13"/>
    <mergeCell ref="L14:L22"/>
    <mergeCell ref="L23:L31"/>
    <mergeCell ref="L32:L43"/>
  </mergeCells>
  <dataValidations count="1">
    <dataValidation type="list" allowBlank="1" showErrorMessage="1" sqref="J2:J43">
      <formula1>"新增,复用,利旧"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zoomScale="70" zoomScaleNormal="70" workbookViewId="0">
      <selection activeCell="C3" sqref="C3"/>
    </sheetView>
  </sheetViews>
  <sheetFormatPr defaultColWidth="14" defaultRowHeight="14.4"/>
  <cols>
    <col min="1" max="1" width="11" customWidth="1"/>
    <col min="2" max="2" width="44" customWidth="1"/>
    <col min="3" max="3" width="80" customWidth="1"/>
    <col min="4" max="4" width="70" customWidth="1"/>
    <col min="5" max="5" width="33" customWidth="1"/>
    <col min="6" max="6" width="14" customWidth="1"/>
    <col min="7" max="7" width="12" customWidth="1"/>
    <col min="8" max="20" width="10" customWidth="1"/>
  </cols>
  <sheetData>
    <row r="1" ht="36" customHeight="1" spans="1:9">
      <c r="A1" s="25" t="s">
        <v>171</v>
      </c>
      <c r="B1" s="26"/>
      <c r="C1" s="26"/>
      <c r="D1" s="27"/>
      <c r="E1" s="56"/>
      <c r="F1" s="56"/>
      <c r="G1" s="57"/>
      <c r="H1" s="57"/>
      <c r="I1" s="57"/>
    </row>
    <row r="2" ht="16.95" customHeight="1" spans="1:4">
      <c r="A2" s="28" t="s">
        <v>172</v>
      </c>
      <c r="B2" s="28"/>
      <c r="C2" s="29" t="s">
        <v>173</v>
      </c>
      <c r="D2" s="14">
        <f>C56</f>
        <v>1.4183</v>
      </c>
    </row>
    <row r="3" ht="16.95" customHeight="1" spans="1:6">
      <c r="A3" s="28" t="str">
        <f>B42</f>
        <v>软件规模变更因子</v>
      </c>
      <c r="B3" s="28"/>
      <c r="C3" s="30" t="s">
        <v>174</v>
      </c>
      <c r="D3" s="9">
        <f>IF(C3=B43,D43,IF(C3=B44,D44,IF(C3=B45,D45,IF(C3=B46,D46))))</f>
        <v>1</v>
      </c>
      <c r="E3" s="58"/>
      <c r="F3" s="58"/>
    </row>
    <row r="4" ht="16.95" customHeight="1" spans="1:4">
      <c r="A4" s="28" t="s">
        <v>175</v>
      </c>
      <c r="B4" s="28"/>
      <c r="C4" s="29" t="s">
        <v>176</v>
      </c>
      <c r="D4" s="31">
        <f>IF(C4=B14,D14,IF(C4=B15,D15,IF(C4=B16,D16,IF(C4=B16,D16,IF(C4=B17,D17,IF(C4=B18,D18,IF(C4=B19,D19,IF(C4=B20,D20,0))))))))</f>
        <v>1</v>
      </c>
    </row>
    <row r="5" ht="34.05" customHeight="1" spans="1:4">
      <c r="A5" s="28" t="s">
        <v>177</v>
      </c>
      <c r="B5" s="32" t="s">
        <v>178</v>
      </c>
      <c r="C5" s="30" t="s">
        <v>179</v>
      </c>
      <c r="D5" s="33">
        <f>IF(C5=C23,D23,IF(C5=C24,D24,-10))</f>
        <v>1</v>
      </c>
    </row>
    <row r="6" ht="16.95" customHeight="1" spans="1:4">
      <c r="A6" s="28"/>
      <c r="B6" s="32" t="s">
        <v>180</v>
      </c>
      <c r="C6" s="30" t="s">
        <v>181</v>
      </c>
      <c r="D6" s="33">
        <f>IF(C6=C25,D25,IF(C6=C26,D26,-10))</f>
        <v>1</v>
      </c>
    </row>
    <row r="7" ht="16.95" customHeight="1" spans="1:4">
      <c r="A7" s="28"/>
      <c r="B7" s="32" t="s">
        <v>182</v>
      </c>
      <c r="C7" s="30" t="s">
        <v>183</v>
      </c>
      <c r="D7" s="33">
        <f>IF(C7=C27,D27,IF(C7=C28,D28,-10))</f>
        <v>1</v>
      </c>
    </row>
    <row r="8" ht="16.95" customHeight="1" spans="1:4">
      <c r="A8" s="28"/>
      <c r="B8" s="32" t="s">
        <v>184</v>
      </c>
      <c r="C8" s="30" t="s">
        <v>185</v>
      </c>
      <c r="D8" s="33">
        <f>IF(C8=C29,D29,IF(C8=C30,D30,-10))</f>
        <v>1</v>
      </c>
    </row>
    <row r="9" ht="16.95" customHeight="1" spans="1:4">
      <c r="A9" s="28" t="s">
        <v>186</v>
      </c>
      <c r="B9" s="34"/>
      <c r="C9" s="29" t="s">
        <v>187</v>
      </c>
      <c r="D9" s="31">
        <f>IF(C9=B33,D33,IF(C9=B34,D34,IF(C9=B35,D35,-10)))</f>
        <v>1</v>
      </c>
    </row>
    <row r="10" ht="16.95" customHeight="1" spans="1:4">
      <c r="A10" s="28" t="s">
        <v>188</v>
      </c>
      <c r="B10" s="28"/>
      <c r="C10" s="30" t="s">
        <v>189</v>
      </c>
      <c r="D10" s="31">
        <f>IF(C10=B38,D38,IF(C10=B39,D39,IF(C10=B40,D40,0)))</f>
        <v>0.8</v>
      </c>
    </row>
    <row r="11" ht="16.95" customHeight="1" spans="1:4">
      <c r="A11" s="28" t="str">
        <f>B48</f>
        <v>完整性级别调整因子</v>
      </c>
      <c r="B11" s="35"/>
      <c r="C11" s="30" t="s">
        <v>190</v>
      </c>
      <c r="D11" s="9">
        <f>IF(C11=B49,D49,IF(C11=B50,D50,IF(C11=B51,D51,IF(C11=B52,D52))))</f>
        <v>1</v>
      </c>
    </row>
    <row r="12" ht="15" customHeight="1" spans="1:4">
      <c r="A12" s="36"/>
      <c r="B12" s="37"/>
      <c r="C12" s="38"/>
      <c r="D12" s="39"/>
    </row>
    <row r="13" ht="16.95" customHeight="1" spans="2:4">
      <c r="B13" s="32" t="s">
        <v>191</v>
      </c>
      <c r="C13" s="32" t="s">
        <v>192</v>
      </c>
      <c r="D13" s="32" t="s">
        <v>193</v>
      </c>
    </row>
    <row r="14" ht="16.95" customHeight="1" spans="2:4">
      <c r="B14" s="40" t="s">
        <v>176</v>
      </c>
      <c r="C14" s="41" t="s">
        <v>194</v>
      </c>
      <c r="D14" s="42">
        <v>1</v>
      </c>
    </row>
    <row r="15" ht="34.05" customHeight="1" spans="2:4">
      <c r="B15" s="40" t="s">
        <v>195</v>
      </c>
      <c r="C15" s="41" t="s">
        <v>196</v>
      </c>
      <c r="D15" s="42">
        <v>1.2</v>
      </c>
    </row>
    <row r="16" ht="16.95" customHeight="1" spans="2:4">
      <c r="B16" s="40" t="s">
        <v>197</v>
      </c>
      <c r="C16" s="41" t="s">
        <v>198</v>
      </c>
      <c r="D16" s="42">
        <v>1.3</v>
      </c>
    </row>
    <row r="17" ht="16.95" customHeight="1" spans="2:4">
      <c r="B17" s="40" t="s">
        <v>199</v>
      </c>
      <c r="C17" s="41" t="s">
        <v>200</v>
      </c>
      <c r="D17" s="42">
        <v>1.7</v>
      </c>
    </row>
    <row r="18" ht="16.95" customHeight="1" spans="2:4">
      <c r="B18" s="40" t="s">
        <v>201</v>
      </c>
      <c r="C18" s="41" t="s">
        <v>202</v>
      </c>
      <c r="D18" s="42">
        <v>1.7</v>
      </c>
    </row>
    <row r="19" ht="16.95" customHeight="1" spans="2:4">
      <c r="B19" s="40" t="s">
        <v>203</v>
      </c>
      <c r="C19" s="41" t="s">
        <v>204</v>
      </c>
      <c r="D19" s="42">
        <v>1.9</v>
      </c>
    </row>
    <row r="20" ht="16.95" customHeight="1" spans="2:4">
      <c r="B20" s="40" t="s">
        <v>205</v>
      </c>
      <c r="C20" s="41" t="s">
        <v>206</v>
      </c>
      <c r="D20" s="42">
        <v>2</v>
      </c>
    </row>
    <row r="21" ht="16.95" customHeight="1" spans="2:4">
      <c r="B21" s="43"/>
      <c r="C21" s="44"/>
      <c r="D21" s="45"/>
    </row>
    <row r="22" ht="16.95" customHeight="1" spans="2:6">
      <c r="B22" s="32" t="s">
        <v>177</v>
      </c>
      <c r="C22" s="32" t="s">
        <v>207</v>
      </c>
      <c r="D22" s="32" t="s">
        <v>193</v>
      </c>
      <c r="E22" s="59" t="s">
        <v>208</v>
      </c>
      <c r="F22" s="60" t="s">
        <v>209</v>
      </c>
    </row>
    <row r="23" ht="16.95" customHeight="1" spans="2:5">
      <c r="B23" s="40" t="s">
        <v>178</v>
      </c>
      <c r="C23" s="41" t="s">
        <v>210</v>
      </c>
      <c r="D23" s="40">
        <v>-1</v>
      </c>
      <c r="E23" s="59"/>
    </row>
    <row r="24" ht="34.05" customHeight="1" spans="2:5">
      <c r="B24" s="40"/>
      <c r="C24" s="41" t="s">
        <v>179</v>
      </c>
      <c r="D24" s="40">
        <v>1</v>
      </c>
      <c r="E24" s="59"/>
    </row>
    <row r="25" ht="16.95" customHeight="1" spans="2:5">
      <c r="B25" s="40" t="s">
        <v>180</v>
      </c>
      <c r="C25" s="41" t="s">
        <v>211</v>
      </c>
      <c r="D25" s="40">
        <v>-1</v>
      </c>
      <c r="E25" s="59"/>
    </row>
    <row r="26" ht="16.95" customHeight="1" spans="2:5">
      <c r="B26" s="40"/>
      <c r="C26" s="41" t="s">
        <v>181</v>
      </c>
      <c r="D26" s="40">
        <v>1</v>
      </c>
      <c r="E26" s="59"/>
    </row>
    <row r="27" ht="16.95" customHeight="1" spans="2:5">
      <c r="B27" s="40" t="s">
        <v>182</v>
      </c>
      <c r="C27" s="41" t="s">
        <v>212</v>
      </c>
      <c r="D27" s="40">
        <v>-1</v>
      </c>
      <c r="E27" s="59"/>
    </row>
    <row r="28" ht="16.95" customHeight="1" spans="2:5">
      <c r="B28" s="40"/>
      <c r="C28" s="41" t="s">
        <v>183</v>
      </c>
      <c r="D28" s="40">
        <v>1</v>
      </c>
      <c r="E28" s="59"/>
    </row>
    <row r="29" ht="16.95" customHeight="1" spans="2:5">
      <c r="B29" s="40" t="s">
        <v>184</v>
      </c>
      <c r="C29" s="41" t="s">
        <v>213</v>
      </c>
      <c r="D29" s="40">
        <v>-1</v>
      </c>
      <c r="E29" s="59"/>
    </row>
    <row r="30" ht="16.95" customHeight="1" spans="2:5">
      <c r="B30" s="40"/>
      <c r="C30" s="41" t="s">
        <v>185</v>
      </c>
      <c r="D30" s="40">
        <v>1</v>
      </c>
      <c r="E30" s="59"/>
    </row>
    <row r="31" ht="16.95" customHeight="1"/>
    <row r="32" ht="16.05" customHeight="1" spans="2:4">
      <c r="B32" s="46" t="s">
        <v>186</v>
      </c>
      <c r="C32" s="47"/>
      <c r="D32" s="32" t="s">
        <v>193</v>
      </c>
    </row>
    <row r="33" ht="16.05" customHeight="1" spans="2:10">
      <c r="B33" s="40" t="s">
        <v>214</v>
      </c>
      <c r="C33" s="40"/>
      <c r="D33" s="42">
        <v>1.2</v>
      </c>
      <c r="I33" s="61" t="s">
        <v>215</v>
      </c>
      <c r="J33" s="62"/>
    </row>
    <row r="34" ht="15" customHeight="1" spans="2:4">
      <c r="B34" s="40" t="s">
        <v>187</v>
      </c>
      <c r="C34" s="40"/>
      <c r="D34" s="42">
        <v>1</v>
      </c>
    </row>
    <row r="35" ht="15" customHeight="1" spans="2:4">
      <c r="B35" s="40" t="s">
        <v>216</v>
      </c>
      <c r="C35" s="40"/>
      <c r="D35" s="42">
        <v>0.8</v>
      </c>
    </row>
    <row r="36" ht="16.95" customHeight="1" spans="4:4">
      <c r="D36" s="48"/>
    </row>
    <row r="37" ht="16.95" customHeight="1" spans="2:4">
      <c r="B37" s="32" t="s">
        <v>188</v>
      </c>
      <c r="C37" s="32"/>
      <c r="D37" s="32" t="s">
        <v>193</v>
      </c>
    </row>
    <row r="38" ht="16.95" customHeight="1" spans="2:4">
      <c r="B38" s="40" t="s">
        <v>189</v>
      </c>
      <c r="C38" s="40"/>
      <c r="D38" s="42">
        <v>0.8</v>
      </c>
    </row>
    <row r="39" ht="16.95" customHeight="1" spans="2:4">
      <c r="B39" s="40" t="s">
        <v>217</v>
      </c>
      <c r="C39" s="40"/>
      <c r="D39" s="42">
        <v>1</v>
      </c>
    </row>
    <row r="40" ht="16.95" customHeight="1" spans="2:4">
      <c r="B40" s="40" t="s">
        <v>218</v>
      </c>
      <c r="C40" s="40"/>
      <c r="D40" s="42">
        <v>1.2</v>
      </c>
    </row>
    <row r="41" ht="16.95" customHeight="1"/>
    <row r="42" ht="16.95" customHeight="1" spans="2:4">
      <c r="B42" s="46" t="s">
        <v>219</v>
      </c>
      <c r="C42" s="49"/>
      <c r="D42" s="47"/>
    </row>
    <row r="43" ht="16.95" customHeight="1" spans="2:4">
      <c r="B43" s="40" t="s">
        <v>220</v>
      </c>
      <c r="C43" s="40" t="s">
        <v>221</v>
      </c>
      <c r="D43" s="50">
        <v>2</v>
      </c>
    </row>
    <row r="44" ht="16.95" customHeight="1" spans="2:4">
      <c r="B44" s="40" t="s">
        <v>222</v>
      </c>
      <c r="C44" s="40" t="s">
        <v>223</v>
      </c>
      <c r="D44" s="50">
        <v>1.5</v>
      </c>
    </row>
    <row r="45" ht="16.95" customHeight="1" spans="2:4">
      <c r="B45" s="40" t="s">
        <v>224</v>
      </c>
      <c r="C45" s="40" t="s">
        <v>225</v>
      </c>
      <c r="D45" s="50">
        <v>1.26</v>
      </c>
    </row>
    <row r="46" ht="16.95" customHeight="1" spans="2:4">
      <c r="B46" s="40" t="s">
        <v>174</v>
      </c>
      <c r="C46" s="40" t="s">
        <v>226</v>
      </c>
      <c r="D46" s="50">
        <v>1</v>
      </c>
    </row>
    <row r="47" ht="16.95" customHeight="1" spans="1:6">
      <c r="A47" s="51"/>
      <c r="B47" s="52"/>
      <c r="C47" s="48"/>
      <c r="D47" s="53"/>
      <c r="E47" s="60"/>
      <c r="F47" s="60"/>
    </row>
    <row r="48" ht="16.95" customHeight="1" spans="1:6">
      <c r="A48" s="51"/>
      <c r="B48" s="46" t="s">
        <v>227</v>
      </c>
      <c r="C48" s="49"/>
      <c r="D48" s="47"/>
      <c r="E48" s="60"/>
      <c r="F48" s="60"/>
    </row>
    <row r="49" ht="16.95" customHeight="1" spans="1:6">
      <c r="A49" s="51"/>
      <c r="B49" s="40" t="s">
        <v>228</v>
      </c>
      <c r="C49" s="40" t="s">
        <v>229</v>
      </c>
      <c r="D49" s="50">
        <f>(1.6+1.8)/2</f>
        <v>1.7</v>
      </c>
      <c r="E49" s="60"/>
      <c r="F49" s="60"/>
    </row>
    <row r="50" ht="16.95" customHeight="1" spans="1:6">
      <c r="A50" s="51"/>
      <c r="B50" s="40" t="s">
        <v>230</v>
      </c>
      <c r="C50" s="40" t="s">
        <v>231</v>
      </c>
      <c r="D50" s="50">
        <f>(1.3+1.5)/2</f>
        <v>1.4</v>
      </c>
      <c r="E50" s="60"/>
      <c r="F50" s="60"/>
    </row>
    <row r="51" ht="16.95" customHeight="1" spans="1:6">
      <c r="A51" s="51"/>
      <c r="B51" s="40" t="s">
        <v>232</v>
      </c>
      <c r="C51" s="40" t="s">
        <v>233</v>
      </c>
      <c r="D51" s="50">
        <f>(1.1+1.2)/2</f>
        <v>1.15</v>
      </c>
      <c r="E51" s="60"/>
      <c r="F51" s="60"/>
    </row>
    <row r="52" ht="16.95" customHeight="1" spans="2:4">
      <c r="B52" s="40" t="s">
        <v>190</v>
      </c>
      <c r="C52" s="40" t="s">
        <v>234</v>
      </c>
      <c r="D52" s="50">
        <v>1</v>
      </c>
    </row>
    <row r="53" ht="16.95" customHeight="1"/>
    <row r="54" ht="16.95" customHeight="1" spans="4:4">
      <c r="D54" s="48"/>
    </row>
    <row r="55" ht="16.95" customHeight="1" spans="2:6">
      <c r="B55" s="32" t="s">
        <v>235</v>
      </c>
      <c r="C55" s="32" t="s">
        <v>172</v>
      </c>
      <c r="D55" s="54" t="s">
        <v>236</v>
      </c>
      <c r="E55" s="53"/>
      <c r="F55" s="53"/>
    </row>
    <row r="56" ht="16.95" customHeight="1" spans="1:6">
      <c r="A56" s="51"/>
      <c r="B56" s="40" t="s">
        <v>173</v>
      </c>
      <c r="C56" s="40">
        <v>1.4183</v>
      </c>
      <c r="D56" s="55" t="s">
        <v>237</v>
      </c>
      <c r="E56" s="53"/>
      <c r="F56" s="53"/>
    </row>
  </sheetData>
  <mergeCells count="24">
    <mergeCell ref="A1:D1"/>
    <mergeCell ref="A2:B2"/>
    <mergeCell ref="A3:B3"/>
    <mergeCell ref="A4:B4"/>
    <mergeCell ref="A9:B9"/>
    <mergeCell ref="A10:B10"/>
    <mergeCell ref="A11:B11"/>
    <mergeCell ref="B32:C32"/>
    <mergeCell ref="B33:C33"/>
    <mergeCell ref="B34:C34"/>
    <mergeCell ref="B35:C35"/>
    <mergeCell ref="B37:C37"/>
    <mergeCell ref="B38:C38"/>
    <mergeCell ref="B39:C39"/>
    <mergeCell ref="B40:C40"/>
    <mergeCell ref="B42:D42"/>
    <mergeCell ref="B48:D48"/>
    <mergeCell ref="A5:A8"/>
    <mergeCell ref="B23:B24"/>
    <mergeCell ref="B25:B26"/>
    <mergeCell ref="B27:B28"/>
    <mergeCell ref="B29:B30"/>
    <mergeCell ref="E22:E30"/>
    <mergeCell ref="F22:F30"/>
  </mergeCells>
  <conditionalFormatting sqref="C11">
    <cfRule type="expression" dxfId="0" priority="2" stopIfTrue="1">
      <formula>$C3="中软协生产率"</formula>
    </cfRule>
    <cfRule type="expression" dxfId="1" priority="3" stopIfTrue="1">
      <formula>"$C3=""中软协生产率"""</formula>
    </cfRule>
  </conditionalFormatting>
  <dataValidations count="10">
    <dataValidation type="list" allowBlank="1" showErrorMessage="1" sqref="C2">
      <formula1>$B$56</formula1>
    </dataValidation>
    <dataValidation type="list" allowBlank="1" showErrorMessage="1" sqref="C3">
      <formula1>$B$43:$B$46</formula1>
    </dataValidation>
    <dataValidation type="list" allowBlank="1" showErrorMessage="1" sqref="C4">
      <formula1>$B$14:$B$20</formula1>
    </dataValidation>
    <dataValidation type="list" allowBlank="1" showErrorMessage="1" sqref="C5">
      <formula1>$C$23:$C$24</formula1>
    </dataValidation>
    <dataValidation type="list" allowBlank="1" showErrorMessage="1" sqref="C6">
      <formula1>$C$25:$C$26</formula1>
    </dataValidation>
    <dataValidation type="list" allowBlank="1" showErrorMessage="1" sqref="C7 C31">
      <formula1>$C$27:$C$28</formula1>
    </dataValidation>
    <dataValidation type="list" allowBlank="1" showErrorMessage="1" sqref="C8">
      <formula1>$C$29:$C$30</formula1>
    </dataValidation>
    <dataValidation type="list" allowBlank="1" showErrorMessage="1" sqref="C9">
      <formula1>$B$33:$B$35</formula1>
    </dataValidation>
    <dataValidation type="list" allowBlank="1" showErrorMessage="1" sqref="C10">
      <formula1>$B$38:$B$40</formula1>
    </dataValidation>
    <dataValidation type="list" allowBlank="1" showErrorMessage="1" sqref="C11">
      <formula1>$B$49:$B$52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L19" sqref="L19"/>
    </sheetView>
  </sheetViews>
  <sheetFormatPr defaultColWidth="14" defaultRowHeight="14.4" outlineLevelCol="3"/>
  <cols>
    <col min="1" max="2" width="23" customWidth="1"/>
    <col min="3" max="3" width="16" customWidth="1"/>
    <col min="4" max="4" width="68" customWidth="1"/>
    <col min="5" max="5" width="10" customWidth="1"/>
    <col min="6" max="6" width="24" customWidth="1"/>
    <col min="7" max="20" width="10" customWidth="1"/>
  </cols>
  <sheetData>
    <row r="1" ht="22.05" customHeight="1" spans="1:4">
      <c r="A1" s="1" t="s">
        <v>238</v>
      </c>
      <c r="B1" s="1"/>
      <c r="C1" s="1"/>
      <c r="D1" s="1"/>
    </row>
    <row r="2" ht="19.05" customHeight="1" spans="1:4">
      <c r="A2" s="2" t="s">
        <v>239</v>
      </c>
      <c r="B2" s="2"/>
      <c r="C2" s="2" t="s">
        <v>240</v>
      </c>
      <c r="D2" s="2" t="s">
        <v>241</v>
      </c>
    </row>
    <row r="3" ht="19.05" customHeight="1" spans="1:4">
      <c r="A3" s="3" t="s">
        <v>242</v>
      </c>
      <c r="B3" s="3"/>
      <c r="C3" s="4">
        <v>345</v>
      </c>
      <c r="D3" s="5" t="s">
        <v>243</v>
      </c>
    </row>
    <row r="4" ht="19.05" customHeight="1" spans="1:4">
      <c r="A4" s="6" t="s">
        <v>244</v>
      </c>
      <c r="B4" s="7"/>
      <c r="C4" s="8">
        <f>'3、附加值调整'!D3</f>
        <v>1</v>
      </c>
      <c r="D4" s="5"/>
    </row>
    <row r="5" ht="19.05" customHeight="1" spans="1:4">
      <c r="A5" s="6" t="s">
        <v>245</v>
      </c>
      <c r="B5" s="7"/>
      <c r="C5" s="9">
        <f>C3*C4</f>
        <v>345</v>
      </c>
      <c r="D5" s="5" t="s">
        <v>246</v>
      </c>
    </row>
    <row r="6" ht="19.05" customHeight="1" spans="1:4">
      <c r="A6" s="2" t="s">
        <v>247</v>
      </c>
      <c r="B6" s="2"/>
      <c r="C6" s="10">
        <f>'3、附加值调整'!D2</f>
        <v>1.4183</v>
      </c>
      <c r="D6" s="5"/>
    </row>
    <row r="7" ht="19.05" customHeight="1" spans="1:4">
      <c r="A7" s="2" t="s">
        <v>248</v>
      </c>
      <c r="B7" s="2"/>
      <c r="C7" s="9">
        <f>C5*C6</f>
        <v>489.3135</v>
      </c>
      <c r="D7" s="5" t="s">
        <v>249</v>
      </c>
    </row>
    <row r="8" ht="19.05" customHeight="1" spans="1:4">
      <c r="A8" s="11" t="s">
        <v>250</v>
      </c>
      <c r="B8" s="12"/>
      <c r="C8" s="4">
        <v>0</v>
      </c>
      <c r="D8" s="5" t="s">
        <v>251</v>
      </c>
    </row>
    <row r="9" ht="19.05" customHeight="1" spans="1:4">
      <c r="A9" s="13" t="s">
        <v>252</v>
      </c>
      <c r="B9" s="2" t="s">
        <v>252</v>
      </c>
      <c r="C9" s="14">
        <f>C10*C11*C12</f>
        <v>1.8931818464818</v>
      </c>
      <c r="D9" s="5" t="s">
        <v>253</v>
      </c>
    </row>
    <row r="10" ht="19.05" customHeight="1" spans="1:4">
      <c r="A10" s="15"/>
      <c r="B10" s="2" t="s">
        <v>254</v>
      </c>
      <c r="C10" s="14">
        <f>0.2309*LN(C5)+0.3718</f>
        <v>1.72107440589254</v>
      </c>
      <c r="D10" s="5" t="s">
        <v>255</v>
      </c>
    </row>
    <row r="11" ht="19.05" customHeight="1" spans="1:4">
      <c r="A11" s="15"/>
      <c r="B11" s="2" t="s">
        <v>256</v>
      </c>
      <c r="C11" s="16">
        <f>'3、附加值调整'!D4</f>
        <v>1</v>
      </c>
      <c r="D11" s="5"/>
    </row>
    <row r="12" ht="19.05" customHeight="1" spans="1:4">
      <c r="A12" s="17"/>
      <c r="B12" s="2" t="s">
        <v>257</v>
      </c>
      <c r="C12" s="18">
        <f>('3、附加值调整'!D5+'3、附加值调整'!D6+'3、附加值调整'!D7+'3、附加值调整'!D8)*0.025+1</f>
        <v>1.1</v>
      </c>
      <c r="D12" s="5"/>
    </row>
    <row r="13" ht="19.05" customHeight="1" spans="1:4">
      <c r="A13" s="6" t="str">
        <f>'3、附加值调整'!A11</f>
        <v>完整性级别调整因子</v>
      </c>
      <c r="B13" s="7"/>
      <c r="C13" s="8">
        <f>'3、附加值调整'!D11</f>
        <v>1</v>
      </c>
      <c r="D13" s="19"/>
    </row>
    <row r="14" ht="19.05" customHeight="1" spans="1:4">
      <c r="A14" s="13" t="s">
        <v>258</v>
      </c>
      <c r="B14" s="20" t="s">
        <v>186</v>
      </c>
      <c r="C14" s="8">
        <f>'3、附加值调整'!D9</f>
        <v>1</v>
      </c>
      <c r="D14" s="19"/>
    </row>
    <row r="15" ht="19.05" customHeight="1" spans="1:4">
      <c r="A15" s="17"/>
      <c r="B15" s="20" t="s">
        <v>188</v>
      </c>
      <c r="C15" s="8">
        <f>'3、附加值调整'!D10</f>
        <v>0.8</v>
      </c>
      <c r="D15" s="19"/>
    </row>
    <row r="16" ht="19.05" customHeight="1" spans="1:4">
      <c r="A16" s="6" t="s">
        <v>259</v>
      </c>
      <c r="B16" s="7"/>
      <c r="C16" s="9">
        <f>C7*C9*C13*C14*C15+C8</f>
        <v>741.087548350776</v>
      </c>
      <c r="D16" s="21" t="s">
        <v>260</v>
      </c>
    </row>
    <row r="17" ht="19.05" customHeight="1" spans="1:4">
      <c r="A17" s="3" t="s">
        <v>261</v>
      </c>
      <c r="B17" s="3"/>
      <c r="C17" s="22">
        <v>0.05</v>
      </c>
      <c r="D17" s="23"/>
    </row>
    <row r="18" ht="19.05" customHeight="1" spans="1:4">
      <c r="A18" s="3" t="s">
        <v>262</v>
      </c>
      <c r="B18" s="3"/>
      <c r="C18" s="24">
        <f>C16*(1+5%)</f>
        <v>778.141925768315</v>
      </c>
      <c r="D18" s="23"/>
    </row>
    <row r="19" ht="19.05" customHeight="1" spans="1:4">
      <c r="A19" s="3" t="s">
        <v>263</v>
      </c>
      <c r="B19" s="3"/>
      <c r="C19" s="24">
        <f>C16*(1-5%)</f>
        <v>704.033170933237</v>
      </c>
      <c r="D19" s="23"/>
    </row>
    <row r="20" ht="15" customHeight="1"/>
  </sheetData>
  <mergeCells count="15">
    <mergeCell ref="A1:D1"/>
    <mergeCell ref="A2:B2"/>
    <mergeCell ref="A3:B3"/>
    <mergeCell ref="A4:B4"/>
    <mergeCell ref="A5:B5"/>
    <mergeCell ref="A6:B6"/>
    <mergeCell ref="A7:B7"/>
    <mergeCell ref="A8:B8"/>
    <mergeCell ref="A13:B13"/>
    <mergeCell ref="A16:B16"/>
    <mergeCell ref="A17:B17"/>
    <mergeCell ref="A18:B18"/>
    <mergeCell ref="A19:B19"/>
    <mergeCell ref="A9:A12"/>
    <mergeCell ref="A14:A1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1、环境图</vt:lpstr>
      <vt:lpstr>功能点拆分表</vt:lpstr>
      <vt:lpstr>3、附加值调整</vt:lpstr>
      <vt:lpstr>4、结果计算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Robben Luo</cp:lastModifiedBy>
  <dcterms:created xsi:type="dcterms:W3CDTF">2022-05-27T21:04:00Z</dcterms:created>
  <dcterms:modified xsi:type="dcterms:W3CDTF">2025-03-21T11:23:49Z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7B625F8391564091BA42267D5E987B92</vt:lpwstr>
  </property>
  <property fmtid="{D5CDD505-2E9C-101B-9397-08002B2CF9AE}" pid="3" name="KSOProductBuildVer">
    <vt:lpwstr>2052-6.7.1.8828</vt:lpwstr>
  </property>
</Properties>
</file>